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トレード管理シート\トレード管理シート\"/>
    </mc:Choice>
  </mc:AlternateContent>
  <bookViews>
    <workbookView xWindow="0" yWindow="0" windowWidth="28800" windowHeight="12450"/>
  </bookViews>
  <sheets>
    <sheet name="検証（GBPUSD４H）" sheetId="28" r:id="rId1"/>
    <sheet name="画像" sheetId="26" r:id="rId2"/>
    <sheet name="気づき" sheetId="9" r:id="rId3"/>
    <sheet name="検証終了通貨" sheetId="10" r:id="rId4"/>
    <sheet name="テンプレ" sheetId="17" r:id="rId5"/>
  </sheets>
  <calcPr calcId="152511"/>
</workbook>
</file>

<file path=xl/calcChain.xml><?xml version="1.0" encoding="utf-8"?>
<calcChain xmlns="http://schemas.openxmlformats.org/spreadsheetml/2006/main">
  <c r="K11" i="28" l="1"/>
  <c r="K12" i="28"/>
  <c r="K13" i="28"/>
  <c r="K14" i="28"/>
  <c r="K15" i="28"/>
  <c r="K16" i="28"/>
  <c r="K17" i="28"/>
  <c r="K18" i="28"/>
  <c r="K19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K105" i="28"/>
  <c r="K106" i="28"/>
  <c r="K107" i="28"/>
  <c r="K108" i="28"/>
  <c r="K9" i="28"/>
  <c r="R108" i="28" l="1"/>
  <c r="T108" i="28" s="1"/>
  <c r="T107" i="28"/>
  <c r="R107" i="28"/>
  <c r="C108" i="28" s="1"/>
  <c r="R106" i="28"/>
  <c r="C107" i="28" s="1"/>
  <c r="T105" i="28"/>
  <c r="R105" i="28"/>
  <c r="C106" i="28" s="1"/>
  <c r="R104" i="28"/>
  <c r="C105" i="28" s="1"/>
  <c r="T103" i="28"/>
  <c r="R103" i="28"/>
  <c r="C104" i="28" s="1"/>
  <c r="R102" i="28"/>
  <c r="C103" i="28" s="1"/>
  <c r="T101" i="28"/>
  <c r="R101" i="28"/>
  <c r="C102" i="28" s="1"/>
  <c r="R100" i="28"/>
  <c r="C101" i="28" s="1"/>
  <c r="R99" i="28"/>
  <c r="R98" i="28"/>
  <c r="C99" i="28" s="1"/>
  <c r="T97" i="28"/>
  <c r="R97" i="28"/>
  <c r="C98" i="28" s="1"/>
  <c r="R96" i="28"/>
  <c r="C97" i="28" s="1"/>
  <c r="T95" i="28"/>
  <c r="R95" i="28"/>
  <c r="C96" i="28" s="1"/>
  <c r="R94" i="28"/>
  <c r="C95" i="28" s="1"/>
  <c r="T93" i="28"/>
  <c r="R93" i="28"/>
  <c r="C94" i="28" s="1"/>
  <c r="R92" i="28"/>
  <c r="C93" i="28" s="1"/>
  <c r="T91" i="28"/>
  <c r="R91" i="28"/>
  <c r="C92" i="28" s="1"/>
  <c r="R90" i="28"/>
  <c r="C91" i="28" s="1"/>
  <c r="T89" i="28"/>
  <c r="R89" i="28"/>
  <c r="C90" i="28" s="1"/>
  <c r="R88" i="28"/>
  <c r="C89" i="28" s="1"/>
  <c r="T87" i="28"/>
  <c r="R87" i="28"/>
  <c r="C88" i="28" s="1"/>
  <c r="R86" i="28"/>
  <c r="C87" i="28" s="1"/>
  <c r="T85" i="28"/>
  <c r="R85" i="28"/>
  <c r="C86" i="28" s="1"/>
  <c r="R84" i="28"/>
  <c r="C85" i="28" s="1"/>
  <c r="T83" i="28"/>
  <c r="R83" i="28"/>
  <c r="C84" i="28" s="1"/>
  <c r="R82" i="28"/>
  <c r="C83" i="28" s="1"/>
  <c r="R81" i="28"/>
  <c r="C82" i="28" s="1"/>
  <c r="R80" i="28"/>
  <c r="C81" i="28" s="1"/>
  <c r="T79" i="28"/>
  <c r="R79" i="28"/>
  <c r="C80" i="28" s="1"/>
  <c r="R78" i="28"/>
  <c r="C79" i="28" s="1"/>
  <c r="T77" i="28"/>
  <c r="R77" i="28"/>
  <c r="C78" i="28" s="1"/>
  <c r="R76" i="28"/>
  <c r="C77" i="28" s="1"/>
  <c r="T75" i="28"/>
  <c r="R75" i="28"/>
  <c r="C76" i="28" s="1"/>
  <c r="R74" i="28"/>
  <c r="C75" i="28" s="1"/>
  <c r="T73" i="28"/>
  <c r="R73" i="28"/>
  <c r="C74" i="28" s="1"/>
  <c r="R72" i="28"/>
  <c r="C73" i="28" s="1"/>
  <c r="T71" i="28"/>
  <c r="R71" i="28"/>
  <c r="C72" i="28" s="1"/>
  <c r="R70" i="28"/>
  <c r="C71" i="28" s="1"/>
  <c r="T69" i="28"/>
  <c r="R69" i="28"/>
  <c r="C70" i="28" s="1"/>
  <c r="R68" i="28"/>
  <c r="C69" i="28" s="1"/>
  <c r="T67" i="28"/>
  <c r="R67" i="28"/>
  <c r="C68" i="28" s="1"/>
  <c r="R66" i="28"/>
  <c r="C67" i="28" s="1"/>
  <c r="T65" i="28"/>
  <c r="R65" i="28"/>
  <c r="C66" i="28" s="1"/>
  <c r="R64" i="28"/>
  <c r="C65" i="28" s="1"/>
  <c r="T63" i="28"/>
  <c r="R63" i="28"/>
  <c r="C64" i="28" s="1"/>
  <c r="R62" i="28"/>
  <c r="C63" i="28" s="1"/>
  <c r="T61" i="28"/>
  <c r="R61" i="28"/>
  <c r="C62" i="28" s="1"/>
  <c r="R60" i="28"/>
  <c r="C61" i="28" s="1"/>
  <c r="T59" i="28"/>
  <c r="R59" i="28"/>
  <c r="C60" i="28" s="1"/>
  <c r="R58" i="28"/>
  <c r="C59" i="28" s="1"/>
  <c r="T57" i="28"/>
  <c r="R57" i="28"/>
  <c r="C58" i="28" s="1"/>
  <c r="R56" i="28"/>
  <c r="C57" i="28" s="1"/>
  <c r="R55" i="28"/>
  <c r="R54" i="28"/>
  <c r="R53" i="28"/>
  <c r="R52" i="28"/>
  <c r="T51" i="28"/>
  <c r="R51" i="28"/>
  <c r="C52" i="28" s="1"/>
  <c r="R50" i="28"/>
  <c r="C51" i="28" s="1"/>
  <c r="T49" i="28"/>
  <c r="R49" i="28"/>
  <c r="C50" i="28" s="1"/>
  <c r="R48" i="28"/>
  <c r="C49" i="28" s="1"/>
  <c r="T47" i="28"/>
  <c r="R47" i="28"/>
  <c r="C48" i="28" s="1"/>
  <c r="R46" i="28"/>
  <c r="C47" i="28" s="1"/>
  <c r="R45" i="28"/>
  <c r="C46" i="28" s="1"/>
  <c r="R44" i="28"/>
  <c r="C45" i="28" s="1"/>
  <c r="R43" i="28"/>
  <c r="C44" i="28" s="1"/>
  <c r="R42" i="28"/>
  <c r="C43" i="28" s="1"/>
  <c r="T41" i="28"/>
  <c r="R41" i="28"/>
  <c r="C42" i="28" s="1"/>
  <c r="M41" i="28"/>
  <c r="R40" i="28"/>
  <c r="C41" i="28" s="1"/>
  <c r="M40" i="28"/>
  <c r="T39" i="28"/>
  <c r="R39" i="28"/>
  <c r="C40" i="28" s="1"/>
  <c r="R38" i="28"/>
  <c r="C39" i="28" s="1"/>
  <c r="M38" i="28"/>
  <c r="T37" i="28"/>
  <c r="R37" i="28"/>
  <c r="C38" i="28" s="1"/>
  <c r="M37" i="28"/>
  <c r="R36" i="28"/>
  <c r="C37" i="28" s="1"/>
  <c r="T35" i="28"/>
  <c r="R35" i="28"/>
  <c r="C36" i="28" s="1"/>
  <c r="R34" i="28"/>
  <c r="C35" i="28" s="1"/>
  <c r="T33" i="28"/>
  <c r="R33" i="28"/>
  <c r="C34" i="28" s="1"/>
  <c r="R32" i="28"/>
  <c r="C33" i="28" s="1"/>
  <c r="M32" i="28"/>
  <c r="T31" i="28"/>
  <c r="R31" i="28"/>
  <c r="C32" i="28" s="1"/>
  <c r="R30" i="28"/>
  <c r="C31" i="28" s="1"/>
  <c r="M30" i="28"/>
  <c r="T29" i="28"/>
  <c r="R29" i="28"/>
  <c r="C30" i="28" s="1"/>
  <c r="M29" i="28"/>
  <c r="R28" i="28"/>
  <c r="C29" i="28" s="1"/>
  <c r="M28" i="28"/>
  <c r="T27" i="28"/>
  <c r="R27" i="28"/>
  <c r="C28" i="28" s="1"/>
  <c r="R26" i="28"/>
  <c r="C27" i="28" s="1"/>
  <c r="M26" i="28"/>
  <c r="R25" i="28"/>
  <c r="C26" i="28" s="1"/>
  <c r="M25" i="28"/>
  <c r="R24" i="28"/>
  <c r="C25" i="28" s="1"/>
  <c r="M24" i="28"/>
  <c r="T23" i="28"/>
  <c r="R23" i="28"/>
  <c r="C24" i="28" s="1"/>
  <c r="R22" i="28"/>
  <c r="C23" i="28" s="1"/>
  <c r="T21" i="28"/>
  <c r="R21" i="28"/>
  <c r="C22" i="28" s="1"/>
  <c r="R20" i="28"/>
  <c r="C21" i="28" s="1"/>
  <c r="M20" i="28"/>
  <c r="T19" i="28"/>
  <c r="R19" i="28"/>
  <c r="C20" i="28" s="1"/>
  <c r="K20" i="28" s="1"/>
  <c r="R18" i="28"/>
  <c r="C19" i="28" s="1"/>
  <c r="T17" i="28"/>
  <c r="R17" i="28"/>
  <c r="C18" i="28" s="1"/>
  <c r="M17" i="28"/>
  <c r="R16" i="28"/>
  <c r="C17" i="28" s="1"/>
  <c r="M16" i="28"/>
  <c r="R15" i="28"/>
  <c r="C16" i="28" s="1"/>
  <c r="M15" i="28"/>
  <c r="R14" i="28"/>
  <c r="C15" i="28" s="1"/>
  <c r="R13" i="28"/>
  <c r="C14" i="28" s="1"/>
  <c r="R12" i="28"/>
  <c r="C13" i="28" s="1"/>
  <c r="T11" i="28"/>
  <c r="R11" i="28"/>
  <c r="C12" i="28" s="1"/>
  <c r="M11" i="28"/>
  <c r="L2" i="28"/>
  <c r="T108" i="17"/>
  <c r="R108" i="17"/>
  <c r="M108" i="17"/>
  <c r="K108" i="17"/>
  <c r="T107" i="17"/>
  <c r="R107" i="17"/>
  <c r="C108" i="17"/>
  <c r="P2" i="17"/>
  <c r="M107" i="17"/>
  <c r="K107" i="17"/>
  <c r="T106" i="17"/>
  <c r="R106" i="17"/>
  <c r="C107" i="17"/>
  <c r="M106" i="17"/>
  <c r="K106" i="17"/>
  <c r="T105" i="17"/>
  <c r="R105" i="17"/>
  <c r="C106" i="17"/>
  <c r="M105" i="17"/>
  <c r="K105" i="17"/>
  <c r="T104" i="17"/>
  <c r="R104" i="17"/>
  <c r="C105" i="17"/>
  <c r="M104" i="17"/>
  <c r="K104" i="17"/>
  <c r="T103" i="17"/>
  <c r="R103" i="17"/>
  <c r="C104" i="17"/>
  <c r="M103" i="17"/>
  <c r="K103" i="17"/>
  <c r="T102" i="17"/>
  <c r="R102" i="17"/>
  <c r="C103" i="17"/>
  <c r="M102" i="17"/>
  <c r="K102" i="17"/>
  <c r="T101" i="17"/>
  <c r="R101" i="17"/>
  <c r="C102" i="17"/>
  <c r="M101" i="17"/>
  <c r="K101" i="17"/>
  <c r="T100" i="17"/>
  <c r="R100" i="17"/>
  <c r="C101" i="17"/>
  <c r="M100" i="17"/>
  <c r="K100" i="17"/>
  <c r="T99" i="17"/>
  <c r="R99" i="17"/>
  <c r="C100" i="17"/>
  <c r="M99" i="17"/>
  <c r="K99" i="17"/>
  <c r="T98" i="17"/>
  <c r="R98" i="17"/>
  <c r="C99" i="17"/>
  <c r="M98" i="17"/>
  <c r="K98" i="17"/>
  <c r="T97" i="17"/>
  <c r="R97" i="17"/>
  <c r="C98" i="17"/>
  <c r="M97" i="17"/>
  <c r="K97" i="17"/>
  <c r="T96" i="17"/>
  <c r="R96" i="17"/>
  <c r="C97" i="17"/>
  <c r="M96" i="17"/>
  <c r="K96" i="17"/>
  <c r="T95" i="17"/>
  <c r="R95" i="17"/>
  <c r="C96" i="17"/>
  <c r="M95" i="17"/>
  <c r="K95" i="17"/>
  <c r="T94" i="17"/>
  <c r="R94" i="17"/>
  <c r="C95" i="17"/>
  <c r="M94" i="17"/>
  <c r="K94" i="17"/>
  <c r="T93" i="17"/>
  <c r="R93" i="17"/>
  <c r="C94" i="17"/>
  <c r="M93" i="17"/>
  <c r="K93" i="17"/>
  <c r="T92" i="17"/>
  <c r="R92" i="17"/>
  <c r="C93" i="17"/>
  <c r="M92" i="17"/>
  <c r="K92" i="17"/>
  <c r="T91" i="17"/>
  <c r="R91" i="17"/>
  <c r="C92" i="17"/>
  <c r="M91" i="17"/>
  <c r="K91" i="17"/>
  <c r="T90" i="17"/>
  <c r="R90" i="17"/>
  <c r="C91" i="17"/>
  <c r="M90" i="17"/>
  <c r="K90" i="17"/>
  <c r="T89" i="17"/>
  <c r="R89" i="17"/>
  <c r="C90" i="17"/>
  <c r="M89" i="17"/>
  <c r="K89" i="17"/>
  <c r="T88" i="17"/>
  <c r="R88" i="17"/>
  <c r="C89" i="17"/>
  <c r="M88" i="17"/>
  <c r="K88" i="17"/>
  <c r="T87" i="17"/>
  <c r="R87" i="17"/>
  <c r="C88" i="17"/>
  <c r="M87" i="17"/>
  <c r="K87" i="17"/>
  <c r="T86" i="17"/>
  <c r="R86" i="17"/>
  <c r="C87" i="17"/>
  <c r="M86" i="17"/>
  <c r="K86" i="17"/>
  <c r="T85" i="17"/>
  <c r="R85" i="17"/>
  <c r="C86" i="17"/>
  <c r="M85" i="17"/>
  <c r="K85" i="17"/>
  <c r="T84" i="17"/>
  <c r="R84" i="17"/>
  <c r="C85" i="17"/>
  <c r="M84" i="17"/>
  <c r="K84" i="17"/>
  <c r="T83" i="17"/>
  <c r="R83" i="17"/>
  <c r="C84" i="17"/>
  <c r="M83" i="17"/>
  <c r="K83" i="17"/>
  <c r="T82" i="17"/>
  <c r="R82" i="17"/>
  <c r="C83" i="17"/>
  <c r="M82" i="17"/>
  <c r="K82" i="17"/>
  <c r="T81" i="17"/>
  <c r="R81" i="17"/>
  <c r="C82" i="17"/>
  <c r="M81" i="17"/>
  <c r="K81" i="17"/>
  <c r="T80" i="17"/>
  <c r="R80" i="17"/>
  <c r="C81" i="17"/>
  <c r="M80" i="17"/>
  <c r="K80" i="17"/>
  <c r="T79" i="17"/>
  <c r="R79" i="17"/>
  <c r="C80" i="17"/>
  <c r="M79" i="17"/>
  <c r="K79" i="17"/>
  <c r="T78" i="17"/>
  <c r="R78" i="17"/>
  <c r="C79" i="17"/>
  <c r="M78" i="17"/>
  <c r="K78" i="17"/>
  <c r="T77" i="17"/>
  <c r="R77" i="17"/>
  <c r="C78" i="17"/>
  <c r="M77" i="17"/>
  <c r="K77" i="17"/>
  <c r="T76" i="17"/>
  <c r="R76" i="17"/>
  <c r="C77" i="17"/>
  <c r="M76" i="17"/>
  <c r="K76" i="17"/>
  <c r="T75" i="17"/>
  <c r="R75" i="17"/>
  <c r="C76" i="17"/>
  <c r="M75" i="17"/>
  <c r="K75" i="17"/>
  <c r="T74" i="17"/>
  <c r="R74" i="17"/>
  <c r="C75" i="17"/>
  <c r="M74" i="17"/>
  <c r="K74" i="17"/>
  <c r="T73" i="17"/>
  <c r="R73" i="17"/>
  <c r="C74" i="17"/>
  <c r="M73" i="17"/>
  <c r="K73" i="17"/>
  <c r="T72" i="17"/>
  <c r="R72" i="17"/>
  <c r="C73" i="17"/>
  <c r="M72" i="17"/>
  <c r="K72" i="17"/>
  <c r="T71" i="17"/>
  <c r="R71" i="17"/>
  <c r="C72" i="17"/>
  <c r="M71" i="17"/>
  <c r="K71" i="17"/>
  <c r="T70" i="17"/>
  <c r="R70" i="17"/>
  <c r="C71" i="17"/>
  <c r="M70" i="17"/>
  <c r="K70" i="17"/>
  <c r="T69" i="17"/>
  <c r="R69" i="17"/>
  <c r="C70" i="17"/>
  <c r="M69" i="17"/>
  <c r="K69" i="17"/>
  <c r="T68" i="17"/>
  <c r="R68" i="17"/>
  <c r="C69" i="17"/>
  <c r="M68" i="17"/>
  <c r="K68" i="17"/>
  <c r="T67" i="17"/>
  <c r="R67" i="17"/>
  <c r="C68" i="17"/>
  <c r="M67" i="17"/>
  <c r="K67" i="17"/>
  <c r="T66" i="17"/>
  <c r="R66" i="17"/>
  <c r="C67" i="17"/>
  <c r="M66" i="17"/>
  <c r="K66" i="17"/>
  <c r="T65" i="17"/>
  <c r="R65" i="17"/>
  <c r="C66" i="17"/>
  <c r="M65" i="17"/>
  <c r="K65" i="17"/>
  <c r="T64" i="17"/>
  <c r="R64" i="17"/>
  <c r="C65" i="17"/>
  <c r="M64" i="17"/>
  <c r="K64" i="17"/>
  <c r="T63" i="17"/>
  <c r="R63" i="17"/>
  <c r="C64" i="17"/>
  <c r="M63" i="17"/>
  <c r="K63" i="17"/>
  <c r="T62" i="17"/>
  <c r="R62" i="17"/>
  <c r="C63" i="17"/>
  <c r="M62" i="17"/>
  <c r="K62" i="17"/>
  <c r="T61" i="17"/>
  <c r="R61" i="17"/>
  <c r="C62" i="17"/>
  <c r="M61" i="17"/>
  <c r="K61" i="17"/>
  <c r="T60" i="17"/>
  <c r="R60" i="17"/>
  <c r="C61" i="17"/>
  <c r="M60" i="17"/>
  <c r="K60" i="17"/>
  <c r="T59" i="17"/>
  <c r="R59" i="17"/>
  <c r="C60" i="17"/>
  <c r="M59" i="17"/>
  <c r="K59" i="17"/>
  <c r="T58" i="17"/>
  <c r="R58" i="17"/>
  <c r="C59" i="17"/>
  <c r="M58" i="17"/>
  <c r="K58" i="17"/>
  <c r="T57" i="17"/>
  <c r="R57" i="17"/>
  <c r="C58" i="17"/>
  <c r="M57" i="17"/>
  <c r="K57" i="17"/>
  <c r="T56" i="17"/>
  <c r="R56" i="17"/>
  <c r="C57" i="17"/>
  <c r="M56" i="17"/>
  <c r="K56" i="17"/>
  <c r="R55" i="17"/>
  <c r="C56" i="17"/>
  <c r="M55" i="17"/>
  <c r="K55" i="17"/>
  <c r="R54" i="17"/>
  <c r="C55" i="17"/>
  <c r="M54" i="17"/>
  <c r="K54" i="17"/>
  <c r="R53" i="17"/>
  <c r="C54" i="17"/>
  <c r="M53" i="17"/>
  <c r="K53" i="17"/>
  <c r="R52" i="17"/>
  <c r="C53" i="17"/>
  <c r="M52" i="17"/>
  <c r="K52" i="17"/>
  <c r="T51" i="17"/>
  <c r="R51" i="17"/>
  <c r="C52" i="17"/>
  <c r="M51" i="17"/>
  <c r="K51" i="17"/>
  <c r="T50" i="17"/>
  <c r="R50" i="17"/>
  <c r="C51" i="17"/>
  <c r="M50" i="17"/>
  <c r="K50" i="17"/>
  <c r="T49" i="17"/>
  <c r="R49" i="17"/>
  <c r="C50" i="17"/>
  <c r="M49" i="17"/>
  <c r="K49" i="17"/>
  <c r="T48" i="17"/>
  <c r="R48" i="17"/>
  <c r="C49" i="17"/>
  <c r="M48" i="17"/>
  <c r="K48" i="17"/>
  <c r="T47" i="17"/>
  <c r="R47" i="17"/>
  <c r="C48" i="17"/>
  <c r="M47" i="17"/>
  <c r="K47" i="17"/>
  <c r="T46" i="17"/>
  <c r="R46" i="17"/>
  <c r="C47" i="17"/>
  <c r="M46" i="17"/>
  <c r="K46" i="17"/>
  <c r="T45" i="17"/>
  <c r="R45" i="17"/>
  <c r="C46" i="17"/>
  <c r="M45" i="17"/>
  <c r="K45" i="17"/>
  <c r="T44" i="17"/>
  <c r="R44" i="17"/>
  <c r="C45" i="17"/>
  <c r="M44" i="17"/>
  <c r="K44" i="17"/>
  <c r="T43" i="17"/>
  <c r="R43" i="17"/>
  <c r="C44" i="17"/>
  <c r="M43" i="17"/>
  <c r="K43" i="17"/>
  <c r="T42" i="17"/>
  <c r="R42" i="17"/>
  <c r="C43" i="17"/>
  <c r="M42" i="17"/>
  <c r="K42" i="17"/>
  <c r="T41" i="17"/>
  <c r="R41" i="17"/>
  <c r="C42" i="17"/>
  <c r="M41" i="17"/>
  <c r="K41" i="17"/>
  <c r="T40" i="17"/>
  <c r="R40" i="17"/>
  <c r="C41" i="17"/>
  <c r="M40" i="17"/>
  <c r="K40" i="17"/>
  <c r="T39" i="17"/>
  <c r="R39" i="17"/>
  <c r="C40" i="17"/>
  <c r="M39" i="17"/>
  <c r="K39" i="17"/>
  <c r="T38" i="17"/>
  <c r="R38" i="17"/>
  <c r="C39" i="17"/>
  <c r="M38" i="17"/>
  <c r="K38" i="17"/>
  <c r="T37" i="17"/>
  <c r="R37" i="17"/>
  <c r="C38" i="17"/>
  <c r="M37" i="17"/>
  <c r="K37" i="17"/>
  <c r="T36" i="17"/>
  <c r="R36" i="17"/>
  <c r="C37" i="17"/>
  <c r="M36" i="17"/>
  <c r="K36" i="17"/>
  <c r="T35" i="17"/>
  <c r="R35" i="17"/>
  <c r="C36" i="17"/>
  <c r="M35" i="17"/>
  <c r="K35" i="17"/>
  <c r="T34" i="17"/>
  <c r="R34" i="17"/>
  <c r="C35" i="17"/>
  <c r="M34" i="17"/>
  <c r="K34" i="17"/>
  <c r="T33" i="17"/>
  <c r="R33" i="17"/>
  <c r="C34" i="17"/>
  <c r="M33" i="17"/>
  <c r="K33" i="17"/>
  <c r="T32" i="17"/>
  <c r="R32" i="17"/>
  <c r="C33" i="17"/>
  <c r="M32" i="17"/>
  <c r="K32" i="17"/>
  <c r="T31" i="17"/>
  <c r="R31" i="17"/>
  <c r="C32" i="17"/>
  <c r="M31" i="17"/>
  <c r="K31" i="17"/>
  <c r="T30" i="17"/>
  <c r="R30" i="17"/>
  <c r="C31" i="17"/>
  <c r="M30" i="17"/>
  <c r="K30" i="17"/>
  <c r="T29" i="17"/>
  <c r="R29" i="17"/>
  <c r="C30" i="17"/>
  <c r="M29" i="17"/>
  <c r="K29" i="17"/>
  <c r="T28" i="17"/>
  <c r="R28" i="17"/>
  <c r="C29" i="17"/>
  <c r="M28" i="17"/>
  <c r="K28" i="17"/>
  <c r="T27" i="17"/>
  <c r="R27" i="17"/>
  <c r="C28" i="17"/>
  <c r="M27" i="17"/>
  <c r="K27" i="17"/>
  <c r="T26" i="17"/>
  <c r="R26" i="17"/>
  <c r="C27" i="17"/>
  <c r="M26" i="17"/>
  <c r="K26" i="17"/>
  <c r="T25" i="17"/>
  <c r="R25" i="17"/>
  <c r="C26" i="17"/>
  <c r="M25" i="17"/>
  <c r="K25" i="17"/>
  <c r="T24" i="17"/>
  <c r="R24" i="17"/>
  <c r="C25" i="17"/>
  <c r="M24" i="17"/>
  <c r="K24" i="17"/>
  <c r="T23" i="17"/>
  <c r="R23" i="17"/>
  <c r="C24" i="17"/>
  <c r="M23" i="17"/>
  <c r="K23" i="17"/>
  <c r="T22" i="17"/>
  <c r="R22" i="17"/>
  <c r="C23" i="17"/>
  <c r="M22" i="17"/>
  <c r="K22" i="17"/>
  <c r="T21" i="17"/>
  <c r="R21" i="17"/>
  <c r="C22" i="17"/>
  <c r="M21" i="17"/>
  <c r="K21" i="17"/>
  <c r="T20" i="17"/>
  <c r="R20" i="17"/>
  <c r="C21" i="17"/>
  <c r="M20" i="17"/>
  <c r="K20" i="17"/>
  <c r="T19" i="17"/>
  <c r="R19" i="17"/>
  <c r="C20" i="17"/>
  <c r="M19" i="17"/>
  <c r="K19" i="17"/>
  <c r="T18" i="17"/>
  <c r="R18" i="17"/>
  <c r="C19" i="17"/>
  <c r="M18" i="17"/>
  <c r="K18" i="17"/>
  <c r="T17" i="17"/>
  <c r="R17" i="17"/>
  <c r="C18" i="17"/>
  <c r="M17" i="17"/>
  <c r="K17" i="17"/>
  <c r="T16" i="17"/>
  <c r="R16" i="17"/>
  <c r="C17" i="17"/>
  <c r="M16" i="17"/>
  <c r="K16" i="17"/>
  <c r="T15" i="17"/>
  <c r="R15" i="17"/>
  <c r="C16" i="17"/>
  <c r="M15" i="17"/>
  <c r="K15" i="17"/>
  <c r="T14" i="17"/>
  <c r="R14" i="17"/>
  <c r="C15" i="17"/>
  <c r="M14" i="17"/>
  <c r="K14" i="17"/>
  <c r="T13" i="17"/>
  <c r="R13" i="17"/>
  <c r="C14" i="17"/>
  <c r="M13" i="17"/>
  <c r="K13" i="17"/>
  <c r="T12" i="17"/>
  <c r="R12" i="17"/>
  <c r="C13" i="17"/>
  <c r="M12" i="17"/>
  <c r="K12" i="17"/>
  <c r="T11" i="17"/>
  <c r="R11" i="17"/>
  <c r="C12" i="17"/>
  <c r="M11" i="17"/>
  <c r="K11" i="17"/>
  <c r="T10" i="17"/>
  <c r="R10" i="17"/>
  <c r="C11" i="17"/>
  <c r="M10" i="17"/>
  <c r="K10" i="17"/>
  <c r="K9" i="17"/>
  <c r="M9" i="17"/>
  <c r="R9" i="17"/>
  <c r="L2" i="17"/>
  <c r="C10" i="17"/>
  <c r="C5" i="17"/>
  <c r="G5" i="17"/>
  <c r="D4" i="17"/>
  <c r="E5" i="17"/>
  <c r="T9" i="17"/>
  <c r="H4" i="17"/>
  <c r="L4" i="17"/>
  <c r="P4" i="17"/>
  <c r="I5" i="17"/>
  <c r="T106" i="28" l="1"/>
  <c r="T104" i="28"/>
  <c r="T102" i="28"/>
  <c r="T100" i="28"/>
  <c r="C100" i="28"/>
  <c r="T99" i="28"/>
  <c r="T98" i="28"/>
  <c r="T96" i="28"/>
  <c r="T94" i="28"/>
  <c r="T92" i="28"/>
  <c r="T90" i="28"/>
  <c r="T88" i="28"/>
  <c r="T86" i="28"/>
  <c r="T84" i="28"/>
  <c r="T82" i="28"/>
  <c r="T81" i="28"/>
  <c r="T80" i="28"/>
  <c r="T78" i="28"/>
  <c r="T76" i="28"/>
  <c r="T74" i="28"/>
  <c r="T72" i="28"/>
  <c r="T70" i="28"/>
  <c r="T68" i="28"/>
  <c r="T66" i="28"/>
  <c r="T64" i="28"/>
  <c r="T62" i="28"/>
  <c r="T60" i="28"/>
  <c r="T58" i="28"/>
  <c r="T56" i="28"/>
  <c r="C56" i="28"/>
  <c r="T55" i="28"/>
  <c r="C55" i="28"/>
  <c r="T54" i="28"/>
  <c r="C54" i="28"/>
  <c r="T53" i="28"/>
  <c r="C53" i="28"/>
  <c r="T52" i="28"/>
  <c r="T50" i="28"/>
  <c r="T48" i="28"/>
  <c r="T46" i="28"/>
  <c r="T45" i="28"/>
  <c r="T44" i="28"/>
  <c r="T43" i="28"/>
  <c r="T42" i="28"/>
  <c r="T40" i="28"/>
  <c r="T38" i="28"/>
  <c r="T36" i="28"/>
  <c r="T34" i="28"/>
  <c r="T32" i="28"/>
  <c r="T30" i="28"/>
  <c r="T28" i="28"/>
  <c r="T26" i="28"/>
  <c r="T25" i="28"/>
  <c r="T24" i="28"/>
  <c r="T22" i="28"/>
  <c r="T20" i="28"/>
  <c r="T18" i="28"/>
  <c r="T16" i="28"/>
  <c r="T15" i="28"/>
  <c r="T14" i="28"/>
  <c r="T13" i="28"/>
  <c r="T12" i="28"/>
  <c r="T10" i="28"/>
  <c r="P2" i="28"/>
  <c r="G5" i="28"/>
  <c r="C10" i="28"/>
  <c r="K10" i="28" s="1"/>
  <c r="C5" i="28"/>
  <c r="T9" i="28"/>
  <c r="D4" i="28"/>
  <c r="E5" i="28"/>
  <c r="H4" i="28" l="1"/>
  <c r="C11" i="28"/>
  <c r="P4" i="28" s="1"/>
  <c r="I5" i="28"/>
</calcChain>
</file>

<file path=xl/sharedStrings.xml><?xml version="1.0" encoding="utf-8"?>
<sst xmlns="http://schemas.openxmlformats.org/spreadsheetml/2006/main" count="358" uniqueCount="103">
  <si>
    <t>気付き　質問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</si>
  <si>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</si>
  <si>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</si>
  <si>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</si>
  <si>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</si>
  <si>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</si>
  <si>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</si>
  <si>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</si>
  <si>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</si>
  <si>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</si>
  <si>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</si>
  <si>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</si>
  <si>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</si>
  <si>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</si>
  <si>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</si>
  <si>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</si>
  <si>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</si>
  <si>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</si>
  <si>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</si>
  <si>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</si>
  <si>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</si>
  <si>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</si>
  <si>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</si>
  <si>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</si>
  <si>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</si>
  <si>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</si>
  <si>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</si>
  <si>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</si>
  <si>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</si>
  <si>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</si>
  <si>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</si>
  <si>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</si>
  <si>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</si>
  <si>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</si>
  <si>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</si>
  <si>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</si>
  <si>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</si>
  <si>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</si>
  <si>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</si>
  <si>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</si>
  <si>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</si>
  <si>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</si>
  <si>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</si>
  <si>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EUR/USD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</si>
  <si>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</si>
  <si>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</si>
  <si>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</si>
  <si>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GBP/USD</t>
    <phoneticPr fontId="2"/>
  </si>
  <si>
    <t>リスク（2%）</t>
    <phoneticPr fontId="3"/>
  </si>
  <si>
    <t>状況</t>
    <rPh sb="0" eb="2">
      <t>ジョウキョウ</t>
    </rPh>
    <phoneticPr fontId="2"/>
  </si>
  <si>
    <t>4H</t>
    <phoneticPr fontId="3"/>
  </si>
  <si>
    <t>tyoltukinn</t>
    <phoneticPr fontId="2"/>
  </si>
  <si>
    <t>・過去の高値・安値あたりで決済</t>
    <rPh sb="1" eb="3">
      <t>カコ</t>
    </rPh>
    <rPh sb="4" eb="6">
      <t>タカネ</t>
    </rPh>
    <rPh sb="7" eb="9">
      <t>ヤスネ</t>
    </rPh>
    <rPh sb="13" eb="15">
      <t>ケッサイ</t>
    </rPh>
    <phoneticPr fontId="3"/>
  </si>
  <si>
    <t>2009/11/5・11/6</t>
    <phoneticPr fontId="2"/>
  </si>
  <si>
    <t>PBから11本目でE.</t>
    <rPh sb="6" eb="7">
      <t>ホン</t>
    </rPh>
    <rPh sb="7" eb="8">
      <t>メ</t>
    </rPh>
    <phoneticPr fontId="2"/>
  </si>
  <si>
    <t>MAとほとんど同一の本体のPBでE.</t>
    <rPh sb="7" eb="8">
      <t>ドウ</t>
    </rPh>
    <rPh sb="8" eb="9">
      <t>イチ</t>
    </rPh>
    <rPh sb="10" eb="12">
      <t>ホンタイ</t>
    </rPh>
    <phoneticPr fontId="2"/>
  </si>
  <si>
    <t>PBから37本目でE.直近がかなり前の為、トレールライン</t>
    <rPh sb="6" eb="7">
      <t>ホン</t>
    </rPh>
    <rPh sb="7" eb="8">
      <t>メ</t>
    </rPh>
    <rPh sb="11" eb="13">
      <t>チョッキン</t>
    </rPh>
    <rPh sb="17" eb="18">
      <t>マエ</t>
    </rPh>
    <rPh sb="19" eb="20">
      <t>タメ</t>
    </rPh>
    <phoneticPr fontId="2"/>
  </si>
  <si>
    <t>サインにてE.過去直近高値EX.</t>
    <rPh sb="7" eb="9">
      <t>カコ</t>
    </rPh>
    <rPh sb="9" eb="11">
      <t>チョッキン</t>
    </rPh>
    <rPh sb="11" eb="13">
      <t>タカネ</t>
    </rPh>
    <phoneticPr fontId="2"/>
  </si>
  <si>
    <r>
      <t>　　　　　エントリー</t>
    </r>
    <r>
      <rPr>
        <b/>
        <sz val="10.35"/>
        <color rgb="FFFF0000"/>
        <rFont val="ＭＳ Ｐゴシック"/>
        <family val="3"/>
        <charset val="128"/>
      </rPr>
      <t>※レンジ</t>
    </r>
    <phoneticPr fontId="2"/>
  </si>
  <si>
    <t xml:space="preserve"> 　 結果、同じレートで</t>
    <rPh sb="3" eb="5">
      <t>ケッカ</t>
    </rPh>
    <rPh sb="6" eb="7">
      <t>オナ</t>
    </rPh>
    <phoneticPr fontId="2"/>
  </si>
  <si>
    <t>サインにてE.</t>
    <phoneticPr fontId="2"/>
  </si>
  <si>
    <t>　　結果同じレートで</t>
    <rPh sb="2" eb="4">
      <t>ケッカ</t>
    </rPh>
    <rPh sb="4" eb="5">
      <t>オナ</t>
    </rPh>
    <phoneticPr fontId="2"/>
  </si>
  <si>
    <r>
      <t>　　　　　エントリー</t>
    </r>
    <r>
      <rPr>
        <b/>
        <sz val="10.35"/>
        <color rgb="FFFF0000"/>
        <rFont val="ＭＳ Ｐゴシック"/>
        <family val="3"/>
        <charset val="128"/>
      </rPr>
      <t>※レンジ</t>
    </r>
    <phoneticPr fontId="2"/>
  </si>
  <si>
    <t>わずかに決済にかからず、損切決済</t>
    <rPh sb="4" eb="6">
      <t>ケッサイ</t>
    </rPh>
    <rPh sb="12" eb="14">
      <t>ソンギリ</t>
    </rPh>
    <rPh sb="14" eb="16">
      <t>ケッサイ</t>
    </rPh>
    <phoneticPr fontId="2"/>
  </si>
  <si>
    <t>損切幅が小さく、損切決済</t>
    <rPh sb="0" eb="2">
      <t>ソンギリ</t>
    </rPh>
    <rPh sb="2" eb="3">
      <t>ハバ</t>
    </rPh>
    <rPh sb="4" eb="5">
      <t>チイ</t>
    </rPh>
    <rPh sb="8" eb="10">
      <t>ソンギリ</t>
    </rPh>
    <rPh sb="10" eb="12">
      <t>ケッサイ</t>
    </rPh>
    <phoneticPr fontId="2"/>
  </si>
  <si>
    <t>サインにてE.</t>
    <phoneticPr fontId="2"/>
  </si>
  <si>
    <t>PBより10本目でE.</t>
    <rPh sb="6" eb="7">
      <t>ホン</t>
    </rPh>
    <rPh sb="7" eb="8">
      <t>メ</t>
    </rPh>
    <phoneticPr fontId="2"/>
  </si>
  <si>
    <t>サインにてE。</t>
    <phoneticPr fontId="2"/>
  </si>
  <si>
    <t>同足で、E・EX</t>
    <rPh sb="0" eb="1">
      <t>ドウ</t>
    </rPh>
    <rPh sb="1" eb="2">
      <t>アシ</t>
    </rPh>
    <phoneticPr fontId="2"/>
  </si>
  <si>
    <t>サインにてE。損切決済</t>
    <rPh sb="7" eb="9">
      <t>ソンギリ</t>
    </rPh>
    <rPh sb="9" eb="11">
      <t>ケッサイ</t>
    </rPh>
    <phoneticPr fontId="2"/>
  </si>
  <si>
    <t>損切決済</t>
    <rPh sb="0" eb="2">
      <t>ソンギリ</t>
    </rPh>
    <rPh sb="2" eb="4">
      <t>ケッサイ</t>
    </rPh>
    <phoneticPr fontId="2"/>
  </si>
  <si>
    <t>2/29</t>
    <phoneticPr fontId="2"/>
  </si>
  <si>
    <t>2/29</t>
    <phoneticPr fontId="2"/>
  </si>
  <si>
    <t>サインにてE。</t>
    <phoneticPr fontId="2"/>
  </si>
  <si>
    <t>PBから21本目でE。</t>
    <rPh sb="6" eb="7">
      <t>ホン</t>
    </rPh>
    <rPh sb="7" eb="8">
      <t>メ</t>
    </rPh>
    <phoneticPr fontId="2"/>
  </si>
  <si>
    <t>サインにてE。損切決済</t>
    <rPh sb="7" eb="9">
      <t>ソンギリ</t>
    </rPh>
    <rPh sb="9" eb="11">
      <t>ケッサイ</t>
    </rPh>
    <phoneticPr fontId="2"/>
  </si>
  <si>
    <t>サインにてE。</t>
    <phoneticPr fontId="2"/>
  </si>
  <si>
    <t>サインにてE。PBから13本目でE。</t>
    <rPh sb="13" eb="14">
      <t>ホン</t>
    </rPh>
    <rPh sb="14" eb="15">
      <t>メ</t>
    </rPh>
    <phoneticPr fontId="2"/>
  </si>
  <si>
    <t>サインにてE。PBから6本目でE。</t>
    <rPh sb="12" eb="13">
      <t>ホン</t>
    </rPh>
    <rPh sb="13" eb="14">
      <t>メ</t>
    </rPh>
    <phoneticPr fontId="2"/>
  </si>
  <si>
    <t>サインにてE。PBから2本目でE.</t>
    <rPh sb="12" eb="13">
      <t>ホン</t>
    </rPh>
    <rPh sb="13" eb="14">
      <t>メ</t>
    </rPh>
    <phoneticPr fontId="2"/>
  </si>
  <si>
    <t>サインにてE。PBから5本目でE。</t>
    <rPh sb="12" eb="13">
      <t>ホン</t>
    </rPh>
    <rPh sb="13" eb="14">
      <t>メ</t>
    </rPh>
    <phoneticPr fontId="2"/>
  </si>
  <si>
    <t>損切決済</t>
    <rPh sb="0" eb="2">
      <t>ソンギリ</t>
    </rPh>
    <rPh sb="2" eb="4">
      <t>ケッサイ</t>
    </rPh>
    <phoneticPr fontId="2"/>
  </si>
  <si>
    <t>サインにてE。</t>
    <phoneticPr fontId="2"/>
  </si>
  <si>
    <t>サインにてE。損切決済</t>
    <rPh sb="7" eb="11">
      <t>ソンギリケッサイ</t>
    </rPh>
    <phoneticPr fontId="2"/>
  </si>
  <si>
    <t>上昇途中のショート</t>
    <rPh sb="0" eb="2">
      <t>ジョウショウ</t>
    </rPh>
    <rPh sb="2" eb="4">
      <t>トチュウ</t>
    </rPh>
    <phoneticPr fontId="2"/>
  </si>
  <si>
    <t>PBより73本目のE。</t>
    <rPh sb="6" eb="7">
      <t>ホン</t>
    </rPh>
    <rPh sb="7" eb="8">
      <t>メ</t>
    </rPh>
    <phoneticPr fontId="2"/>
  </si>
  <si>
    <t>PBより3本目E</t>
    <rPh sb="5" eb="6">
      <t>ホン</t>
    </rPh>
    <rPh sb="6" eb="7">
      <t>メ</t>
    </rPh>
    <phoneticPr fontId="2"/>
  </si>
  <si>
    <t>損切決済</t>
    <rPh sb="0" eb="4">
      <t>ソンギリケッサイ</t>
    </rPh>
    <phoneticPr fontId="2"/>
  </si>
  <si>
    <t>サインにてE。PBより8本目</t>
    <rPh sb="12" eb="13">
      <t>ホン</t>
    </rPh>
    <rPh sb="13" eb="14">
      <t>メ</t>
    </rPh>
    <phoneticPr fontId="2"/>
  </si>
  <si>
    <t>サインにてE。</t>
    <phoneticPr fontId="2"/>
  </si>
  <si>
    <t>サインにてE。</t>
    <phoneticPr fontId="2"/>
  </si>
  <si>
    <t>サインにてE。PBより8本目65本目でE。</t>
    <rPh sb="12" eb="13">
      <t>ホン</t>
    </rPh>
    <rPh sb="13" eb="14">
      <t>メ</t>
    </rPh>
    <rPh sb="16" eb="17">
      <t>ホン</t>
    </rPh>
    <rPh sb="17" eb="18">
      <t>メ</t>
    </rPh>
    <phoneticPr fontId="2"/>
  </si>
  <si>
    <t>サインにてE。PBより4本目</t>
    <rPh sb="12" eb="13">
      <t>ホン</t>
    </rPh>
    <rPh sb="13" eb="14">
      <t>メ</t>
    </rPh>
    <phoneticPr fontId="2"/>
  </si>
  <si>
    <t>サインにてE。PBより23本目でE。損切決済</t>
    <rPh sb="13" eb="14">
      <t>ホン</t>
    </rPh>
    <rPh sb="14" eb="15">
      <t>メ</t>
    </rPh>
    <rPh sb="18" eb="22">
      <t>ソンギリケッサイ</t>
    </rPh>
    <phoneticPr fontId="2"/>
  </si>
  <si>
    <t>PBより5本目でE</t>
    <rPh sb="5" eb="6">
      <t>ホン</t>
    </rPh>
    <rPh sb="6" eb="7">
      <t>メ</t>
    </rPh>
    <phoneticPr fontId="2"/>
  </si>
  <si>
    <t>サインにてE。PBより2本目でE</t>
    <rPh sb="12" eb="13">
      <t>ホン</t>
    </rPh>
    <rPh sb="13" eb="14">
      <t>メ</t>
    </rPh>
    <phoneticPr fontId="2"/>
  </si>
  <si>
    <t>サインにてE。PBより20本目でE。</t>
    <rPh sb="13" eb="15">
      <t>ホンメ</t>
    </rPh>
    <phoneticPr fontId="2"/>
  </si>
  <si>
    <t>PBより10本目でE.本目でE。</t>
    <rPh sb="6" eb="7">
      <t>ホン</t>
    </rPh>
    <rPh sb="7" eb="8">
      <t>メ</t>
    </rPh>
    <rPh sb="11" eb="13">
      <t>ホンメ</t>
    </rPh>
    <phoneticPr fontId="2"/>
  </si>
  <si>
    <t>GBPUSD</t>
    <phoneticPr fontId="2"/>
  </si>
  <si>
    <t>・この決済方法（過去の安値・高値あたりで決済）だと、1）利幅は取れないが、勝率は取れる。2）レンジでも利益にできる。3）過去直近安値高値が、S/Rのレートになっているケースが多いように思われる。</t>
    <phoneticPr fontId="2"/>
  </si>
  <si>
    <t>感想</t>
    <phoneticPr fontId="2"/>
  </si>
  <si>
    <t>【考察】1）エントリーと、決済が同じろうそく足であるケースが24%。その為、この決済方法は、指値決済が条件であると思う。さらに、結果を見ているので、始値・終値・最高値・最安値は判断できても、実態がよくわからない。1H足になれば、分割されるので、実態が見えるかも。2）上昇トレンドのショートの決済幅は、過去の中でも小さい利幅のレートをターゲットとする。S/Rあたりも同様。</t>
    <rPh sb="1" eb="3">
      <t>コウサツ</t>
    </rPh>
    <rPh sb="13" eb="15">
      <t>ケッサイ</t>
    </rPh>
    <rPh sb="16" eb="17">
      <t>オナ</t>
    </rPh>
    <rPh sb="22" eb="23">
      <t>アシ</t>
    </rPh>
    <rPh sb="36" eb="37">
      <t>タメ</t>
    </rPh>
    <rPh sb="40" eb="42">
      <t>ケッサイ</t>
    </rPh>
    <rPh sb="42" eb="44">
      <t>ホウホウ</t>
    </rPh>
    <rPh sb="46" eb="48">
      <t>サシネ</t>
    </rPh>
    <rPh sb="48" eb="50">
      <t>ケッサイ</t>
    </rPh>
    <rPh sb="51" eb="53">
      <t>ジョウケン</t>
    </rPh>
    <rPh sb="57" eb="58">
      <t>オモ</t>
    </rPh>
    <rPh sb="64" eb="66">
      <t>ケッカ</t>
    </rPh>
    <rPh sb="67" eb="68">
      <t>ミ</t>
    </rPh>
    <rPh sb="74" eb="76">
      <t>ハジメネ</t>
    </rPh>
    <rPh sb="77" eb="79">
      <t>オワリネ</t>
    </rPh>
    <rPh sb="80" eb="83">
      <t>サイタカネ</t>
    </rPh>
    <rPh sb="84" eb="87">
      <t>サイヤスネ</t>
    </rPh>
    <rPh sb="88" eb="90">
      <t>ハンダン</t>
    </rPh>
    <rPh sb="95" eb="97">
      <t>ジッタイ</t>
    </rPh>
    <rPh sb="108" eb="109">
      <t>アシ</t>
    </rPh>
    <rPh sb="114" eb="116">
      <t>ブンカツ</t>
    </rPh>
    <rPh sb="122" eb="124">
      <t>ジッタイ</t>
    </rPh>
    <rPh sb="125" eb="126">
      <t>ミ</t>
    </rPh>
    <rPh sb="133" eb="135">
      <t>ジョウショウ</t>
    </rPh>
    <rPh sb="145" eb="147">
      <t>ケッサイ</t>
    </rPh>
    <rPh sb="147" eb="148">
      <t>ハバ</t>
    </rPh>
    <rPh sb="150" eb="152">
      <t>カコ</t>
    </rPh>
    <rPh sb="153" eb="154">
      <t>ナカ</t>
    </rPh>
    <rPh sb="156" eb="157">
      <t>チイ</t>
    </rPh>
    <rPh sb="159" eb="161">
      <t>リハバ</t>
    </rPh>
    <rPh sb="182" eb="184">
      <t>ドウヨウ</t>
    </rPh>
    <phoneticPr fontId="2"/>
  </si>
  <si>
    <t>1Hで、【考察】を留意し、検証をしてみたい。</t>
    <rPh sb="5" eb="7">
      <t>コウサツ</t>
    </rPh>
    <rPh sb="9" eb="11">
      <t>リュウイ</t>
    </rPh>
    <rPh sb="13" eb="15">
      <t>ケンショウ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</si>
</sst>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  <numFmt numFmtId="182" formatCode="0.00000"/>
  </numFmts>
  <fonts count="13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.35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 shrinkToFit="1"/>
    </xf>
    <xf numFmtId="0" fontId="8" fillId="7" borderId="1" xfId="0" applyFont="1" applyFill="1" applyBorder="1" applyAlignment="1">
      <alignment horizontal="center" vertical="center" shrinkToFit="1"/>
    </xf>
    <xf numFmtId="0" fontId="8" fillId="8" borderId="6" xfId="0" applyFont="1" applyFill="1" applyBorder="1" applyAlignment="1">
      <alignment horizontal="center" vertical="center" shrinkToFit="1"/>
    </xf>
    <xf numFmtId="0" fontId="8" fillId="8" borderId="9" xfId="0" applyFont="1" applyFill="1" applyBorder="1" applyAlignment="1">
      <alignment horizontal="center" vertical="center" shrinkToFit="1"/>
    </xf>
    <xf numFmtId="0" fontId="8" fillId="8" borderId="10" xfId="0" applyFont="1" applyFill="1" applyBorder="1" applyAlignment="1">
      <alignment horizontal="center" vertical="center" shrinkToFit="1"/>
    </xf>
    <xf numFmtId="0" fontId="8" fillId="8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8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/>
    </xf>
    <xf numFmtId="182" fontId="9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0" borderId="6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9" fillId="11" borderId="1" xfId="0" applyFont="1" applyFill="1" applyBorder="1" applyAlignment="1">
      <alignment horizontal="center" vertical="center"/>
    </xf>
    <xf numFmtId="180" fontId="9" fillId="11" borderId="1" xfId="0" applyNumberFormat="1" applyFont="1" applyFill="1" applyBorder="1" applyAlignment="1">
      <alignment horizontal="center" vertical="center"/>
    </xf>
    <xf numFmtId="177" fontId="9" fillId="11" borderId="1" xfId="0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176" fontId="9" fillId="11" borderId="1" xfId="0" applyNumberFormat="1" applyFont="1" applyFill="1" applyBorder="1" applyAlignment="1">
      <alignment horizontal="center" vertical="center"/>
    </xf>
    <xf numFmtId="178" fontId="9" fillId="11" borderId="1" xfId="0" applyNumberFormat="1" applyFont="1" applyFill="1" applyBorder="1" applyAlignment="1">
      <alignment horizontal="center" vertical="center"/>
    </xf>
    <xf numFmtId="181" fontId="9" fillId="11" borderId="1" xfId="0" applyNumberFormat="1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left" vertical="center"/>
    </xf>
    <xf numFmtId="0" fontId="11" fillId="11" borderId="4" xfId="0" applyFont="1" applyFill="1" applyBorder="1" applyAlignment="1">
      <alignment horizontal="left" vertical="center"/>
    </xf>
    <xf numFmtId="0" fontId="11" fillId="11" borderId="9" xfId="0" applyFont="1" applyFill="1" applyBorder="1" applyAlignment="1">
      <alignment horizontal="left" vertical="center"/>
    </xf>
    <xf numFmtId="182" fontId="9" fillId="11" borderId="1" xfId="0" applyNumberFormat="1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left" vertical="center"/>
    </xf>
    <xf numFmtId="0" fontId="11" fillId="11" borderId="3" xfId="0" applyFont="1" applyFill="1" applyBorder="1" applyAlignment="1">
      <alignment horizontal="left" vertical="center"/>
    </xf>
    <xf numFmtId="0" fontId="11" fillId="11" borderId="2" xfId="0" applyFont="1" applyFill="1" applyBorder="1" applyAlignment="1">
      <alignment horizontal="left" vertical="center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16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41413</xdr:colOff>
      <xdr:row>20</xdr:row>
      <xdr:rowOff>33130</xdr:rowOff>
    </xdr:from>
    <xdr:to>
      <xdr:col>21</xdr:col>
      <xdr:colOff>87132</xdr:colOff>
      <xdr:row>22</xdr:row>
      <xdr:rowOff>132522</xdr:rowOff>
    </xdr:to>
    <xdr:sp macro="" textlink="">
      <xdr:nvSpPr>
        <xdr:cNvPr id="2" name="右大かっこ 1"/>
        <xdr:cNvSpPr/>
      </xdr:nvSpPr>
      <xdr:spPr>
        <a:xfrm>
          <a:off x="10908196" y="4058478"/>
          <a:ext cx="45719" cy="447261"/>
        </a:xfrm>
        <a:prstGeom prst="rightBracket">
          <a:avLst/>
        </a:prstGeom>
        <a:solidFill>
          <a:srgbClr val="FF0000"/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16565</xdr:colOff>
      <xdr:row>20</xdr:row>
      <xdr:rowOff>8282</xdr:rowOff>
    </xdr:from>
    <xdr:to>
      <xdr:col>21</xdr:col>
      <xdr:colOff>149087</xdr:colOff>
      <xdr:row>23</xdr:row>
      <xdr:rowOff>11596</xdr:rowOff>
    </xdr:to>
    <xdr:sp macro="" textlink="">
      <xdr:nvSpPr>
        <xdr:cNvPr id="3" name="右中かっこ 2"/>
        <xdr:cNvSpPr/>
      </xdr:nvSpPr>
      <xdr:spPr>
        <a:xfrm>
          <a:off x="10883348" y="4033630"/>
          <a:ext cx="132522" cy="52511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41412</xdr:colOff>
      <xdr:row>26</xdr:row>
      <xdr:rowOff>24846</xdr:rowOff>
    </xdr:from>
    <xdr:to>
      <xdr:col>21</xdr:col>
      <xdr:colOff>91107</xdr:colOff>
      <xdr:row>28</xdr:row>
      <xdr:rowOff>8283</xdr:rowOff>
    </xdr:to>
    <xdr:sp macro="" textlink="">
      <xdr:nvSpPr>
        <xdr:cNvPr id="4" name="右大かっこ 3"/>
        <xdr:cNvSpPr/>
      </xdr:nvSpPr>
      <xdr:spPr>
        <a:xfrm>
          <a:off x="10908195" y="5093803"/>
          <a:ext cx="49695" cy="331306"/>
        </a:xfrm>
        <a:prstGeom prst="rightBracket">
          <a:avLst/>
        </a:prstGeom>
        <a:solidFill>
          <a:srgbClr val="FF0000"/>
        </a:solidFill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8</xdr:col>
      <xdr:colOff>381000</xdr:colOff>
      <xdr:row>39</xdr:row>
      <xdr:rowOff>133350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61950"/>
          <a:ext cx="5610225" cy="682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419099</xdr:colOff>
      <xdr:row>15</xdr:row>
      <xdr:rowOff>9525</xdr:rowOff>
    </xdr:from>
    <xdr:to>
      <xdr:col>2</xdr:col>
      <xdr:colOff>476249</xdr:colOff>
      <xdr:row>17</xdr:row>
      <xdr:rowOff>19051</xdr:rowOff>
    </xdr:to>
    <xdr:sp macro="" textlink="">
      <xdr:nvSpPr>
        <xdr:cNvPr id="2" name="四角形吹き出し 1"/>
        <xdr:cNvSpPr/>
      </xdr:nvSpPr>
      <xdr:spPr>
        <a:xfrm>
          <a:off x="419099" y="2724150"/>
          <a:ext cx="1247775" cy="371476"/>
        </a:xfrm>
        <a:prstGeom prst="wedgeRectCallout">
          <a:avLst>
            <a:gd name="adj1" fmla="val 130034"/>
            <a:gd name="adj2" fmla="val 36608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533400</xdr:colOff>
      <xdr:row>15</xdr:row>
      <xdr:rowOff>57150</xdr:rowOff>
    </xdr:from>
    <xdr:ext cx="1158907" cy="275717"/>
    <xdr:sp macro="" textlink="">
      <xdr:nvSpPr>
        <xdr:cNvPr id="3" name="テキスト ボックス 2"/>
        <xdr:cNvSpPr txBox="1"/>
      </xdr:nvSpPr>
      <xdr:spPr>
        <a:xfrm>
          <a:off x="533400" y="2771775"/>
          <a:ext cx="115890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</a:rPr>
            <a:t>11/5</a:t>
          </a:r>
          <a:r>
            <a:rPr kumimoji="1" lang="ja-JP" altLang="en-US" sz="1100">
              <a:solidFill>
                <a:schemeClr val="bg1"/>
              </a:solidFill>
            </a:rPr>
            <a:t>　エントリー</a:t>
          </a:r>
        </a:p>
      </xdr:txBody>
    </xdr:sp>
    <xdr:clientData/>
  </xdr:oneCellAnchor>
  <xdr:twoCellAnchor>
    <xdr:from>
      <xdr:col>0</xdr:col>
      <xdr:colOff>409575</xdr:colOff>
      <xdr:row>10</xdr:row>
      <xdr:rowOff>171450</xdr:rowOff>
    </xdr:from>
    <xdr:to>
      <xdr:col>2</xdr:col>
      <xdr:colOff>381000</xdr:colOff>
      <xdr:row>12</xdr:row>
      <xdr:rowOff>114300</xdr:rowOff>
    </xdr:to>
    <xdr:sp macro="" textlink="">
      <xdr:nvSpPr>
        <xdr:cNvPr id="8" name="四角形吹き出し 7"/>
        <xdr:cNvSpPr/>
      </xdr:nvSpPr>
      <xdr:spPr>
        <a:xfrm>
          <a:off x="409575" y="1981200"/>
          <a:ext cx="1162050" cy="304800"/>
        </a:xfrm>
        <a:prstGeom prst="wedgeRectCallout">
          <a:avLst>
            <a:gd name="adj1" fmla="val 143101"/>
            <a:gd name="adj2" fmla="val 4375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523875</xdr:colOff>
      <xdr:row>11</xdr:row>
      <xdr:rowOff>0</xdr:rowOff>
    </xdr:from>
    <xdr:ext cx="923925" cy="314325"/>
    <xdr:sp macro="" textlink="">
      <xdr:nvSpPr>
        <xdr:cNvPr id="9" name="テキスト ボックス 8"/>
        <xdr:cNvSpPr txBox="1"/>
      </xdr:nvSpPr>
      <xdr:spPr>
        <a:xfrm>
          <a:off x="523875" y="1990725"/>
          <a:ext cx="92392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chemeClr val="accent6"/>
              </a:solidFill>
            </a:rPr>
            <a:t>11/5</a:t>
          </a:r>
          <a:r>
            <a:rPr kumimoji="1" lang="ja-JP" altLang="en-US" sz="1100">
              <a:solidFill>
                <a:schemeClr val="accent6"/>
              </a:solidFill>
            </a:rPr>
            <a:t>　決済</a:t>
          </a:r>
          <a:endParaRPr kumimoji="1" lang="ja-JP" altLang="en-US" sz="1100"/>
        </a:p>
      </xdr:txBody>
    </xdr:sp>
    <xdr:clientData/>
  </xdr:oneCellAnchor>
  <xdr:twoCellAnchor>
    <xdr:from>
      <xdr:col>0</xdr:col>
      <xdr:colOff>476250</xdr:colOff>
      <xdr:row>6</xdr:row>
      <xdr:rowOff>38099</xdr:rowOff>
    </xdr:from>
    <xdr:to>
      <xdr:col>2</xdr:col>
      <xdr:colOff>514350</xdr:colOff>
      <xdr:row>8</xdr:row>
      <xdr:rowOff>31622</xdr:rowOff>
    </xdr:to>
    <xdr:sp macro="" textlink="">
      <xdr:nvSpPr>
        <xdr:cNvPr id="10" name="四角形吹き出し 9"/>
        <xdr:cNvSpPr/>
      </xdr:nvSpPr>
      <xdr:spPr>
        <a:xfrm>
          <a:off x="476250" y="1123949"/>
          <a:ext cx="1228725" cy="355473"/>
        </a:xfrm>
        <a:prstGeom prst="wedgeRectCallout">
          <a:avLst>
            <a:gd name="adj1" fmla="val 178028"/>
            <a:gd name="adj2" fmla="val 639743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247650</xdr:colOff>
      <xdr:row>4</xdr:row>
      <xdr:rowOff>123825</xdr:rowOff>
    </xdr:from>
    <xdr:to>
      <xdr:col>5</xdr:col>
      <xdr:colOff>180975</xdr:colOff>
      <xdr:row>6</xdr:row>
      <xdr:rowOff>85725</xdr:rowOff>
    </xdr:to>
    <xdr:sp macro="" textlink="">
      <xdr:nvSpPr>
        <xdr:cNvPr id="11" name="四角形吹き出し 10"/>
        <xdr:cNvSpPr/>
      </xdr:nvSpPr>
      <xdr:spPr>
        <a:xfrm>
          <a:off x="2124075" y="847725"/>
          <a:ext cx="1304925" cy="323850"/>
        </a:xfrm>
        <a:prstGeom prst="wedgeRectCallout">
          <a:avLst>
            <a:gd name="adj1" fmla="val 49240"/>
            <a:gd name="adj2" fmla="val 633088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419100</xdr:colOff>
      <xdr:row>6</xdr:row>
      <xdr:rowOff>57150</xdr:rowOff>
    </xdr:from>
    <xdr:ext cx="1219200" cy="257176"/>
    <xdr:sp macro="" textlink="">
      <xdr:nvSpPr>
        <xdr:cNvPr id="12" name="テキスト ボックス 11"/>
        <xdr:cNvSpPr txBox="1"/>
      </xdr:nvSpPr>
      <xdr:spPr>
        <a:xfrm>
          <a:off x="419100" y="1143000"/>
          <a:ext cx="1219200" cy="257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chemeClr val="bg1"/>
              </a:solidFill>
            </a:rPr>
            <a:t>　</a:t>
          </a:r>
          <a:r>
            <a:rPr kumimoji="1" lang="en-US" altLang="ja-JP" sz="1100">
              <a:solidFill>
                <a:schemeClr val="bg1"/>
              </a:solidFill>
            </a:rPr>
            <a:t>11/6</a:t>
          </a:r>
          <a:r>
            <a:rPr kumimoji="1" lang="ja-JP" altLang="en-US" sz="1100">
              <a:solidFill>
                <a:schemeClr val="bg1"/>
              </a:solidFill>
            </a:rPr>
            <a:t>　エントリー</a:t>
          </a:r>
        </a:p>
      </xdr:txBody>
    </xdr:sp>
    <xdr:clientData/>
  </xdr:oneCellAnchor>
  <xdr:oneCellAnchor>
    <xdr:from>
      <xdr:col>3</xdr:col>
      <xdr:colOff>342900</xdr:colOff>
      <xdr:row>4</xdr:row>
      <xdr:rowOff>142875</xdr:rowOff>
    </xdr:from>
    <xdr:ext cx="970522" cy="275717"/>
    <xdr:sp macro="" textlink="">
      <xdr:nvSpPr>
        <xdr:cNvPr id="13" name="テキスト ボックス 12"/>
        <xdr:cNvSpPr txBox="1"/>
      </xdr:nvSpPr>
      <xdr:spPr>
        <a:xfrm>
          <a:off x="2219325" y="866775"/>
          <a:ext cx="97052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chemeClr val="accent6">
                  <a:lumMod val="75000"/>
                </a:schemeClr>
              </a:solidFill>
            </a:rPr>
            <a:t>11/6</a:t>
          </a:r>
          <a:r>
            <a:rPr kumimoji="1" lang="ja-JP" altLang="en-US" sz="1100">
              <a:solidFill>
                <a:schemeClr val="accent6">
                  <a:lumMod val="75000"/>
                </a:schemeClr>
              </a:solidFill>
            </a:rPr>
            <a:t>分　決済</a:t>
          </a:r>
        </a:p>
      </xdr:txBody>
    </xdr:sp>
    <xdr:clientData/>
  </xdr:oneCellAnchor>
  <xdr:oneCellAnchor>
    <xdr:from>
      <xdr:col>4</xdr:col>
      <xdr:colOff>161925</xdr:colOff>
      <xdr:row>30</xdr:row>
      <xdr:rowOff>0</xdr:rowOff>
    </xdr:from>
    <xdr:ext cx="1807995" cy="459100"/>
    <xdr:sp macro="" textlink="">
      <xdr:nvSpPr>
        <xdr:cNvPr id="15" name="テキスト ボックス 14"/>
        <xdr:cNvSpPr txBox="1"/>
      </xdr:nvSpPr>
      <xdr:spPr>
        <a:xfrm>
          <a:off x="2724150" y="5429250"/>
          <a:ext cx="180799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</a:rPr>
            <a:t>※</a:t>
          </a:r>
          <a:r>
            <a:rPr kumimoji="1" lang="ja-JP" altLang="en-US" sz="1100">
              <a:solidFill>
                <a:schemeClr val="bg1"/>
              </a:solidFill>
            </a:rPr>
            <a:t>　過去直近高値にて決済</a:t>
          </a:r>
          <a:endParaRPr kumimoji="1" lang="en-US" altLang="ja-JP" sz="1100">
            <a:solidFill>
              <a:schemeClr val="bg1"/>
            </a:solidFill>
          </a:endParaRPr>
        </a:p>
        <a:p>
          <a:r>
            <a:rPr kumimoji="1" lang="en-US" altLang="ja-JP" sz="1100">
              <a:solidFill>
                <a:schemeClr val="bg1"/>
              </a:solidFill>
            </a:rPr>
            <a:t>※</a:t>
          </a:r>
          <a:r>
            <a:rPr kumimoji="1" lang="ja-JP" altLang="en-US" sz="1100">
              <a:solidFill>
                <a:schemeClr val="bg1"/>
              </a:solidFill>
            </a:rPr>
            <a:t>　赤矢印はサインツール</a:t>
          </a:r>
        </a:p>
      </xdr:txBody>
    </xdr:sp>
    <xdr:clientData/>
  </xdr:oneCellAnchor>
  <xdr:twoCellAnchor editAs="oneCell">
    <xdr:from>
      <xdr:col>0</xdr:col>
      <xdr:colOff>133350</xdr:colOff>
      <xdr:row>42</xdr:row>
      <xdr:rowOff>28575</xdr:rowOff>
    </xdr:from>
    <xdr:to>
      <xdr:col>8</xdr:col>
      <xdr:colOff>352425</xdr:colOff>
      <xdr:row>68</xdr:row>
      <xdr:rowOff>142875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9525"/>
          <a:ext cx="5524500" cy="481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571500</xdr:colOff>
      <xdr:row>48</xdr:row>
      <xdr:rowOff>0</xdr:rowOff>
    </xdr:from>
    <xdr:to>
      <xdr:col>8</xdr:col>
      <xdr:colOff>304800</xdr:colOff>
      <xdr:row>49</xdr:row>
      <xdr:rowOff>123825</xdr:rowOff>
    </xdr:to>
    <xdr:sp macro="" textlink="">
      <xdr:nvSpPr>
        <xdr:cNvPr id="20" name="四角形吹き出し 19"/>
        <xdr:cNvSpPr/>
      </xdr:nvSpPr>
      <xdr:spPr>
        <a:xfrm>
          <a:off x="4505325" y="8686800"/>
          <a:ext cx="1104900" cy="304800"/>
        </a:xfrm>
        <a:prstGeom prst="wedgeRectCallout">
          <a:avLst>
            <a:gd name="adj1" fmla="val -38936"/>
            <a:gd name="adj2" fmla="val 53437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571499</xdr:colOff>
      <xdr:row>64</xdr:row>
      <xdr:rowOff>66675</xdr:rowOff>
    </xdr:from>
    <xdr:to>
      <xdr:col>4</xdr:col>
      <xdr:colOff>47624</xdr:colOff>
      <xdr:row>66</xdr:row>
      <xdr:rowOff>47625</xdr:rowOff>
    </xdr:to>
    <xdr:sp macro="" textlink="">
      <xdr:nvSpPr>
        <xdr:cNvPr id="21" name="四角形吹き出し 20"/>
        <xdr:cNvSpPr/>
      </xdr:nvSpPr>
      <xdr:spPr>
        <a:xfrm>
          <a:off x="1762124" y="11649075"/>
          <a:ext cx="847725" cy="342900"/>
        </a:xfrm>
        <a:prstGeom prst="wedgeRectCallout">
          <a:avLst>
            <a:gd name="adj1" fmla="val 294897"/>
            <a:gd name="adj2" fmla="val -2041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9525</xdr:colOff>
      <xdr:row>48</xdr:row>
      <xdr:rowOff>9525</xdr:rowOff>
    </xdr:from>
    <xdr:ext cx="764889" cy="275717"/>
    <xdr:sp macro="" textlink="">
      <xdr:nvSpPr>
        <xdr:cNvPr id="22" name="テキスト ボックス 21"/>
        <xdr:cNvSpPr txBox="1"/>
      </xdr:nvSpPr>
      <xdr:spPr>
        <a:xfrm>
          <a:off x="4629150" y="8696325"/>
          <a:ext cx="76488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/>
              </a:solidFill>
            </a:rPr>
            <a:t>エントリー</a:t>
          </a:r>
        </a:p>
      </xdr:txBody>
    </xdr:sp>
    <xdr:clientData/>
  </xdr:oneCellAnchor>
  <xdr:oneCellAnchor>
    <xdr:from>
      <xdr:col>3</xdr:col>
      <xdr:colOff>76200</xdr:colOff>
      <xdr:row>64</xdr:row>
      <xdr:rowOff>104775</xdr:rowOff>
    </xdr:from>
    <xdr:ext cx="466794" cy="275717"/>
    <xdr:sp macro="" textlink="">
      <xdr:nvSpPr>
        <xdr:cNvPr id="23" name="テキスト ボックス 22"/>
        <xdr:cNvSpPr txBox="1"/>
      </xdr:nvSpPr>
      <xdr:spPr>
        <a:xfrm>
          <a:off x="1952625" y="116871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/>
              </a:solidFill>
            </a:rPr>
            <a:t>決済</a:t>
          </a:r>
        </a:p>
      </xdr:txBody>
    </xdr:sp>
    <xdr:clientData/>
  </xdr:oneCellAnchor>
  <xdr:oneCellAnchor>
    <xdr:from>
      <xdr:col>2</xdr:col>
      <xdr:colOff>85725</xdr:colOff>
      <xdr:row>44</xdr:row>
      <xdr:rowOff>133350</xdr:rowOff>
    </xdr:from>
    <xdr:ext cx="1525867" cy="275717"/>
    <xdr:sp macro="" textlink="">
      <xdr:nvSpPr>
        <xdr:cNvPr id="24" name="テキスト ボックス 23"/>
        <xdr:cNvSpPr txBox="1"/>
      </xdr:nvSpPr>
      <xdr:spPr>
        <a:xfrm>
          <a:off x="1276350" y="8096250"/>
          <a:ext cx="152586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</a:rPr>
            <a:t>※</a:t>
          </a:r>
          <a:r>
            <a:rPr kumimoji="1" lang="ja-JP" altLang="en-US" sz="1100">
              <a:solidFill>
                <a:schemeClr val="bg1"/>
              </a:solidFill>
            </a:rPr>
            <a:t>　直近安値にて決済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09"/>
  <sheetViews>
    <sheetView tabSelected="1" zoomScale="115" zoomScaleNormal="115" workbookViewId="0">
      <pane ySplit="8" topLeftCell="A9" activePane="bottomLeft" state="frozen"/>
      <selection pane="bottomLeft" activeCell="AA64" sqref="AA64"/>
    </sheetView>
  </sheetViews>
  <sheetFormatPr defaultRowHeight="13.5" x14ac:dyDescent="0.15"/>
  <cols>
    <col min="1" max="1" width="2.875" customWidth="1"/>
    <col min="2" max="18" width="6.625" customWidth="1"/>
    <col min="19" max="19" width="9" customWidth="1"/>
    <col min="22" max="22" width="9" style="23" customWidth="1"/>
    <col min="23" max="24" width="9" customWidth="1"/>
    <col min="25" max="25" width="8.875" customWidth="1"/>
  </cols>
  <sheetData>
    <row r="2" spans="2:25" x14ac:dyDescent="0.15">
      <c r="B2" s="50" t="s">
        <v>4</v>
      </c>
      <c r="C2" s="50"/>
      <c r="D2" s="52" t="s">
        <v>98</v>
      </c>
      <c r="E2" s="52"/>
      <c r="F2" s="50" t="s">
        <v>5</v>
      </c>
      <c r="G2" s="50"/>
      <c r="H2" s="52" t="s">
        <v>50</v>
      </c>
      <c r="I2" s="52"/>
      <c r="J2" s="50" t="s">
        <v>6</v>
      </c>
      <c r="K2" s="50"/>
      <c r="L2" s="51">
        <f>C9</f>
        <v>500000</v>
      </c>
      <c r="M2" s="52"/>
      <c r="N2" s="50" t="s">
        <v>7</v>
      </c>
      <c r="O2" s="50"/>
      <c r="P2" s="51">
        <f>C108+R108</f>
        <v>3494646</v>
      </c>
      <c r="Q2" s="52"/>
      <c r="R2" s="1"/>
      <c r="S2" s="1"/>
      <c r="T2" s="1"/>
    </row>
    <row r="3" spans="2:25" ht="57" customHeight="1" x14ac:dyDescent="0.15">
      <c r="B3" s="50" t="s">
        <v>8</v>
      </c>
      <c r="C3" s="50"/>
      <c r="D3" s="53" t="s">
        <v>37</v>
      </c>
      <c r="E3" s="53"/>
      <c r="F3" s="53"/>
      <c r="G3" s="53"/>
      <c r="H3" s="53"/>
      <c r="I3" s="53"/>
      <c r="J3" s="50" t="s">
        <v>9</v>
      </c>
      <c r="K3" s="50"/>
      <c r="L3" s="53" t="s">
        <v>52</v>
      </c>
      <c r="M3" s="54"/>
      <c r="N3" s="54"/>
      <c r="O3" s="54"/>
      <c r="P3" s="54"/>
      <c r="Q3" s="54"/>
      <c r="R3" s="1"/>
      <c r="S3" s="1"/>
    </row>
    <row r="4" spans="2:25" x14ac:dyDescent="0.15">
      <c r="B4" s="50" t="s">
        <v>10</v>
      </c>
      <c r="C4" s="50"/>
      <c r="D4" s="55">
        <f>SUM($R$9:$S$993)</f>
        <v>2994646</v>
      </c>
      <c r="E4" s="55"/>
      <c r="F4" s="50" t="s">
        <v>11</v>
      </c>
      <c r="G4" s="50"/>
      <c r="H4" s="56">
        <f>SUM($T$9:$U$108)</f>
        <v>6236.3000000000093</v>
      </c>
      <c r="I4" s="52"/>
      <c r="J4" s="57" t="s">
        <v>12</v>
      </c>
      <c r="K4" s="57"/>
      <c r="L4" s="51" t="s">
        <v>51</v>
      </c>
      <c r="M4" s="51"/>
      <c r="N4" s="57" t="s">
        <v>13</v>
      </c>
      <c r="O4" s="57"/>
      <c r="P4" s="55">
        <f>MIN($C$9:$D$990)-C9</f>
        <v>0</v>
      </c>
      <c r="Q4" s="55"/>
      <c r="R4" s="1"/>
      <c r="S4" s="1"/>
      <c r="T4" s="1"/>
    </row>
    <row r="5" spans="2:25" x14ac:dyDescent="0.15">
      <c r="B5" s="37" t="s">
        <v>14</v>
      </c>
      <c r="C5" s="2">
        <f>COUNTIF($R$9:$R$990,"&gt;0")</f>
        <v>88</v>
      </c>
      <c r="D5" s="38" t="s">
        <v>15</v>
      </c>
      <c r="E5" s="16">
        <f>COUNTIF($R$9:$R$990,"&lt;0")</f>
        <v>12</v>
      </c>
      <c r="F5" s="38" t="s">
        <v>16</v>
      </c>
      <c r="G5" s="2">
        <f>COUNTIF($R$9:$R$990,"=0")</f>
        <v>0</v>
      </c>
      <c r="H5" s="38" t="s">
        <v>17</v>
      </c>
      <c r="I5" s="3">
        <f>C5/SUM(C5,E5,G5)</f>
        <v>0.88</v>
      </c>
      <c r="J5" s="58" t="s">
        <v>18</v>
      </c>
      <c r="K5" s="50"/>
      <c r="L5" s="59"/>
      <c r="M5" s="60"/>
      <c r="N5" s="18" t="s">
        <v>19</v>
      </c>
      <c r="O5" s="9"/>
      <c r="P5" s="59"/>
      <c r="Q5" s="60"/>
      <c r="R5" s="1"/>
      <c r="S5" s="1"/>
      <c r="T5" s="1"/>
    </row>
    <row r="6" spans="2:25" x14ac:dyDescent="0.15">
      <c r="B6" s="11"/>
      <c r="C6" s="14"/>
      <c r="D6" s="15"/>
      <c r="E6" s="12"/>
      <c r="F6" s="11"/>
      <c r="G6" s="12"/>
      <c r="H6" s="11"/>
      <c r="I6" s="17"/>
      <c r="J6" s="11"/>
      <c r="K6" s="11"/>
      <c r="L6" s="12"/>
      <c r="M6" s="12"/>
      <c r="N6" s="13"/>
      <c r="O6" s="13"/>
      <c r="P6" s="10"/>
      <c r="Q6" s="7"/>
      <c r="R6" s="1"/>
      <c r="S6" s="1"/>
      <c r="T6" s="1"/>
    </row>
    <row r="7" spans="2:25" x14ac:dyDescent="0.15">
      <c r="B7" s="61" t="s">
        <v>20</v>
      </c>
      <c r="C7" s="63" t="s">
        <v>21</v>
      </c>
      <c r="D7" s="64"/>
      <c r="E7" s="67" t="s">
        <v>22</v>
      </c>
      <c r="F7" s="68"/>
      <c r="G7" s="68"/>
      <c r="H7" s="68"/>
      <c r="I7" s="69"/>
      <c r="J7" s="70" t="s">
        <v>48</v>
      </c>
      <c r="K7" s="71"/>
      <c r="L7" s="72"/>
      <c r="M7" s="73" t="s">
        <v>24</v>
      </c>
      <c r="N7" s="74" t="s">
        <v>25</v>
      </c>
      <c r="O7" s="75"/>
      <c r="P7" s="75"/>
      <c r="Q7" s="76"/>
      <c r="R7" s="77" t="s">
        <v>26</v>
      </c>
      <c r="S7" s="77"/>
      <c r="T7" s="77"/>
      <c r="U7" s="77"/>
      <c r="V7" s="44" t="s">
        <v>49</v>
      </c>
      <c r="W7" s="45"/>
      <c r="X7" s="45"/>
      <c r="Y7" s="46"/>
    </row>
    <row r="8" spans="2:25" x14ac:dyDescent="0.15">
      <c r="B8" s="62"/>
      <c r="C8" s="65"/>
      <c r="D8" s="66"/>
      <c r="E8" s="19" t="s">
        <v>27</v>
      </c>
      <c r="F8" s="19" t="s">
        <v>28</v>
      </c>
      <c r="G8" s="19" t="s">
        <v>29</v>
      </c>
      <c r="H8" s="78" t="s">
        <v>30</v>
      </c>
      <c r="I8" s="69"/>
      <c r="J8" s="4" t="s">
        <v>31</v>
      </c>
      <c r="K8" s="79" t="s">
        <v>32</v>
      </c>
      <c r="L8" s="72"/>
      <c r="M8" s="73"/>
      <c r="N8" s="5" t="s">
        <v>27</v>
      </c>
      <c r="O8" s="5" t="s">
        <v>28</v>
      </c>
      <c r="P8" s="80" t="s">
        <v>30</v>
      </c>
      <c r="Q8" s="76"/>
      <c r="R8" s="77" t="s">
        <v>33</v>
      </c>
      <c r="S8" s="77"/>
      <c r="T8" s="77" t="s">
        <v>31</v>
      </c>
      <c r="U8" s="77"/>
      <c r="V8" s="47"/>
      <c r="W8" s="48"/>
      <c r="X8" s="48"/>
      <c r="Y8" s="49"/>
    </row>
    <row r="9" spans="2:25" x14ac:dyDescent="0.15">
      <c r="B9" s="36">
        <v>1</v>
      </c>
      <c r="C9" s="81">
        <v>500000</v>
      </c>
      <c r="D9" s="81"/>
      <c r="E9" s="36">
        <v>2009</v>
      </c>
      <c r="F9" s="8">
        <v>42313</v>
      </c>
      <c r="G9" s="36" t="s">
        <v>3</v>
      </c>
      <c r="H9" s="82">
        <v>1.65229</v>
      </c>
      <c r="I9" s="82"/>
      <c r="J9" s="36">
        <v>60</v>
      </c>
      <c r="K9" s="81">
        <f>IF(F9="","",C9*0.02)</f>
        <v>10000</v>
      </c>
      <c r="L9" s="81"/>
      <c r="M9" s="6">
        <v>0.15</v>
      </c>
      <c r="N9" s="36">
        <v>2009</v>
      </c>
      <c r="O9" s="8">
        <v>42313</v>
      </c>
      <c r="P9" s="82">
        <v>1.65998</v>
      </c>
      <c r="Q9" s="82"/>
      <c r="R9" s="83">
        <v>11535</v>
      </c>
      <c r="S9" s="83"/>
      <c r="T9" s="84">
        <f t="shared" ref="T9:T18" si="0">IF(O9="","",IF(R9&lt;0,J9*(-1),IF(G9="買",(P9-H9)*10000,(H9-P9)*10000)))</f>
        <v>76.89999999999975</v>
      </c>
      <c r="U9" s="84"/>
      <c r="V9" s="41"/>
      <c r="W9" s="42"/>
      <c r="X9" s="42"/>
      <c r="Y9" s="43"/>
    </row>
    <row r="10" spans="2:25" x14ac:dyDescent="0.15">
      <c r="B10" s="36">
        <v>2</v>
      </c>
      <c r="C10" s="81">
        <f t="shared" ref="C10:C73" si="1">IF(R9="","",C9+R9)</f>
        <v>511535</v>
      </c>
      <c r="D10" s="81"/>
      <c r="E10" s="36">
        <v>2009</v>
      </c>
      <c r="F10" s="8">
        <v>42314</v>
      </c>
      <c r="G10" s="36" t="s">
        <v>3</v>
      </c>
      <c r="H10" s="82">
        <v>1.6590499999999999</v>
      </c>
      <c r="I10" s="82"/>
      <c r="J10" s="36">
        <v>71</v>
      </c>
      <c r="K10" s="81">
        <f t="shared" ref="K10:K73" si="2">IF(F10="","",C10*0.02)</f>
        <v>10230.700000000001</v>
      </c>
      <c r="L10" s="81"/>
      <c r="M10" s="6">
        <v>0.15</v>
      </c>
      <c r="N10" s="36">
        <v>2009</v>
      </c>
      <c r="O10" s="8">
        <v>42316</v>
      </c>
      <c r="P10" s="82">
        <v>1.6636899999999999</v>
      </c>
      <c r="Q10" s="82"/>
      <c r="R10" s="83">
        <v>1044</v>
      </c>
      <c r="S10" s="83"/>
      <c r="T10" s="84">
        <f t="shared" si="0"/>
        <v>46.399999999999778</v>
      </c>
      <c r="U10" s="84"/>
      <c r="V10" s="41"/>
      <c r="W10" s="42"/>
      <c r="X10" s="42"/>
      <c r="Y10" s="43"/>
    </row>
    <row r="11" spans="2:25" x14ac:dyDescent="0.15">
      <c r="B11" s="36">
        <v>3</v>
      </c>
      <c r="C11" s="81">
        <f t="shared" si="1"/>
        <v>512579</v>
      </c>
      <c r="D11" s="81"/>
      <c r="E11" s="36">
        <v>2009</v>
      </c>
      <c r="F11" s="8">
        <v>42342</v>
      </c>
      <c r="G11" s="36" t="s">
        <v>2</v>
      </c>
      <c r="H11" s="85">
        <v>1.641</v>
      </c>
      <c r="I11" s="85"/>
      <c r="J11" s="36">
        <v>77</v>
      </c>
      <c r="K11" s="81">
        <f t="shared" si="2"/>
        <v>10251.58</v>
      </c>
      <c r="L11" s="81"/>
      <c r="M11" s="6">
        <f>IF(J11="","",ROUNDDOWN(K11/(J11/81)/100000,2))</f>
        <v>0.1</v>
      </c>
      <c r="N11" s="36">
        <v>2009</v>
      </c>
      <c r="O11" s="8">
        <v>42345</v>
      </c>
      <c r="P11" s="82">
        <v>1.63107</v>
      </c>
      <c r="Q11" s="82"/>
      <c r="R11" s="83">
        <f t="shared" ref="R11:R72" si="3">IF(O11="","",ROUNDDOWN((IF(G11="売",H11-P11,P11-H11))*M11*1000000000/81,0))</f>
        <v>12259</v>
      </c>
      <c r="S11" s="83"/>
      <c r="T11" s="84">
        <f t="shared" si="0"/>
        <v>99.29999999999994</v>
      </c>
      <c r="U11" s="84"/>
      <c r="V11" s="41"/>
      <c r="W11" s="42"/>
      <c r="X11" s="42"/>
      <c r="Y11" s="43"/>
    </row>
    <row r="12" spans="2:25" x14ac:dyDescent="0.15">
      <c r="B12" s="96">
        <v>4</v>
      </c>
      <c r="C12" s="97">
        <f t="shared" si="1"/>
        <v>524838</v>
      </c>
      <c r="D12" s="97"/>
      <c r="E12" s="96">
        <v>2009</v>
      </c>
      <c r="F12" s="98">
        <v>42355</v>
      </c>
      <c r="G12" s="96" t="s">
        <v>2</v>
      </c>
      <c r="H12" s="99">
        <v>1.6208400000000001</v>
      </c>
      <c r="I12" s="99"/>
      <c r="J12" s="96">
        <v>52</v>
      </c>
      <c r="K12" s="97">
        <f t="shared" si="2"/>
        <v>10496.76</v>
      </c>
      <c r="L12" s="97"/>
      <c r="M12" s="100">
        <v>0.15</v>
      </c>
      <c r="N12" s="96">
        <v>2009</v>
      </c>
      <c r="O12" s="98">
        <v>42355</v>
      </c>
      <c r="P12" s="99">
        <v>1.6159600000000001</v>
      </c>
      <c r="Q12" s="99"/>
      <c r="R12" s="101">
        <f t="shared" si="3"/>
        <v>9037</v>
      </c>
      <c r="S12" s="101"/>
      <c r="T12" s="102">
        <f t="shared" si="0"/>
        <v>48.799999999999955</v>
      </c>
      <c r="U12" s="102"/>
      <c r="V12" s="103" t="s">
        <v>54</v>
      </c>
      <c r="W12" s="104"/>
      <c r="X12" s="104"/>
      <c r="Y12" s="105"/>
    </row>
    <row r="13" spans="2:25" x14ac:dyDescent="0.15">
      <c r="B13" s="36">
        <v>5</v>
      </c>
      <c r="C13" s="81">
        <f t="shared" si="1"/>
        <v>533875</v>
      </c>
      <c r="D13" s="81"/>
      <c r="E13" s="36">
        <v>2010</v>
      </c>
      <c r="F13" s="8">
        <v>42015</v>
      </c>
      <c r="G13" s="36" t="s">
        <v>3</v>
      </c>
      <c r="H13" s="82">
        <v>1.60971</v>
      </c>
      <c r="I13" s="82"/>
      <c r="J13" s="36">
        <v>39</v>
      </c>
      <c r="K13" s="81">
        <f t="shared" si="2"/>
        <v>10677.5</v>
      </c>
      <c r="L13" s="81"/>
      <c r="M13" s="6">
        <v>0.15</v>
      </c>
      <c r="N13" s="36">
        <v>2010</v>
      </c>
      <c r="O13" s="8">
        <v>42017</v>
      </c>
      <c r="P13" s="82">
        <v>1.6241399999999999</v>
      </c>
      <c r="Q13" s="82"/>
      <c r="R13" s="83">
        <f t="shared" si="3"/>
        <v>26722</v>
      </c>
      <c r="S13" s="83"/>
      <c r="T13" s="84">
        <f t="shared" si="0"/>
        <v>144.29999999999944</v>
      </c>
      <c r="U13" s="84"/>
      <c r="V13" s="41" t="s">
        <v>55</v>
      </c>
      <c r="W13" s="42"/>
      <c r="X13" s="42"/>
      <c r="Y13" s="43"/>
    </row>
    <row r="14" spans="2:25" x14ac:dyDescent="0.15">
      <c r="B14" s="36">
        <v>6</v>
      </c>
      <c r="C14" s="81">
        <f t="shared" si="1"/>
        <v>560597</v>
      </c>
      <c r="D14" s="81"/>
      <c r="E14" s="36">
        <v>2010</v>
      </c>
      <c r="F14" s="8">
        <v>42033</v>
      </c>
      <c r="G14" s="36" t="s">
        <v>2</v>
      </c>
      <c r="H14" s="82">
        <v>1.61199</v>
      </c>
      <c r="I14" s="82"/>
      <c r="J14" s="36">
        <v>56</v>
      </c>
      <c r="K14" s="81">
        <f t="shared" si="2"/>
        <v>11211.94</v>
      </c>
      <c r="L14" s="81"/>
      <c r="M14" s="6">
        <v>0.15</v>
      </c>
      <c r="N14" s="36">
        <v>2010</v>
      </c>
      <c r="O14" s="8">
        <v>42036</v>
      </c>
      <c r="P14" s="82">
        <v>1.5892200000000001</v>
      </c>
      <c r="Q14" s="82"/>
      <c r="R14" s="83">
        <f t="shared" si="3"/>
        <v>42166</v>
      </c>
      <c r="S14" s="83"/>
      <c r="T14" s="84">
        <f t="shared" si="0"/>
        <v>227.69999999999956</v>
      </c>
      <c r="U14" s="84"/>
      <c r="V14" s="41"/>
      <c r="W14" s="42"/>
      <c r="X14" s="42"/>
      <c r="Y14" s="43"/>
    </row>
    <row r="15" spans="2:25" x14ac:dyDescent="0.15">
      <c r="B15" s="36">
        <v>7</v>
      </c>
      <c r="C15" s="81">
        <f t="shared" si="1"/>
        <v>602763</v>
      </c>
      <c r="D15" s="81"/>
      <c r="E15" s="36">
        <v>2010</v>
      </c>
      <c r="F15" s="8">
        <v>42053</v>
      </c>
      <c r="G15" s="36" t="s">
        <v>2</v>
      </c>
      <c r="H15" s="82">
        <v>1.5551200000000001</v>
      </c>
      <c r="I15" s="82"/>
      <c r="J15" s="36">
        <v>73</v>
      </c>
      <c r="K15" s="81">
        <f t="shared" si="2"/>
        <v>12055.26</v>
      </c>
      <c r="L15" s="81"/>
      <c r="M15" s="6">
        <f t="shared" ref="M15:M41" si="4">IF(J15="","",ROUNDDOWN(K15/(J15/81)/100000,2))</f>
        <v>0.13</v>
      </c>
      <c r="N15" s="36">
        <v>2010</v>
      </c>
      <c r="O15" s="8">
        <v>42064</v>
      </c>
      <c r="P15" s="82">
        <v>1.5021199999999999</v>
      </c>
      <c r="Q15" s="82"/>
      <c r="R15" s="83">
        <f t="shared" si="3"/>
        <v>85061</v>
      </c>
      <c r="S15" s="83"/>
      <c r="T15" s="84">
        <f t="shared" si="0"/>
        <v>530.00000000000159</v>
      </c>
      <c r="U15" s="84"/>
      <c r="V15" s="41" t="s">
        <v>56</v>
      </c>
      <c r="W15" s="42"/>
      <c r="X15" s="42"/>
      <c r="Y15" s="43"/>
    </row>
    <row r="16" spans="2:25" x14ac:dyDescent="0.15">
      <c r="B16" s="36">
        <v>8</v>
      </c>
      <c r="C16" s="81">
        <f t="shared" si="1"/>
        <v>687824</v>
      </c>
      <c r="D16" s="81"/>
      <c r="E16" s="36">
        <v>2010</v>
      </c>
      <c r="F16" s="8">
        <v>42074</v>
      </c>
      <c r="G16" s="36" t="s">
        <v>3</v>
      </c>
      <c r="H16" s="82">
        <v>1.5047299999999999</v>
      </c>
      <c r="I16" s="82"/>
      <c r="J16" s="36">
        <v>71</v>
      </c>
      <c r="K16" s="81">
        <f t="shared" si="2"/>
        <v>13756.48</v>
      </c>
      <c r="L16" s="81"/>
      <c r="M16" s="6">
        <f t="shared" si="4"/>
        <v>0.15</v>
      </c>
      <c r="N16" s="36">
        <v>2010</v>
      </c>
      <c r="O16" s="8">
        <v>42075</v>
      </c>
      <c r="P16" s="85">
        <v>1.5197000000000001</v>
      </c>
      <c r="Q16" s="85"/>
      <c r="R16" s="83">
        <f t="shared" si="3"/>
        <v>27722</v>
      </c>
      <c r="S16" s="83"/>
      <c r="T16" s="84">
        <f t="shared" si="0"/>
        <v>149.70000000000149</v>
      </c>
      <c r="U16" s="84"/>
      <c r="V16" s="41" t="s">
        <v>57</v>
      </c>
      <c r="W16" s="42"/>
      <c r="X16" s="42"/>
      <c r="Y16" s="43"/>
    </row>
    <row r="17" spans="2:27" x14ac:dyDescent="0.15">
      <c r="B17" s="36">
        <v>9</v>
      </c>
      <c r="C17" s="81">
        <f t="shared" si="1"/>
        <v>715546</v>
      </c>
      <c r="D17" s="81"/>
      <c r="E17" s="36">
        <v>2010</v>
      </c>
      <c r="F17" s="8">
        <v>42092</v>
      </c>
      <c r="G17" s="36" t="s">
        <v>3</v>
      </c>
      <c r="H17" s="82">
        <v>1.49163</v>
      </c>
      <c r="I17" s="82"/>
      <c r="J17" s="36">
        <v>71</v>
      </c>
      <c r="K17" s="81">
        <f t="shared" si="2"/>
        <v>14310.92</v>
      </c>
      <c r="L17" s="81"/>
      <c r="M17" s="6">
        <f t="shared" si="4"/>
        <v>0.16</v>
      </c>
      <c r="N17" s="36">
        <v>2010</v>
      </c>
      <c r="O17" s="8">
        <v>42092</v>
      </c>
      <c r="P17" s="82">
        <v>1.50048</v>
      </c>
      <c r="Q17" s="82"/>
      <c r="R17" s="83">
        <f t="shared" si="3"/>
        <v>17481</v>
      </c>
      <c r="S17" s="83"/>
      <c r="T17" s="84">
        <f t="shared" si="0"/>
        <v>88.500000000000242</v>
      </c>
      <c r="U17" s="84"/>
      <c r="V17" s="41"/>
      <c r="W17" s="42"/>
      <c r="X17" s="42"/>
      <c r="Y17" s="43"/>
    </row>
    <row r="18" spans="2:27" x14ac:dyDescent="0.15">
      <c r="B18" s="36">
        <v>10</v>
      </c>
      <c r="C18" s="81">
        <f t="shared" si="1"/>
        <v>733027</v>
      </c>
      <c r="D18" s="81"/>
      <c r="E18" s="36">
        <v>2010</v>
      </c>
      <c r="F18" s="8">
        <v>42102</v>
      </c>
      <c r="G18" s="36" t="s">
        <v>3</v>
      </c>
      <c r="H18" s="82">
        <v>1.5261499999999999</v>
      </c>
      <c r="I18" s="82"/>
      <c r="J18" s="36">
        <v>35</v>
      </c>
      <c r="K18" s="81">
        <f t="shared" si="2"/>
        <v>14660.54</v>
      </c>
      <c r="L18" s="81"/>
      <c r="M18" s="6">
        <v>0.2</v>
      </c>
      <c r="N18" s="36">
        <v>2010</v>
      </c>
      <c r="O18" s="8">
        <v>42103</v>
      </c>
      <c r="P18" s="82">
        <v>1.5381400000000001</v>
      </c>
      <c r="Q18" s="82"/>
      <c r="R18" s="83">
        <f t="shared" si="3"/>
        <v>29604</v>
      </c>
      <c r="S18" s="83"/>
      <c r="T18" s="84">
        <f t="shared" si="0"/>
        <v>119.90000000000167</v>
      </c>
      <c r="U18" s="84"/>
      <c r="V18" s="41"/>
      <c r="W18" s="42"/>
      <c r="X18" s="42"/>
      <c r="Y18" s="43"/>
    </row>
    <row r="19" spans="2:27" x14ac:dyDescent="0.15">
      <c r="B19" s="36">
        <v>11</v>
      </c>
      <c r="C19" s="81">
        <f t="shared" si="1"/>
        <v>762631</v>
      </c>
      <c r="D19" s="81"/>
      <c r="E19" s="36">
        <v>2010</v>
      </c>
      <c r="F19" s="8">
        <v>42108</v>
      </c>
      <c r="G19" s="36" t="s">
        <v>3</v>
      </c>
      <c r="H19" s="82">
        <v>1.54308</v>
      </c>
      <c r="I19" s="82"/>
      <c r="J19" s="36">
        <v>53</v>
      </c>
      <c r="K19" s="81">
        <f t="shared" si="2"/>
        <v>15252.62</v>
      </c>
      <c r="L19" s="81"/>
      <c r="M19" s="6">
        <v>0.16</v>
      </c>
      <c r="N19" s="36">
        <v>2010</v>
      </c>
      <c r="O19" s="8">
        <v>42108</v>
      </c>
      <c r="P19" s="82">
        <v>1.5483899999999999</v>
      </c>
      <c r="Q19" s="82"/>
      <c r="R19" s="83">
        <f t="shared" si="3"/>
        <v>10488</v>
      </c>
      <c r="S19" s="83"/>
      <c r="T19" s="84">
        <f>IF(O19="","",IF(R19&lt;0,J19*(-1),IF(G19="買",(P19-H19)*10000,(H19-P19)*10000)))</f>
        <v>53.099999999999255</v>
      </c>
      <c r="U19" s="84"/>
      <c r="V19" s="41"/>
      <c r="W19" s="42"/>
      <c r="X19" s="42"/>
      <c r="Y19" s="43"/>
    </row>
    <row r="20" spans="2:27" x14ac:dyDescent="0.15">
      <c r="B20" s="36">
        <v>12</v>
      </c>
      <c r="C20" s="81">
        <f t="shared" si="1"/>
        <v>773119</v>
      </c>
      <c r="D20" s="81"/>
      <c r="E20" s="36">
        <v>2010</v>
      </c>
      <c r="F20" s="8">
        <v>42137</v>
      </c>
      <c r="G20" s="36" t="s">
        <v>2</v>
      </c>
      <c r="H20" s="82">
        <v>1.48281</v>
      </c>
      <c r="I20" s="82"/>
      <c r="J20" s="36">
        <v>84</v>
      </c>
      <c r="K20" s="81">
        <f t="shared" si="2"/>
        <v>15462.380000000001</v>
      </c>
      <c r="L20" s="81"/>
      <c r="M20" s="6">
        <f t="shared" si="4"/>
        <v>0.14000000000000001</v>
      </c>
      <c r="N20" s="36">
        <v>2010</v>
      </c>
      <c r="O20" s="8">
        <v>42141</v>
      </c>
      <c r="P20" s="82">
        <v>1.44685</v>
      </c>
      <c r="Q20" s="82"/>
      <c r="R20" s="83">
        <f t="shared" si="3"/>
        <v>62153</v>
      </c>
      <c r="S20" s="83"/>
      <c r="T20" s="84">
        <f t="shared" ref="T20:T27" si="5">IF(O20="","",IF(R20&lt;0,J20*(-1),IF(G20="買",(P20-H20)*10000,(H20-P20)*10000)))</f>
        <v>359.59999999999991</v>
      </c>
      <c r="U20" s="84"/>
      <c r="V20" s="41"/>
      <c r="W20" s="42"/>
      <c r="X20" s="42"/>
      <c r="Y20" s="43"/>
    </row>
    <row r="21" spans="2:27" x14ac:dyDescent="0.15">
      <c r="B21" s="36">
        <v>13</v>
      </c>
      <c r="C21" s="81">
        <f t="shared" si="1"/>
        <v>835272</v>
      </c>
      <c r="D21" s="81"/>
      <c r="E21" s="36">
        <v>2010</v>
      </c>
      <c r="F21" s="8">
        <v>42145</v>
      </c>
      <c r="G21" s="36" t="s">
        <v>3</v>
      </c>
      <c r="H21" s="82">
        <v>1.44025</v>
      </c>
      <c r="I21" s="82"/>
      <c r="J21" s="36">
        <v>66</v>
      </c>
      <c r="K21" s="81">
        <f t="shared" si="2"/>
        <v>16705.439999999999</v>
      </c>
      <c r="L21" s="81"/>
      <c r="M21" s="6">
        <v>0.18</v>
      </c>
      <c r="N21" s="36">
        <v>2010</v>
      </c>
      <c r="O21" s="8">
        <v>42148</v>
      </c>
      <c r="P21" s="82">
        <v>1.4519899999999999</v>
      </c>
      <c r="Q21" s="82"/>
      <c r="R21" s="83">
        <f t="shared" si="3"/>
        <v>26088</v>
      </c>
      <c r="S21" s="83"/>
      <c r="T21" s="84">
        <f t="shared" si="5"/>
        <v>117.39999999999861</v>
      </c>
      <c r="U21" s="84"/>
      <c r="V21" s="41" t="s">
        <v>59</v>
      </c>
      <c r="W21" s="42"/>
      <c r="X21" s="42"/>
      <c r="Y21" s="43"/>
    </row>
    <row r="22" spans="2:27" x14ac:dyDescent="0.15">
      <c r="B22" s="36">
        <v>14</v>
      </c>
      <c r="C22" s="81">
        <f t="shared" si="1"/>
        <v>861360</v>
      </c>
      <c r="D22" s="81"/>
      <c r="E22" s="36">
        <v>2010</v>
      </c>
      <c r="F22" s="8">
        <v>42151</v>
      </c>
      <c r="G22" s="36" t="s">
        <v>3</v>
      </c>
      <c r="H22" s="82">
        <v>1.44025</v>
      </c>
      <c r="I22" s="82"/>
      <c r="J22" s="36">
        <v>70</v>
      </c>
      <c r="K22" s="81">
        <f t="shared" si="2"/>
        <v>17227.2</v>
      </c>
      <c r="L22" s="81"/>
      <c r="M22" s="6">
        <v>0.18</v>
      </c>
      <c r="N22" s="36">
        <v>2010</v>
      </c>
      <c r="O22" s="8">
        <v>42151</v>
      </c>
      <c r="P22" s="82">
        <v>1.4527099999999999</v>
      </c>
      <c r="Q22" s="82"/>
      <c r="R22" s="83">
        <f t="shared" si="3"/>
        <v>27688</v>
      </c>
      <c r="S22" s="83"/>
      <c r="T22" s="84">
        <f t="shared" si="5"/>
        <v>124.59999999999916</v>
      </c>
      <c r="U22" s="84"/>
      <c r="V22" s="41" t="s">
        <v>58</v>
      </c>
      <c r="W22" s="42"/>
      <c r="X22" s="42"/>
      <c r="Y22" s="43"/>
    </row>
    <row r="23" spans="2:27" x14ac:dyDescent="0.15">
      <c r="B23" s="36">
        <v>15</v>
      </c>
      <c r="C23" s="81">
        <f t="shared" si="1"/>
        <v>889048</v>
      </c>
      <c r="D23" s="81"/>
      <c r="E23" s="36">
        <v>2010</v>
      </c>
      <c r="F23" s="8">
        <v>42151</v>
      </c>
      <c r="G23" s="36" t="s">
        <v>3</v>
      </c>
      <c r="H23" s="82">
        <v>1.44025</v>
      </c>
      <c r="I23" s="82"/>
      <c r="J23" s="36">
        <v>40</v>
      </c>
      <c r="K23" s="81">
        <f t="shared" si="2"/>
        <v>17780.96</v>
      </c>
      <c r="L23" s="81"/>
      <c r="M23" s="6">
        <v>0.3</v>
      </c>
      <c r="N23" s="36">
        <v>2010</v>
      </c>
      <c r="O23" s="8">
        <v>42151</v>
      </c>
      <c r="P23" s="82">
        <v>1.4527099999999999</v>
      </c>
      <c r="Q23" s="82"/>
      <c r="R23" s="83">
        <f t="shared" si="3"/>
        <v>46148</v>
      </c>
      <c r="S23" s="83"/>
      <c r="T23" s="84">
        <f t="shared" si="5"/>
        <v>124.59999999999916</v>
      </c>
      <c r="U23" s="84"/>
      <c r="V23" s="41"/>
      <c r="W23" s="42"/>
      <c r="X23" s="42"/>
      <c r="Y23" s="43"/>
    </row>
    <row r="24" spans="2:27" x14ac:dyDescent="0.15">
      <c r="B24" s="36">
        <v>16</v>
      </c>
      <c r="C24" s="81">
        <f t="shared" si="1"/>
        <v>935196</v>
      </c>
      <c r="D24" s="81"/>
      <c r="E24" s="36">
        <v>2010</v>
      </c>
      <c r="F24" s="8">
        <v>42298</v>
      </c>
      <c r="G24" s="36" t="s">
        <v>2</v>
      </c>
      <c r="H24" s="82">
        <v>1.5731299999999999</v>
      </c>
      <c r="I24" s="82"/>
      <c r="J24" s="36">
        <v>58</v>
      </c>
      <c r="K24" s="81">
        <f t="shared" si="2"/>
        <v>18703.920000000002</v>
      </c>
      <c r="L24" s="81"/>
      <c r="M24" s="6">
        <f t="shared" si="4"/>
        <v>0.26</v>
      </c>
      <c r="N24" s="36">
        <v>2010</v>
      </c>
      <c r="O24" s="8">
        <v>42299</v>
      </c>
      <c r="P24" s="82">
        <v>1.56481</v>
      </c>
      <c r="Q24" s="82"/>
      <c r="R24" s="83">
        <f t="shared" si="3"/>
        <v>26706</v>
      </c>
      <c r="S24" s="83"/>
      <c r="T24" s="84">
        <f t="shared" si="5"/>
        <v>83.199999999998823</v>
      </c>
      <c r="U24" s="84"/>
      <c r="V24" s="41"/>
      <c r="W24" s="42"/>
      <c r="X24" s="42"/>
      <c r="Y24" s="43"/>
    </row>
    <row r="25" spans="2:27" x14ac:dyDescent="0.15">
      <c r="B25" s="36">
        <v>17</v>
      </c>
      <c r="C25" s="81">
        <f t="shared" si="1"/>
        <v>961902</v>
      </c>
      <c r="D25" s="81"/>
      <c r="E25" s="36">
        <v>2010</v>
      </c>
      <c r="F25" s="8">
        <v>42323</v>
      </c>
      <c r="G25" s="36" t="s">
        <v>2</v>
      </c>
      <c r="H25" s="82">
        <v>1.6047800000000001</v>
      </c>
      <c r="I25" s="82"/>
      <c r="J25" s="36">
        <v>74</v>
      </c>
      <c r="K25" s="81">
        <f t="shared" si="2"/>
        <v>19238.04</v>
      </c>
      <c r="L25" s="81"/>
      <c r="M25" s="6">
        <f t="shared" si="4"/>
        <v>0.21</v>
      </c>
      <c r="N25" s="36">
        <v>2010</v>
      </c>
      <c r="O25" s="8">
        <v>42324</v>
      </c>
      <c r="P25" s="82">
        <v>1.5981799999999999</v>
      </c>
      <c r="Q25" s="82"/>
      <c r="R25" s="83">
        <f t="shared" si="3"/>
        <v>17111</v>
      </c>
      <c r="S25" s="83"/>
      <c r="T25" s="84">
        <f t="shared" si="5"/>
        <v>66.00000000000162</v>
      </c>
      <c r="U25" s="84"/>
      <c r="V25" s="41"/>
      <c r="W25" s="42"/>
      <c r="X25" s="42"/>
      <c r="Y25" s="43"/>
      <c r="AA25" s="39"/>
    </row>
    <row r="26" spans="2:27" x14ac:dyDescent="0.15">
      <c r="B26" s="36">
        <v>18</v>
      </c>
      <c r="C26" s="81">
        <f t="shared" si="1"/>
        <v>979013</v>
      </c>
      <c r="D26" s="81"/>
      <c r="E26" s="36">
        <v>2010</v>
      </c>
      <c r="F26" s="8">
        <v>42334</v>
      </c>
      <c r="G26" s="36" t="s">
        <v>2</v>
      </c>
      <c r="H26" s="82">
        <v>1.5747100000000001</v>
      </c>
      <c r="I26" s="82"/>
      <c r="J26" s="36">
        <v>18</v>
      </c>
      <c r="K26" s="81">
        <f t="shared" si="2"/>
        <v>19580.260000000002</v>
      </c>
      <c r="L26" s="81"/>
      <c r="M26" s="6">
        <f t="shared" si="4"/>
        <v>0.88</v>
      </c>
      <c r="N26" s="36">
        <v>2010</v>
      </c>
      <c r="O26" s="8">
        <v>42334</v>
      </c>
      <c r="P26" s="82">
        <v>1.5649299999999999</v>
      </c>
      <c r="Q26" s="82"/>
      <c r="R26" s="83">
        <f t="shared" si="3"/>
        <v>106251</v>
      </c>
      <c r="S26" s="83"/>
      <c r="T26" s="84">
        <f t="shared" si="5"/>
        <v>97.800000000001219</v>
      </c>
      <c r="U26" s="84"/>
      <c r="V26" s="41" t="s">
        <v>60</v>
      </c>
      <c r="W26" s="42"/>
      <c r="X26" s="42"/>
      <c r="Y26" s="43"/>
    </row>
    <row r="27" spans="2:27" x14ac:dyDescent="0.15">
      <c r="B27" s="36">
        <v>19</v>
      </c>
      <c r="C27" s="81">
        <f t="shared" si="1"/>
        <v>1085264</v>
      </c>
      <c r="D27" s="81"/>
      <c r="E27" s="36">
        <v>2010</v>
      </c>
      <c r="F27" s="8">
        <v>42359</v>
      </c>
      <c r="G27" s="36" t="s">
        <v>2</v>
      </c>
      <c r="H27" s="82">
        <v>1.54976</v>
      </c>
      <c r="I27" s="82"/>
      <c r="J27" s="36">
        <v>32</v>
      </c>
      <c r="K27" s="81">
        <f t="shared" si="2"/>
        <v>21705.279999999999</v>
      </c>
      <c r="L27" s="81"/>
      <c r="M27" s="6">
        <v>0.5</v>
      </c>
      <c r="N27" s="36">
        <v>2010</v>
      </c>
      <c r="O27" s="8">
        <v>42359</v>
      </c>
      <c r="P27" s="82">
        <v>1.54521</v>
      </c>
      <c r="Q27" s="82"/>
      <c r="R27" s="83">
        <f t="shared" si="3"/>
        <v>28086</v>
      </c>
      <c r="S27" s="83"/>
      <c r="T27" s="84">
        <f t="shared" si="5"/>
        <v>45.50000000000054</v>
      </c>
      <c r="U27" s="84"/>
      <c r="V27" s="41" t="s">
        <v>61</v>
      </c>
      <c r="W27" s="42"/>
      <c r="X27" s="42"/>
      <c r="Y27" s="43"/>
    </row>
    <row r="28" spans="2:27" x14ac:dyDescent="0.15">
      <c r="B28" s="36">
        <v>20</v>
      </c>
      <c r="C28" s="81">
        <f t="shared" si="1"/>
        <v>1113350</v>
      </c>
      <c r="D28" s="81"/>
      <c r="E28" s="36">
        <v>2011</v>
      </c>
      <c r="F28" s="8">
        <v>42010</v>
      </c>
      <c r="G28" s="36" t="s">
        <v>2</v>
      </c>
      <c r="H28" s="82">
        <v>1.54976</v>
      </c>
      <c r="I28" s="82"/>
      <c r="J28" s="36">
        <v>43</v>
      </c>
      <c r="K28" s="81">
        <f t="shared" si="2"/>
        <v>22267</v>
      </c>
      <c r="L28" s="81"/>
      <c r="M28" s="6">
        <f t="shared" si="4"/>
        <v>0.41</v>
      </c>
      <c r="N28" s="36">
        <v>2011</v>
      </c>
      <c r="O28" s="8">
        <v>42010</v>
      </c>
      <c r="P28" s="82">
        <v>1.5448</v>
      </c>
      <c r="Q28" s="82"/>
      <c r="R28" s="83">
        <f t="shared" si="3"/>
        <v>25106</v>
      </c>
      <c r="S28" s="83"/>
      <c r="T28" s="84">
        <f>IF(O28="","",IF(R28&lt;0,J28*(-1),IF(G28="買",(P28-H28)*10000,(H28-P28)*10000)))</f>
        <v>49.600000000000755</v>
      </c>
      <c r="U28" s="84"/>
      <c r="V28" s="41" t="s">
        <v>62</v>
      </c>
      <c r="W28" s="42"/>
      <c r="X28" s="42"/>
      <c r="Y28" s="43"/>
    </row>
    <row r="29" spans="2:27" x14ac:dyDescent="0.15">
      <c r="B29" s="96">
        <v>21</v>
      </c>
      <c r="C29" s="97">
        <f t="shared" si="1"/>
        <v>1138456</v>
      </c>
      <c r="D29" s="97"/>
      <c r="E29" s="96">
        <v>2011</v>
      </c>
      <c r="F29" s="98">
        <v>42024</v>
      </c>
      <c r="G29" s="96" t="s">
        <v>2</v>
      </c>
      <c r="H29" s="99">
        <v>1.59066</v>
      </c>
      <c r="I29" s="99"/>
      <c r="J29" s="96">
        <v>51</v>
      </c>
      <c r="K29" s="97">
        <f t="shared" si="2"/>
        <v>22769.119999999999</v>
      </c>
      <c r="L29" s="97"/>
      <c r="M29" s="100">
        <f t="shared" si="4"/>
        <v>0.36</v>
      </c>
      <c r="N29" s="96">
        <v>2011</v>
      </c>
      <c r="O29" s="98">
        <v>42024</v>
      </c>
      <c r="P29" s="99">
        <v>1.5958699999999999</v>
      </c>
      <c r="Q29" s="99"/>
      <c r="R29" s="101">
        <f t="shared" si="3"/>
        <v>-23155</v>
      </c>
      <c r="S29" s="101"/>
      <c r="T29" s="102">
        <f>IF(O29="","",IF(R29&lt;0,J29*(-1),IF(G29="買",(P29-H29)*10000,(H29-P29)*10000)))</f>
        <v>-51</v>
      </c>
      <c r="U29" s="102"/>
      <c r="V29" s="103" t="s">
        <v>63</v>
      </c>
      <c r="W29" s="104"/>
      <c r="X29" s="104"/>
      <c r="Y29" s="105"/>
    </row>
    <row r="30" spans="2:27" x14ac:dyDescent="0.15">
      <c r="B30" s="96">
        <v>22</v>
      </c>
      <c r="C30" s="97">
        <f t="shared" si="1"/>
        <v>1115301</v>
      </c>
      <c r="D30" s="97"/>
      <c r="E30" s="96">
        <v>2011</v>
      </c>
      <c r="F30" s="98">
        <v>42035</v>
      </c>
      <c r="G30" s="96" t="s">
        <v>3</v>
      </c>
      <c r="H30" s="99">
        <v>1.59423</v>
      </c>
      <c r="I30" s="99"/>
      <c r="J30" s="96">
        <v>55</v>
      </c>
      <c r="K30" s="97">
        <f t="shared" si="2"/>
        <v>22306.02</v>
      </c>
      <c r="L30" s="97"/>
      <c r="M30" s="100">
        <f t="shared" si="4"/>
        <v>0.32</v>
      </c>
      <c r="N30" s="96">
        <v>2011</v>
      </c>
      <c r="O30" s="98">
        <v>42035</v>
      </c>
      <c r="P30" s="99">
        <v>1.6016699999999999</v>
      </c>
      <c r="Q30" s="99"/>
      <c r="R30" s="101">
        <f t="shared" si="3"/>
        <v>29392</v>
      </c>
      <c r="S30" s="101"/>
      <c r="T30" s="102">
        <f t="shared" ref="T30:T51" si="6">IF(O30="","",IF(R30&lt;0,J30*(-1),IF(G30="買",(P30-H30)*10000,(H30-P30)*10000)))</f>
        <v>74.399999999998911</v>
      </c>
      <c r="U30" s="102"/>
      <c r="V30" s="103"/>
      <c r="W30" s="104"/>
      <c r="X30" s="104"/>
      <c r="Y30" s="105"/>
    </row>
    <row r="31" spans="2:27" x14ac:dyDescent="0.15">
      <c r="B31" s="36">
        <v>23</v>
      </c>
      <c r="C31" s="81">
        <f t="shared" si="1"/>
        <v>1144693</v>
      </c>
      <c r="D31" s="81"/>
      <c r="E31" s="36">
        <v>2011</v>
      </c>
      <c r="F31" s="8">
        <v>42039</v>
      </c>
      <c r="G31" s="36" t="s">
        <v>2</v>
      </c>
      <c r="H31" s="82">
        <v>1.61266</v>
      </c>
      <c r="I31" s="82"/>
      <c r="J31" s="36">
        <v>16</v>
      </c>
      <c r="K31" s="81">
        <f t="shared" si="2"/>
        <v>22893.86</v>
      </c>
      <c r="L31" s="81"/>
      <c r="M31" s="6">
        <v>0.8</v>
      </c>
      <c r="N31" s="36">
        <v>2011</v>
      </c>
      <c r="O31" s="8">
        <v>42039</v>
      </c>
      <c r="P31" s="82">
        <v>1.6148</v>
      </c>
      <c r="Q31" s="82"/>
      <c r="R31" s="83">
        <f t="shared" si="3"/>
        <v>-21135</v>
      </c>
      <c r="S31" s="83"/>
      <c r="T31" s="84">
        <f t="shared" si="6"/>
        <v>-16</v>
      </c>
      <c r="U31" s="84"/>
      <c r="V31" s="41" t="s">
        <v>64</v>
      </c>
      <c r="W31" s="42"/>
      <c r="X31" s="42"/>
      <c r="Y31" s="43"/>
    </row>
    <row r="32" spans="2:27" x14ac:dyDescent="0.15">
      <c r="B32" s="36">
        <v>24</v>
      </c>
      <c r="C32" s="81">
        <f t="shared" si="1"/>
        <v>1123558</v>
      </c>
      <c r="D32" s="81"/>
      <c r="E32" s="36">
        <v>2011</v>
      </c>
      <c r="F32" s="8">
        <v>42046</v>
      </c>
      <c r="G32" s="36" t="s">
        <v>2</v>
      </c>
      <c r="H32" s="82">
        <v>1.6069800000000001</v>
      </c>
      <c r="I32" s="82"/>
      <c r="J32" s="36">
        <v>64</v>
      </c>
      <c r="K32" s="81">
        <f t="shared" si="2"/>
        <v>22471.16</v>
      </c>
      <c r="L32" s="81"/>
      <c r="M32" s="6">
        <f t="shared" si="4"/>
        <v>0.28000000000000003</v>
      </c>
      <c r="N32" s="36">
        <v>2011</v>
      </c>
      <c r="O32" s="8">
        <v>42046</v>
      </c>
      <c r="P32" s="82">
        <v>1.60016</v>
      </c>
      <c r="Q32" s="82"/>
      <c r="R32" s="83">
        <f t="shared" si="3"/>
        <v>23575</v>
      </c>
      <c r="S32" s="83"/>
      <c r="T32" s="84">
        <f t="shared" si="6"/>
        <v>68.200000000000486</v>
      </c>
      <c r="U32" s="84"/>
      <c r="V32" s="41"/>
      <c r="W32" s="42"/>
      <c r="X32" s="42"/>
      <c r="Y32" s="43"/>
    </row>
    <row r="33" spans="2:25" x14ac:dyDescent="0.15">
      <c r="B33" s="96">
        <v>25</v>
      </c>
      <c r="C33" s="97">
        <f t="shared" si="1"/>
        <v>1147133</v>
      </c>
      <c r="D33" s="97"/>
      <c r="E33" s="96">
        <v>2011</v>
      </c>
      <c r="F33" s="98">
        <v>42078</v>
      </c>
      <c r="G33" s="96" t="s">
        <v>2</v>
      </c>
      <c r="H33" s="99">
        <v>1.6025499999999999</v>
      </c>
      <c r="I33" s="99"/>
      <c r="J33" s="96">
        <v>51</v>
      </c>
      <c r="K33" s="97">
        <f t="shared" si="2"/>
        <v>22942.66</v>
      </c>
      <c r="L33" s="97"/>
      <c r="M33" s="100">
        <v>0.4</v>
      </c>
      <c r="N33" s="96">
        <v>2011</v>
      </c>
      <c r="O33" s="98">
        <v>42078</v>
      </c>
      <c r="P33" s="99">
        <v>1.6077399999999999</v>
      </c>
      <c r="Q33" s="99"/>
      <c r="R33" s="101">
        <f t="shared" si="3"/>
        <v>-25629</v>
      </c>
      <c r="S33" s="101"/>
      <c r="T33" s="102">
        <f t="shared" si="6"/>
        <v>-51</v>
      </c>
      <c r="U33" s="102"/>
      <c r="V33" s="103" t="s">
        <v>63</v>
      </c>
      <c r="W33" s="104"/>
      <c r="X33" s="104"/>
      <c r="Y33" s="105"/>
    </row>
    <row r="34" spans="2:25" x14ac:dyDescent="0.15">
      <c r="B34" s="36">
        <v>26</v>
      </c>
      <c r="C34" s="81">
        <f t="shared" si="1"/>
        <v>1121504</v>
      </c>
      <c r="D34" s="81"/>
      <c r="E34" s="36">
        <v>2011</v>
      </c>
      <c r="F34" s="8">
        <v>42114</v>
      </c>
      <c r="G34" s="36" t="s">
        <v>3</v>
      </c>
      <c r="H34" s="82">
        <v>1.6335299999999999</v>
      </c>
      <c r="I34" s="82"/>
      <c r="J34" s="36">
        <v>79</v>
      </c>
      <c r="K34" s="81">
        <f t="shared" si="2"/>
        <v>22430.080000000002</v>
      </c>
      <c r="L34" s="81"/>
      <c r="M34" s="6">
        <v>0.3</v>
      </c>
      <c r="N34" s="36">
        <v>2011</v>
      </c>
      <c r="O34" s="8">
        <v>42114</v>
      </c>
      <c r="P34" s="82">
        <v>1.63811</v>
      </c>
      <c r="Q34" s="82"/>
      <c r="R34" s="83">
        <f t="shared" si="3"/>
        <v>16962</v>
      </c>
      <c r="S34" s="83"/>
      <c r="T34" s="84">
        <f t="shared" si="6"/>
        <v>45.800000000000281</v>
      </c>
      <c r="U34" s="84"/>
      <c r="V34" s="41"/>
      <c r="W34" s="42"/>
      <c r="X34" s="42"/>
      <c r="Y34" s="43"/>
    </row>
    <row r="35" spans="2:25" x14ac:dyDescent="0.15">
      <c r="B35" s="36">
        <v>27</v>
      </c>
      <c r="C35" s="81">
        <f t="shared" si="1"/>
        <v>1138466</v>
      </c>
      <c r="D35" s="81"/>
      <c r="E35" s="36">
        <v>2011</v>
      </c>
      <c r="F35" s="8">
        <v>42114</v>
      </c>
      <c r="G35" s="36" t="s">
        <v>3</v>
      </c>
      <c r="H35" s="82">
        <v>1.63893</v>
      </c>
      <c r="I35" s="82"/>
      <c r="J35" s="36">
        <v>79</v>
      </c>
      <c r="K35" s="81">
        <f t="shared" si="2"/>
        <v>22769.32</v>
      </c>
      <c r="L35" s="81"/>
      <c r="M35" s="6">
        <v>0.3</v>
      </c>
      <c r="N35" s="36">
        <v>2011</v>
      </c>
      <c r="O35" s="8">
        <v>42115</v>
      </c>
      <c r="P35" s="82">
        <v>1.6425700000000001</v>
      </c>
      <c r="Q35" s="82"/>
      <c r="R35" s="83">
        <f t="shared" si="3"/>
        <v>13481</v>
      </c>
      <c r="S35" s="83"/>
      <c r="T35" s="84">
        <f t="shared" si="6"/>
        <v>36.400000000000873</v>
      </c>
      <c r="U35" s="84"/>
      <c r="V35" s="41" t="s">
        <v>65</v>
      </c>
      <c r="W35" s="42"/>
      <c r="X35" s="42"/>
      <c r="Y35" s="43"/>
    </row>
    <row r="36" spans="2:25" x14ac:dyDescent="0.15">
      <c r="B36" s="36">
        <v>28</v>
      </c>
      <c r="C36" s="81">
        <f t="shared" si="1"/>
        <v>1151947</v>
      </c>
      <c r="D36" s="81"/>
      <c r="E36" s="36">
        <v>2011</v>
      </c>
      <c r="F36" s="8">
        <v>42123</v>
      </c>
      <c r="G36" s="36" t="s">
        <v>3</v>
      </c>
      <c r="H36" s="82">
        <v>1.6690700000000001</v>
      </c>
      <c r="I36" s="82"/>
      <c r="J36" s="36">
        <v>69</v>
      </c>
      <c r="K36" s="81">
        <f t="shared" si="2"/>
        <v>23038.94</v>
      </c>
      <c r="L36" s="81"/>
      <c r="M36" s="6">
        <v>0.3</v>
      </c>
      <c r="N36" s="36">
        <v>2011</v>
      </c>
      <c r="O36" s="8">
        <v>42126</v>
      </c>
      <c r="P36" s="82">
        <v>1.6727799999999999</v>
      </c>
      <c r="Q36" s="82"/>
      <c r="R36" s="83">
        <f t="shared" si="3"/>
        <v>13740</v>
      </c>
      <c r="S36" s="83"/>
      <c r="T36" s="84">
        <f t="shared" si="6"/>
        <v>37.099999999998801</v>
      </c>
      <c r="U36" s="84"/>
      <c r="V36" s="41"/>
      <c r="W36" s="42"/>
      <c r="X36" s="42"/>
      <c r="Y36" s="43"/>
    </row>
    <row r="37" spans="2:25" x14ac:dyDescent="0.15">
      <c r="B37" s="36">
        <v>29</v>
      </c>
      <c r="C37" s="81">
        <f t="shared" si="1"/>
        <v>1165687</v>
      </c>
      <c r="D37" s="81"/>
      <c r="E37" s="36">
        <v>2011</v>
      </c>
      <c r="F37" s="8">
        <v>42136</v>
      </c>
      <c r="G37" s="36" t="s">
        <v>2</v>
      </c>
      <c r="H37" s="82">
        <v>1.6321000000000001</v>
      </c>
      <c r="I37" s="82"/>
      <c r="J37" s="36">
        <v>61</v>
      </c>
      <c r="K37" s="81">
        <f t="shared" si="2"/>
        <v>23313.74</v>
      </c>
      <c r="L37" s="81"/>
      <c r="M37" s="6">
        <f t="shared" si="4"/>
        <v>0.3</v>
      </c>
      <c r="N37" s="36">
        <v>2011</v>
      </c>
      <c r="O37" s="8">
        <v>42137</v>
      </c>
      <c r="P37" s="85">
        <v>1.6229</v>
      </c>
      <c r="Q37" s="85"/>
      <c r="R37" s="83">
        <f t="shared" si="3"/>
        <v>34074</v>
      </c>
      <c r="S37" s="83"/>
      <c r="T37" s="84">
        <f t="shared" si="6"/>
        <v>92.000000000000966</v>
      </c>
      <c r="U37" s="84"/>
      <c r="V37" s="41" t="s">
        <v>66</v>
      </c>
      <c r="W37" s="42"/>
      <c r="X37" s="42"/>
      <c r="Y37" s="43"/>
    </row>
    <row r="38" spans="2:25" x14ac:dyDescent="0.15">
      <c r="B38" s="36">
        <v>30</v>
      </c>
      <c r="C38" s="81">
        <f t="shared" si="1"/>
        <v>1199761</v>
      </c>
      <c r="D38" s="81"/>
      <c r="E38" s="36">
        <v>2011</v>
      </c>
      <c r="F38" s="8">
        <v>42137</v>
      </c>
      <c r="G38" s="36" t="s">
        <v>2</v>
      </c>
      <c r="H38" s="82">
        <v>1.62419</v>
      </c>
      <c r="I38" s="82"/>
      <c r="J38" s="36">
        <v>65</v>
      </c>
      <c r="K38" s="81">
        <f t="shared" si="2"/>
        <v>23995.22</v>
      </c>
      <c r="L38" s="81"/>
      <c r="M38" s="6">
        <f t="shared" si="4"/>
        <v>0.28999999999999998</v>
      </c>
      <c r="N38" s="36">
        <v>2011</v>
      </c>
      <c r="O38" s="8">
        <v>42138</v>
      </c>
      <c r="P38" s="82">
        <v>1.6164700000000001</v>
      </c>
      <c r="Q38" s="82"/>
      <c r="R38" s="83">
        <f t="shared" si="3"/>
        <v>27639</v>
      </c>
      <c r="S38" s="83"/>
      <c r="T38" s="84">
        <f t="shared" si="6"/>
        <v>77.199999999999491</v>
      </c>
      <c r="U38" s="84"/>
      <c r="V38" s="41"/>
      <c r="W38" s="42"/>
      <c r="X38" s="42"/>
      <c r="Y38" s="43"/>
    </row>
    <row r="39" spans="2:25" x14ac:dyDescent="0.15">
      <c r="B39" s="96">
        <v>31</v>
      </c>
      <c r="C39" s="97">
        <f t="shared" si="1"/>
        <v>1227400</v>
      </c>
      <c r="D39" s="97"/>
      <c r="E39" s="96">
        <v>2011</v>
      </c>
      <c r="F39" s="98">
        <v>42165</v>
      </c>
      <c r="G39" s="96" t="s">
        <v>2</v>
      </c>
      <c r="H39" s="99">
        <v>1.6358900000000001</v>
      </c>
      <c r="I39" s="99"/>
      <c r="J39" s="96">
        <v>23</v>
      </c>
      <c r="K39" s="97">
        <f t="shared" si="2"/>
        <v>24548</v>
      </c>
      <c r="L39" s="97"/>
      <c r="M39" s="100">
        <v>0.3</v>
      </c>
      <c r="N39" s="96">
        <v>2011</v>
      </c>
      <c r="O39" s="98">
        <v>42165</v>
      </c>
      <c r="P39" s="99">
        <v>1.62862</v>
      </c>
      <c r="Q39" s="99"/>
      <c r="R39" s="101">
        <f t="shared" si="3"/>
        <v>26925</v>
      </c>
      <c r="S39" s="101"/>
      <c r="T39" s="102">
        <f t="shared" si="6"/>
        <v>72.700000000001097</v>
      </c>
      <c r="U39" s="102"/>
      <c r="V39" s="103"/>
      <c r="W39" s="104"/>
      <c r="X39" s="104"/>
      <c r="Y39" s="105"/>
    </row>
    <row r="40" spans="2:25" x14ac:dyDescent="0.15">
      <c r="B40" s="36">
        <v>32</v>
      </c>
      <c r="C40" s="81">
        <f t="shared" si="1"/>
        <v>1254325</v>
      </c>
      <c r="D40" s="81"/>
      <c r="E40" s="36">
        <v>2011</v>
      </c>
      <c r="F40" s="8">
        <v>42180</v>
      </c>
      <c r="G40" s="36" t="s">
        <v>2</v>
      </c>
      <c r="H40" s="82">
        <v>1.59589</v>
      </c>
      <c r="I40" s="82"/>
      <c r="J40" s="36">
        <v>38</v>
      </c>
      <c r="K40" s="81">
        <f t="shared" si="2"/>
        <v>25086.5</v>
      </c>
      <c r="L40" s="81"/>
      <c r="M40" s="6">
        <f t="shared" si="4"/>
        <v>0.53</v>
      </c>
      <c r="N40" s="36">
        <v>2011</v>
      </c>
      <c r="O40" s="8">
        <v>42182</v>
      </c>
      <c r="P40" s="82">
        <v>1.59328</v>
      </c>
      <c r="Q40" s="82"/>
      <c r="R40" s="83">
        <f t="shared" si="3"/>
        <v>17077</v>
      </c>
      <c r="S40" s="83"/>
      <c r="T40" s="84">
        <f t="shared" si="6"/>
        <v>26.100000000000012</v>
      </c>
      <c r="U40" s="84"/>
      <c r="V40" s="41"/>
      <c r="W40" s="42"/>
      <c r="X40" s="42"/>
      <c r="Y40" s="43"/>
    </row>
    <row r="41" spans="2:25" x14ac:dyDescent="0.15">
      <c r="B41" s="36">
        <v>33</v>
      </c>
      <c r="C41" s="81">
        <f t="shared" si="1"/>
        <v>1271402</v>
      </c>
      <c r="D41" s="81"/>
      <c r="E41" s="36">
        <v>2011</v>
      </c>
      <c r="F41" s="8">
        <v>42206</v>
      </c>
      <c r="G41" s="36" t="s">
        <v>3</v>
      </c>
      <c r="H41" s="82">
        <v>1.6148100000000001</v>
      </c>
      <c r="I41" s="82"/>
      <c r="J41" s="36">
        <v>78</v>
      </c>
      <c r="K41" s="81">
        <f t="shared" si="2"/>
        <v>25428.04</v>
      </c>
      <c r="L41" s="81"/>
      <c r="M41" s="6">
        <f t="shared" si="4"/>
        <v>0.26</v>
      </c>
      <c r="N41" s="36">
        <v>2011</v>
      </c>
      <c r="O41" s="8">
        <v>42206</v>
      </c>
      <c r="P41" s="85">
        <v>1.6265000000000001</v>
      </c>
      <c r="Q41" s="85"/>
      <c r="R41" s="83">
        <f t="shared" si="3"/>
        <v>37523</v>
      </c>
      <c r="S41" s="83"/>
      <c r="T41" s="84">
        <f t="shared" si="6"/>
        <v>116.89999999999978</v>
      </c>
      <c r="U41" s="84"/>
      <c r="V41" s="41"/>
      <c r="W41" s="42"/>
      <c r="X41" s="42"/>
      <c r="Y41" s="43"/>
    </row>
    <row r="42" spans="2:25" x14ac:dyDescent="0.15">
      <c r="B42" s="36">
        <v>34</v>
      </c>
      <c r="C42" s="81">
        <f t="shared" si="1"/>
        <v>1308925</v>
      </c>
      <c r="D42" s="81"/>
      <c r="E42" s="36">
        <v>2011</v>
      </c>
      <c r="F42" s="8">
        <v>42248</v>
      </c>
      <c r="G42" s="36" t="s">
        <v>2</v>
      </c>
      <c r="H42" s="82">
        <v>1.6268800000000001</v>
      </c>
      <c r="I42" s="82"/>
      <c r="J42" s="36">
        <v>64</v>
      </c>
      <c r="K42" s="81">
        <f t="shared" si="2"/>
        <v>26178.5</v>
      </c>
      <c r="L42" s="81"/>
      <c r="M42" s="6">
        <v>0.3</v>
      </c>
      <c r="N42" s="36">
        <v>2011</v>
      </c>
      <c r="O42" s="8">
        <v>42248</v>
      </c>
      <c r="P42" s="82">
        <v>1.6205499999999999</v>
      </c>
      <c r="Q42" s="82"/>
      <c r="R42" s="83">
        <f t="shared" si="3"/>
        <v>23444</v>
      </c>
      <c r="S42" s="83"/>
      <c r="T42" s="84">
        <f t="shared" si="6"/>
        <v>63.300000000001688</v>
      </c>
      <c r="U42" s="84"/>
      <c r="V42" s="41" t="s">
        <v>67</v>
      </c>
      <c r="W42" s="42"/>
      <c r="X42" s="42"/>
      <c r="Y42" s="43"/>
    </row>
    <row r="43" spans="2:25" x14ac:dyDescent="0.15">
      <c r="B43" s="36">
        <v>35</v>
      </c>
      <c r="C43" s="81">
        <f t="shared" si="1"/>
        <v>1332369</v>
      </c>
      <c r="D43" s="81"/>
      <c r="E43" s="36">
        <v>2011</v>
      </c>
      <c r="F43" s="8">
        <v>42260</v>
      </c>
      <c r="G43" s="36" t="s">
        <v>2</v>
      </c>
      <c r="H43" s="82">
        <v>1.5779700000000001</v>
      </c>
      <c r="I43" s="82"/>
      <c r="J43" s="36">
        <v>65</v>
      </c>
      <c r="K43" s="81">
        <f t="shared" si="2"/>
        <v>26647.38</v>
      </c>
      <c r="L43" s="81"/>
      <c r="M43" s="6">
        <v>0.3</v>
      </c>
      <c r="N43" s="36">
        <v>2011</v>
      </c>
      <c r="O43" s="8">
        <v>42262</v>
      </c>
      <c r="P43" s="82">
        <v>1.5713200000000001</v>
      </c>
      <c r="Q43" s="82"/>
      <c r="R43" s="83">
        <f t="shared" si="3"/>
        <v>24629</v>
      </c>
      <c r="S43" s="83"/>
      <c r="T43" s="84">
        <f t="shared" si="6"/>
        <v>66.500000000000455</v>
      </c>
      <c r="U43" s="84"/>
      <c r="V43" s="41"/>
      <c r="W43" s="42"/>
      <c r="X43" s="42"/>
      <c r="Y43" s="43"/>
    </row>
    <row r="44" spans="2:25" x14ac:dyDescent="0.15">
      <c r="B44" s="96">
        <v>36</v>
      </c>
      <c r="C44" s="97">
        <f t="shared" si="1"/>
        <v>1356998</v>
      </c>
      <c r="D44" s="97"/>
      <c r="E44" s="96">
        <v>2011</v>
      </c>
      <c r="F44" s="98">
        <v>42274</v>
      </c>
      <c r="G44" s="96" t="s">
        <v>3</v>
      </c>
      <c r="H44" s="99">
        <v>1.55837</v>
      </c>
      <c r="I44" s="99"/>
      <c r="J44" s="96">
        <v>53</v>
      </c>
      <c r="K44" s="97">
        <f t="shared" si="2"/>
        <v>27139.96</v>
      </c>
      <c r="L44" s="97"/>
      <c r="M44" s="100">
        <v>0.3</v>
      </c>
      <c r="N44" s="96">
        <v>2011</v>
      </c>
      <c r="O44" s="98">
        <v>42274</v>
      </c>
      <c r="P44" s="99">
        <v>1.5631900000000001</v>
      </c>
      <c r="Q44" s="99"/>
      <c r="R44" s="101">
        <f t="shared" si="3"/>
        <v>17851</v>
      </c>
      <c r="S44" s="101"/>
      <c r="T44" s="102">
        <f t="shared" si="6"/>
        <v>48.200000000000465</v>
      </c>
      <c r="U44" s="102"/>
      <c r="V44" s="103" t="s">
        <v>68</v>
      </c>
      <c r="W44" s="104"/>
      <c r="X44" s="104"/>
      <c r="Y44" s="105"/>
    </row>
    <row r="45" spans="2:25" x14ac:dyDescent="0.15">
      <c r="B45" s="36">
        <v>37</v>
      </c>
      <c r="C45" s="81">
        <f t="shared" si="1"/>
        <v>1374849</v>
      </c>
      <c r="D45" s="81"/>
      <c r="E45" s="36">
        <v>2011</v>
      </c>
      <c r="F45" s="8">
        <v>42277</v>
      </c>
      <c r="G45" s="36" t="s">
        <v>2</v>
      </c>
      <c r="H45" s="82">
        <v>1.55837</v>
      </c>
      <c r="I45" s="82"/>
      <c r="J45" s="36">
        <v>42</v>
      </c>
      <c r="K45" s="81">
        <f t="shared" si="2"/>
        <v>27496.98</v>
      </c>
      <c r="L45" s="81"/>
      <c r="M45" s="6">
        <v>0.3</v>
      </c>
      <c r="N45" s="36">
        <v>2011</v>
      </c>
      <c r="O45" s="8">
        <v>42277</v>
      </c>
      <c r="P45" s="82">
        <v>1.5626</v>
      </c>
      <c r="Q45" s="82"/>
      <c r="R45" s="83">
        <f t="shared" si="3"/>
        <v>-15666</v>
      </c>
      <c r="S45" s="83"/>
      <c r="T45" s="84">
        <f t="shared" si="6"/>
        <v>-42</v>
      </c>
      <c r="U45" s="84"/>
      <c r="V45" s="41" t="s">
        <v>69</v>
      </c>
      <c r="W45" s="42"/>
      <c r="X45" s="42"/>
      <c r="Y45" s="43"/>
    </row>
    <row r="46" spans="2:25" x14ac:dyDescent="0.15">
      <c r="B46" s="36">
        <v>38</v>
      </c>
      <c r="C46" s="81">
        <f t="shared" si="1"/>
        <v>1359183</v>
      </c>
      <c r="D46" s="81"/>
      <c r="E46" s="36">
        <v>2011</v>
      </c>
      <c r="F46" s="8">
        <v>42291</v>
      </c>
      <c r="G46" s="36" t="s">
        <v>3</v>
      </c>
      <c r="H46" s="82">
        <v>1.57301</v>
      </c>
      <c r="I46" s="82"/>
      <c r="J46" s="36">
        <v>67</v>
      </c>
      <c r="K46" s="81">
        <f t="shared" si="2"/>
        <v>27183.66</v>
      </c>
      <c r="L46" s="81"/>
      <c r="M46" s="6">
        <v>0.3</v>
      </c>
      <c r="N46" s="36">
        <v>2011</v>
      </c>
      <c r="O46" s="8">
        <v>42291</v>
      </c>
      <c r="P46" s="82">
        <v>1.57996</v>
      </c>
      <c r="Q46" s="82"/>
      <c r="R46" s="83">
        <f t="shared" si="3"/>
        <v>25740</v>
      </c>
      <c r="S46" s="83"/>
      <c r="T46" s="84">
        <f t="shared" si="6"/>
        <v>69.500000000000114</v>
      </c>
      <c r="U46" s="84"/>
      <c r="V46" s="41"/>
      <c r="W46" s="42"/>
      <c r="X46" s="42"/>
      <c r="Y46" s="43"/>
    </row>
    <row r="47" spans="2:25" x14ac:dyDescent="0.15">
      <c r="B47" s="36">
        <v>39</v>
      </c>
      <c r="C47" s="81">
        <f t="shared" si="1"/>
        <v>1384923</v>
      </c>
      <c r="D47" s="81"/>
      <c r="E47" s="36">
        <v>2011</v>
      </c>
      <c r="F47" s="8">
        <v>42311</v>
      </c>
      <c r="G47" s="36" t="s">
        <v>2</v>
      </c>
      <c r="H47" s="82">
        <v>1.5966899999999999</v>
      </c>
      <c r="I47" s="82"/>
      <c r="J47" s="36">
        <v>77</v>
      </c>
      <c r="K47" s="81">
        <f t="shared" si="2"/>
        <v>27698.46</v>
      </c>
      <c r="L47" s="81"/>
      <c r="M47" s="6">
        <v>0.2</v>
      </c>
      <c r="N47" s="36">
        <v>2011</v>
      </c>
      <c r="O47" s="8">
        <v>42311</v>
      </c>
      <c r="P47" s="82">
        <v>1.58893</v>
      </c>
      <c r="Q47" s="82"/>
      <c r="R47" s="83">
        <f t="shared" si="3"/>
        <v>19160</v>
      </c>
      <c r="S47" s="83"/>
      <c r="T47" s="84">
        <f t="shared" si="6"/>
        <v>77.599999999999895</v>
      </c>
      <c r="U47" s="84"/>
      <c r="V47" s="41"/>
      <c r="W47" s="42"/>
      <c r="X47" s="42"/>
      <c r="Y47" s="43"/>
    </row>
    <row r="48" spans="2:25" x14ac:dyDescent="0.15">
      <c r="B48" s="36">
        <v>40</v>
      </c>
      <c r="C48" s="81">
        <f t="shared" si="1"/>
        <v>1404083</v>
      </c>
      <c r="D48" s="81"/>
      <c r="E48" s="36">
        <v>2011</v>
      </c>
      <c r="F48" s="8">
        <v>42323</v>
      </c>
      <c r="G48" s="36" t="s">
        <v>36</v>
      </c>
      <c r="H48" s="82">
        <v>1.5900399999999999</v>
      </c>
      <c r="I48" s="82"/>
      <c r="J48" s="36">
        <v>81</v>
      </c>
      <c r="K48" s="81">
        <f t="shared" si="2"/>
        <v>28081.66</v>
      </c>
      <c r="L48" s="81"/>
      <c r="M48" s="6">
        <v>0.2</v>
      </c>
      <c r="N48" s="36">
        <v>2011</v>
      </c>
      <c r="O48" s="8">
        <v>42323</v>
      </c>
      <c r="P48" s="82">
        <v>1.5867100000000001</v>
      </c>
      <c r="Q48" s="82"/>
      <c r="R48" s="83">
        <f t="shared" si="3"/>
        <v>8222</v>
      </c>
      <c r="S48" s="83"/>
      <c r="T48" s="84">
        <f t="shared" si="6"/>
        <v>33.299999999998334</v>
      </c>
      <c r="U48" s="84"/>
      <c r="V48" s="41"/>
      <c r="W48" s="42"/>
      <c r="X48" s="42"/>
      <c r="Y48" s="43"/>
    </row>
    <row r="49" spans="2:25" x14ac:dyDescent="0.15">
      <c r="B49" s="36">
        <v>41</v>
      </c>
      <c r="C49" s="81">
        <f t="shared" si="1"/>
        <v>1412305</v>
      </c>
      <c r="D49" s="81"/>
      <c r="E49" s="36">
        <v>2011</v>
      </c>
      <c r="F49" s="8">
        <v>42324</v>
      </c>
      <c r="G49" s="36" t="s">
        <v>2</v>
      </c>
      <c r="H49" s="82">
        <v>1.5843400000000001</v>
      </c>
      <c r="I49" s="82"/>
      <c r="J49" s="36">
        <v>58</v>
      </c>
      <c r="K49" s="81">
        <f t="shared" si="2"/>
        <v>28246.100000000002</v>
      </c>
      <c r="L49" s="81"/>
      <c r="M49" s="6">
        <v>0.3</v>
      </c>
      <c r="N49" s="36">
        <v>2011</v>
      </c>
      <c r="O49" s="8">
        <v>42324</v>
      </c>
      <c r="P49" s="82">
        <v>1.5753999999999999</v>
      </c>
      <c r="Q49" s="82"/>
      <c r="R49" s="83">
        <f t="shared" si="3"/>
        <v>33111</v>
      </c>
      <c r="S49" s="83"/>
      <c r="T49" s="84">
        <f t="shared" si="6"/>
        <v>89.400000000001697</v>
      </c>
      <c r="U49" s="84"/>
      <c r="V49" s="41"/>
      <c r="W49" s="42"/>
      <c r="X49" s="42"/>
      <c r="Y49" s="43"/>
    </row>
    <row r="50" spans="2:25" x14ac:dyDescent="0.15">
      <c r="B50" s="36">
        <v>42</v>
      </c>
      <c r="C50" s="81">
        <f t="shared" si="1"/>
        <v>1445416</v>
      </c>
      <c r="D50" s="81"/>
      <c r="E50" s="36">
        <v>2011</v>
      </c>
      <c r="F50" s="8">
        <v>42331</v>
      </c>
      <c r="G50" s="36" t="s">
        <v>2</v>
      </c>
      <c r="H50" s="82">
        <v>1.5619700000000001</v>
      </c>
      <c r="I50" s="82"/>
      <c r="J50" s="36">
        <v>47</v>
      </c>
      <c r="K50" s="81">
        <f t="shared" si="2"/>
        <v>28908.32</v>
      </c>
      <c r="L50" s="81"/>
      <c r="M50" s="6">
        <v>0.3</v>
      </c>
      <c r="N50" s="36">
        <v>2011</v>
      </c>
      <c r="O50" s="8">
        <v>42332</v>
      </c>
      <c r="P50" s="82">
        <v>1.55396</v>
      </c>
      <c r="Q50" s="82"/>
      <c r="R50" s="83">
        <f t="shared" si="3"/>
        <v>29666</v>
      </c>
      <c r="S50" s="83"/>
      <c r="T50" s="84">
        <f t="shared" si="6"/>
        <v>80.100000000000733</v>
      </c>
      <c r="U50" s="84"/>
      <c r="V50" s="41"/>
      <c r="W50" s="42"/>
      <c r="X50" s="42"/>
      <c r="Y50" s="43"/>
    </row>
    <row r="51" spans="2:25" x14ac:dyDescent="0.15">
      <c r="B51" s="36">
        <v>43</v>
      </c>
      <c r="C51" s="81">
        <f t="shared" si="1"/>
        <v>1475082</v>
      </c>
      <c r="D51" s="81"/>
      <c r="E51" s="36">
        <v>2011</v>
      </c>
      <c r="F51" s="8">
        <v>42333</v>
      </c>
      <c r="G51" s="36" t="s">
        <v>2</v>
      </c>
      <c r="H51" s="82">
        <v>1.5484199999999999</v>
      </c>
      <c r="I51" s="82"/>
      <c r="J51" s="36">
        <v>72</v>
      </c>
      <c r="K51" s="81">
        <f t="shared" si="2"/>
        <v>29501.64</v>
      </c>
      <c r="L51" s="81"/>
      <c r="M51" s="6">
        <v>0.3</v>
      </c>
      <c r="N51" s="36">
        <v>2011</v>
      </c>
      <c r="O51" s="8">
        <v>42336</v>
      </c>
      <c r="P51" s="82">
        <v>1.5555699999999999</v>
      </c>
      <c r="Q51" s="82"/>
      <c r="R51" s="83">
        <f t="shared" si="3"/>
        <v>-26481</v>
      </c>
      <c r="S51" s="83"/>
      <c r="T51" s="84">
        <f t="shared" si="6"/>
        <v>-72</v>
      </c>
      <c r="U51" s="84"/>
      <c r="V51" s="41" t="s">
        <v>70</v>
      </c>
      <c r="W51" s="42"/>
      <c r="X51" s="42"/>
      <c r="Y51" s="43"/>
    </row>
    <row r="52" spans="2:25" x14ac:dyDescent="0.15">
      <c r="B52" s="36">
        <v>44</v>
      </c>
      <c r="C52" s="81">
        <f t="shared" si="1"/>
        <v>1448601</v>
      </c>
      <c r="D52" s="81"/>
      <c r="E52" s="36">
        <v>2011</v>
      </c>
      <c r="F52" s="8">
        <v>42347</v>
      </c>
      <c r="G52" s="36" t="s">
        <v>2</v>
      </c>
      <c r="H52" s="82">
        <v>1.5618700000000001</v>
      </c>
      <c r="I52" s="82"/>
      <c r="J52" s="36">
        <v>35</v>
      </c>
      <c r="K52" s="81">
        <f t="shared" si="2"/>
        <v>28972.02</v>
      </c>
      <c r="L52" s="81"/>
      <c r="M52" s="6">
        <v>0.3</v>
      </c>
      <c r="N52" s="36">
        <v>2011</v>
      </c>
      <c r="O52" s="8">
        <v>42350</v>
      </c>
      <c r="P52" s="82">
        <v>1.5559099999999999</v>
      </c>
      <c r="Q52" s="82"/>
      <c r="R52" s="83">
        <f t="shared" si="3"/>
        <v>22074</v>
      </c>
      <c r="S52" s="83"/>
      <c r="T52" s="84">
        <f t="shared" ref="T52" si="7">IF(O52="","",IF(R52&lt;0,J52*(-1),IF(G52="買",(P52-H52)*10000,(H52-P52)*10000)))</f>
        <v>59.60000000000187</v>
      </c>
      <c r="U52" s="84"/>
      <c r="V52" s="41"/>
      <c r="W52" s="42"/>
      <c r="X52" s="42"/>
      <c r="Y52" s="43"/>
    </row>
    <row r="53" spans="2:25" x14ac:dyDescent="0.15">
      <c r="B53" s="40">
        <v>45</v>
      </c>
      <c r="C53" s="81">
        <f t="shared" si="1"/>
        <v>1470675</v>
      </c>
      <c r="D53" s="81"/>
      <c r="E53" s="40">
        <v>2011</v>
      </c>
      <c r="F53" s="8">
        <v>42351</v>
      </c>
      <c r="G53" s="40" t="s">
        <v>2</v>
      </c>
      <c r="H53" s="82">
        <v>1.5579799999999999</v>
      </c>
      <c r="I53" s="82"/>
      <c r="J53" s="40">
        <v>50</v>
      </c>
      <c r="K53" s="81">
        <f t="shared" si="2"/>
        <v>29413.5</v>
      </c>
      <c r="L53" s="81"/>
      <c r="M53" s="6">
        <v>0.3</v>
      </c>
      <c r="N53" s="40">
        <v>2011</v>
      </c>
      <c r="O53" s="8">
        <v>42352</v>
      </c>
      <c r="P53" s="82">
        <v>1.5533999999999999</v>
      </c>
      <c r="Q53" s="82"/>
      <c r="R53" s="83">
        <f t="shared" si="3"/>
        <v>16962</v>
      </c>
      <c r="S53" s="83"/>
      <c r="T53" s="84">
        <f t="shared" ref="T53" si="8">IF(O53="","",IF(R53&lt;0,J53*(-1),IF(G53="買",(P53-H53)*10000,(H53-P53)*10000)))</f>
        <v>45.800000000000281</v>
      </c>
      <c r="U53" s="84"/>
      <c r="V53" s="93"/>
      <c r="W53" s="94"/>
      <c r="X53" s="94"/>
      <c r="Y53" s="95"/>
    </row>
    <row r="54" spans="2:25" x14ac:dyDescent="0.15">
      <c r="B54" s="96">
        <v>46</v>
      </c>
      <c r="C54" s="97">
        <f t="shared" si="1"/>
        <v>1487637</v>
      </c>
      <c r="D54" s="97"/>
      <c r="E54" s="96">
        <v>2011</v>
      </c>
      <c r="F54" s="98">
        <v>42352</v>
      </c>
      <c r="G54" s="96" t="s">
        <v>2</v>
      </c>
      <c r="H54" s="106">
        <v>1.5563</v>
      </c>
      <c r="I54" s="106"/>
      <c r="J54" s="96">
        <v>52</v>
      </c>
      <c r="K54" s="97">
        <f t="shared" si="2"/>
        <v>29752.74</v>
      </c>
      <c r="L54" s="97"/>
      <c r="M54" s="100">
        <v>0.3</v>
      </c>
      <c r="N54" s="96">
        <v>2011</v>
      </c>
      <c r="O54" s="98">
        <v>42352</v>
      </c>
      <c r="P54" s="99">
        <v>1.5524</v>
      </c>
      <c r="Q54" s="99"/>
      <c r="R54" s="101">
        <f t="shared" si="3"/>
        <v>14444</v>
      </c>
      <c r="S54" s="101"/>
      <c r="T54" s="102">
        <f t="shared" ref="T54" si="9">IF(O54="","",IF(R54&lt;0,J54*(-1),IF(G54="買",(P54-H54)*10000,(H54-P54)*10000)))</f>
        <v>39.000000000000142</v>
      </c>
      <c r="U54" s="102"/>
      <c r="V54" s="103"/>
      <c r="W54" s="104"/>
      <c r="X54" s="104"/>
      <c r="Y54" s="105"/>
    </row>
    <row r="55" spans="2:25" x14ac:dyDescent="0.15">
      <c r="B55" s="36">
        <v>47</v>
      </c>
      <c r="C55" s="81">
        <f t="shared" si="1"/>
        <v>1502081</v>
      </c>
      <c r="D55" s="81"/>
      <c r="E55" s="36">
        <v>2012</v>
      </c>
      <c r="F55" s="8">
        <v>42027</v>
      </c>
      <c r="G55" s="36" t="s">
        <v>3</v>
      </c>
      <c r="H55" s="82">
        <v>1.55522</v>
      </c>
      <c r="I55" s="82"/>
      <c r="J55" s="36">
        <v>35</v>
      </c>
      <c r="K55" s="81">
        <f t="shared" si="2"/>
        <v>30041.62</v>
      </c>
      <c r="L55" s="81"/>
      <c r="M55" s="6">
        <v>0.4</v>
      </c>
      <c r="N55" s="36">
        <v>2012</v>
      </c>
      <c r="O55" s="8">
        <v>42030</v>
      </c>
      <c r="P55" s="82">
        <v>1.5669</v>
      </c>
      <c r="Q55" s="82"/>
      <c r="R55" s="83">
        <f t="shared" si="3"/>
        <v>57679</v>
      </c>
      <c r="S55" s="83"/>
      <c r="T55" s="84">
        <f t="shared" ref="T55" si="10">IF(O55="","",IF(R55&lt;0,J55*(-1),IF(G55="買",(P55-H55)*10000,(H55-P55)*10000)))</f>
        <v>116.79999999999913</v>
      </c>
      <c r="U55" s="84"/>
      <c r="V55" s="41"/>
      <c r="W55" s="42"/>
      <c r="X55" s="42"/>
      <c r="Y55" s="43"/>
    </row>
    <row r="56" spans="2:25" x14ac:dyDescent="0.15">
      <c r="B56" s="36">
        <v>48</v>
      </c>
      <c r="C56" s="81">
        <f t="shared" si="1"/>
        <v>1559760</v>
      </c>
      <c r="D56" s="81"/>
      <c r="E56" s="36">
        <v>2012</v>
      </c>
      <c r="F56" s="8">
        <v>42049</v>
      </c>
      <c r="G56" s="36" t="s">
        <v>2</v>
      </c>
      <c r="H56" s="82">
        <v>1.5774699999999999</v>
      </c>
      <c r="I56" s="82"/>
      <c r="J56" s="36">
        <v>49</v>
      </c>
      <c r="K56" s="81">
        <f t="shared" si="2"/>
        <v>31195.200000000001</v>
      </c>
      <c r="L56" s="81"/>
      <c r="M56" s="6">
        <v>0.4</v>
      </c>
      <c r="N56" s="36">
        <v>2012</v>
      </c>
      <c r="O56" s="8">
        <v>42049</v>
      </c>
      <c r="P56" s="82">
        <v>1.57274</v>
      </c>
      <c r="Q56" s="82"/>
      <c r="R56" s="83">
        <f t="shared" si="3"/>
        <v>23358</v>
      </c>
      <c r="S56" s="83"/>
      <c r="T56" s="84">
        <f t="shared" ref="T56:T83" si="11">IF(O56="","",IF(R56&lt;0,J56*(-1),IF(G56="買",(P56-H56)*10000,(H56-P56)*10000)))</f>
        <v>47.29999999999901</v>
      </c>
      <c r="U56" s="84"/>
      <c r="V56" s="41"/>
      <c r="W56" s="42"/>
      <c r="X56" s="42"/>
      <c r="Y56" s="43"/>
    </row>
    <row r="57" spans="2:25" x14ac:dyDescent="0.15">
      <c r="B57" s="36">
        <v>49</v>
      </c>
      <c r="C57" s="81">
        <f t="shared" si="1"/>
        <v>1583118</v>
      </c>
      <c r="D57" s="81"/>
      <c r="E57" s="36">
        <v>2012</v>
      </c>
      <c r="F57" s="8">
        <v>42057</v>
      </c>
      <c r="G57" s="36" t="s">
        <v>2</v>
      </c>
      <c r="H57" s="82">
        <v>1.5771500000000001</v>
      </c>
      <c r="I57" s="82"/>
      <c r="J57" s="36">
        <v>54</v>
      </c>
      <c r="K57" s="81">
        <f t="shared" si="2"/>
        <v>31662.36</v>
      </c>
      <c r="L57" s="81"/>
      <c r="M57" s="6">
        <v>0.4</v>
      </c>
      <c r="N57" s="36">
        <v>2012</v>
      </c>
      <c r="O57" s="8">
        <v>42057</v>
      </c>
      <c r="P57" s="82">
        <v>1.5650999999999999</v>
      </c>
      <c r="Q57" s="82"/>
      <c r="R57" s="83">
        <f t="shared" si="3"/>
        <v>59506</v>
      </c>
      <c r="S57" s="83"/>
      <c r="T57" s="84">
        <f t="shared" si="11"/>
        <v>120.50000000000117</v>
      </c>
      <c r="U57" s="84"/>
      <c r="V57" s="41"/>
      <c r="W57" s="42"/>
      <c r="X57" s="42"/>
      <c r="Y57" s="43"/>
    </row>
    <row r="58" spans="2:25" x14ac:dyDescent="0.15">
      <c r="B58" s="36">
        <v>50</v>
      </c>
      <c r="C58" s="81">
        <f t="shared" si="1"/>
        <v>1642624</v>
      </c>
      <c r="D58" s="81"/>
      <c r="E58" s="36">
        <v>2012</v>
      </c>
      <c r="F58" s="8" t="s">
        <v>71</v>
      </c>
      <c r="G58" s="36" t="s">
        <v>3</v>
      </c>
      <c r="H58" s="82">
        <v>1.5849899999999999</v>
      </c>
      <c r="I58" s="82"/>
      <c r="J58" s="36">
        <v>20</v>
      </c>
      <c r="K58" s="81">
        <f t="shared" si="2"/>
        <v>32852.480000000003</v>
      </c>
      <c r="L58" s="81"/>
      <c r="M58" s="6">
        <v>0.4</v>
      </c>
      <c r="N58" s="36">
        <v>2012</v>
      </c>
      <c r="O58" s="8" t="s">
        <v>72</v>
      </c>
      <c r="P58" s="82">
        <v>1.5900099999999999</v>
      </c>
      <c r="Q58" s="82"/>
      <c r="R58" s="83">
        <f t="shared" si="3"/>
        <v>24790</v>
      </c>
      <c r="S58" s="83"/>
      <c r="T58" s="84">
        <f t="shared" si="11"/>
        <v>50.200000000000244</v>
      </c>
      <c r="U58" s="84"/>
      <c r="V58" s="41"/>
      <c r="W58" s="42"/>
      <c r="X58" s="42"/>
      <c r="Y58" s="43"/>
    </row>
    <row r="59" spans="2:25" x14ac:dyDescent="0.15">
      <c r="B59" s="96">
        <v>51</v>
      </c>
      <c r="C59" s="97">
        <f t="shared" si="1"/>
        <v>1667414</v>
      </c>
      <c r="D59" s="97"/>
      <c r="E59" s="96">
        <v>2012</v>
      </c>
      <c r="F59" s="98">
        <v>42085</v>
      </c>
      <c r="G59" s="96" t="s">
        <v>2</v>
      </c>
      <c r="H59" s="106">
        <v>1.5855999999999999</v>
      </c>
      <c r="I59" s="106"/>
      <c r="J59" s="96">
        <v>26</v>
      </c>
      <c r="K59" s="97">
        <f t="shared" si="2"/>
        <v>33348.28</v>
      </c>
      <c r="L59" s="97"/>
      <c r="M59" s="100">
        <v>0.4</v>
      </c>
      <c r="N59" s="96">
        <v>2012</v>
      </c>
      <c r="O59" s="98">
        <v>42085</v>
      </c>
      <c r="P59" s="99">
        <v>1.5813999999999999</v>
      </c>
      <c r="Q59" s="99"/>
      <c r="R59" s="101">
        <f t="shared" si="3"/>
        <v>20740</v>
      </c>
      <c r="S59" s="101"/>
      <c r="T59" s="102">
        <f t="shared" si="11"/>
        <v>41.999999999999815</v>
      </c>
      <c r="U59" s="102"/>
      <c r="V59" s="103" t="s">
        <v>73</v>
      </c>
      <c r="W59" s="104"/>
      <c r="X59" s="104"/>
      <c r="Y59" s="105"/>
    </row>
    <row r="60" spans="2:25" x14ac:dyDescent="0.15">
      <c r="B60" s="96">
        <v>52</v>
      </c>
      <c r="C60" s="97">
        <f t="shared" si="1"/>
        <v>1688154</v>
      </c>
      <c r="D60" s="97"/>
      <c r="E60" s="96">
        <v>2012</v>
      </c>
      <c r="F60" s="98">
        <v>42089</v>
      </c>
      <c r="G60" s="96" t="s">
        <v>3</v>
      </c>
      <c r="H60" s="99">
        <v>1.58907</v>
      </c>
      <c r="I60" s="99"/>
      <c r="J60" s="96">
        <v>22</v>
      </c>
      <c r="K60" s="97">
        <f t="shared" si="2"/>
        <v>33763.08</v>
      </c>
      <c r="L60" s="97"/>
      <c r="M60" s="100">
        <v>0.4</v>
      </c>
      <c r="N60" s="96">
        <v>2012</v>
      </c>
      <c r="O60" s="98">
        <v>42089</v>
      </c>
      <c r="P60" s="99">
        <v>1.59114</v>
      </c>
      <c r="Q60" s="99"/>
      <c r="R60" s="101">
        <f t="shared" si="3"/>
        <v>10222</v>
      </c>
      <c r="S60" s="101"/>
      <c r="T60" s="102">
        <f t="shared" si="11"/>
        <v>20.700000000000163</v>
      </c>
      <c r="U60" s="102"/>
      <c r="V60" s="103" t="s">
        <v>74</v>
      </c>
      <c r="W60" s="104"/>
      <c r="X60" s="104"/>
      <c r="Y60" s="105"/>
    </row>
    <row r="61" spans="2:25" x14ac:dyDescent="0.15">
      <c r="B61" s="36">
        <v>53</v>
      </c>
      <c r="C61" s="81">
        <f t="shared" si="1"/>
        <v>1698376</v>
      </c>
      <c r="D61" s="81"/>
      <c r="E61" s="36">
        <v>2012</v>
      </c>
      <c r="F61" s="8">
        <v>42108</v>
      </c>
      <c r="G61" s="36" t="s">
        <v>2</v>
      </c>
      <c r="H61" s="82">
        <v>1.58527</v>
      </c>
      <c r="I61" s="82"/>
      <c r="J61" s="36">
        <v>22</v>
      </c>
      <c r="K61" s="81">
        <f t="shared" si="2"/>
        <v>33967.520000000004</v>
      </c>
      <c r="L61" s="81"/>
      <c r="M61" s="6">
        <v>0.4</v>
      </c>
      <c r="N61" s="36">
        <v>2012</v>
      </c>
      <c r="O61" s="8">
        <v>42111</v>
      </c>
      <c r="P61" s="82">
        <v>1.5875900000000001</v>
      </c>
      <c r="Q61" s="82"/>
      <c r="R61" s="83">
        <f t="shared" si="3"/>
        <v>-11456</v>
      </c>
      <c r="S61" s="83"/>
      <c r="T61" s="84">
        <f t="shared" si="11"/>
        <v>-22</v>
      </c>
      <c r="U61" s="84"/>
      <c r="V61" s="41" t="s">
        <v>75</v>
      </c>
      <c r="W61" s="42"/>
      <c r="X61" s="42"/>
      <c r="Y61" s="43"/>
    </row>
    <row r="62" spans="2:25" x14ac:dyDescent="0.15">
      <c r="B62" s="36">
        <v>54</v>
      </c>
      <c r="C62" s="81">
        <f t="shared" si="1"/>
        <v>1686920</v>
      </c>
      <c r="D62" s="81"/>
      <c r="E62" s="36">
        <v>2012</v>
      </c>
      <c r="F62" s="8">
        <v>42118</v>
      </c>
      <c r="G62" s="36" t="s">
        <v>3</v>
      </c>
      <c r="H62" s="82">
        <v>1.6128</v>
      </c>
      <c r="I62" s="82"/>
      <c r="J62" s="36">
        <v>20</v>
      </c>
      <c r="K62" s="81">
        <f t="shared" si="2"/>
        <v>33738.400000000001</v>
      </c>
      <c r="L62" s="81"/>
      <c r="M62" s="6">
        <v>0.4</v>
      </c>
      <c r="N62" s="36">
        <v>2012</v>
      </c>
      <c r="O62" s="8">
        <v>42118</v>
      </c>
      <c r="P62" s="82">
        <v>1.6147899999999999</v>
      </c>
      <c r="Q62" s="82"/>
      <c r="R62" s="83">
        <f t="shared" si="3"/>
        <v>9827</v>
      </c>
      <c r="S62" s="83"/>
      <c r="T62" s="84">
        <f t="shared" si="11"/>
        <v>19.899999999999363</v>
      </c>
      <c r="U62" s="84"/>
      <c r="V62" s="41"/>
      <c r="W62" s="42"/>
      <c r="X62" s="42"/>
      <c r="Y62" s="43"/>
    </row>
    <row r="63" spans="2:25" x14ac:dyDescent="0.15">
      <c r="B63" s="36">
        <v>55</v>
      </c>
      <c r="C63" s="81">
        <f t="shared" si="1"/>
        <v>1696747</v>
      </c>
      <c r="D63" s="81"/>
      <c r="E63" s="36">
        <v>2012</v>
      </c>
      <c r="F63" s="8">
        <v>42133</v>
      </c>
      <c r="G63" s="36" t="s">
        <v>2</v>
      </c>
      <c r="H63" s="82">
        <v>1.6135299999999999</v>
      </c>
      <c r="I63" s="82"/>
      <c r="J63" s="36">
        <v>36</v>
      </c>
      <c r="K63" s="81">
        <f t="shared" si="2"/>
        <v>33934.94</v>
      </c>
      <c r="L63" s="81"/>
      <c r="M63" s="6">
        <v>0.4</v>
      </c>
      <c r="N63" s="36">
        <v>2012</v>
      </c>
      <c r="O63" s="8">
        <v>42133</v>
      </c>
      <c r="P63" s="82">
        <v>1.6077300000000001</v>
      </c>
      <c r="Q63" s="82"/>
      <c r="R63" s="83">
        <f t="shared" si="3"/>
        <v>28641</v>
      </c>
      <c r="S63" s="83"/>
      <c r="T63" s="84">
        <f t="shared" si="11"/>
        <v>57.999999999998053</v>
      </c>
      <c r="U63" s="84"/>
      <c r="V63" s="41" t="s">
        <v>76</v>
      </c>
      <c r="W63" s="42"/>
      <c r="X63" s="42"/>
      <c r="Y63" s="43"/>
    </row>
    <row r="64" spans="2:25" x14ac:dyDescent="0.15">
      <c r="B64" s="36">
        <v>56</v>
      </c>
      <c r="C64" s="81">
        <f t="shared" si="1"/>
        <v>1725388</v>
      </c>
      <c r="D64" s="81"/>
      <c r="E64" s="36">
        <v>2012</v>
      </c>
      <c r="F64" s="8">
        <v>42148</v>
      </c>
      <c r="G64" s="36" t="s">
        <v>2</v>
      </c>
      <c r="H64" s="82">
        <v>1.5666500000000001</v>
      </c>
      <c r="I64" s="82"/>
      <c r="J64" s="36">
        <v>56</v>
      </c>
      <c r="K64" s="81">
        <f t="shared" si="2"/>
        <v>34507.760000000002</v>
      </c>
      <c r="L64" s="81"/>
      <c r="M64" s="6">
        <v>0.4</v>
      </c>
      <c r="N64" s="36">
        <v>2012</v>
      </c>
      <c r="O64" s="8">
        <v>42154</v>
      </c>
      <c r="P64" s="82">
        <v>1.55985</v>
      </c>
      <c r="Q64" s="82"/>
      <c r="R64" s="83">
        <f t="shared" si="3"/>
        <v>33580</v>
      </c>
      <c r="S64" s="83"/>
      <c r="T64" s="84">
        <f t="shared" si="11"/>
        <v>68.000000000001393</v>
      </c>
      <c r="U64" s="84"/>
      <c r="V64" s="41" t="s">
        <v>73</v>
      </c>
      <c r="W64" s="42"/>
      <c r="X64" s="42"/>
      <c r="Y64" s="43"/>
    </row>
    <row r="65" spans="2:25" x14ac:dyDescent="0.15">
      <c r="B65" s="36">
        <v>57</v>
      </c>
      <c r="C65" s="81">
        <f t="shared" si="1"/>
        <v>1758968</v>
      </c>
      <c r="D65" s="81"/>
      <c r="E65" s="36">
        <v>2012</v>
      </c>
      <c r="F65" s="8">
        <v>42210</v>
      </c>
      <c r="G65" s="36" t="s">
        <v>2</v>
      </c>
      <c r="H65" s="82">
        <v>1.5492999999999999</v>
      </c>
      <c r="I65" s="82"/>
      <c r="J65" s="36">
        <v>26</v>
      </c>
      <c r="K65" s="81">
        <f t="shared" si="2"/>
        <v>35179.360000000001</v>
      </c>
      <c r="L65" s="81"/>
      <c r="M65" s="6">
        <v>0.4</v>
      </c>
      <c r="N65" s="36">
        <v>2012</v>
      </c>
      <c r="O65" s="8">
        <v>42210</v>
      </c>
      <c r="P65" s="82">
        <v>1.5458799999999999</v>
      </c>
      <c r="Q65" s="82"/>
      <c r="R65" s="83">
        <f t="shared" si="3"/>
        <v>16888</v>
      </c>
      <c r="S65" s="83"/>
      <c r="T65" s="84">
        <f t="shared" si="11"/>
        <v>34.19999999999979</v>
      </c>
      <c r="U65" s="84"/>
      <c r="V65" s="41"/>
      <c r="W65" s="42"/>
      <c r="X65" s="42"/>
      <c r="Y65" s="43"/>
    </row>
    <row r="66" spans="2:25" x14ac:dyDescent="0.15">
      <c r="B66" s="96">
        <v>58</v>
      </c>
      <c r="C66" s="97">
        <f t="shared" si="1"/>
        <v>1775856</v>
      </c>
      <c r="D66" s="97"/>
      <c r="E66" s="96">
        <v>2012</v>
      </c>
      <c r="F66" s="98">
        <v>42232</v>
      </c>
      <c r="G66" s="96" t="s">
        <v>2</v>
      </c>
      <c r="H66" s="99">
        <v>1.56701</v>
      </c>
      <c r="I66" s="99"/>
      <c r="J66" s="96">
        <v>16</v>
      </c>
      <c r="K66" s="97">
        <f t="shared" si="2"/>
        <v>35517.120000000003</v>
      </c>
      <c r="L66" s="97"/>
      <c r="M66" s="100">
        <v>0.4</v>
      </c>
      <c r="N66" s="96">
        <v>2012</v>
      </c>
      <c r="O66" s="98">
        <v>42232</v>
      </c>
      <c r="P66" s="99">
        <v>1.56569</v>
      </c>
      <c r="Q66" s="99"/>
      <c r="R66" s="101">
        <f t="shared" si="3"/>
        <v>6518</v>
      </c>
      <c r="S66" s="101"/>
      <c r="T66" s="102">
        <f t="shared" si="11"/>
        <v>13.199999999999878</v>
      </c>
      <c r="U66" s="102"/>
      <c r="V66" s="103"/>
      <c r="W66" s="104"/>
      <c r="X66" s="104"/>
      <c r="Y66" s="105"/>
    </row>
    <row r="67" spans="2:25" x14ac:dyDescent="0.15">
      <c r="B67" s="36">
        <v>59</v>
      </c>
      <c r="C67" s="81">
        <f t="shared" si="1"/>
        <v>1782374</v>
      </c>
      <c r="D67" s="81"/>
      <c r="E67" s="36">
        <v>2012</v>
      </c>
      <c r="F67" s="8">
        <v>42237</v>
      </c>
      <c r="G67" s="36" t="s">
        <v>3</v>
      </c>
      <c r="H67" s="82">
        <v>1.57287</v>
      </c>
      <c r="I67" s="82"/>
      <c r="J67" s="36">
        <v>32</v>
      </c>
      <c r="K67" s="81">
        <f t="shared" si="2"/>
        <v>35647.480000000003</v>
      </c>
      <c r="L67" s="81"/>
      <c r="M67" s="6">
        <v>0.4</v>
      </c>
      <c r="N67" s="36">
        <v>2012</v>
      </c>
      <c r="O67" s="8">
        <v>42237</v>
      </c>
      <c r="P67" s="82">
        <v>1.5766199999999999</v>
      </c>
      <c r="Q67" s="82"/>
      <c r="R67" s="83">
        <f t="shared" si="3"/>
        <v>18518</v>
      </c>
      <c r="S67" s="83"/>
      <c r="T67" s="84">
        <f t="shared" si="11"/>
        <v>37.499999999999204</v>
      </c>
      <c r="U67" s="84"/>
      <c r="V67" s="41" t="s">
        <v>77</v>
      </c>
      <c r="W67" s="42"/>
      <c r="X67" s="42"/>
      <c r="Y67" s="43"/>
    </row>
    <row r="68" spans="2:25" x14ac:dyDescent="0.15">
      <c r="B68" s="36">
        <v>60</v>
      </c>
      <c r="C68" s="81">
        <f t="shared" si="1"/>
        <v>1800892</v>
      </c>
      <c r="D68" s="81"/>
      <c r="E68" s="36">
        <v>2012</v>
      </c>
      <c r="F68" s="8">
        <v>42243</v>
      </c>
      <c r="G68" s="36" t="s">
        <v>2</v>
      </c>
      <c r="H68" s="82">
        <v>1.58029</v>
      </c>
      <c r="I68" s="82"/>
      <c r="J68" s="36">
        <v>32</v>
      </c>
      <c r="K68" s="81">
        <f t="shared" si="2"/>
        <v>36017.840000000004</v>
      </c>
      <c r="L68" s="81"/>
      <c r="M68" s="6">
        <v>0.5</v>
      </c>
      <c r="N68" s="36">
        <v>2012</v>
      </c>
      <c r="O68" s="8">
        <v>42244</v>
      </c>
      <c r="P68" s="82">
        <v>1.5766199999999999</v>
      </c>
      <c r="Q68" s="82"/>
      <c r="R68" s="83">
        <f t="shared" si="3"/>
        <v>22654</v>
      </c>
      <c r="S68" s="83"/>
      <c r="T68" s="84">
        <f t="shared" si="11"/>
        <v>36.700000000000621</v>
      </c>
      <c r="U68" s="84"/>
      <c r="V68" s="41" t="s">
        <v>78</v>
      </c>
      <c r="W68" s="42"/>
      <c r="X68" s="42"/>
      <c r="Y68" s="43"/>
    </row>
    <row r="69" spans="2:25" x14ac:dyDescent="0.15">
      <c r="B69" s="36">
        <v>61</v>
      </c>
      <c r="C69" s="81">
        <f t="shared" si="1"/>
        <v>1823546</v>
      </c>
      <c r="D69" s="81"/>
      <c r="E69" s="36">
        <v>2012</v>
      </c>
      <c r="F69" s="8">
        <v>42264</v>
      </c>
      <c r="G69" s="36" t="s">
        <v>3</v>
      </c>
      <c r="H69" s="82">
        <v>1.6229800000000001</v>
      </c>
      <c r="I69" s="82"/>
      <c r="J69" s="36">
        <v>17</v>
      </c>
      <c r="K69" s="81">
        <f t="shared" si="2"/>
        <v>36470.92</v>
      </c>
      <c r="L69" s="81"/>
      <c r="M69" s="6">
        <v>0.5</v>
      </c>
      <c r="N69" s="36">
        <v>2012</v>
      </c>
      <c r="O69" s="8">
        <v>42264</v>
      </c>
      <c r="P69" s="82">
        <v>1.62547</v>
      </c>
      <c r="Q69" s="82"/>
      <c r="R69" s="83">
        <f t="shared" si="3"/>
        <v>15370</v>
      </c>
      <c r="S69" s="83"/>
      <c r="T69" s="84">
        <f t="shared" si="11"/>
        <v>24.899999999998812</v>
      </c>
      <c r="U69" s="84"/>
      <c r="V69" s="41" t="s">
        <v>73</v>
      </c>
      <c r="W69" s="42"/>
      <c r="X69" s="42"/>
      <c r="Y69" s="43"/>
    </row>
    <row r="70" spans="2:25" x14ac:dyDescent="0.15">
      <c r="B70" s="36">
        <v>62</v>
      </c>
      <c r="C70" s="81">
        <f t="shared" si="1"/>
        <v>1838916</v>
      </c>
      <c r="D70" s="81"/>
      <c r="E70" s="36">
        <v>2012</v>
      </c>
      <c r="F70" s="8">
        <v>42280</v>
      </c>
      <c r="G70" s="36" t="s">
        <v>2</v>
      </c>
      <c r="H70" s="82">
        <v>1.61267</v>
      </c>
      <c r="I70" s="82"/>
      <c r="J70" s="36">
        <v>34</v>
      </c>
      <c r="K70" s="81">
        <f t="shared" si="2"/>
        <v>36778.32</v>
      </c>
      <c r="L70" s="81"/>
      <c r="M70" s="6">
        <v>0.5</v>
      </c>
      <c r="N70" s="36">
        <v>2012</v>
      </c>
      <c r="O70" s="8">
        <v>42280</v>
      </c>
      <c r="P70" s="82">
        <v>1.60833</v>
      </c>
      <c r="Q70" s="82"/>
      <c r="R70" s="83">
        <f t="shared" si="3"/>
        <v>26790</v>
      </c>
      <c r="S70" s="83"/>
      <c r="T70" s="84">
        <f t="shared" si="11"/>
        <v>43.400000000000105</v>
      </c>
      <c r="U70" s="84"/>
      <c r="V70" s="41" t="s">
        <v>73</v>
      </c>
      <c r="W70" s="42"/>
      <c r="X70" s="42"/>
      <c r="Y70" s="43"/>
    </row>
    <row r="71" spans="2:25" x14ac:dyDescent="0.15">
      <c r="B71" s="36">
        <v>63</v>
      </c>
      <c r="C71" s="81">
        <f t="shared" si="1"/>
        <v>1865706</v>
      </c>
      <c r="D71" s="81"/>
      <c r="E71" s="36">
        <v>2012</v>
      </c>
      <c r="F71" s="8">
        <v>42308</v>
      </c>
      <c r="G71" s="36" t="s">
        <v>3</v>
      </c>
      <c r="H71" s="82">
        <v>1.6085799999999999</v>
      </c>
      <c r="I71" s="82"/>
      <c r="J71" s="36">
        <v>19</v>
      </c>
      <c r="K71" s="81">
        <f t="shared" si="2"/>
        <v>37314.120000000003</v>
      </c>
      <c r="L71" s="81"/>
      <c r="M71" s="6">
        <v>0.5</v>
      </c>
      <c r="N71" s="36">
        <v>2012</v>
      </c>
      <c r="O71" s="8">
        <v>42309</v>
      </c>
      <c r="P71" s="82">
        <v>1.6140600000000001</v>
      </c>
      <c r="Q71" s="82"/>
      <c r="R71" s="83">
        <f t="shared" si="3"/>
        <v>33827</v>
      </c>
      <c r="S71" s="83"/>
      <c r="T71" s="84">
        <f t="shared" si="11"/>
        <v>54.800000000001518</v>
      </c>
      <c r="U71" s="84"/>
      <c r="V71" s="41" t="s">
        <v>76</v>
      </c>
      <c r="W71" s="42"/>
      <c r="X71" s="42"/>
      <c r="Y71" s="43"/>
    </row>
    <row r="72" spans="2:25" x14ac:dyDescent="0.15">
      <c r="B72" s="96">
        <v>64</v>
      </c>
      <c r="C72" s="97">
        <f t="shared" si="1"/>
        <v>1899533</v>
      </c>
      <c r="D72" s="97"/>
      <c r="E72" s="96">
        <v>2012</v>
      </c>
      <c r="F72" s="98">
        <v>42316</v>
      </c>
      <c r="G72" s="96" t="s">
        <v>2</v>
      </c>
      <c r="H72" s="99">
        <v>1.59781</v>
      </c>
      <c r="I72" s="99"/>
      <c r="J72" s="96">
        <v>14</v>
      </c>
      <c r="K72" s="97">
        <f t="shared" si="2"/>
        <v>37990.660000000003</v>
      </c>
      <c r="L72" s="97"/>
      <c r="M72" s="100">
        <v>0.6</v>
      </c>
      <c r="N72" s="96">
        <v>2012</v>
      </c>
      <c r="O72" s="98">
        <v>42316</v>
      </c>
      <c r="P72" s="99">
        <v>1.59534</v>
      </c>
      <c r="Q72" s="99"/>
      <c r="R72" s="101">
        <f t="shared" si="3"/>
        <v>18296</v>
      </c>
      <c r="S72" s="101"/>
      <c r="T72" s="102">
        <f t="shared" si="11"/>
        <v>24.699999999999722</v>
      </c>
      <c r="U72" s="102"/>
      <c r="V72" s="103" t="s">
        <v>73</v>
      </c>
      <c r="W72" s="104"/>
      <c r="X72" s="104"/>
      <c r="Y72" s="105"/>
    </row>
    <row r="73" spans="2:25" x14ac:dyDescent="0.15">
      <c r="B73" s="36">
        <v>65</v>
      </c>
      <c r="C73" s="81">
        <f t="shared" si="1"/>
        <v>1917829</v>
      </c>
      <c r="D73" s="81"/>
      <c r="E73" s="36">
        <v>2012</v>
      </c>
      <c r="F73" s="8">
        <v>42338</v>
      </c>
      <c r="G73" s="36" t="s">
        <v>3</v>
      </c>
      <c r="H73" s="82">
        <v>1.6046800000000001</v>
      </c>
      <c r="I73" s="82"/>
      <c r="J73" s="36">
        <v>38</v>
      </c>
      <c r="K73" s="81">
        <f t="shared" si="2"/>
        <v>38356.58</v>
      </c>
      <c r="L73" s="81"/>
      <c r="M73" s="6">
        <v>0.5</v>
      </c>
      <c r="N73" s="36">
        <v>2012</v>
      </c>
      <c r="O73" s="8">
        <v>42338</v>
      </c>
      <c r="P73" s="82">
        <v>1.6061799999999999</v>
      </c>
      <c r="Q73" s="82"/>
      <c r="R73" s="83">
        <f t="shared" ref="R73:R108" si="12">IF(O73="","",ROUNDDOWN((IF(G73="売",H73-P73,P73-H73))*M73*1000000000/81,0))</f>
        <v>9259</v>
      </c>
      <c r="S73" s="83"/>
      <c r="T73" s="84">
        <f t="shared" si="11"/>
        <v>14.999999999998348</v>
      </c>
      <c r="U73" s="84"/>
      <c r="V73" s="41" t="s">
        <v>79</v>
      </c>
      <c r="W73" s="42"/>
      <c r="X73" s="42"/>
      <c r="Y73" s="43"/>
    </row>
    <row r="74" spans="2:25" x14ac:dyDescent="0.15">
      <c r="B74" s="96">
        <v>66</v>
      </c>
      <c r="C74" s="97">
        <f t="shared" ref="C74:C108" si="13">IF(R73="","",C73+R73)</f>
        <v>1927088</v>
      </c>
      <c r="D74" s="97"/>
      <c r="E74" s="96">
        <v>2012</v>
      </c>
      <c r="F74" s="98">
        <v>42357</v>
      </c>
      <c r="G74" s="96" t="s">
        <v>3</v>
      </c>
      <c r="H74" s="99">
        <v>1.6225700000000001</v>
      </c>
      <c r="I74" s="99"/>
      <c r="J74" s="96">
        <v>32</v>
      </c>
      <c r="K74" s="97">
        <f t="shared" ref="K74:K108" si="14">IF(F74="","",C74*0.02)</f>
        <v>38541.760000000002</v>
      </c>
      <c r="L74" s="97"/>
      <c r="M74" s="100">
        <v>0.5</v>
      </c>
      <c r="N74" s="96">
        <v>2012</v>
      </c>
      <c r="O74" s="98">
        <v>42357</v>
      </c>
      <c r="P74" s="99">
        <v>1.6271199999999999</v>
      </c>
      <c r="Q74" s="99"/>
      <c r="R74" s="101">
        <f t="shared" si="12"/>
        <v>28086</v>
      </c>
      <c r="S74" s="101"/>
      <c r="T74" s="102">
        <f t="shared" si="11"/>
        <v>45.499999999998323</v>
      </c>
      <c r="U74" s="102"/>
      <c r="V74" s="103"/>
      <c r="W74" s="104"/>
      <c r="X74" s="104"/>
      <c r="Y74" s="105"/>
    </row>
    <row r="75" spans="2:25" x14ac:dyDescent="0.15">
      <c r="B75" s="96">
        <v>67</v>
      </c>
      <c r="C75" s="97">
        <f t="shared" si="13"/>
        <v>1955174</v>
      </c>
      <c r="D75" s="97"/>
      <c r="E75" s="96">
        <v>2013</v>
      </c>
      <c r="F75" s="98">
        <v>42020</v>
      </c>
      <c r="G75" s="96" t="s">
        <v>2</v>
      </c>
      <c r="H75" s="99">
        <v>1.6038699999999999</v>
      </c>
      <c r="I75" s="99"/>
      <c r="J75" s="96">
        <v>62</v>
      </c>
      <c r="K75" s="97">
        <f t="shared" si="14"/>
        <v>39103.480000000003</v>
      </c>
      <c r="L75" s="97"/>
      <c r="M75" s="100">
        <v>0.4</v>
      </c>
      <c r="N75" s="96">
        <v>2013</v>
      </c>
      <c r="O75" s="98">
        <v>42020</v>
      </c>
      <c r="P75" s="99">
        <v>1.59874</v>
      </c>
      <c r="Q75" s="99"/>
      <c r="R75" s="101">
        <f t="shared" si="12"/>
        <v>25333</v>
      </c>
      <c r="S75" s="101"/>
      <c r="T75" s="102">
        <f t="shared" si="11"/>
        <v>51.299999999998569</v>
      </c>
      <c r="U75" s="102"/>
      <c r="V75" s="103" t="s">
        <v>80</v>
      </c>
      <c r="W75" s="104"/>
      <c r="X75" s="104"/>
      <c r="Y75" s="105"/>
    </row>
    <row r="76" spans="2:25" x14ac:dyDescent="0.15">
      <c r="B76" s="36">
        <v>68</v>
      </c>
      <c r="C76" s="81">
        <f t="shared" si="13"/>
        <v>1980507</v>
      </c>
      <c r="D76" s="81"/>
      <c r="E76" s="36">
        <v>2013</v>
      </c>
      <c r="F76" s="8">
        <v>42032</v>
      </c>
      <c r="G76" s="36" t="s">
        <v>2</v>
      </c>
      <c r="H76" s="82">
        <v>1.5743499999999999</v>
      </c>
      <c r="I76" s="82"/>
      <c r="J76" s="36">
        <v>75</v>
      </c>
      <c r="K76" s="81">
        <f t="shared" si="14"/>
        <v>39610.14</v>
      </c>
      <c r="L76" s="81"/>
      <c r="M76" s="6">
        <v>0.4</v>
      </c>
      <c r="N76" s="36">
        <v>2013</v>
      </c>
      <c r="O76" s="8">
        <v>42035</v>
      </c>
      <c r="P76" s="82">
        <v>1.5817699999999999</v>
      </c>
      <c r="Q76" s="82"/>
      <c r="R76" s="83">
        <f t="shared" si="12"/>
        <v>-36641</v>
      </c>
      <c r="S76" s="83"/>
      <c r="T76" s="84">
        <f t="shared" si="11"/>
        <v>-75</v>
      </c>
      <c r="U76" s="84"/>
      <c r="V76" s="41" t="s">
        <v>81</v>
      </c>
      <c r="W76" s="42"/>
      <c r="X76" s="42"/>
      <c r="Y76" s="43"/>
    </row>
    <row r="77" spans="2:25" x14ac:dyDescent="0.15">
      <c r="B77" s="36">
        <v>69</v>
      </c>
      <c r="C77" s="81">
        <f t="shared" si="13"/>
        <v>1943866</v>
      </c>
      <c r="D77" s="81"/>
      <c r="E77" s="36">
        <v>2013</v>
      </c>
      <c r="F77" s="8">
        <v>42043</v>
      </c>
      <c r="G77" s="36" t="s">
        <v>3</v>
      </c>
      <c r="H77" s="82">
        <v>1.5714699999999999</v>
      </c>
      <c r="I77" s="82"/>
      <c r="J77" s="36">
        <v>41</v>
      </c>
      <c r="K77" s="81">
        <f t="shared" si="14"/>
        <v>38877.32</v>
      </c>
      <c r="L77" s="81"/>
      <c r="M77" s="6">
        <v>0.5</v>
      </c>
      <c r="N77" s="36">
        <v>2013</v>
      </c>
      <c r="O77" s="8">
        <v>42043</v>
      </c>
      <c r="P77" s="82">
        <v>1.5769599999999999</v>
      </c>
      <c r="Q77" s="82"/>
      <c r="R77" s="83">
        <f t="shared" si="12"/>
        <v>33888</v>
      </c>
      <c r="S77" s="83"/>
      <c r="T77" s="84">
        <f t="shared" si="11"/>
        <v>54.899999999999949</v>
      </c>
      <c r="U77" s="84"/>
      <c r="V77" s="41"/>
      <c r="W77" s="42"/>
      <c r="X77" s="42"/>
      <c r="Y77" s="43"/>
    </row>
    <row r="78" spans="2:25" x14ac:dyDescent="0.15">
      <c r="B78" s="36">
        <v>70</v>
      </c>
      <c r="C78" s="81">
        <f t="shared" si="13"/>
        <v>1977754</v>
      </c>
      <c r="D78" s="81"/>
      <c r="E78" s="36">
        <v>2013</v>
      </c>
      <c r="F78" s="8">
        <v>42054</v>
      </c>
      <c r="G78" s="36" t="s">
        <v>2</v>
      </c>
      <c r="H78" s="82">
        <v>1.5465599999999999</v>
      </c>
      <c r="I78" s="82"/>
      <c r="J78" s="36">
        <v>38</v>
      </c>
      <c r="K78" s="81">
        <f t="shared" si="14"/>
        <v>39555.08</v>
      </c>
      <c r="L78" s="81"/>
      <c r="M78" s="6">
        <v>0.5</v>
      </c>
      <c r="N78" s="36">
        <v>2013</v>
      </c>
      <c r="O78" s="8">
        <v>42055</v>
      </c>
      <c r="P78" s="82">
        <v>1.5383</v>
      </c>
      <c r="Q78" s="82"/>
      <c r="R78" s="83">
        <f t="shared" si="12"/>
        <v>50987</v>
      </c>
      <c r="S78" s="83"/>
      <c r="T78" s="84">
        <f t="shared" si="11"/>
        <v>82.599999999999341</v>
      </c>
      <c r="U78" s="84"/>
      <c r="V78" s="41"/>
      <c r="W78" s="42"/>
      <c r="X78" s="42"/>
      <c r="Y78" s="43"/>
    </row>
    <row r="79" spans="2:25" x14ac:dyDescent="0.15">
      <c r="B79" s="96">
        <v>71</v>
      </c>
      <c r="C79" s="97">
        <f t="shared" si="13"/>
        <v>2028741</v>
      </c>
      <c r="D79" s="97"/>
      <c r="E79" s="96">
        <v>2013</v>
      </c>
      <c r="F79" s="98">
        <v>42077</v>
      </c>
      <c r="G79" s="96" t="s">
        <v>3</v>
      </c>
      <c r="H79" s="99">
        <v>1.49492</v>
      </c>
      <c r="I79" s="99"/>
      <c r="J79" s="96">
        <v>33</v>
      </c>
      <c r="K79" s="97">
        <f t="shared" si="14"/>
        <v>40574.82</v>
      </c>
      <c r="L79" s="97"/>
      <c r="M79" s="100">
        <v>0.6</v>
      </c>
      <c r="N79" s="96">
        <v>2013</v>
      </c>
      <c r="O79" s="98">
        <v>42077</v>
      </c>
      <c r="P79" s="99">
        <v>1.49814</v>
      </c>
      <c r="Q79" s="99"/>
      <c r="R79" s="101">
        <f t="shared" si="12"/>
        <v>23851</v>
      </c>
      <c r="S79" s="101"/>
      <c r="T79" s="102">
        <f t="shared" si="11"/>
        <v>32.200000000000003</v>
      </c>
      <c r="U79" s="102"/>
      <c r="V79" s="103" t="s">
        <v>82</v>
      </c>
      <c r="W79" s="104"/>
      <c r="X79" s="104"/>
      <c r="Y79" s="105"/>
    </row>
    <row r="80" spans="2:25" x14ac:dyDescent="0.15">
      <c r="B80" s="36">
        <v>72</v>
      </c>
      <c r="C80" s="81">
        <f t="shared" si="13"/>
        <v>2052592</v>
      </c>
      <c r="D80" s="81"/>
      <c r="E80" s="36">
        <v>2013</v>
      </c>
      <c r="F80" s="8">
        <v>42083</v>
      </c>
      <c r="G80" s="36" t="s">
        <v>2</v>
      </c>
      <c r="H80" s="82">
        <v>1.5088299999999999</v>
      </c>
      <c r="I80" s="82"/>
      <c r="J80" s="36">
        <v>52</v>
      </c>
      <c r="K80" s="81">
        <f t="shared" si="14"/>
        <v>41051.840000000004</v>
      </c>
      <c r="L80" s="81"/>
      <c r="M80" s="6">
        <v>0.3</v>
      </c>
      <c r="N80" s="36">
        <v>2013</v>
      </c>
      <c r="O80" s="8">
        <v>42083</v>
      </c>
      <c r="P80" s="82">
        <v>1.5141199999999999</v>
      </c>
      <c r="Q80" s="82"/>
      <c r="R80" s="83">
        <f t="shared" si="12"/>
        <v>-19592</v>
      </c>
      <c r="S80" s="83"/>
      <c r="T80" s="84">
        <f t="shared" si="11"/>
        <v>-52</v>
      </c>
      <c r="U80" s="84"/>
      <c r="V80" s="41" t="s">
        <v>83</v>
      </c>
      <c r="W80" s="42"/>
      <c r="X80" s="42"/>
      <c r="Y80" s="43"/>
    </row>
    <row r="81" spans="2:25" x14ac:dyDescent="0.15">
      <c r="B81" s="36">
        <v>73</v>
      </c>
      <c r="C81" s="81">
        <f t="shared" si="13"/>
        <v>2033000</v>
      </c>
      <c r="D81" s="81"/>
      <c r="E81" s="36">
        <v>2013</v>
      </c>
      <c r="F81" s="8">
        <v>42095</v>
      </c>
      <c r="G81" s="36" t="s">
        <v>3</v>
      </c>
      <c r="H81" s="82">
        <v>1.52172</v>
      </c>
      <c r="I81" s="82"/>
      <c r="J81" s="36">
        <v>34</v>
      </c>
      <c r="K81" s="81">
        <f t="shared" si="14"/>
        <v>40660</v>
      </c>
      <c r="L81" s="81"/>
      <c r="M81" s="6">
        <v>0.6</v>
      </c>
      <c r="N81" s="36">
        <v>2013</v>
      </c>
      <c r="O81" s="8">
        <v>42096</v>
      </c>
      <c r="P81" s="82">
        <v>1.5258400000000001</v>
      </c>
      <c r="Q81" s="82"/>
      <c r="R81" s="83">
        <f t="shared" si="12"/>
        <v>30518</v>
      </c>
      <c r="S81" s="83"/>
      <c r="T81" s="84">
        <f t="shared" si="11"/>
        <v>41.200000000001239</v>
      </c>
      <c r="U81" s="84"/>
      <c r="V81" s="41" t="s">
        <v>82</v>
      </c>
      <c r="W81" s="42"/>
      <c r="X81" s="42"/>
      <c r="Y81" s="43"/>
    </row>
    <row r="82" spans="2:25" x14ac:dyDescent="0.15">
      <c r="B82" s="36">
        <v>74</v>
      </c>
      <c r="C82" s="81">
        <f t="shared" si="13"/>
        <v>2063518</v>
      </c>
      <c r="D82" s="81"/>
      <c r="E82" s="36">
        <v>2013</v>
      </c>
      <c r="F82" s="8">
        <v>42109</v>
      </c>
      <c r="G82" s="36" t="s">
        <v>2</v>
      </c>
      <c r="H82" s="82">
        <v>1.53345</v>
      </c>
      <c r="I82" s="82"/>
      <c r="J82" s="36">
        <v>20</v>
      </c>
      <c r="K82" s="81">
        <f t="shared" si="14"/>
        <v>41270.36</v>
      </c>
      <c r="L82" s="81"/>
      <c r="M82" s="6">
        <v>0.6</v>
      </c>
      <c r="N82" s="36">
        <v>2013</v>
      </c>
      <c r="O82" s="8">
        <v>42109</v>
      </c>
      <c r="P82" s="82">
        <v>1.53538</v>
      </c>
      <c r="Q82" s="82"/>
      <c r="R82" s="83">
        <f t="shared" si="12"/>
        <v>-14296</v>
      </c>
      <c r="S82" s="83"/>
      <c r="T82" s="84">
        <f t="shared" si="11"/>
        <v>-20</v>
      </c>
      <c r="U82" s="84"/>
      <c r="V82" s="41" t="s">
        <v>83</v>
      </c>
      <c r="W82" s="42"/>
      <c r="X82" s="42"/>
      <c r="Y82" s="43"/>
    </row>
    <row r="83" spans="2:25" x14ac:dyDescent="0.15">
      <c r="B83" s="36">
        <v>75</v>
      </c>
      <c r="C83" s="81">
        <f t="shared" si="13"/>
        <v>2049222</v>
      </c>
      <c r="D83" s="81"/>
      <c r="E83" s="36">
        <v>2013</v>
      </c>
      <c r="F83" s="8">
        <v>42119</v>
      </c>
      <c r="G83" s="36" t="s">
        <v>3</v>
      </c>
      <c r="H83" s="82">
        <v>1.52732</v>
      </c>
      <c r="I83" s="82"/>
      <c r="J83" s="36">
        <v>32</v>
      </c>
      <c r="K83" s="81">
        <f t="shared" si="14"/>
        <v>40984.44</v>
      </c>
      <c r="L83" s="81"/>
      <c r="M83" s="6">
        <v>0.6</v>
      </c>
      <c r="N83" s="36">
        <v>2013</v>
      </c>
      <c r="O83" s="8">
        <v>42119</v>
      </c>
      <c r="P83" s="82">
        <v>1.53538</v>
      </c>
      <c r="Q83" s="82"/>
      <c r="R83" s="83">
        <f t="shared" si="12"/>
        <v>59703</v>
      </c>
      <c r="S83" s="83"/>
      <c r="T83" s="84">
        <f t="shared" si="11"/>
        <v>80.599999999999568</v>
      </c>
      <c r="U83" s="84"/>
      <c r="V83" s="41" t="s">
        <v>82</v>
      </c>
      <c r="W83" s="42"/>
      <c r="X83" s="42"/>
      <c r="Y83" s="43"/>
    </row>
    <row r="84" spans="2:25" x14ac:dyDescent="0.15">
      <c r="B84" s="96">
        <v>76</v>
      </c>
      <c r="C84" s="97">
        <f t="shared" si="13"/>
        <v>2108925</v>
      </c>
      <c r="D84" s="97"/>
      <c r="E84" s="96">
        <v>2013</v>
      </c>
      <c r="F84" s="98">
        <v>42158</v>
      </c>
      <c r="G84" s="96" t="s">
        <v>3</v>
      </c>
      <c r="H84" s="99">
        <v>1.5221499999999999</v>
      </c>
      <c r="I84" s="99"/>
      <c r="J84" s="96">
        <v>27</v>
      </c>
      <c r="K84" s="97">
        <f t="shared" si="14"/>
        <v>42178.5</v>
      </c>
      <c r="L84" s="97"/>
      <c r="M84" s="100">
        <v>0.6</v>
      </c>
      <c r="N84" s="96">
        <v>2013</v>
      </c>
      <c r="O84" s="98">
        <v>42158</v>
      </c>
      <c r="P84" s="99">
        <v>1.52881</v>
      </c>
      <c r="Q84" s="99"/>
      <c r="R84" s="101">
        <f t="shared" si="12"/>
        <v>49333</v>
      </c>
      <c r="S84" s="101"/>
      <c r="T84" s="102">
        <f>IF(O84="","",IF(R84&lt;0,J84*(-1),IF(G84="買",(P84-H84)*10000,(H84-P84)*10000)))</f>
        <v>66.600000000001103</v>
      </c>
      <c r="U84" s="102"/>
      <c r="V84" s="103"/>
      <c r="W84" s="104"/>
      <c r="X84" s="104"/>
      <c r="Y84" s="105"/>
    </row>
    <row r="85" spans="2:25" x14ac:dyDescent="0.15">
      <c r="B85" s="36">
        <v>77</v>
      </c>
      <c r="C85" s="81">
        <f t="shared" si="13"/>
        <v>2158258</v>
      </c>
      <c r="D85" s="81"/>
      <c r="E85" s="36">
        <v>2013</v>
      </c>
      <c r="F85" s="8">
        <v>42160</v>
      </c>
      <c r="G85" s="36" t="s">
        <v>3</v>
      </c>
      <c r="H85" s="82">
        <v>1.5319499999999999</v>
      </c>
      <c r="I85" s="82"/>
      <c r="J85" s="36">
        <v>30</v>
      </c>
      <c r="K85" s="81">
        <f t="shared" si="14"/>
        <v>43165.16</v>
      </c>
      <c r="L85" s="81"/>
      <c r="M85" s="6">
        <v>0.6</v>
      </c>
      <c r="N85" s="36">
        <v>2013</v>
      </c>
      <c r="O85" s="8">
        <v>42160</v>
      </c>
      <c r="P85" s="82">
        <v>1.5374099999999999</v>
      </c>
      <c r="Q85" s="82"/>
      <c r="R85" s="83">
        <f t="shared" si="12"/>
        <v>40444</v>
      </c>
      <c r="S85" s="83"/>
      <c r="T85" s="84">
        <f t="shared" ref="T85:T91" si="15">IF(O85="","",IF(R85&lt;0,J85*(-1),IF(G85="買",(P85-H85)*10000,(H85-P85)*10000)))</f>
        <v>54.600000000000207</v>
      </c>
      <c r="U85" s="84"/>
      <c r="V85" s="41"/>
      <c r="W85" s="42"/>
      <c r="X85" s="42"/>
      <c r="Y85" s="43"/>
    </row>
    <row r="86" spans="2:25" x14ac:dyDescent="0.15">
      <c r="B86" s="96">
        <v>78</v>
      </c>
      <c r="C86" s="97">
        <f t="shared" si="13"/>
        <v>2198702</v>
      </c>
      <c r="D86" s="97"/>
      <c r="E86" s="96">
        <v>2013</v>
      </c>
      <c r="F86" s="98">
        <v>42169</v>
      </c>
      <c r="G86" s="96" t="s">
        <v>2</v>
      </c>
      <c r="H86" s="99">
        <v>1.5666800000000001</v>
      </c>
      <c r="I86" s="99"/>
      <c r="J86" s="96">
        <v>68</v>
      </c>
      <c r="K86" s="97">
        <f t="shared" si="14"/>
        <v>43974.04</v>
      </c>
      <c r="L86" s="97"/>
      <c r="M86" s="100">
        <v>0.5</v>
      </c>
      <c r="N86" s="96">
        <v>2013</v>
      </c>
      <c r="O86" s="98">
        <v>42169</v>
      </c>
      <c r="P86" s="99">
        <v>1.5629999999999999</v>
      </c>
      <c r="Q86" s="99"/>
      <c r="R86" s="101">
        <f t="shared" si="12"/>
        <v>22716</v>
      </c>
      <c r="S86" s="101"/>
      <c r="T86" s="102">
        <f t="shared" si="15"/>
        <v>36.800000000001276</v>
      </c>
      <c r="U86" s="102"/>
      <c r="V86" s="103" t="s">
        <v>84</v>
      </c>
      <c r="W86" s="104"/>
      <c r="X86" s="104"/>
      <c r="Y86" s="105"/>
    </row>
    <row r="87" spans="2:25" x14ac:dyDescent="0.15">
      <c r="B87" s="36">
        <v>79</v>
      </c>
      <c r="C87" s="81">
        <f t="shared" si="13"/>
        <v>2221418</v>
      </c>
      <c r="D87" s="81"/>
      <c r="E87" s="36">
        <v>2013</v>
      </c>
      <c r="F87" s="8">
        <v>42207</v>
      </c>
      <c r="G87" s="36" t="s">
        <v>3</v>
      </c>
      <c r="H87" s="82">
        <v>1.5266500000000001</v>
      </c>
      <c r="I87" s="82"/>
      <c r="J87" s="36">
        <v>52</v>
      </c>
      <c r="K87" s="81">
        <f t="shared" si="14"/>
        <v>44428.36</v>
      </c>
      <c r="L87" s="81"/>
      <c r="M87" s="6">
        <v>0.5</v>
      </c>
      <c r="N87" s="36">
        <v>2013</v>
      </c>
      <c r="O87" s="8">
        <v>42211</v>
      </c>
      <c r="P87" s="82">
        <v>1.54365</v>
      </c>
      <c r="Q87" s="82"/>
      <c r="R87" s="83">
        <f t="shared" si="12"/>
        <v>104938</v>
      </c>
      <c r="S87" s="83"/>
      <c r="T87" s="84">
        <f t="shared" si="15"/>
        <v>169.99999999999903</v>
      </c>
      <c r="U87" s="84"/>
      <c r="V87" s="41" t="s">
        <v>85</v>
      </c>
      <c r="W87" s="42"/>
      <c r="X87" s="42"/>
      <c r="Y87" s="43"/>
    </row>
    <row r="88" spans="2:25" x14ac:dyDescent="0.15">
      <c r="B88" s="36">
        <v>80</v>
      </c>
      <c r="C88" s="81">
        <f t="shared" si="13"/>
        <v>2326356</v>
      </c>
      <c r="D88" s="81"/>
      <c r="E88" s="36">
        <v>2013</v>
      </c>
      <c r="F88" s="8">
        <v>42207</v>
      </c>
      <c r="G88" s="36" t="s">
        <v>3</v>
      </c>
      <c r="H88" s="82">
        <v>1.5294099999999999</v>
      </c>
      <c r="I88" s="82"/>
      <c r="J88" s="36">
        <v>33</v>
      </c>
      <c r="K88" s="81">
        <f t="shared" si="14"/>
        <v>46527.12</v>
      </c>
      <c r="L88" s="81"/>
      <c r="M88" s="6">
        <v>0.6</v>
      </c>
      <c r="N88" s="36">
        <v>2013</v>
      </c>
      <c r="O88" s="8">
        <v>42211</v>
      </c>
      <c r="P88" s="82">
        <v>1.54365</v>
      </c>
      <c r="Q88" s="82"/>
      <c r="R88" s="83">
        <f t="shared" si="12"/>
        <v>105481</v>
      </c>
      <c r="S88" s="83"/>
      <c r="T88" s="84">
        <f t="shared" si="15"/>
        <v>142.40000000000032</v>
      </c>
      <c r="U88" s="84"/>
      <c r="V88" s="41"/>
      <c r="W88" s="42"/>
      <c r="X88" s="42"/>
      <c r="Y88" s="43"/>
    </row>
    <row r="89" spans="2:25" x14ac:dyDescent="0.15">
      <c r="B89" s="96">
        <v>81</v>
      </c>
      <c r="C89" s="97">
        <f t="shared" si="13"/>
        <v>2431837</v>
      </c>
      <c r="D89" s="97"/>
      <c r="E89" s="96">
        <v>2013</v>
      </c>
      <c r="F89" s="98">
        <v>42238</v>
      </c>
      <c r="G89" s="96" t="s">
        <v>2</v>
      </c>
      <c r="H89" s="99">
        <v>1.56528</v>
      </c>
      <c r="I89" s="99"/>
      <c r="J89" s="96">
        <v>39</v>
      </c>
      <c r="K89" s="97">
        <f t="shared" si="14"/>
        <v>48636.74</v>
      </c>
      <c r="L89" s="97"/>
      <c r="M89" s="100">
        <v>0.6</v>
      </c>
      <c r="N89" s="96">
        <v>2013</v>
      </c>
      <c r="O89" s="98">
        <v>42238</v>
      </c>
      <c r="P89" s="99">
        <v>1.56053</v>
      </c>
      <c r="Q89" s="99"/>
      <c r="R89" s="101">
        <f t="shared" si="12"/>
        <v>35185</v>
      </c>
      <c r="S89" s="101"/>
      <c r="T89" s="102">
        <f t="shared" si="15"/>
        <v>47.50000000000032</v>
      </c>
      <c r="U89" s="102"/>
      <c r="V89" s="103" t="s">
        <v>86</v>
      </c>
      <c r="W89" s="104"/>
      <c r="X89" s="104"/>
      <c r="Y89" s="105"/>
    </row>
    <row r="90" spans="2:25" x14ac:dyDescent="0.15">
      <c r="B90" s="36">
        <v>82</v>
      </c>
      <c r="C90" s="81">
        <f t="shared" si="13"/>
        <v>2467022</v>
      </c>
      <c r="D90" s="81"/>
      <c r="E90" s="36">
        <v>2013</v>
      </c>
      <c r="F90" s="8">
        <v>42245</v>
      </c>
      <c r="G90" s="36" t="s">
        <v>2</v>
      </c>
      <c r="H90" s="82">
        <v>1.5496000000000001</v>
      </c>
      <c r="I90" s="82"/>
      <c r="J90" s="36">
        <v>27</v>
      </c>
      <c r="K90" s="81">
        <f t="shared" si="14"/>
        <v>49340.44</v>
      </c>
      <c r="L90" s="81"/>
      <c r="M90" s="6">
        <v>0.7</v>
      </c>
      <c r="N90" s="36">
        <v>2013</v>
      </c>
      <c r="O90" s="8">
        <v>42245</v>
      </c>
      <c r="P90" s="82">
        <v>1.5525100000000001</v>
      </c>
      <c r="Q90" s="82"/>
      <c r="R90" s="83">
        <f t="shared" si="12"/>
        <v>-25148</v>
      </c>
      <c r="S90" s="83"/>
      <c r="T90" s="84">
        <f t="shared" si="15"/>
        <v>-27</v>
      </c>
      <c r="U90" s="84"/>
      <c r="V90" s="41" t="s">
        <v>87</v>
      </c>
      <c r="W90" s="42"/>
      <c r="X90" s="42"/>
      <c r="Y90" s="43"/>
    </row>
    <row r="91" spans="2:25" x14ac:dyDescent="0.15">
      <c r="B91" s="36">
        <v>83</v>
      </c>
      <c r="C91" s="81">
        <f t="shared" si="13"/>
        <v>2441874</v>
      </c>
      <c r="D91" s="81"/>
      <c r="E91" s="36">
        <v>2013</v>
      </c>
      <c r="F91" s="8">
        <v>42254</v>
      </c>
      <c r="G91" s="36" t="s">
        <v>3</v>
      </c>
      <c r="H91" s="82">
        <v>1.56291</v>
      </c>
      <c r="I91" s="82"/>
      <c r="J91" s="36">
        <v>40</v>
      </c>
      <c r="K91" s="81">
        <f t="shared" si="14"/>
        <v>48837.48</v>
      </c>
      <c r="L91" s="81"/>
      <c r="M91" s="6">
        <v>0.6</v>
      </c>
      <c r="N91" s="36">
        <v>2013</v>
      </c>
      <c r="O91" s="8">
        <v>42256</v>
      </c>
      <c r="P91" s="82">
        <v>1.57213</v>
      </c>
      <c r="Q91" s="82"/>
      <c r="R91" s="83">
        <f t="shared" si="12"/>
        <v>68296</v>
      </c>
      <c r="S91" s="83"/>
      <c r="T91" s="84">
        <f t="shared" si="15"/>
        <v>92.20000000000006</v>
      </c>
      <c r="U91" s="84"/>
      <c r="V91" s="41" t="s">
        <v>88</v>
      </c>
      <c r="W91" s="42"/>
      <c r="X91" s="42"/>
      <c r="Y91" s="43"/>
    </row>
    <row r="92" spans="2:25" x14ac:dyDescent="0.15">
      <c r="B92" s="36">
        <v>84</v>
      </c>
      <c r="C92" s="81">
        <f t="shared" si="13"/>
        <v>2510170</v>
      </c>
      <c r="D92" s="81"/>
      <c r="E92" s="36">
        <v>2013</v>
      </c>
      <c r="F92" s="8">
        <v>42274</v>
      </c>
      <c r="G92" s="36" t="s">
        <v>3</v>
      </c>
      <c r="H92" s="82">
        <v>1.6097300000000001</v>
      </c>
      <c r="I92" s="82"/>
      <c r="J92" s="36">
        <v>42</v>
      </c>
      <c r="K92" s="81">
        <f t="shared" si="14"/>
        <v>50203.4</v>
      </c>
      <c r="L92" s="81"/>
      <c r="M92" s="6">
        <v>0.6</v>
      </c>
      <c r="N92" s="36">
        <v>2013</v>
      </c>
      <c r="O92" s="8">
        <v>42277</v>
      </c>
      <c r="P92" s="82">
        <v>1.6147</v>
      </c>
      <c r="Q92" s="82"/>
      <c r="R92" s="83">
        <f t="shared" si="12"/>
        <v>36814</v>
      </c>
      <c r="S92" s="83"/>
      <c r="T92" s="84">
        <f>IF(O92="","",IF(R92&lt;0,J92*(-1),IF(G92="買",(P92-H92)*10000,(H92-P92)*10000)))</f>
        <v>49.699999999999193</v>
      </c>
      <c r="U92" s="84"/>
      <c r="V92" s="41"/>
      <c r="W92" s="42"/>
      <c r="X92" s="42"/>
      <c r="Y92" s="43"/>
    </row>
    <row r="93" spans="2:25" x14ac:dyDescent="0.15">
      <c r="B93" s="36">
        <v>85</v>
      </c>
      <c r="C93" s="81">
        <f t="shared" si="13"/>
        <v>2546984</v>
      </c>
      <c r="D93" s="81"/>
      <c r="E93" s="36">
        <v>2013</v>
      </c>
      <c r="F93" s="8">
        <v>42309</v>
      </c>
      <c r="G93" s="36" t="s">
        <v>2</v>
      </c>
      <c r="H93" s="82">
        <v>1.60063</v>
      </c>
      <c r="I93" s="82"/>
      <c r="J93" s="36">
        <v>35</v>
      </c>
      <c r="K93" s="81">
        <f t="shared" si="14"/>
        <v>50939.68</v>
      </c>
      <c r="L93" s="81"/>
      <c r="M93" s="6">
        <v>0.7</v>
      </c>
      <c r="N93" s="36">
        <v>2013</v>
      </c>
      <c r="O93" s="8">
        <v>42309</v>
      </c>
      <c r="P93" s="82">
        <v>1.5928800000000001</v>
      </c>
      <c r="Q93" s="82"/>
      <c r="R93" s="83">
        <f t="shared" si="12"/>
        <v>66975</v>
      </c>
      <c r="S93" s="83"/>
      <c r="T93" s="84">
        <f>IF(O93="","",IF(R93&lt;0,J93*(-1),IF(G93="買",(P93-H93)*10000,(H93-P93)*10000)))</f>
        <v>77.499999999999233</v>
      </c>
      <c r="U93" s="84"/>
      <c r="V93" s="41" t="s">
        <v>89</v>
      </c>
      <c r="W93" s="42"/>
      <c r="X93" s="42"/>
      <c r="Y93" s="43"/>
    </row>
    <row r="94" spans="2:25" x14ac:dyDescent="0.15">
      <c r="B94" s="96">
        <v>86</v>
      </c>
      <c r="C94" s="97">
        <f t="shared" si="13"/>
        <v>2613959</v>
      </c>
      <c r="D94" s="97"/>
      <c r="E94" s="96">
        <v>2013</v>
      </c>
      <c r="F94" s="98">
        <v>42323</v>
      </c>
      <c r="G94" s="96" t="s">
        <v>3</v>
      </c>
      <c r="H94" s="99">
        <v>1.6089</v>
      </c>
      <c r="I94" s="99"/>
      <c r="J94" s="96">
        <v>43</v>
      </c>
      <c r="K94" s="97">
        <f t="shared" si="14"/>
        <v>52279.18</v>
      </c>
      <c r="L94" s="97"/>
      <c r="M94" s="100">
        <v>0.7</v>
      </c>
      <c r="N94" s="96">
        <v>2013</v>
      </c>
      <c r="O94" s="98">
        <v>42323</v>
      </c>
      <c r="P94" s="99">
        <v>1.61219</v>
      </c>
      <c r="Q94" s="99"/>
      <c r="R94" s="101">
        <f t="shared" si="12"/>
        <v>28432</v>
      </c>
      <c r="S94" s="101"/>
      <c r="T94" s="102">
        <f>IF(O94="","",IF(R94&lt;0,J94*(-1),IF(G94="買",(P94-H94)*10000,(H94-P94)*10000)))</f>
        <v>32.900000000000148</v>
      </c>
      <c r="U94" s="102"/>
      <c r="V94" s="103"/>
      <c r="W94" s="104"/>
      <c r="X94" s="104"/>
      <c r="Y94" s="105"/>
    </row>
    <row r="95" spans="2:25" x14ac:dyDescent="0.15">
      <c r="B95" s="96">
        <v>87</v>
      </c>
      <c r="C95" s="97">
        <f t="shared" si="13"/>
        <v>2642391</v>
      </c>
      <c r="D95" s="97"/>
      <c r="E95" s="96">
        <v>2014</v>
      </c>
      <c r="F95" s="98">
        <v>42017</v>
      </c>
      <c r="G95" s="96" t="s">
        <v>2</v>
      </c>
      <c r="H95" s="99">
        <v>1.6423300000000001</v>
      </c>
      <c r="I95" s="99"/>
      <c r="J95" s="96">
        <v>40</v>
      </c>
      <c r="K95" s="97">
        <f t="shared" si="14"/>
        <v>52847.82</v>
      </c>
      <c r="L95" s="97"/>
      <c r="M95" s="100">
        <v>0.7</v>
      </c>
      <c r="N95" s="96">
        <v>2014</v>
      </c>
      <c r="O95" s="98">
        <v>42017</v>
      </c>
      <c r="P95" s="99">
        <v>1.63717</v>
      </c>
      <c r="Q95" s="99"/>
      <c r="R95" s="101">
        <f t="shared" si="12"/>
        <v>44592</v>
      </c>
      <c r="S95" s="101"/>
      <c r="T95" s="102">
        <f>IF(O95="","",IF(R95&lt;0,J95*(-1),IF(G95="買",(P95-H95)*10000,(H95-P95)*10000)))</f>
        <v>51.600000000000534</v>
      </c>
      <c r="U95" s="102"/>
      <c r="V95" s="103" t="s">
        <v>90</v>
      </c>
      <c r="W95" s="104"/>
      <c r="X95" s="104"/>
      <c r="Y95" s="105"/>
    </row>
    <row r="96" spans="2:25" x14ac:dyDescent="0.15">
      <c r="B96" s="96">
        <v>88</v>
      </c>
      <c r="C96" s="97">
        <f t="shared" si="13"/>
        <v>2686983</v>
      </c>
      <c r="D96" s="97"/>
      <c r="E96" s="96">
        <v>2014</v>
      </c>
      <c r="F96" s="98">
        <v>42019</v>
      </c>
      <c r="G96" s="96" t="s">
        <v>2</v>
      </c>
      <c r="H96" s="99">
        <v>1.64009</v>
      </c>
      <c r="I96" s="99"/>
      <c r="J96" s="96">
        <v>63</v>
      </c>
      <c r="K96" s="97">
        <f t="shared" si="14"/>
        <v>53739.66</v>
      </c>
      <c r="L96" s="97"/>
      <c r="M96" s="100">
        <v>0.6</v>
      </c>
      <c r="N96" s="96">
        <v>2014</v>
      </c>
      <c r="O96" s="98">
        <v>42019</v>
      </c>
      <c r="P96" s="99">
        <v>1.6343799999999999</v>
      </c>
      <c r="Q96" s="99"/>
      <c r="R96" s="101">
        <f t="shared" si="12"/>
        <v>42296</v>
      </c>
      <c r="S96" s="101"/>
      <c r="T96" s="102">
        <f>IF(O96="","",IF(R96&lt;0,J96*(-1),IF(G96="買",(P96-H96)*10000,(H96-P96)*10000)))</f>
        <v>57.100000000001039</v>
      </c>
      <c r="U96" s="102"/>
      <c r="V96" s="103"/>
      <c r="W96" s="104"/>
      <c r="X96" s="104"/>
      <c r="Y96" s="105"/>
    </row>
    <row r="97" spans="2:25" x14ac:dyDescent="0.15">
      <c r="B97" s="36">
        <v>89</v>
      </c>
      <c r="C97" s="81">
        <f t="shared" si="13"/>
        <v>2729279</v>
      </c>
      <c r="D97" s="81"/>
      <c r="E97" s="36">
        <v>2014</v>
      </c>
      <c r="F97" s="8">
        <v>42025</v>
      </c>
      <c r="G97" s="36" t="s">
        <v>3</v>
      </c>
      <c r="H97" s="82">
        <v>1.6435500000000001</v>
      </c>
      <c r="I97" s="82"/>
      <c r="J97" s="36">
        <v>21</v>
      </c>
      <c r="K97" s="81">
        <f t="shared" si="14"/>
        <v>54585.58</v>
      </c>
      <c r="L97" s="81"/>
      <c r="M97" s="6">
        <v>0.8</v>
      </c>
      <c r="N97" s="36">
        <v>2014</v>
      </c>
      <c r="O97" s="8">
        <v>42025</v>
      </c>
      <c r="P97" s="82">
        <v>1.6413</v>
      </c>
      <c r="Q97" s="82"/>
      <c r="R97" s="83">
        <f t="shared" si="12"/>
        <v>-22222</v>
      </c>
      <c r="S97" s="83"/>
      <c r="T97" s="84">
        <f t="shared" ref="T97:T108" si="16">IF(O97="","",IF(R97&lt;0,J97*(-1),IF(G97="買",(P97-H97)*10000,(H97-P97)*10000)))</f>
        <v>-21</v>
      </c>
      <c r="U97" s="84"/>
      <c r="V97" s="41" t="s">
        <v>69</v>
      </c>
      <c r="W97" s="42"/>
      <c r="X97" s="42"/>
      <c r="Y97" s="43"/>
    </row>
    <row r="98" spans="2:25" x14ac:dyDescent="0.15">
      <c r="B98" s="36">
        <v>90</v>
      </c>
      <c r="C98" s="81">
        <f t="shared" si="13"/>
        <v>2707057</v>
      </c>
      <c r="D98" s="81"/>
      <c r="E98" s="36">
        <v>2014</v>
      </c>
      <c r="F98" s="8">
        <v>42048</v>
      </c>
      <c r="G98" s="36" t="s">
        <v>3</v>
      </c>
      <c r="H98" s="82">
        <v>1.65829</v>
      </c>
      <c r="I98" s="82"/>
      <c r="J98" s="36">
        <v>17</v>
      </c>
      <c r="K98" s="81">
        <f t="shared" si="14"/>
        <v>54141.14</v>
      </c>
      <c r="L98" s="81"/>
      <c r="M98" s="6">
        <v>1</v>
      </c>
      <c r="N98" s="36">
        <v>2014</v>
      </c>
      <c r="O98" s="8">
        <v>42048</v>
      </c>
      <c r="P98" s="82">
        <v>1.6647799999999999</v>
      </c>
      <c r="Q98" s="82"/>
      <c r="R98" s="83">
        <f t="shared" si="12"/>
        <v>80123</v>
      </c>
      <c r="S98" s="83"/>
      <c r="T98" s="84">
        <f t="shared" si="16"/>
        <v>64.89999999999884</v>
      </c>
      <c r="U98" s="84"/>
      <c r="V98" s="41" t="s">
        <v>91</v>
      </c>
      <c r="W98" s="42"/>
      <c r="X98" s="42"/>
      <c r="Y98" s="43"/>
    </row>
    <row r="99" spans="2:25" x14ac:dyDescent="0.15">
      <c r="B99" s="36">
        <v>91</v>
      </c>
      <c r="C99" s="81">
        <f t="shared" si="13"/>
        <v>2787180</v>
      </c>
      <c r="D99" s="81"/>
      <c r="E99" s="36">
        <v>2014</v>
      </c>
      <c r="F99" s="8">
        <v>42046</v>
      </c>
      <c r="G99" s="36" t="s">
        <v>3</v>
      </c>
      <c r="H99" s="82">
        <v>1.6407400000000001</v>
      </c>
      <c r="I99" s="82"/>
      <c r="J99" s="36">
        <v>26</v>
      </c>
      <c r="K99" s="81">
        <f t="shared" si="14"/>
        <v>55743.6</v>
      </c>
      <c r="L99" s="81"/>
      <c r="M99" s="6">
        <v>1</v>
      </c>
      <c r="N99" s="36">
        <v>2014</v>
      </c>
      <c r="O99" s="8">
        <v>42048</v>
      </c>
      <c r="P99" s="82">
        <v>1.6623699999999999</v>
      </c>
      <c r="Q99" s="82"/>
      <c r="R99" s="83">
        <f t="shared" si="12"/>
        <v>267037</v>
      </c>
      <c r="S99" s="83"/>
      <c r="T99" s="84">
        <f t="shared" si="16"/>
        <v>216.29999999999816</v>
      </c>
      <c r="U99" s="84"/>
      <c r="V99" s="41" t="s">
        <v>92</v>
      </c>
      <c r="W99" s="42"/>
      <c r="X99" s="42"/>
      <c r="Y99" s="43"/>
    </row>
    <row r="100" spans="2:25" x14ac:dyDescent="0.15">
      <c r="B100" s="96">
        <v>92</v>
      </c>
      <c r="C100" s="97">
        <f t="shared" si="13"/>
        <v>3054217</v>
      </c>
      <c r="D100" s="97"/>
      <c r="E100" s="96">
        <v>2014</v>
      </c>
      <c r="F100" s="98">
        <v>42059</v>
      </c>
      <c r="G100" s="96" t="s">
        <v>2</v>
      </c>
      <c r="H100" s="99">
        <v>1.6628400000000001</v>
      </c>
      <c r="I100" s="99"/>
      <c r="J100" s="96">
        <v>44</v>
      </c>
      <c r="K100" s="97">
        <f t="shared" si="14"/>
        <v>61084.340000000004</v>
      </c>
      <c r="L100" s="97"/>
      <c r="M100" s="100">
        <v>1</v>
      </c>
      <c r="N100" s="96">
        <v>2014</v>
      </c>
      <c r="O100" s="98">
        <v>42059</v>
      </c>
      <c r="P100" s="99">
        <v>1.6596299999999999</v>
      </c>
      <c r="Q100" s="99"/>
      <c r="R100" s="101">
        <f t="shared" si="12"/>
        <v>39629</v>
      </c>
      <c r="S100" s="101"/>
      <c r="T100" s="102">
        <f t="shared" si="16"/>
        <v>32.100000000001572</v>
      </c>
      <c r="U100" s="102"/>
      <c r="V100" s="103"/>
      <c r="W100" s="104"/>
      <c r="X100" s="104"/>
      <c r="Y100" s="105"/>
    </row>
    <row r="101" spans="2:25" x14ac:dyDescent="0.15">
      <c r="B101" s="96">
        <v>93</v>
      </c>
      <c r="C101" s="97">
        <f t="shared" si="13"/>
        <v>3093846</v>
      </c>
      <c r="D101" s="97"/>
      <c r="E101" s="96">
        <v>2014</v>
      </c>
      <c r="F101" s="98">
        <v>42081</v>
      </c>
      <c r="G101" s="96" t="s">
        <v>2</v>
      </c>
      <c r="H101" s="99">
        <v>1.6601300000000001</v>
      </c>
      <c r="I101" s="99"/>
      <c r="J101" s="96">
        <v>24</v>
      </c>
      <c r="K101" s="97">
        <f t="shared" si="14"/>
        <v>61876.92</v>
      </c>
      <c r="L101" s="97"/>
      <c r="M101" s="100">
        <v>1</v>
      </c>
      <c r="N101" s="96">
        <v>2014</v>
      </c>
      <c r="O101" s="98">
        <v>42081</v>
      </c>
      <c r="P101" s="99">
        <v>1.66256</v>
      </c>
      <c r="Q101" s="99"/>
      <c r="R101" s="101">
        <f t="shared" si="12"/>
        <v>-29999</v>
      </c>
      <c r="S101" s="101"/>
      <c r="T101" s="102">
        <f t="shared" si="16"/>
        <v>-24</v>
      </c>
      <c r="U101" s="102"/>
      <c r="V101" s="103" t="s">
        <v>93</v>
      </c>
      <c r="W101" s="104"/>
      <c r="X101" s="104"/>
      <c r="Y101" s="105"/>
    </row>
    <row r="102" spans="2:25" x14ac:dyDescent="0.15">
      <c r="B102" s="36">
        <v>94</v>
      </c>
      <c r="C102" s="81">
        <f t="shared" si="13"/>
        <v>3063847</v>
      </c>
      <c r="D102" s="81"/>
      <c r="E102" s="36">
        <v>2014</v>
      </c>
      <c r="F102" s="8">
        <v>42089</v>
      </c>
      <c r="G102" s="36" t="s">
        <v>3</v>
      </c>
      <c r="H102" s="82">
        <v>1.6548499999999999</v>
      </c>
      <c r="I102" s="82"/>
      <c r="J102" s="36">
        <v>56</v>
      </c>
      <c r="K102" s="81">
        <f t="shared" si="14"/>
        <v>61276.94</v>
      </c>
      <c r="L102" s="81"/>
      <c r="M102" s="6">
        <v>1</v>
      </c>
      <c r="N102" s="36">
        <v>2014</v>
      </c>
      <c r="O102" s="8">
        <v>42092</v>
      </c>
      <c r="P102" s="82">
        <v>1.6649700000000001</v>
      </c>
      <c r="Q102" s="82"/>
      <c r="R102" s="83">
        <f t="shared" si="12"/>
        <v>124938</v>
      </c>
      <c r="S102" s="83"/>
      <c r="T102" s="84">
        <f t="shared" si="16"/>
        <v>101.2000000000013</v>
      </c>
      <c r="U102" s="84"/>
      <c r="V102" s="41" t="s">
        <v>94</v>
      </c>
      <c r="W102" s="42"/>
      <c r="X102" s="42"/>
      <c r="Y102" s="43"/>
    </row>
    <row r="103" spans="2:25" x14ac:dyDescent="0.15">
      <c r="B103" s="36">
        <v>95</v>
      </c>
      <c r="C103" s="81">
        <f t="shared" si="13"/>
        <v>3188785</v>
      </c>
      <c r="D103" s="81"/>
      <c r="E103" s="36">
        <v>2014</v>
      </c>
      <c r="F103" s="8">
        <v>42097</v>
      </c>
      <c r="G103" s="36" t="s">
        <v>2</v>
      </c>
      <c r="H103" s="82">
        <v>1.66306</v>
      </c>
      <c r="I103" s="82"/>
      <c r="J103" s="36">
        <v>32</v>
      </c>
      <c r="K103" s="81">
        <f t="shared" si="14"/>
        <v>63775.700000000004</v>
      </c>
      <c r="L103" s="81"/>
      <c r="M103" s="6">
        <v>1</v>
      </c>
      <c r="N103" s="36">
        <v>2014</v>
      </c>
      <c r="O103" s="8">
        <v>42097</v>
      </c>
      <c r="P103" s="82">
        <v>1.6594599999999999</v>
      </c>
      <c r="Q103" s="82"/>
      <c r="R103" s="83">
        <f t="shared" si="12"/>
        <v>44444</v>
      </c>
      <c r="S103" s="83"/>
      <c r="T103" s="84">
        <f t="shared" si="16"/>
        <v>36.000000000000476</v>
      </c>
      <c r="U103" s="84"/>
      <c r="V103" s="41" t="s">
        <v>95</v>
      </c>
      <c r="W103" s="42"/>
      <c r="X103" s="42"/>
      <c r="Y103" s="43"/>
    </row>
    <row r="104" spans="2:25" x14ac:dyDescent="0.15">
      <c r="B104" s="36">
        <v>96</v>
      </c>
      <c r="C104" s="81">
        <f t="shared" si="13"/>
        <v>3233229</v>
      </c>
      <c r="D104" s="81"/>
      <c r="E104" s="36">
        <v>2014</v>
      </c>
      <c r="F104" s="8">
        <v>42102</v>
      </c>
      <c r="G104" s="36" t="s">
        <v>3</v>
      </c>
      <c r="H104" s="82">
        <v>1.6649099999999999</v>
      </c>
      <c r="I104" s="82"/>
      <c r="J104" s="36">
        <v>27</v>
      </c>
      <c r="K104" s="81">
        <f t="shared" si="14"/>
        <v>64664.58</v>
      </c>
      <c r="L104" s="81"/>
      <c r="M104" s="6">
        <v>1</v>
      </c>
      <c r="N104" s="36">
        <v>2014</v>
      </c>
      <c r="O104" s="8">
        <v>42102</v>
      </c>
      <c r="P104" s="82">
        <v>1.6682300000000001</v>
      </c>
      <c r="Q104" s="82"/>
      <c r="R104" s="83">
        <f t="shared" si="12"/>
        <v>40987</v>
      </c>
      <c r="S104" s="83"/>
      <c r="T104" s="84">
        <f t="shared" si="16"/>
        <v>33.20000000000212</v>
      </c>
      <c r="U104" s="84"/>
      <c r="V104" s="41" t="s">
        <v>96</v>
      </c>
      <c r="W104" s="42"/>
      <c r="X104" s="42"/>
      <c r="Y104" s="43"/>
    </row>
    <row r="105" spans="2:25" x14ac:dyDescent="0.15">
      <c r="B105" s="36">
        <v>97</v>
      </c>
      <c r="C105" s="81">
        <f t="shared" si="13"/>
        <v>3274216</v>
      </c>
      <c r="D105" s="81"/>
      <c r="E105" s="36">
        <v>2014</v>
      </c>
      <c r="F105" s="8">
        <v>42159</v>
      </c>
      <c r="G105" s="36" t="s">
        <v>2</v>
      </c>
      <c r="H105" s="82">
        <v>1.6741299999999999</v>
      </c>
      <c r="I105" s="82"/>
      <c r="J105" s="36">
        <v>10</v>
      </c>
      <c r="K105" s="81">
        <f t="shared" si="14"/>
        <v>65484.32</v>
      </c>
      <c r="L105" s="81"/>
      <c r="M105" s="6">
        <v>1.5</v>
      </c>
      <c r="N105" s="36">
        <v>2014</v>
      </c>
      <c r="O105" s="8">
        <v>42159</v>
      </c>
      <c r="P105" s="82">
        <v>1.67014</v>
      </c>
      <c r="Q105" s="82"/>
      <c r="R105" s="83">
        <f t="shared" si="12"/>
        <v>73888</v>
      </c>
      <c r="S105" s="83"/>
      <c r="T105" s="84">
        <f t="shared" si="16"/>
        <v>39.89999999999938</v>
      </c>
      <c r="U105" s="84"/>
      <c r="V105" s="41" t="s">
        <v>82</v>
      </c>
      <c r="W105" s="42"/>
      <c r="X105" s="42"/>
      <c r="Y105" s="43"/>
    </row>
    <row r="106" spans="2:25" x14ac:dyDescent="0.15">
      <c r="B106" s="96">
        <v>98</v>
      </c>
      <c r="C106" s="97">
        <f t="shared" si="13"/>
        <v>3348104</v>
      </c>
      <c r="D106" s="97"/>
      <c r="E106" s="96">
        <v>2014</v>
      </c>
      <c r="F106" s="98">
        <v>42168</v>
      </c>
      <c r="G106" s="96" t="s">
        <v>3</v>
      </c>
      <c r="H106" s="99">
        <v>1.6857599999999999</v>
      </c>
      <c r="I106" s="99"/>
      <c r="J106" s="96">
        <v>53</v>
      </c>
      <c r="K106" s="97">
        <f t="shared" si="14"/>
        <v>66962.080000000002</v>
      </c>
      <c r="L106" s="97"/>
      <c r="M106" s="100">
        <v>1</v>
      </c>
      <c r="N106" s="96">
        <v>2014</v>
      </c>
      <c r="O106" s="98">
        <v>42168</v>
      </c>
      <c r="P106" s="99">
        <v>1.6914100000000001</v>
      </c>
      <c r="Q106" s="99"/>
      <c r="R106" s="101">
        <f t="shared" si="12"/>
        <v>69753</v>
      </c>
      <c r="S106" s="101"/>
      <c r="T106" s="102">
        <f t="shared" si="16"/>
        <v>56.500000000001549</v>
      </c>
      <c r="U106" s="102"/>
      <c r="V106" s="103"/>
      <c r="W106" s="104"/>
      <c r="X106" s="104"/>
      <c r="Y106" s="105"/>
    </row>
    <row r="107" spans="2:25" x14ac:dyDescent="0.15">
      <c r="B107" s="36">
        <v>99</v>
      </c>
      <c r="C107" s="81">
        <f t="shared" si="13"/>
        <v>3417857</v>
      </c>
      <c r="D107" s="81"/>
      <c r="E107" s="36">
        <v>2014</v>
      </c>
      <c r="F107" s="8">
        <v>42174</v>
      </c>
      <c r="G107" s="36" t="s">
        <v>3</v>
      </c>
      <c r="H107" s="82">
        <v>1.69875</v>
      </c>
      <c r="I107" s="82"/>
      <c r="J107" s="36">
        <v>52</v>
      </c>
      <c r="K107" s="81">
        <f t="shared" si="14"/>
        <v>68357.14</v>
      </c>
      <c r="L107" s="81"/>
      <c r="M107" s="6">
        <v>1</v>
      </c>
      <c r="N107" s="36">
        <v>2014</v>
      </c>
      <c r="O107" s="8">
        <v>42175</v>
      </c>
      <c r="P107" s="82">
        <v>1.70319</v>
      </c>
      <c r="Q107" s="82"/>
      <c r="R107" s="83">
        <f t="shared" si="12"/>
        <v>54814</v>
      </c>
      <c r="S107" s="83"/>
      <c r="T107" s="84">
        <f t="shared" si="16"/>
        <v>44.399999999999991</v>
      </c>
      <c r="U107" s="84"/>
      <c r="V107" s="41" t="s">
        <v>97</v>
      </c>
      <c r="W107" s="42"/>
      <c r="X107" s="42"/>
      <c r="Y107" s="43"/>
    </row>
    <row r="108" spans="2:25" x14ac:dyDescent="0.15">
      <c r="B108" s="96">
        <v>100</v>
      </c>
      <c r="C108" s="97">
        <f t="shared" si="13"/>
        <v>3472671</v>
      </c>
      <c r="D108" s="97"/>
      <c r="E108" s="96">
        <v>2014</v>
      </c>
      <c r="F108" s="98">
        <v>42199</v>
      </c>
      <c r="G108" s="96" t="s">
        <v>2</v>
      </c>
      <c r="H108" s="99">
        <v>1.7103900000000001</v>
      </c>
      <c r="I108" s="99"/>
      <c r="J108" s="96">
        <v>38</v>
      </c>
      <c r="K108" s="97">
        <f t="shared" si="14"/>
        <v>69453.42</v>
      </c>
      <c r="L108" s="97"/>
      <c r="M108" s="100">
        <v>1</v>
      </c>
      <c r="N108" s="96">
        <v>2014</v>
      </c>
      <c r="O108" s="98">
        <v>42199</v>
      </c>
      <c r="P108" s="99">
        <v>1.70861</v>
      </c>
      <c r="Q108" s="99"/>
      <c r="R108" s="101">
        <f t="shared" si="12"/>
        <v>21975</v>
      </c>
      <c r="S108" s="101"/>
      <c r="T108" s="102">
        <f t="shared" si="16"/>
        <v>17.800000000001148</v>
      </c>
      <c r="U108" s="102"/>
      <c r="V108" s="107"/>
      <c r="W108" s="108"/>
      <c r="X108" s="108"/>
      <c r="Y108" s="109"/>
    </row>
    <row r="109" spans="2: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736"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V7:Y8"/>
    <mergeCell ref="V85:Y85"/>
    <mergeCell ref="V86:Y86"/>
    <mergeCell ref="V87:Y87"/>
    <mergeCell ref="V88:Y88"/>
    <mergeCell ref="V89:Y89"/>
    <mergeCell ref="V90:Y90"/>
    <mergeCell ref="V91:Y91"/>
    <mergeCell ref="V92:Y92"/>
    <mergeCell ref="V26:Y26"/>
    <mergeCell ref="V27:Y27"/>
    <mergeCell ref="V28:Y28"/>
    <mergeCell ref="V29:Y29"/>
    <mergeCell ref="V30:Y30"/>
    <mergeCell ref="V31:Y31"/>
    <mergeCell ref="V32:Y32"/>
    <mergeCell ref="V33:Y33"/>
    <mergeCell ref="V34:Y34"/>
    <mergeCell ref="V35:Y35"/>
    <mergeCell ref="V36:Y36"/>
    <mergeCell ref="V37:Y37"/>
    <mergeCell ref="V38:Y38"/>
    <mergeCell ref="V39:Y39"/>
    <mergeCell ref="V40:Y40"/>
    <mergeCell ref="V93:Y93"/>
    <mergeCell ref="V94:Y94"/>
    <mergeCell ref="V95:Y95"/>
    <mergeCell ref="V96:Y96"/>
    <mergeCell ref="V97:Y97"/>
    <mergeCell ref="V98:Y98"/>
    <mergeCell ref="V99:Y99"/>
    <mergeCell ref="V100:Y100"/>
    <mergeCell ref="V101:Y101"/>
    <mergeCell ref="V102:Y102"/>
    <mergeCell ref="V103:Y103"/>
    <mergeCell ref="V104:Y104"/>
    <mergeCell ref="V105:Y105"/>
    <mergeCell ref="V106:Y106"/>
    <mergeCell ref="V107:Y107"/>
    <mergeCell ref="V108:Y108"/>
    <mergeCell ref="V9:Y9"/>
    <mergeCell ref="V10:Y10"/>
    <mergeCell ref="V11:Y11"/>
    <mergeCell ref="V12:Y12"/>
    <mergeCell ref="V13:Y13"/>
    <mergeCell ref="V14:Y14"/>
    <mergeCell ref="V15:Y15"/>
    <mergeCell ref="V16:Y16"/>
    <mergeCell ref="V17:Y17"/>
    <mergeCell ref="V18:Y18"/>
    <mergeCell ref="V19:Y19"/>
    <mergeCell ref="V20:Y20"/>
    <mergeCell ref="V21:Y21"/>
    <mergeCell ref="V22:Y22"/>
    <mergeCell ref="V23:Y23"/>
    <mergeCell ref="V24:Y24"/>
    <mergeCell ref="V25:Y25"/>
    <mergeCell ref="V41:Y41"/>
    <mergeCell ref="V42:Y42"/>
    <mergeCell ref="V43:Y43"/>
    <mergeCell ref="V44:Y44"/>
    <mergeCell ref="V45:Y45"/>
    <mergeCell ref="V46:Y46"/>
    <mergeCell ref="V47:Y47"/>
    <mergeCell ref="V48:Y48"/>
    <mergeCell ref="V49:Y49"/>
    <mergeCell ref="V50:Y50"/>
    <mergeCell ref="V51:Y51"/>
    <mergeCell ref="V52:Y52"/>
    <mergeCell ref="V53:Y53"/>
    <mergeCell ref="V54:Y54"/>
    <mergeCell ref="V55:Y55"/>
    <mergeCell ref="V56:Y56"/>
    <mergeCell ref="V57:Y57"/>
    <mergeCell ref="V58:Y58"/>
    <mergeCell ref="V59:Y59"/>
    <mergeCell ref="V60:Y60"/>
    <mergeCell ref="V61:Y61"/>
    <mergeCell ref="V62:Y62"/>
    <mergeCell ref="V63:Y63"/>
    <mergeCell ref="V64:Y64"/>
    <mergeCell ref="V65:Y65"/>
    <mergeCell ref="V66:Y66"/>
    <mergeCell ref="V67:Y67"/>
    <mergeCell ref="V77:Y77"/>
    <mergeCell ref="V78:Y78"/>
    <mergeCell ref="V79:Y79"/>
    <mergeCell ref="V80:Y80"/>
    <mergeCell ref="V81:Y81"/>
    <mergeCell ref="V82:Y82"/>
    <mergeCell ref="V83:Y83"/>
    <mergeCell ref="V84:Y84"/>
    <mergeCell ref="V68:Y68"/>
    <mergeCell ref="V69:Y69"/>
    <mergeCell ref="V70:Y70"/>
    <mergeCell ref="V71:Y71"/>
    <mergeCell ref="V72:Y72"/>
    <mergeCell ref="V73:Y73"/>
    <mergeCell ref="V74:Y74"/>
    <mergeCell ref="V75:Y75"/>
    <mergeCell ref="V76:Y76"/>
  </mergeCells>
  <phoneticPr fontId="2"/>
  <conditionalFormatting sqref="G46">
    <cfRule type="cellIs" dxfId="15" priority="1" stopIfTrue="1" operator="equal">
      <formula>"買"</formula>
    </cfRule>
    <cfRule type="cellIs" dxfId="14" priority="2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5" stopIfTrue="1" operator="equal">
      <formula>"買"</formula>
    </cfRule>
    <cfRule type="cellIs" dxfId="10" priority="6" stopIfTrue="1" operator="equal">
      <formula>"売"</formula>
    </cfRule>
  </conditionalFormatting>
  <conditionalFormatting sqref="G13">
    <cfRule type="cellIs" dxfId="9" priority="3" stopIfTrue="1" operator="equal">
      <formula>"買"</formula>
    </cfRule>
    <cfRule type="cellIs" dxfId="8" priority="4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workbookViewId="0">
      <selection activeCell="L60" sqref="L60"/>
    </sheetView>
  </sheetViews>
  <sheetFormatPr defaultRowHeight="14.25" x14ac:dyDescent="0.15"/>
  <cols>
    <col min="1" max="1" width="7.5" style="35" customWidth="1"/>
    <col min="2" max="2" width="8.125" customWidth="1"/>
  </cols>
  <sheetData>
    <row r="2" spans="4:6" x14ac:dyDescent="0.15">
      <c r="D2" s="86" t="s">
        <v>53</v>
      </c>
      <c r="E2" s="87"/>
      <c r="F2" s="87"/>
    </row>
    <row r="41" spans="4:6" x14ac:dyDescent="0.15">
      <c r="D41" s="87"/>
      <c r="E41" s="87"/>
      <c r="F41" s="87"/>
    </row>
    <row r="42" spans="4:6" x14ac:dyDescent="0.15">
      <c r="D42" s="86">
        <v>40151</v>
      </c>
      <c r="E42" s="87"/>
      <c r="F42" s="87"/>
    </row>
  </sheetData>
  <mergeCells count="3">
    <mergeCell ref="D2:F2"/>
    <mergeCell ref="D41:F41"/>
    <mergeCell ref="D42:F4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45" zoomScaleNormal="145" zoomScaleSheetLayoutView="100" workbookViewId="0">
      <selection activeCell="A30" sqref="A30"/>
    </sheetView>
  </sheetViews>
  <sheetFormatPr defaultColWidth="9" defaultRowHeight="13.5" x14ac:dyDescent="0.15"/>
  <sheetData>
    <row r="1" spans="1:10" x14ac:dyDescent="0.15">
      <c r="A1" t="s">
        <v>0</v>
      </c>
    </row>
    <row r="2" spans="1:10" x14ac:dyDescent="0.15">
      <c r="A2" s="88" t="s">
        <v>99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0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0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</row>
    <row r="11" spans="1:10" x14ac:dyDescent="0.15">
      <c r="A11" t="s">
        <v>100</v>
      </c>
    </row>
    <row r="12" spans="1:10" x14ac:dyDescent="0.15">
      <c r="A12" s="90" t="s">
        <v>101</v>
      </c>
      <c r="B12" s="91"/>
      <c r="C12" s="91"/>
      <c r="D12" s="91"/>
      <c r="E12" s="91"/>
      <c r="F12" s="91"/>
      <c r="G12" s="91"/>
      <c r="H12" s="91"/>
      <c r="I12" s="91"/>
      <c r="J12" s="91"/>
    </row>
    <row r="13" spans="1:10" x14ac:dyDescent="0.15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0" x14ac:dyDescent="0.15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0" x14ac:dyDescent="0.15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0" x14ac:dyDescent="0.15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 x14ac:dyDescent="0.15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 x14ac:dyDescent="0.15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spans="1:10" x14ac:dyDescent="0.15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1" spans="1:10" x14ac:dyDescent="0.15">
      <c r="A21" t="s">
        <v>1</v>
      </c>
    </row>
    <row r="22" spans="1:10" x14ac:dyDescent="0.15">
      <c r="A22" s="92" t="s">
        <v>102</v>
      </c>
      <c r="B22" s="92"/>
      <c r="C22" s="92"/>
      <c r="D22" s="92"/>
      <c r="E22" s="92"/>
      <c r="F22" s="92"/>
      <c r="G22" s="92"/>
      <c r="H22" s="92"/>
      <c r="I22" s="92"/>
      <c r="J22" s="92"/>
    </row>
    <row r="23" spans="1:10" x14ac:dyDescent="0.15">
      <c r="A23" s="92"/>
      <c r="B23" s="92"/>
      <c r="C23" s="92"/>
      <c r="D23" s="92"/>
      <c r="E23" s="92"/>
      <c r="F23" s="92"/>
      <c r="G23" s="92"/>
      <c r="H23" s="92"/>
      <c r="I23" s="92"/>
      <c r="J23" s="92"/>
    </row>
    <row r="24" spans="1:10" x14ac:dyDescent="0.15">
      <c r="A24" s="92"/>
      <c r="B24" s="92"/>
      <c r="C24" s="92"/>
      <c r="D24" s="92"/>
      <c r="E24" s="92"/>
      <c r="F24" s="92"/>
      <c r="G24" s="92"/>
      <c r="H24" s="92"/>
      <c r="I24" s="92"/>
      <c r="J24" s="92"/>
    </row>
    <row r="25" spans="1:10" x14ac:dyDescent="0.15">
      <c r="A25" s="92"/>
      <c r="B25" s="92"/>
      <c r="C25" s="92"/>
      <c r="D25" s="92"/>
      <c r="E25" s="92"/>
      <c r="F25" s="92"/>
      <c r="G25" s="92"/>
      <c r="H25" s="92"/>
      <c r="I25" s="92"/>
      <c r="J25" s="92"/>
    </row>
    <row r="26" spans="1:10" x14ac:dyDescent="0.15">
      <c r="A26" s="92"/>
      <c r="B26" s="92"/>
      <c r="C26" s="92"/>
      <c r="D26" s="92"/>
      <c r="E26" s="92"/>
      <c r="F26" s="92"/>
      <c r="G26" s="92"/>
      <c r="H26" s="92"/>
      <c r="I26" s="92"/>
      <c r="J26" s="92"/>
    </row>
    <row r="27" spans="1:10" x14ac:dyDescent="0.15">
      <c r="A27" s="92"/>
      <c r="B27" s="92"/>
      <c r="C27" s="92"/>
      <c r="D27" s="92"/>
      <c r="E27" s="92"/>
      <c r="F27" s="92"/>
      <c r="G27" s="92"/>
      <c r="H27" s="92"/>
      <c r="I27" s="92"/>
      <c r="J27" s="92"/>
    </row>
    <row r="28" spans="1:10" x14ac:dyDescent="0.15">
      <c r="A28" s="92"/>
      <c r="B28" s="92"/>
      <c r="C28" s="92"/>
      <c r="D28" s="92"/>
      <c r="E28" s="92"/>
      <c r="F28" s="92"/>
      <c r="G28" s="92"/>
      <c r="H28" s="92"/>
      <c r="I28" s="92"/>
      <c r="J28" s="92"/>
    </row>
    <row r="29" spans="1:10" x14ac:dyDescent="0.15">
      <c r="A29" s="92"/>
      <c r="B29" s="92"/>
      <c r="C29" s="92"/>
      <c r="D29" s="92"/>
      <c r="E29" s="92"/>
      <c r="F29" s="92"/>
      <c r="G29" s="92"/>
      <c r="H29" s="92"/>
      <c r="I29" s="92"/>
      <c r="J29" s="92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zoomScaleSheetLayoutView="100" workbookViewId="0">
      <selection activeCell="E27" sqref="E27"/>
    </sheetView>
  </sheetViews>
  <sheetFormatPr defaultColWidth="8.875" defaultRowHeight="17.25" x14ac:dyDescent="0.15"/>
  <cols>
    <col min="1" max="1" width="3.125" style="27" customWidth="1"/>
    <col min="2" max="2" width="13.25" style="24" customWidth="1"/>
    <col min="3" max="3" width="15.75" style="26" customWidth="1"/>
    <col min="4" max="4" width="13" style="26" customWidth="1"/>
    <col min="5" max="5" width="15.875" style="32" customWidth="1"/>
    <col min="6" max="6" width="15.875" style="26" customWidth="1"/>
    <col min="7" max="7" width="15.875" style="32" customWidth="1"/>
    <col min="8" max="8" width="15.875" style="26" customWidth="1"/>
    <col min="9" max="9" width="15.875" style="32" customWidth="1"/>
    <col min="10" max="16384" width="8.875" style="27"/>
  </cols>
  <sheetData>
    <row r="2" spans="2:9" x14ac:dyDescent="0.15">
      <c r="B2" s="25" t="s">
        <v>38</v>
      </c>
      <c r="C2" s="27"/>
    </row>
    <row r="4" spans="2:9" x14ac:dyDescent="0.15">
      <c r="B4" s="30" t="s">
        <v>41</v>
      </c>
      <c r="C4" s="30" t="s">
        <v>39</v>
      </c>
      <c r="D4" s="30" t="s">
        <v>44</v>
      </c>
      <c r="E4" s="31" t="s">
        <v>40</v>
      </c>
      <c r="F4" s="30" t="s">
        <v>45</v>
      </c>
      <c r="G4" s="31" t="s">
        <v>40</v>
      </c>
      <c r="H4" s="30" t="s">
        <v>46</v>
      </c>
      <c r="I4" s="31" t="s">
        <v>40</v>
      </c>
    </row>
    <row r="5" spans="2:9" x14ac:dyDescent="0.15">
      <c r="B5" s="28" t="s">
        <v>42</v>
      </c>
      <c r="C5" s="29" t="s">
        <v>43</v>
      </c>
      <c r="D5" s="29">
        <v>54</v>
      </c>
      <c r="E5" s="33">
        <v>42194</v>
      </c>
      <c r="F5" s="29">
        <v>100</v>
      </c>
      <c r="G5" s="33">
        <v>42197</v>
      </c>
      <c r="H5" s="29">
        <v>100</v>
      </c>
      <c r="I5" s="33">
        <v>42196</v>
      </c>
    </row>
    <row r="6" spans="2:9" x14ac:dyDescent="0.15">
      <c r="B6" s="28" t="s">
        <v>42</v>
      </c>
      <c r="C6" s="29" t="s">
        <v>47</v>
      </c>
      <c r="D6" s="29">
        <v>46</v>
      </c>
      <c r="E6" s="33">
        <v>42195</v>
      </c>
      <c r="F6" s="29"/>
      <c r="G6" s="34"/>
      <c r="H6" s="29"/>
      <c r="I6" s="34"/>
    </row>
    <row r="7" spans="2:9" x14ac:dyDescent="0.15">
      <c r="B7" s="28" t="s">
        <v>42</v>
      </c>
      <c r="C7" s="29"/>
      <c r="D7" s="29"/>
      <c r="E7" s="34"/>
      <c r="F7" s="29"/>
      <c r="G7" s="34"/>
      <c r="H7" s="29"/>
      <c r="I7" s="34"/>
    </row>
    <row r="8" spans="2:9" x14ac:dyDescent="0.15">
      <c r="B8" s="28" t="s">
        <v>42</v>
      </c>
      <c r="C8" s="29"/>
      <c r="D8" s="29"/>
      <c r="E8" s="34"/>
      <c r="F8" s="29"/>
      <c r="G8" s="34"/>
      <c r="H8" s="29"/>
      <c r="I8" s="34"/>
    </row>
    <row r="9" spans="2:9" x14ac:dyDescent="0.15">
      <c r="B9" s="28" t="s">
        <v>42</v>
      </c>
      <c r="C9" s="29"/>
      <c r="D9" s="29"/>
      <c r="E9" s="34"/>
      <c r="F9" s="29"/>
      <c r="G9" s="34"/>
      <c r="H9" s="29"/>
      <c r="I9" s="34"/>
    </row>
    <row r="10" spans="2:9" x14ac:dyDescent="0.15">
      <c r="B10" s="28" t="s">
        <v>42</v>
      </c>
      <c r="C10" s="29"/>
      <c r="D10" s="29"/>
      <c r="E10" s="34"/>
      <c r="F10" s="29"/>
      <c r="G10" s="34"/>
      <c r="H10" s="29"/>
      <c r="I10" s="34"/>
    </row>
    <row r="11" spans="2:9" x14ac:dyDescent="0.15">
      <c r="B11" s="28" t="s">
        <v>42</v>
      </c>
      <c r="C11" s="29"/>
      <c r="D11" s="29"/>
      <c r="E11" s="34"/>
      <c r="F11" s="29"/>
      <c r="G11" s="34"/>
      <c r="H11" s="29"/>
      <c r="I11" s="34"/>
    </row>
    <row r="12" spans="2:9" x14ac:dyDescent="0.15">
      <c r="B12" s="28" t="s">
        <v>42</v>
      </c>
      <c r="C12" s="29"/>
      <c r="D12" s="29"/>
      <c r="E12" s="34"/>
      <c r="F12" s="29"/>
      <c r="G12" s="34"/>
      <c r="H12" s="29"/>
      <c r="I12" s="34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9"/>
  <sheetViews>
    <sheetView zoomScale="115" zoomScaleNormal="115" workbookViewId="0">
      <pane ySplit="8" topLeftCell="A9" activePane="bottomLeft" state="frozen"/>
      <selection pane="bottomLeft" activeCell="F29" sqref="F29"/>
    </sheetView>
  </sheetViews>
  <sheetFormatPr defaultRowHeight="13.5" x14ac:dyDescent="0.15"/>
  <cols>
    <col min="1" max="1" width="2.875" customWidth="1"/>
    <col min="2" max="18" width="6.625" customWidth="1"/>
    <col min="22" max="22" width="10.875" style="23" bestFit="1" customWidth="1"/>
  </cols>
  <sheetData>
    <row r="2" spans="2:21" x14ac:dyDescent="0.15">
      <c r="B2" s="50" t="s">
        <v>4</v>
      </c>
      <c r="C2" s="50"/>
      <c r="D2" s="52"/>
      <c r="E2" s="52"/>
      <c r="F2" s="50" t="s">
        <v>5</v>
      </c>
      <c r="G2" s="50"/>
      <c r="H2" s="52" t="s">
        <v>35</v>
      </c>
      <c r="I2" s="52"/>
      <c r="J2" s="50" t="s">
        <v>6</v>
      </c>
      <c r="K2" s="50"/>
      <c r="L2" s="51">
        <f>C9</f>
        <v>1000000</v>
      </c>
      <c r="M2" s="52"/>
      <c r="N2" s="50" t="s">
        <v>7</v>
      </c>
      <c r="O2" s="50"/>
      <c r="P2" s="51" t="e">
        <f>C108+R108</f>
        <v>#VALUE!</v>
      </c>
      <c r="Q2" s="52"/>
      <c r="R2" s="1"/>
      <c r="S2" s="1"/>
      <c r="T2" s="1"/>
    </row>
    <row r="3" spans="2:21" ht="57" customHeight="1" x14ac:dyDescent="0.15">
      <c r="B3" s="50" t="s">
        <v>8</v>
      </c>
      <c r="C3" s="50"/>
      <c r="D3" s="53" t="s">
        <v>37</v>
      </c>
      <c r="E3" s="53"/>
      <c r="F3" s="53"/>
      <c r="G3" s="53"/>
      <c r="H3" s="53"/>
      <c r="I3" s="53"/>
      <c r="J3" s="50" t="s">
        <v>9</v>
      </c>
      <c r="K3" s="50"/>
      <c r="L3" s="53" t="s">
        <v>34</v>
      </c>
      <c r="M3" s="54"/>
      <c r="N3" s="54"/>
      <c r="O3" s="54"/>
      <c r="P3" s="54"/>
      <c r="Q3" s="54"/>
      <c r="R3" s="1"/>
      <c r="S3" s="1"/>
    </row>
    <row r="4" spans="2:21" x14ac:dyDescent="0.15">
      <c r="B4" s="50" t="s">
        <v>10</v>
      </c>
      <c r="C4" s="50"/>
      <c r="D4" s="55">
        <f>SUM($R$9:$S$993)</f>
        <v>-29503</v>
      </c>
      <c r="E4" s="55"/>
      <c r="F4" s="50" t="s">
        <v>11</v>
      </c>
      <c r="G4" s="50"/>
      <c r="H4" s="56">
        <f>SUM($T$9:$U$108)</f>
        <v>-57</v>
      </c>
      <c r="I4" s="52"/>
      <c r="J4" s="57" t="s">
        <v>12</v>
      </c>
      <c r="K4" s="57"/>
      <c r="L4" s="51">
        <f>MAX($C$9:$D$990)-C9</f>
        <v>0</v>
      </c>
      <c r="M4" s="51"/>
      <c r="N4" s="57" t="s">
        <v>13</v>
      </c>
      <c r="O4" s="57"/>
      <c r="P4" s="55">
        <f>MIN($C$9:$D$990)-C9</f>
        <v>-29503</v>
      </c>
      <c r="Q4" s="55"/>
      <c r="R4" s="1"/>
      <c r="S4" s="1"/>
      <c r="T4" s="1"/>
    </row>
    <row r="5" spans="2:21" x14ac:dyDescent="0.15">
      <c r="B5" s="22" t="s">
        <v>14</v>
      </c>
      <c r="C5" s="2">
        <f>COUNTIF($R$9:$R$990,"&gt;0")</f>
        <v>0</v>
      </c>
      <c r="D5" s="21" t="s">
        <v>15</v>
      </c>
      <c r="E5" s="16">
        <f>COUNTIF($R$9:$R$990,"&lt;0")</f>
        <v>1</v>
      </c>
      <c r="F5" s="21" t="s">
        <v>16</v>
      </c>
      <c r="G5" s="2">
        <f>COUNTIF($R$9:$R$990,"=0")</f>
        <v>0</v>
      </c>
      <c r="H5" s="21" t="s">
        <v>17</v>
      </c>
      <c r="I5" s="3">
        <f>C5/SUM(C5,E5,G5)</f>
        <v>0</v>
      </c>
      <c r="J5" s="58" t="s">
        <v>18</v>
      </c>
      <c r="K5" s="50"/>
      <c r="L5" s="59"/>
      <c r="M5" s="60"/>
      <c r="N5" s="18" t="s">
        <v>19</v>
      </c>
      <c r="O5" s="9"/>
      <c r="P5" s="59"/>
      <c r="Q5" s="60"/>
      <c r="R5" s="1"/>
      <c r="S5" s="1"/>
      <c r="T5" s="1"/>
    </row>
    <row r="6" spans="2:21" x14ac:dyDescent="0.15">
      <c r="B6" s="11"/>
      <c r="C6" s="14"/>
      <c r="D6" s="15"/>
      <c r="E6" s="12"/>
      <c r="F6" s="11"/>
      <c r="G6" s="12"/>
      <c r="H6" s="11"/>
      <c r="I6" s="17"/>
      <c r="J6" s="11"/>
      <c r="K6" s="11"/>
      <c r="L6" s="12"/>
      <c r="M6" s="12"/>
      <c r="N6" s="13"/>
      <c r="O6" s="13"/>
      <c r="P6" s="10"/>
      <c r="Q6" s="7"/>
      <c r="R6" s="1"/>
      <c r="S6" s="1"/>
      <c r="T6" s="1"/>
    </row>
    <row r="7" spans="2:21" x14ac:dyDescent="0.15">
      <c r="B7" s="61" t="s">
        <v>20</v>
      </c>
      <c r="C7" s="63" t="s">
        <v>21</v>
      </c>
      <c r="D7" s="64"/>
      <c r="E7" s="67" t="s">
        <v>22</v>
      </c>
      <c r="F7" s="68"/>
      <c r="G7" s="68"/>
      <c r="H7" s="68"/>
      <c r="I7" s="69"/>
      <c r="J7" s="70" t="s">
        <v>23</v>
      </c>
      <c r="K7" s="71"/>
      <c r="L7" s="72"/>
      <c r="M7" s="73" t="s">
        <v>24</v>
      </c>
      <c r="N7" s="74" t="s">
        <v>25</v>
      </c>
      <c r="O7" s="75"/>
      <c r="P7" s="75"/>
      <c r="Q7" s="76"/>
      <c r="R7" s="77" t="s">
        <v>26</v>
      </c>
      <c r="S7" s="77"/>
      <c r="T7" s="77"/>
      <c r="U7" s="77"/>
    </row>
    <row r="8" spans="2:21" x14ac:dyDescent="0.15">
      <c r="B8" s="62"/>
      <c r="C8" s="65"/>
      <c r="D8" s="66"/>
      <c r="E8" s="19" t="s">
        <v>27</v>
      </c>
      <c r="F8" s="19" t="s">
        <v>28</v>
      </c>
      <c r="G8" s="19" t="s">
        <v>29</v>
      </c>
      <c r="H8" s="78" t="s">
        <v>30</v>
      </c>
      <c r="I8" s="69"/>
      <c r="J8" s="4" t="s">
        <v>31</v>
      </c>
      <c r="K8" s="79" t="s">
        <v>32</v>
      </c>
      <c r="L8" s="72"/>
      <c r="M8" s="73"/>
      <c r="N8" s="5" t="s">
        <v>27</v>
      </c>
      <c r="O8" s="5" t="s">
        <v>28</v>
      </c>
      <c r="P8" s="80" t="s">
        <v>30</v>
      </c>
      <c r="Q8" s="76"/>
      <c r="R8" s="77" t="s">
        <v>33</v>
      </c>
      <c r="S8" s="77"/>
      <c r="T8" s="77" t="s">
        <v>31</v>
      </c>
      <c r="U8" s="77"/>
    </row>
    <row r="9" spans="2:21" x14ac:dyDescent="0.15">
      <c r="B9" s="20">
        <v>1</v>
      </c>
      <c r="C9" s="81">
        <v>1000000</v>
      </c>
      <c r="D9" s="81"/>
      <c r="E9" s="20">
        <v>2001</v>
      </c>
      <c r="F9" s="8">
        <v>42111</v>
      </c>
      <c r="G9" s="20" t="s">
        <v>3</v>
      </c>
      <c r="H9" s="82">
        <v>1.4382900000000001</v>
      </c>
      <c r="I9" s="82"/>
      <c r="J9" s="20">
        <v>57</v>
      </c>
      <c r="K9" s="81">
        <f t="shared" ref="K9:K72" si="0">IF(F9="","",C9*0.03)</f>
        <v>30000</v>
      </c>
      <c r="L9" s="81"/>
      <c r="M9" s="6">
        <f>IF(J9="","",ROUNDDOWN(K9/(J9/81)/100000,2))</f>
        <v>0.42</v>
      </c>
      <c r="N9" s="20">
        <v>2001</v>
      </c>
      <c r="O9" s="8">
        <v>42111</v>
      </c>
      <c r="P9" s="82">
        <v>1.4326000000000001</v>
      </c>
      <c r="Q9" s="82"/>
      <c r="R9" s="83">
        <f t="shared" ref="R9:R72" si="1">IF(O9="","",ROUNDDOWN((IF(G9="売",H9-P9,P9-H9))*M9*1000000000/81,0))</f>
        <v>-29503</v>
      </c>
      <c r="S9" s="83"/>
      <c r="T9" s="84">
        <f t="shared" ref="T9:T18" si="2">IF(O9="","",IF(R9&lt;0,J9*(-1),IF(G9="買",(P9-H9)*10000,(H9-P9)*10000)))</f>
        <v>-57</v>
      </c>
      <c r="U9" s="84"/>
    </row>
    <row r="10" spans="2:21" x14ac:dyDescent="0.15">
      <c r="B10" s="20">
        <v>2</v>
      </c>
      <c r="C10" s="81">
        <f t="shared" ref="C10:C73" si="3">IF(R9="","",C9+R9)</f>
        <v>970497</v>
      </c>
      <c r="D10" s="81"/>
      <c r="E10" s="20"/>
      <c r="F10" s="8"/>
      <c r="G10" s="20" t="s">
        <v>3</v>
      </c>
      <c r="H10" s="82"/>
      <c r="I10" s="82"/>
      <c r="J10" s="20"/>
      <c r="K10" s="81" t="str">
        <f t="shared" si="0"/>
        <v/>
      </c>
      <c r="L10" s="81"/>
      <c r="M10" s="6" t="str">
        <f t="shared" ref="M10:M73" si="4">IF(J10="","",ROUNDDOWN(K10/(J10/81)/100000,2))</f>
        <v/>
      </c>
      <c r="N10" s="20"/>
      <c r="O10" s="8"/>
      <c r="P10" s="82"/>
      <c r="Q10" s="82"/>
      <c r="R10" s="83" t="str">
        <f t="shared" si="1"/>
        <v/>
      </c>
      <c r="S10" s="83"/>
      <c r="T10" s="84" t="str">
        <f t="shared" si="2"/>
        <v/>
      </c>
      <c r="U10" s="84"/>
    </row>
    <row r="11" spans="2:21" x14ac:dyDescent="0.15">
      <c r="B11" s="20">
        <v>3</v>
      </c>
      <c r="C11" s="81" t="str">
        <f t="shared" si="3"/>
        <v/>
      </c>
      <c r="D11" s="81"/>
      <c r="E11" s="20"/>
      <c r="F11" s="8"/>
      <c r="G11" s="20" t="s">
        <v>3</v>
      </c>
      <c r="H11" s="82"/>
      <c r="I11" s="82"/>
      <c r="J11" s="20"/>
      <c r="K11" s="81" t="str">
        <f t="shared" si="0"/>
        <v/>
      </c>
      <c r="L11" s="81"/>
      <c r="M11" s="6" t="str">
        <f>IF(J11="","",ROUNDDOWN(K11/(J11/81)/100000,2))</f>
        <v/>
      </c>
      <c r="N11" s="20"/>
      <c r="O11" s="8"/>
      <c r="P11" s="82"/>
      <c r="Q11" s="82"/>
      <c r="R11" s="83" t="str">
        <f t="shared" si="1"/>
        <v/>
      </c>
      <c r="S11" s="83"/>
      <c r="T11" s="84" t="str">
        <f t="shared" si="2"/>
        <v/>
      </c>
      <c r="U11" s="84"/>
    </row>
    <row r="12" spans="2:21" x14ac:dyDescent="0.15">
      <c r="B12" s="20">
        <v>4</v>
      </c>
      <c r="C12" s="81" t="str">
        <f t="shared" si="3"/>
        <v/>
      </c>
      <c r="D12" s="81"/>
      <c r="E12" s="20"/>
      <c r="F12" s="8"/>
      <c r="G12" s="20" t="s">
        <v>2</v>
      </c>
      <c r="H12" s="82"/>
      <c r="I12" s="82"/>
      <c r="J12" s="20"/>
      <c r="K12" s="81" t="str">
        <f t="shared" si="0"/>
        <v/>
      </c>
      <c r="L12" s="81"/>
      <c r="M12" s="6" t="str">
        <f t="shared" si="4"/>
        <v/>
      </c>
      <c r="N12" s="20"/>
      <c r="O12" s="8"/>
      <c r="P12" s="82"/>
      <c r="Q12" s="82"/>
      <c r="R12" s="83" t="str">
        <f t="shared" si="1"/>
        <v/>
      </c>
      <c r="S12" s="83"/>
      <c r="T12" s="84" t="str">
        <f t="shared" si="2"/>
        <v/>
      </c>
      <c r="U12" s="84"/>
    </row>
    <row r="13" spans="2:21" x14ac:dyDescent="0.15">
      <c r="B13" s="20">
        <v>5</v>
      </c>
      <c r="C13" s="81" t="str">
        <f t="shared" si="3"/>
        <v/>
      </c>
      <c r="D13" s="81"/>
      <c r="E13" s="20"/>
      <c r="F13" s="8"/>
      <c r="G13" s="20" t="s">
        <v>2</v>
      </c>
      <c r="H13" s="82"/>
      <c r="I13" s="82"/>
      <c r="J13" s="20"/>
      <c r="K13" s="81" t="str">
        <f t="shared" si="0"/>
        <v/>
      </c>
      <c r="L13" s="81"/>
      <c r="M13" s="6" t="str">
        <f t="shared" si="4"/>
        <v/>
      </c>
      <c r="N13" s="20"/>
      <c r="O13" s="8"/>
      <c r="P13" s="82"/>
      <c r="Q13" s="82"/>
      <c r="R13" s="83" t="str">
        <f t="shared" si="1"/>
        <v/>
      </c>
      <c r="S13" s="83"/>
      <c r="T13" s="84" t="str">
        <f t="shared" si="2"/>
        <v/>
      </c>
      <c r="U13" s="84"/>
    </row>
    <row r="14" spans="2:21" x14ac:dyDescent="0.15">
      <c r="B14" s="20">
        <v>6</v>
      </c>
      <c r="C14" s="81" t="str">
        <f t="shared" si="3"/>
        <v/>
      </c>
      <c r="D14" s="81"/>
      <c r="E14" s="20"/>
      <c r="F14" s="8"/>
      <c r="G14" s="20" t="s">
        <v>3</v>
      </c>
      <c r="H14" s="82"/>
      <c r="I14" s="82"/>
      <c r="J14" s="20"/>
      <c r="K14" s="81" t="str">
        <f t="shared" si="0"/>
        <v/>
      </c>
      <c r="L14" s="81"/>
      <c r="M14" s="6" t="str">
        <f t="shared" si="4"/>
        <v/>
      </c>
      <c r="N14" s="20"/>
      <c r="O14" s="8"/>
      <c r="P14" s="82"/>
      <c r="Q14" s="82"/>
      <c r="R14" s="83" t="str">
        <f t="shared" si="1"/>
        <v/>
      </c>
      <c r="S14" s="83"/>
      <c r="T14" s="84" t="str">
        <f t="shared" si="2"/>
        <v/>
      </c>
      <c r="U14" s="84"/>
    </row>
    <row r="15" spans="2:21" x14ac:dyDescent="0.15">
      <c r="B15" s="20">
        <v>7</v>
      </c>
      <c r="C15" s="81" t="str">
        <f t="shared" si="3"/>
        <v/>
      </c>
      <c r="D15" s="81"/>
      <c r="E15" s="20"/>
      <c r="F15" s="8"/>
      <c r="G15" s="20" t="s">
        <v>3</v>
      </c>
      <c r="H15" s="82"/>
      <c r="I15" s="82"/>
      <c r="J15" s="20"/>
      <c r="K15" s="81" t="str">
        <f t="shared" si="0"/>
        <v/>
      </c>
      <c r="L15" s="81"/>
      <c r="M15" s="6" t="str">
        <f t="shared" si="4"/>
        <v/>
      </c>
      <c r="N15" s="20"/>
      <c r="O15" s="8"/>
      <c r="P15" s="82"/>
      <c r="Q15" s="82"/>
      <c r="R15" s="83" t="str">
        <f t="shared" si="1"/>
        <v/>
      </c>
      <c r="S15" s="83"/>
      <c r="T15" s="84" t="str">
        <f t="shared" si="2"/>
        <v/>
      </c>
      <c r="U15" s="84"/>
    </row>
    <row r="16" spans="2:21" x14ac:dyDescent="0.15">
      <c r="B16" s="20">
        <v>8</v>
      </c>
      <c r="C16" s="81" t="str">
        <f t="shared" si="3"/>
        <v/>
      </c>
      <c r="D16" s="81"/>
      <c r="E16" s="20"/>
      <c r="F16" s="8"/>
      <c r="G16" s="20" t="s">
        <v>3</v>
      </c>
      <c r="H16" s="82"/>
      <c r="I16" s="82"/>
      <c r="J16" s="20"/>
      <c r="K16" s="81" t="str">
        <f t="shared" si="0"/>
        <v/>
      </c>
      <c r="L16" s="81"/>
      <c r="M16" s="6" t="str">
        <f t="shared" si="4"/>
        <v/>
      </c>
      <c r="N16" s="20"/>
      <c r="O16" s="8"/>
      <c r="P16" s="82"/>
      <c r="Q16" s="82"/>
      <c r="R16" s="83" t="str">
        <f t="shared" si="1"/>
        <v/>
      </c>
      <c r="S16" s="83"/>
      <c r="T16" s="84" t="str">
        <f t="shared" si="2"/>
        <v/>
      </c>
      <c r="U16" s="84"/>
    </row>
    <row r="17" spans="2:21" x14ac:dyDescent="0.15">
      <c r="B17" s="20">
        <v>9</v>
      </c>
      <c r="C17" s="81" t="str">
        <f t="shared" si="3"/>
        <v/>
      </c>
      <c r="D17" s="81"/>
      <c r="E17" s="20"/>
      <c r="F17" s="8"/>
      <c r="G17" s="20" t="s">
        <v>3</v>
      </c>
      <c r="H17" s="82"/>
      <c r="I17" s="82"/>
      <c r="J17" s="20"/>
      <c r="K17" s="81" t="str">
        <f t="shared" si="0"/>
        <v/>
      </c>
      <c r="L17" s="81"/>
      <c r="M17" s="6" t="str">
        <f t="shared" si="4"/>
        <v/>
      </c>
      <c r="N17" s="20"/>
      <c r="O17" s="8"/>
      <c r="P17" s="82"/>
      <c r="Q17" s="82"/>
      <c r="R17" s="83" t="str">
        <f t="shared" si="1"/>
        <v/>
      </c>
      <c r="S17" s="83"/>
      <c r="T17" s="84" t="str">
        <f t="shared" si="2"/>
        <v/>
      </c>
      <c r="U17" s="84"/>
    </row>
    <row r="18" spans="2:21" x14ac:dyDescent="0.15">
      <c r="B18" s="20">
        <v>10</v>
      </c>
      <c r="C18" s="81" t="str">
        <f t="shared" si="3"/>
        <v/>
      </c>
      <c r="D18" s="81"/>
      <c r="E18" s="20"/>
      <c r="F18" s="8"/>
      <c r="G18" s="20" t="s">
        <v>3</v>
      </c>
      <c r="H18" s="82"/>
      <c r="I18" s="82"/>
      <c r="J18" s="20"/>
      <c r="K18" s="81" t="str">
        <f t="shared" si="0"/>
        <v/>
      </c>
      <c r="L18" s="81"/>
      <c r="M18" s="6" t="str">
        <f t="shared" si="4"/>
        <v/>
      </c>
      <c r="N18" s="20"/>
      <c r="O18" s="8"/>
      <c r="P18" s="82"/>
      <c r="Q18" s="82"/>
      <c r="R18" s="83" t="str">
        <f t="shared" si="1"/>
        <v/>
      </c>
      <c r="S18" s="83"/>
      <c r="T18" s="84" t="str">
        <f t="shared" si="2"/>
        <v/>
      </c>
      <c r="U18" s="84"/>
    </row>
    <row r="19" spans="2:21" x14ac:dyDescent="0.15">
      <c r="B19" s="20">
        <v>11</v>
      </c>
      <c r="C19" s="81" t="str">
        <f t="shared" si="3"/>
        <v/>
      </c>
      <c r="D19" s="81"/>
      <c r="E19" s="20"/>
      <c r="F19" s="8"/>
      <c r="G19" s="20" t="s">
        <v>3</v>
      </c>
      <c r="H19" s="82"/>
      <c r="I19" s="82"/>
      <c r="J19" s="20"/>
      <c r="K19" s="81" t="str">
        <f t="shared" si="0"/>
        <v/>
      </c>
      <c r="L19" s="81"/>
      <c r="M19" s="6" t="str">
        <f t="shared" si="4"/>
        <v/>
      </c>
      <c r="N19" s="20"/>
      <c r="O19" s="8"/>
      <c r="P19" s="82"/>
      <c r="Q19" s="82"/>
      <c r="R19" s="83" t="str">
        <f t="shared" si="1"/>
        <v/>
      </c>
      <c r="S19" s="83"/>
      <c r="T19" s="84" t="str">
        <f>IF(O19="","",IF(R19&lt;0,J19*(-1),IF(G19="買",(P19-H19)*10000,(H19-P19)*10000)))</f>
        <v/>
      </c>
      <c r="U19" s="84"/>
    </row>
    <row r="20" spans="2:21" x14ac:dyDescent="0.15">
      <c r="B20" s="20">
        <v>12</v>
      </c>
      <c r="C20" s="81" t="str">
        <f t="shared" si="3"/>
        <v/>
      </c>
      <c r="D20" s="81"/>
      <c r="E20" s="20"/>
      <c r="F20" s="8"/>
      <c r="G20" s="20" t="s">
        <v>3</v>
      </c>
      <c r="H20" s="82"/>
      <c r="I20" s="82"/>
      <c r="J20" s="20"/>
      <c r="K20" s="81" t="str">
        <f t="shared" si="0"/>
        <v/>
      </c>
      <c r="L20" s="81"/>
      <c r="M20" s="6" t="str">
        <f t="shared" si="4"/>
        <v/>
      </c>
      <c r="N20" s="20"/>
      <c r="O20" s="8"/>
      <c r="P20" s="82"/>
      <c r="Q20" s="82"/>
      <c r="R20" s="83" t="str">
        <f t="shared" si="1"/>
        <v/>
      </c>
      <c r="S20" s="83"/>
      <c r="T20" s="84" t="str">
        <f t="shared" ref="T20:T27" si="5">IF(O20="","",IF(R20&lt;0,J20*(-1),IF(G20="買",(P20-H20)*10000,(H20-P20)*10000)))</f>
        <v/>
      </c>
      <c r="U20" s="84"/>
    </row>
    <row r="21" spans="2:21" x14ac:dyDescent="0.15">
      <c r="B21" s="20">
        <v>13</v>
      </c>
      <c r="C21" s="81" t="str">
        <f t="shared" si="3"/>
        <v/>
      </c>
      <c r="D21" s="81"/>
      <c r="E21" s="20"/>
      <c r="F21" s="8"/>
      <c r="G21" s="20" t="s">
        <v>3</v>
      </c>
      <c r="H21" s="82"/>
      <c r="I21" s="82"/>
      <c r="J21" s="20"/>
      <c r="K21" s="81" t="str">
        <f t="shared" si="0"/>
        <v/>
      </c>
      <c r="L21" s="81"/>
      <c r="M21" s="6" t="str">
        <f t="shared" si="4"/>
        <v/>
      </c>
      <c r="N21" s="20"/>
      <c r="O21" s="8"/>
      <c r="P21" s="82"/>
      <c r="Q21" s="82"/>
      <c r="R21" s="83" t="str">
        <f t="shared" si="1"/>
        <v/>
      </c>
      <c r="S21" s="83"/>
      <c r="T21" s="84" t="str">
        <f t="shared" si="5"/>
        <v/>
      </c>
      <c r="U21" s="84"/>
    </row>
    <row r="22" spans="2:21" x14ac:dyDescent="0.15">
      <c r="B22" s="20">
        <v>14</v>
      </c>
      <c r="C22" s="81" t="str">
        <f t="shared" si="3"/>
        <v/>
      </c>
      <c r="D22" s="81"/>
      <c r="E22" s="20"/>
      <c r="F22" s="8"/>
      <c r="G22" s="20" t="s">
        <v>2</v>
      </c>
      <c r="H22" s="82"/>
      <c r="I22" s="82"/>
      <c r="J22" s="20"/>
      <c r="K22" s="81" t="str">
        <f t="shared" si="0"/>
        <v/>
      </c>
      <c r="L22" s="81"/>
      <c r="M22" s="6" t="str">
        <f t="shared" si="4"/>
        <v/>
      </c>
      <c r="N22" s="20"/>
      <c r="O22" s="8"/>
      <c r="P22" s="82"/>
      <c r="Q22" s="82"/>
      <c r="R22" s="83" t="str">
        <f t="shared" si="1"/>
        <v/>
      </c>
      <c r="S22" s="83"/>
      <c r="T22" s="84" t="str">
        <f t="shared" si="5"/>
        <v/>
      </c>
      <c r="U22" s="84"/>
    </row>
    <row r="23" spans="2:21" x14ac:dyDescent="0.15">
      <c r="B23" s="20">
        <v>15</v>
      </c>
      <c r="C23" s="81" t="str">
        <f t="shared" si="3"/>
        <v/>
      </c>
      <c r="D23" s="81"/>
      <c r="E23" s="20"/>
      <c r="F23" s="8"/>
      <c r="G23" s="20" t="s">
        <v>3</v>
      </c>
      <c r="H23" s="82"/>
      <c r="I23" s="82"/>
      <c r="J23" s="20"/>
      <c r="K23" s="81" t="str">
        <f t="shared" si="0"/>
        <v/>
      </c>
      <c r="L23" s="81"/>
      <c r="M23" s="6" t="str">
        <f t="shared" si="4"/>
        <v/>
      </c>
      <c r="N23" s="20"/>
      <c r="O23" s="8"/>
      <c r="P23" s="82"/>
      <c r="Q23" s="82"/>
      <c r="R23" s="83" t="str">
        <f t="shared" si="1"/>
        <v/>
      </c>
      <c r="S23" s="83"/>
      <c r="T23" s="84" t="str">
        <f t="shared" si="5"/>
        <v/>
      </c>
      <c r="U23" s="84"/>
    </row>
    <row r="24" spans="2:21" x14ac:dyDescent="0.15">
      <c r="B24" s="20">
        <v>16</v>
      </c>
      <c r="C24" s="81" t="str">
        <f t="shared" si="3"/>
        <v/>
      </c>
      <c r="D24" s="81"/>
      <c r="E24" s="20"/>
      <c r="F24" s="8"/>
      <c r="G24" s="20" t="s">
        <v>3</v>
      </c>
      <c r="H24" s="82"/>
      <c r="I24" s="82"/>
      <c r="J24" s="20"/>
      <c r="K24" s="81" t="str">
        <f t="shared" si="0"/>
        <v/>
      </c>
      <c r="L24" s="81"/>
      <c r="M24" s="6" t="str">
        <f t="shared" si="4"/>
        <v/>
      </c>
      <c r="N24" s="20"/>
      <c r="O24" s="8"/>
      <c r="P24" s="82"/>
      <c r="Q24" s="82"/>
      <c r="R24" s="83" t="str">
        <f t="shared" si="1"/>
        <v/>
      </c>
      <c r="S24" s="83"/>
      <c r="T24" s="84" t="str">
        <f t="shared" si="5"/>
        <v/>
      </c>
      <c r="U24" s="84"/>
    </row>
    <row r="25" spans="2:21" x14ac:dyDescent="0.15">
      <c r="B25" s="20">
        <v>17</v>
      </c>
      <c r="C25" s="81" t="str">
        <f t="shared" si="3"/>
        <v/>
      </c>
      <c r="D25" s="81"/>
      <c r="E25" s="20"/>
      <c r="F25" s="8"/>
      <c r="G25" s="20" t="s">
        <v>3</v>
      </c>
      <c r="H25" s="82"/>
      <c r="I25" s="82"/>
      <c r="J25" s="20"/>
      <c r="K25" s="81" t="str">
        <f t="shared" si="0"/>
        <v/>
      </c>
      <c r="L25" s="81"/>
      <c r="M25" s="6" t="str">
        <f t="shared" si="4"/>
        <v/>
      </c>
      <c r="N25" s="20"/>
      <c r="O25" s="8"/>
      <c r="P25" s="82"/>
      <c r="Q25" s="82"/>
      <c r="R25" s="83" t="str">
        <f t="shared" si="1"/>
        <v/>
      </c>
      <c r="S25" s="83"/>
      <c r="T25" s="84" t="str">
        <f t="shared" si="5"/>
        <v/>
      </c>
      <c r="U25" s="84"/>
    </row>
    <row r="26" spans="2:21" x14ac:dyDescent="0.15">
      <c r="B26" s="20">
        <v>18</v>
      </c>
      <c r="C26" s="81" t="str">
        <f t="shared" si="3"/>
        <v/>
      </c>
      <c r="D26" s="81"/>
      <c r="E26" s="20"/>
      <c r="F26" s="8"/>
      <c r="G26" s="20" t="s">
        <v>3</v>
      </c>
      <c r="H26" s="82"/>
      <c r="I26" s="82"/>
      <c r="J26" s="20"/>
      <c r="K26" s="81" t="str">
        <f t="shared" si="0"/>
        <v/>
      </c>
      <c r="L26" s="81"/>
      <c r="M26" s="6" t="str">
        <f t="shared" si="4"/>
        <v/>
      </c>
      <c r="N26" s="20"/>
      <c r="O26" s="8"/>
      <c r="P26" s="82"/>
      <c r="Q26" s="82"/>
      <c r="R26" s="83" t="str">
        <f t="shared" si="1"/>
        <v/>
      </c>
      <c r="S26" s="83"/>
      <c r="T26" s="84" t="str">
        <f t="shared" si="5"/>
        <v/>
      </c>
      <c r="U26" s="84"/>
    </row>
    <row r="27" spans="2:21" x14ac:dyDescent="0.15">
      <c r="B27" s="20">
        <v>19</v>
      </c>
      <c r="C27" s="81" t="str">
        <f t="shared" si="3"/>
        <v/>
      </c>
      <c r="D27" s="81"/>
      <c r="E27" s="20"/>
      <c r="F27" s="8"/>
      <c r="G27" s="20" t="s">
        <v>2</v>
      </c>
      <c r="H27" s="82"/>
      <c r="I27" s="82"/>
      <c r="J27" s="20"/>
      <c r="K27" s="81" t="str">
        <f t="shared" si="0"/>
        <v/>
      </c>
      <c r="L27" s="81"/>
      <c r="M27" s="6" t="str">
        <f t="shared" si="4"/>
        <v/>
      </c>
      <c r="N27" s="20"/>
      <c r="O27" s="8"/>
      <c r="P27" s="82"/>
      <c r="Q27" s="82"/>
      <c r="R27" s="83" t="str">
        <f t="shared" si="1"/>
        <v/>
      </c>
      <c r="S27" s="83"/>
      <c r="T27" s="84" t="str">
        <f t="shared" si="5"/>
        <v/>
      </c>
      <c r="U27" s="84"/>
    </row>
    <row r="28" spans="2:21" x14ac:dyDescent="0.15">
      <c r="B28" s="20">
        <v>20</v>
      </c>
      <c r="C28" s="81" t="str">
        <f t="shared" si="3"/>
        <v/>
      </c>
      <c r="D28" s="81"/>
      <c r="E28" s="20"/>
      <c r="F28" s="8"/>
      <c r="G28" s="20" t="s">
        <v>3</v>
      </c>
      <c r="H28" s="82"/>
      <c r="I28" s="82"/>
      <c r="J28" s="20"/>
      <c r="K28" s="81" t="str">
        <f t="shared" si="0"/>
        <v/>
      </c>
      <c r="L28" s="81"/>
      <c r="M28" s="6" t="str">
        <f t="shared" si="4"/>
        <v/>
      </c>
      <c r="N28" s="20"/>
      <c r="O28" s="8"/>
      <c r="P28" s="82"/>
      <c r="Q28" s="82"/>
      <c r="R28" s="83" t="str">
        <f t="shared" si="1"/>
        <v/>
      </c>
      <c r="S28" s="83"/>
      <c r="T28" s="84" t="str">
        <f>IF(O28="","",IF(R28&lt;0,J28*(-1),IF(G28="買",(P28-H28)*10000,(H28-P28)*10000)))</f>
        <v/>
      </c>
      <c r="U28" s="84"/>
    </row>
    <row r="29" spans="2:21" x14ac:dyDescent="0.15">
      <c r="B29" s="20">
        <v>21</v>
      </c>
      <c r="C29" s="81" t="str">
        <f t="shared" si="3"/>
        <v/>
      </c>
      <c r="D29" s="81"/>
      <c r="E29" s="20"/>
      <c r="F29" s="8"/>
      <c r="G29" s="20" t="s">
        <v>2</v>
      </c>
      <c r="H29" s="82"/>
      <c r="I29" s="82"/>
      <c r="J29" s="20"/>
      <c r="K29" s="81" t="str">
        <f t="shared" si="0"/>
        <v/>
      </c>
      <c r="L29" s="81"/>
      <c r="M29" s="6" t="str">
        <f t="shared" si="4"/>
        <v/>
      </c>
      <c r="N29" s="20"/>
      <c r="O29" s="8"/>
      <c r="P29" s="82"/>
      <c r="Q29" s="82"/>
      <c r="R29" s="83" t="str">
        <f t="shared" si="1"/>
        <v/>
      </c>
      <c r="S29" s="83"/>
      <c r="T29" s="84" t="str">
        <f>IF(O29="","",IF(R29&lt;0,J29*(-1),IF(G29="買",(P29-H29)*10000,(H29-P29)*10000)))</f>
        <v/>
      </c>
      <c r="U29" s="84"/>
    </row>
    <row r="30" spans="2:21" x14ac:dyDescent="0.15">
      <c r="B30" s="20">
        <v>22</v>
      </c>
      <c r="C30" s="81" t="str">
        <f t="shared" si="3"/>
        <v/>
      </c>
      <c r="D30" s="81"/>
      <c r="E30" s="20"/>
      <c r="F30" s="8"/>
      <c r="G30" s="20" t="s">
        <v>2</v>
      </c>
      <c r="H30" s="82"/>
      <c r="I30" s="82"/>
      <c r="J30" s="20"/>
      <c r="K30" s="81" t="str">
        <f t="shared" si="0"/>
        <v/>
      </c>
      <c r="L30" s="81"/>
      <c r="M30" s="6" t="str">
        <f t="shared" si="4"/>
        <v/>
      </c>
      <c r="N30" s="20"/>
      <c r="O30" s="8"/>
      <c r="P30" s="82"/>
      <c r="Q30" s="82"/>
      <c r="R30" s="83" t="str">
        <f t="shared" si="1"/>
        <v/>
      </c>
      <c r="S30" s="83"/>
      <c r="T30" s="84" t="str">
        <f t="shared" ref="T30:T51" si="6">IF(O30="","",IF(R30&lt;0,J30*(-1),IF(G30="買",(P30-H30)*10000,(H30-P30)*10000)))</f>
        <v/>
      </c>
      <c r="U30" s="84"/>
    </row>
    <row r="31" spans="2:21" x14ac:dyDescent="0.15">
      <c r="B31" s="20">
        <v>23</v>
      </c>
      <c r="C31" s="81" t="str">
        <f t="shared" si="3"/>
        <v/>
      </c>
      <c r="D31" s="81"/>
      <c r="E31" s="20"/>
      <c r="F31" s="8"/>
      <c r="G31" s="20" t="s">
        <v>2</v>
      </c>
      <c r="H31" s="82"/>
      <c r="I31" s="82"/>
      <c r="J31" s="20"/>
      <c r="K31" s="81" t="str">
        <f t="shared" si="0"/>
        <v/>
      </c>
      <c r="L31" s="81"/>
      <c r="M31" s="6" t="str">
        <f t="shared" si="4"/>
        <v/>
      </c>
      <c r="N31" s="20"/>
      <c r="O31" s="8"/>
      <c r="P31" s="82"/>
      <c r="Q31" s="82"/>
      <c r="R31" s="83" t="str">
        <f t="shared" si="1"/>
        <v/>
      </c>
      <c r="S31" s="83"/>
      <c r="T31" s="84" t="str">
        <f t="shared" si="6"/>
        <v/>
      </c>
      <c r="U31" s="84"/>
    </row>
    <row r="32" spans="2:21" x14ac:dyDescent="0.15">
      <c r="B32" s="20">
        <v>24</v>
      </c>
      <c r="C32" s="81" t="str">
        <f t="shared" si="3"/>
        <v/>
      </c>
      <c r="D32" s="81"/>
      <c r="E32" s="20"/>
      <c r="F32" s="8"/>
      <c r="G32" s="20" t="s">
        <v>2</v>
      </c>
      <c r="H32" s="82"/>
      <c r="I32" s="82"/>
      <c r="J32" s="20"/>
      <c r="K32" s="81" t="str">
        <f t="shared" si="0"/>
        <v/>
      </c>
      <c r="L32" s="81"/>
      <c r="M32" s="6" t="str">
        <f t="shared" si="4"/>
        <v/>
      </c>
      <c r="N32" s="20"/>
      <c r="O32" s="8"/>
      <c r="P32" s="82"/>
      <c r="Q32" s="82"/>
      <c r="R32" s="83" t="str">
        <f t="shared" si="1"/>
        <v/>
      </c>
      <c r="S32" s="83"/>
      <c r="T32" s="84" t="str">
        <f t="shared" si="6"/>
        <v/>
      </c>
      <c r="U32" s="84"/>
    </row>
    <row r="33" spans="2:21" x14ac:dyDescent="0.15">
      <c r="B33" s="20">
        <v>25</v>
      </c>
      <c r="C33" s="81" t="str">
        <f t="shared" si="3"/>
        <v/>
      </c>
      <c r="D33" s="81"/>
      <c r="E33" s="20"/>
      <c r="F33" s="8"/>
      <c r="G33" s="20" t="s">
        <v>3</v>
      </c>
      <c r="H33" s="82"/>
      <c r="I33" s="82"/>
      <c r="J33" s="20"/>
      <c r="K33" s="81" t="str">
        <f t="shared" si="0"/>
        <v/>
      </c>
      <c r="L33" s="81"/>
      <c r="M33" s="6" t="str">
        <f t="shared" si="4"/>
        <v/>
      </c>
      <c r="N33" s="20"/>
      <c r="O33" s="8"/>
      <c r="P33" s="82"/>
      <c r="Q33" s="82"/>
      <c r="R33" s="83" t="str">
        <f t="shared" si="1"/>
        <v/>
      </c>
      <c r="S33" s="83"/>
      <c r="T33" s="84" t="str">
        <f t="shared" si="6"/>
        <v/>
      </c>
      <c r="U33" s="84"/>
    </row>
    <row r="34" spans="2:21" x14ac:dyDescent="0.15">
      <c r="B34" s="20">
        <v>26</v>
      </c>
      <c r="C34" s="81" t="str">
        <f t="shared" si="3"/>
        <v/>
      </c>
      <c r="D34" s="81"/>
      <c r="E34" s="20"/>
      <c r="F34" s="8"/>
      <c r="G34" s="20" t="s">
        <v>2</v>
      </c>
      <c r="H34" s="82"/>
      <c r="I34" s="82"/>
      <c r="J34" s="20"/>
      <c r="K34" s="81" t="str">
        <f t="shared" si="0"/>
        <v/>
      </c>
      <c r="L34" s="81"/>
      <c r="M34" s="6" t="str">
        <f t="shared" si="4"/>
        <v/>
      </c>
      <c r="N34" s="20"/>
      <c r="O34" s="8"/>
      <c r="P34" s="82"/>
      <c r="Q34" s="82"/>
      <c r="R34" s="83" t="str">
        <f t="shared" si="1"/>
        <v/>
      </c>
      <c r="S34" s="83"/>
      <c r="T34" s="84" t="str">
        <f t="shared" si="6"/>
        <v/>
      </c>
      <c r="U34" s="84"/>
    </row>
    <row r="35" spans="2:21" x14ac:dyDescent="0.15">
      <c r="B35" s="20">
        <v>27</v>
      </c>
      <c r="C35" s="81" t="str">
        <f t="shared" si="3"/>
        <v/>
      </c>
      <c r="D35" s="81"/>
      <c r="E35" s="20"/>
      <c r="F35" s="8"/>
      <c r="G35" s="20" t="s">
        <v>2</v>
      </c>
      <c r="H35" s="82"/>
      <c r="I35" s="82"/>
      <c r="J35" s="20"/>
      <c r="K35" s="81" t="str">
        <f t="shared" si="0"/>
        <v/>
      </c>
      <c r="L35" s="81"/>
      <c r="M35" s="6" t="str">
        <f t="shared" si="4"/>
        <v/>
      </c>
      <c r="N35" s="20"/>
      <c r="O35" s="8"/>
      <c r="P35" s="82"/>
      <c r="Q35" s="82"/>
      <c r="R35" s="83" t="str">
        <f t="shared" si="1"/>
        <v/>
      </c>
      <c r="S35" s="83"/>
      <c r="T35" s="84" t="str">
        <f t="shared" si="6"/>
        <v/>
      </c>
      <c r="U35" s="84"/>
    </row>
    <row r="36" spans="2:21" x14ac:dyDescent="0.15">
      <c r="B36" s="20">
        <v>28</v>
      </c>
      <c r="C36" s="81" t="str">
        <f t="shared" si="3"/>
        <v/>
      </c>
      <c r="D36" s="81"/>
      <c r="E36" s="20"/>
      <c r="F36" s="8"/>
      <c r="G36" s="20" t="s">
        <v>2</v>
      </c>
      <c r="H36" s="82"/>
      <c r="I36" s="82"/>
      <c r="J36" s="20"/>
      <c r="K36" s="81" t="str">
        <f t="shared" si="0"/>
        <v/>
      </c>
      <c r="L36" s="81"/>
      <c r="M36" s="6" t="str">
        <f t="shared" si="4"/>
        <v/>
      </c>
      <c r="N36" s="20"/>
      <c r="O36" s="8"/>
      <c r="P36" s="82"/>
      <c r="Q36" s="82"/>
      <c r="R36" s="83" t="str">
        <f t="shared" si="1"/>
        <v/>
      </c>
      <c r="S36" s="83"/>
      <c r="T36" s="84" t="str">
        <f t="shared" si="6"/>
        <v/>
      </c>
      <c r="U36" s="84"/>
    </row>
    <row r="37" spans="2:21" x14ac:dyDescent="0.15">
      <c r="B37" s="20">
        <v>29</v>
      </c>
      <c r="C37" s="81" t="str">
        <f t="shared" si="3"/>
        <v/>
      </c>
      <c r="D37" s="81"/>
      <c r="E37" s="20"/>
      <c r="F37" s="8"/>
      <c r="G37" s="20" t="s">
        <v>2</v>
      </c>
      <c r="H37" s="82"/>
      <c r="I37" s="82"/>
      <c r="J37" s="20"/>
      <c r="K37" s="81" t="str">
        <f t="shared" si="0"/>
        <v/>
      </c>
      <c r="L37" s="81"/>
      <c r="M37" s="6" t="str">
        <f t="shared" si="4"/>
        <v/>
      </c>
      <c r="N37" s="20"/>
      <c r="O37" s="8"/>
      <c r="P37" s="82"/>
      <c r="Q37" s="82"/>
      <c r="R37" s="83" t="str">
        <f t="shared" si="1"/>
        <v/>
      </c>
      <c r="S37" s="83"/>
      <c r="T37" s="84" t="str">
        <f t="shared" si="6"/>
        <v/>
      </c>
      <c r="U37" s="84"/>
    </row>
    <row r="38" spans="2:21" x14ac:dyDescent="0.15">
      <c r="B38" s="20">
        <v>30</v>
      </c>
      <c r="C38" s="81" t="str">
        <f t="shared" si="3"/>
        <v/>
      </c>
      <c r="D38" s="81"/>
      <c r="E38" s="20"/>
      <c r="F38" s="8"/>
      <c r="G38" s="20" t="s">
        <v>3</v>
      </c>
      <c r="H38" s="82"/>
      <c r="I38" s="82"/>
      <c r="J38" s="20"/>
      <c r="K38" s="81" t="str">
        <f t="shared" si="0"/>
        <v/>
      </c>
      <c r="L38" s="81"/>
      <c r="M38" s="6" t="str">
        <f t="shared" si="4"/>
        <v/>
      </c>
      <c r="N38" s="20"/>
      <c r="O38" s="8"/>
      <c r="P38" s="82"/>
      <c r="Q38" s="82"/>
      <c r="R38" s="83" t="str">
        <f t="shared" si="1"/>
        <v/>
      </c>
      <c r="S38" s="83"/>
      <c r="T38" s="84" t="str">
        <f t="shared" si="6"/>
        <v/>
      </c>
      <c r="U38" s="84"/>
    </row>
    <row r="39" spans="2:21" x14ac:dyDescent="0.15">
      <c r="B39" s="20">
        <v>31</v>
      </c>
      <c r="C39" s="81" t="str">
        <f t="shared" si="3"/>
        <v/>
      </c>
      <c r="D39" s="81"/>
      <c r="E39" s="20"/>
      <c r="F39" s="8"/>
      <c r="G39" s="20" t="s">
        <v>3</v>
      </c>
      <c r="H39" s="82"/>
      <c r="I39" s="82"/>
      <c r="J39" s="20"/>
      <c r="K39" s="81" t="str">
        <f t="shared" si="0"/>
        <v/>
      </c>
      <c r="L39" s="81"/>
      <c r="M39" s="6" t="str">
        <f t="shared" si="4"/>
        <v/>
      </c>
      <c r="N39" s="20"/>
      <c r="O39" s="8"/>
      <c r="P39" s="82"/>
      <c r="Q39" s="82"/>
      <c r="R39" s="83" t="str">
        <f t="shared" si="1"/>
        <v/>
      </c>
      <c r="S39" s="83"/>
      <c r="T39" s="84" t="str">
        <f t="shared" si="6"/>
        <v/>
      </c>
      <c r="U39" s="84"/>
    </row>
    <row r="40" spans="2:21" x14ac:dyDescent="0.15">
      <c r="B40" s="20">
        <v>32</v>
      </c>
      <c r="C40" s="81" t="str">
        <f t="shared" si="3"/>
        <v/>
      </c>
      <c r="D40" s="81"/>
      <c r="E40" s="20"/>
      <c r="F40" s="8"/>
      <c r="G40" s="20" t="s">
        <v>3</v>
      </c>
      <c r="H40" s="82"/>
      <c r="I40" s="82"/>
      <c r="J40" s="20"/>
      <c r="K40" s="81" t="str">
        <f t="shared" si="0"/>
        <v/>
      </c>
      <c r="L40" s="81"/>
      <c r="M40" s="6" t="str">
        <f t="shared" si="4"/>
        <v/>
      </c>
      <c r="N40" s="20"/>
      <c r="O40" s="8"/>
      <c r="P40" s="82"/>
      <c r="Q40" s="82"/>
      <c r="R40" s="83" t="str">
        <f t="shared" si="1"/>
        <v/>
      </c>
      <c r="S40" s="83"/>
      <c r="T40" s="84" t="str">
        <f t="shared" si="6"/>
        <v/>
      </c>
      <c r="U40" s="84"/>
    </row>
    <row r="41" spans="2:21" x14ac:dyDescent="0.15">
      <c r="B41" s="20">
        <v>33</v>
      </c>
      <c r="C41" s="81" t="str">
        <f t="shared" si="3"/>
        <v/>
      </c>
      <c r="D41" s="81"/>
      <c r="E41" s="20"/>
      <c r="F41" s="8"/>
      <c r="G41" s="20" t="s">
        <v>2</v>
      </c>
      <c r="H41" s="82"/>
      <c r="I41" s="82"/>
      <c r="J41" s="20"/>
      <c r="K41" s="81" t="str">
        <f t="shared" si="0"/>
        <v/>
      </c>
      <c r="L41" s="81"/>
      <c r="M41" s="6" t="str">
        <f t="shared" si="4"/>
        <v/>
      </c>
      <c r="N41" s="20"/>
      <c r="O41" s="8"/>
      <c r="P41" s="82"/>
      <c r="Q41" s="82"/>
      <c r="R41" s="83" t="str">
        <f t="shared" si="1"/>
        <v/>
      </c>
      <c r="S41" s="83"/>
      <c r="T41" s="84" t="str">
        <f t="shared" si="6"/>
        <v/>
      </c>
      <c r="U41" s="84"/>
    </row>
    <row r="42" spans="2:21" x14ac:dyDescent="0.15">
      <c r="B42" s="20">
        <v>34</v>
      </c>
      <c r="C42" s="81" t="str">
        <f t="shared" si="3"/>
        <v/>
      </c>
      <c r="D42" s="81"/>
      <c r="E42" s="20"/>
      <c r="F42" s="8"/>
      <c r="G42" s="20" t="s">
        <v>3</v>
      </c>
      <c r="H42" s="82"/>
      <c r="I42" s="82"/>
      <c r="J42" s="20"/>
      <c r="K42" s="81" t="str">
        <f t="shared" si="0"/>
        <v/>
      </c>
      <c r="L42" s="81"/>
      <c r="M42" s="6" t="str">
        <f t="shared" si="4"/>
        <v/>
      </c>
      <c r="N42" s="20"/>
      <c r="O42" s="8"/>
      <c r="P42" s="82"/>
      <c r="Q42" s="82"/>
      <c r="R42" s="83" t="str">
        <f t="shared" si="1"/>
        <v/>
      </c>
      <c r="S42" s="83"/>
      <c r="T42" s="84" t="str">
        <f t="shared" si="6"/>
        <v/>
      </c>
      <c r="U42" s="84"/>
    </row>
    <row r="43" spans="2:21" x14ac:dyDescent="0.15">
      <c r="B43" s="20">
        <v>35</v>
      </c>
      <c r="C43" s="81" t="str">
        <f t="shared" si="3"/>
        <v/>
      </c>
      <c r="D43" s="81"/>
      <c r="E43" s="20"/>
      <c r="F43" s="8"/>
      <c r="G43" s="20" t="s">
        <v>2</v>
      </c>
      <c r="H43" s="82"/>
      <c r="I43" s="82"/>
      <c r="J43" s="20"/>
      <c r="K43" s="81" t="str">
        <f t="shared" si="0"/>
        <v/>
      </c>
      <c r="L43" s="81"/>
      <c r="M43" s="6" t="str">
        <f t="shared" si="4"/>
        <v/>
      </c>
      <c r="N43" s="20"/>
      <c r="O43" s="8"/>
      <c r="P43" s="82"/>
      <c r="Q43" s="82"/>
      <c r="R43" s="83" t="str">
        <f t="shared" si="1"/>
        <v/>
      </c>
      <c r="S43" s="83"/>
      <c r="T43" s="84" t="str">
        <f t="shared" si="6"/>
        <v/>
      </c>
      <c r="U43" s="84"/>
    </row>
    <row r="44" spans="2:21" x14ac:dyDescent="0.15">
      <c r="B44" s="20">
        <v>36</v>
      </c>
      <c r="C44" s="81" t="str">
        <f t="shared" si="3"/>
        <v/>
      </c>
      <c r="D44" s="81"/>
      <c r="E44" s="20"/>
      <c r="F44" s="8"/>
      <c r="G44" s="20" t="s">
        <v>3</v>
      </c>
      <c r="H44" s="82"/>
      <c r="I44" s="82"/>
      <c r="J44" s="20"/>
      <c r="K44" s="81" t="str">
        <f t="shared" si="0"/>
        <v/>
      </c>
      <c r="L44" s="81"/>
      <c r="M44" s="6" t="str">
        <f t="shared" si="4"/>
        <v/>
      </c>
      <c r="N44" s="20"/>
      <c r="O44" s="8"/>
      <c r="P44" s="82"/>
      <c r="Q44" s="82"/>
      <c r="R44" s="83" t="str">
        <f t="shared" si="1"/>
        <v/>
      </c>
      <c r="S44" s="83"/>
      <c r="T44" s="84" t="str">
        <f t="shared" si="6"/>
        <v/>
      </c>
      <c r="U44" s="84"/>
    </row>
    <row r="45" spans="2:21" x14ac:dyDescent="0.15">
      <c r="B45" s="20">
        <v>37</v>
      </c>
      <c r="C45" s="81" t="str">
        <f t="shared" si="3"/>
        <v/>
      </c>
      <c r="D45" s="81"/>
      <c r="E45" s="20"/>
      <c r="F45" s="8"/>
      <c r="G45" s="20" t="s">
        <v>2</v>
      </c>
      <c r="H45" s="82"/>
      <c r="I45" s="82"/>
      <c r="J45" s="20"/>
      <c r="K45" s="81" t="str">
        <f t="shared" si="0"/>
        <v/>
      </c>
      <c r="L45" s="81"/>
      <c r="M45" s="6" t="str">
        <f t="shared" si="4"/>
        <v/>
      </c>
      <c r="N45" s="20"/>
      <c r="O45" s="8"/>
      <c r="P45" s="82"/>
      <c r="Q45" s="82"/>
      <c r="R45" s="83" t="str">
        <f t="shared" si="1"/>
        <v/>
      </c>
      <c r="S45" s="83"/>
      <c r="T45" s="84" t="str">
        <f t="shared" si="6"/>
        <v/>
      </c>
      <c r="U45" s="84"/>
    </row>
    <row r="46" spans="2:21" x14ac:dyDescent="0.15">
      <c r="B46" s="20">
        <v>38</v>
      </c>
      <c r="C46" s="81" t="str">
        <f t="shared" si="3"/>
        <v/>
      </c>
      <c r="D46" s="81"/>
      <c r="E46" s="20"/>
      <c r="F46" s="8"/>
      <c r="G46" s="20" t="s">
        <v>3</v>
      </c>
      <c r="H46" s="82"/>
      <c r="I46" s="82"/>
      <c r="J46" s="20"/>
      <c r="K46" s="81" t="str">
        <f t="shared" si="0"/>
        <v/>
      </c>
      <c r="L46" s="81"/>
      <c r="M46" s="6" t="str">
        <f t="shared" si="4"/>
        <v/>
      </c>
      <c r="N46" s="20"/>
      <c r="O46" s="8"/>
      <c r="P46" s="82"/>
      <c r="Q46" s="82"/>
      <c r="R46" s="83" t="str">
        <f t="shared" si="1"/>
        <v/>
      </c>
      <c r="S46" s="83"/>
      <c r="T46" s="84" t="str">
        <f t="shared" si="6"/>
        <v/>
      </c>
      <c r="U46" s="84"/>
    </row>
    <row r="47" spans="2:21" x14ac:dyDescent="0.15">
      <c r="B47" s="20">
        <v>39</v>
      </c>
      <c r="C47" s="81" t="str">
        <f t="shared" si="3"/>
        <v/>
      </c>
      <c r="D47" s="81"/>
      <c r="E47" s="20"/>
      <c r="F47" s="8"/>
      <c r="G47" s="20" t="s">
        <v>3</v>
      </c>
      <c r="H47" s="82"/>
      <c r="I47" s="82"/>
      <c r="J47" s="20"/>
      <c r="K47" s="81" t="str">
        <f t="shared" si="0"/>
        <v/>
      </c>
      <c r="L47" s="81"/>
      <c r="M47" s="6" t="str">
        <f t="shared" si="4"/>
        <v/>
      </c>
      <c r="N47" s="20"/>
      <c r="O47" s="8"/>
      <c r="P47" s="82"/>
      <c r="Q47" s="82"/>
      <c r="R47" s="83" t="str">
        <f t="shared" si="1"/>
        <v/>
      </c>
      <c r="S47" s="83"/>
      <c r="T47" s="84" t="str">
        <f t="shared" si="6"/>
        <v/>
      </c>
      <c r="U47" s="84"/>
    </row>
    <row r="48" spans="2:21" x14ac:dyDescent="0.15">
      <c r="B48" s="20">
        <v>40</v>
      </c>
      <c r="C48" s="81" t="str">
        <f t="shared" si="3"/>
        <v/>
      </c>
      <c r="D48" s="81"/>
      <c r="E48" s="20"/>
      <c r="F48" s="8"/>
      <c r="G48" s="20" t="s">
        <v>36</v>
      </c>
      <c r="H48" s="82"/>
      <c r="I48" s="82"/>
      <c r="J48" s="20"/>
      <c r="K48" s="81" t="str">
        <f t="shared" si="0"/>
        <v/>
      </c>
      <c r="L48" s="81"/>
      <c r="M48" s="6" t="str">
        <f t="shared" si="4"/>
        <v/>
      </c>
      <c r="N48" s="20"/>
      <c r="O48" s="8"/>
      <c r="P48" s="82"/>
      <c r="Q48" s="82"/>
      <c r="R48" s="83" t="str">
        <f t="shared" si="1"/>
        <v/>
      </c>
      <c r="S48" s="83"/>
      <c r="T48" s="84" t="str">
        <f t="shared" si="6"/>
        <v/>
      </c>
      <c r="U48" s="84"/>
    </row>
    <row r="49" spans="2:21" x14ac:dyDescent="0.15">
      <c r="B49" s="20">
        <v>41</v>
      </c>
      <c r="C49" s="81" t="str">
        <f t="shared" si="3"/>
        <v/>
      </c>
      <c r="D49" s="81"/>
      <c r="E49" s="20"/>
      <c r="F49" s="8"/>
      <c r="G49" s="20" t="s">
        <v>3</v>
      </c>
      <c r="H49" s="82"/>
      <c r="I49" s="82"/>
      <c r="J49" s="20"/>
      <c r="K49" s="81" t="str">
        <f t="shared" si="0"/>
        <v/>
      </c>
      <c r="L49" s="81"/>
      <c r="M49" s="6" t="str">
        <f t="shared" si="4"/>
        <v/>
      </c>
      <c r="N49" s="20"/>
      <c r="O49" s="8"/>
      <c r="P49" s="82"/>
      <c r="Q49" s="82"/>
      <c r="R49" s="83" t="str">
        <f t="shared" si="1"/>
        <v/>
      </c>
      <c r="S49" s="83"/>
      <c r="T49" s="84" t="str">
        <f t="shared" si="6"/>
        <v/>
      </c>
      <c r="U49" s="84"/>
    </row>
    <row r="50" spans="2:21" x14ac:dyDescent="0.15">
      <c r="B50" s="20">
        <v>42</v>
      </c>
      <c r="C50" s="81" t="str">
        <f t="shared" si="3"/>
        <v/>
      </c>
      <c r="D50" s="81"/>
      <c r="E50" s="20"/>
      <c r="F50" s="8"/>
      <c r="G50" s="20" t="s">
        <v>3</v>
      </c>
      <c r="H50" s="82"/>
      <c r="I50" s="82"/>
      <c r="J50" s="20"/>
      <c r="K50" s="81" t="str">
        <f t="shared" si="0"/>
        <v/>
      </c>
      <c r="L50" s="81"/>
      <c r="M50" s="6" t="str">
        <f t="shared" si="4"/>
        <v/>
      </c>
      <c r="N50" s="20"/>
      <c r="O50" s="8"/>
      <c r="P50" s="82"/>
      <c r="Q50" s="82"/>
      <c r="R50" s="83" t="str">
        <f t="shared" si="1"/>
        <v/>
      </c>
      <c r="S50" s="83"/>
      <c r="T50" s="84" t="str">
        <f t="shared" si="6"/>
        <v/>
      </c>
      <c r="U50" s="84"/>
    </row>
    <row r="51" spans="2:21" x14ac:dyDescent="0.15">
      <c r="B51" s="20">
        <v>43</v>
      </c>
      <c r="C51" s="81" t="str">
        <f t="shared" si="3"/>
        <v/>
      </c>
      <c r="D51" s="81"/>
      <c r="E51" s="20"/>
      <c r="F51" s="8"/>
      <c r="G51" s="20" t="s">
        <v>2</v>
      </c>
      <c r="H51" s="82"/>
      <c r="I51" s="82"/>
      <c r="J51" s="20"/>
      <c r="K51" s="81" t="str">
        <f t="shared" si="0"/>
        <v/>
      </c>
      <c r="L51" s="81"/>
      <c r="M51" s="6" t="str">
        <f t="shared" si="4"/>
        <v/>
      </c>
      <c r="N51" s="20"/>
      <c r="O51" s="8"/>
      <c r="P51" s="82"/>
      <c r="Q51" s="82"/>
      <c r="R51" s="83" t="str">
        <f t="shared" si="1"/>
        <v/>
      </c>
      <c r="S51" s="83"/>
      <c r="T51" s="84" t="str">
        <f t="shared" si="6"/>
        <v/>
      </c>
      <c r="U51" s="84"/>
    </row>
    <row r="52" spans="2:21" x14ac:dyDescent="0.15">
      <c r="B52" s="20">
        <v>44</v>
      </c>
      <c r="C52" s="81" t="str">
        <f t="shared" si="3"/>
        <v/>
      </c>
      <c r="D52" s="81"/>
      <c r="E52" s="20"/>
      <c r="F52" s="8"/>
      <c r="G52" s="20" t="s">
        <v>2</v>
      </c>
      <c r="H52" s="82"/>
      <c r="I52" s="82"/>
      <c r="J52" s="20"/>
      <c r="K52" s="81" t="str">
        <f t="shared" si="0"/>
        <v/>
      </c>
      <c r="L52" s="81"/>
      <c r="M52" s="6" t="str">
        <f t="shared" si="4"/>
        <v/>
      </c>
      <c r="N52" s="20"/>
      <c r="O52" s="8"/>
      <c r="P52" s="82"/>
      <c r="Q52" s="82"/>
      <c r="R52" s="83" t="str">
        <f t="shared" si="1"/>
        <v/>
      </c>
      <c r="S52" s="83"/>
      <c r="T52" s="84"/>
      <c r="U52" s="84"/>
    </row>
    <row r="53" spans="2:21" x14ac:dyDescent="0.15">
      <c r="B53" s="20">
        <v>45</v>
      </c>
      <c r="C53" s="81" t="str">
        <f t="shared" si="3"/>
        <v/>
      </c>
      <c r="D53" s="81"/>
      <c r="E53" s="20"/>
      <c r="F53" s="8"/>
      <c r="G53" s="20" t="s">
        <v>3</v>
      </c>
      <c r="H53" s="82"/>
      <c r="I53" s="82"/>
      <c r="J53" s="20"/>
      <c r="K53" s="81" t="str">
        <f t="shared" si="0"/>
        <v/>
      </c>
      <c r="L53" s="81"/>
      <c r="M53" s="6" t="str">
        <f t="shared" si="4"/>
        <v/>
      </c>
      <c r="N53" s="20"/>
      <c r="O53" s="8"/>
      <c r="P53" s="82"/>
      <c r="Q53" s="82"/>
      <c r="R53" s="83" t="str">
        <f t="shared" si="1"/>
        <v/>
      </c>
      <c r="S53" s="83"/>
      <c r="T53" s="84"/>
      <c r="U53" s="84"/>
    </row>
    <row r="54" spans="2:21" x14ac:dyDescent="0.15">
      <c r="B54" s="20">
        <v>46</v>
      </c>
      <c r="C54" s="81" t="str">
        <f t="shared" si="3"/>
        <v/>
      </c>
      <c r="D54" s="81"/>
      <c r="E54" s="20"/>
      <c r="F54" s="8"/>
      <c r="G54" s="20" t="s">
        <v>3</v>
      </c>
      <c r="H54" s="82"/>
      <c r="I54" s="82"/>
      <c r="J54" s="20"/>
      <c r="K54" s="81" t="str">
        <f t="shared" si="0"/>
        <v/>
      </c>
      <c r="L54" s="81"/>
      <c r="M54" s="6" t="str">
        <f t="shared" si="4"/>
        <v/>
      </c>
      <c r="N54" s="20"/>
      <c r="O54" s="8"/>
      <c r="P54" s="82"/>
      <c r="Q54" s="82"/>
      <c r="R54" s="83" t="str">
        <f t="shared" si="1"/>
        <v/>
      </c>
      <c r="S54" s="83"/>
      <c r="T54" s="84"/>
      <c r="U54" s="84"/>
    </row>
    <row r="55" spans="2:21" x14ac:dyDescent="0.15">
      <c r="B55" s="20">
        <v>47</v>
      </c>
      <c r="C55" s="81" t="str">
        <f t="shared" si="3"/>
        <v/>
      </c>
      <c r="D55" s="81"/>
      <c r="E55" s="20"/>
      <c r="F55" s="8"/>
      <c r="G55" s="20" t="s">
        <v>2</v>
      </c>
      <c r="H55" s="82"/>
      <c r="I55" s="82"/>
      <c r="J55" s="20"/>
      <c r="K55" s="81" t="str">
        <f t="shared" si="0"/>
        <v/>
      </c>
      <c r="L55" s="81"/>
      <c r="M55" s="6" t="str">
        <f t="shared" si="4"/>
        <v/>
      </c>
      <c r="N55" s="20"/>
      <c r="O55" s="8"/>
      <c r="P55" s="82"/>
      <c r="Q55" s="82"/>
      <c r="R55" s="83" t="str">
        <f t="shared" si="1"/>
        <v/>
      </c>
      <c r="S55" s="83"/>
      <c r="T55" s="84"/>
      <c r="U55" s="84"/>
    </row>
    <row r="56" spans="2:21" x14ac:dyDescent="0.15">
      <c r="B56" s="20">
        <v>48</v>
      </c>
      <c r="C56" s="81" t="str">
        <f t="shared" si="3"/>
        <v/>
      </c>
      <c r="D56" s="81"/>
      <c r="E56" s="20"/>
      <c r="F56" s="8"/>
      <c r="G56" s="20" t="s">
        <v>2</v>
      </c>
      <c r="H56" s="82"/>
      <c r="I56" s="82"/>
      <c r="J56" s="20"/>
      <c r="K56" s="81" t="str">
        <f t="shared" si="0"/>
        <v/>
      </c>
      <c r="L56" s="81"/>
      <c r="M56" s="6" t="str">
        <f t="shared" si="4"/>
        <v/>
      </c>
      <c r="N56" s="20"/>
      <c r="O56" s="8"/>
      <c r="P56" s="82"/>
      <c r="Q56" s="82"/>
      <c r="R56" s="83" t="str">
        <f t="shared" si="1"/>
        <v/>
      </c>
      <c r="S56" s="83"/>
      <c r="T56" s="84" t="str">
        <f t="shared" ref="T56:T83" si="7">IF(O56="","",IF(R56&lt;0,J56*(-1),IF(G56="買",(P56-H56)*10000,(H56-P56)*10000)))</f>
        <v/>
      </c>
      <c r="U56" s="84"/>
    </row>
    <row r="57" spans="2:21" x14ac:dyDescent="0.15">
      <c r="B57" s="20">
        <v>49</v>
      </c>
      <c r="C57" s="81" t="str">
        <f t="shared" si="3"/>
        <v/>
      </c>
      <c r="D57" s="81"/>
      <c r="E57" s="20"/>
      <c r="F57" s="8"/>
      <c r="G57" s="20" t="s">
        <v>2</v>
      </c>
      <c r="H57" s="82"/>
      <c r="I57" s="82"/>
      <c r="J57" s="20"/>
      <c r="K57" s="81" t="str">
        <f t="shared" si="0"/>
        <v/>
      </c>
      <c r="L57" s="81"/>
      <c r="M57" s="6" t="str">
        <f t="shared" si="4"/>
        <v/>
      </c>
      <c r="N57" s="20"/>
      <c r="O57" s="8"/>
      <c r="P57" s="82"/>
      <c r="Q57" s="82"/>
      <c r="R57" s="83" t="str">
        <f t="shared" si="1"/>
        <v/>
      </c>
      <c r="S57" s="83"/>
      <c r="T57" s="84" t="str">
        <f t="shared" si="7"/>
        <v/>
      </c>
      <c r="U57" s="84"/>
    </row>
    <row r="58" spans="2:21" x14ac:dyDescent="0.15">
      <c r="B58" s="20">
        <v>50</v>
      </c>
      <c r="C58" s="81" t="str">
        <f t="shared" si="3"/>
        <v/>
      </c>
      <c r="D58" s="81"/>
      <c r="E58" s="20"/>
      <c r="F58" s="8"/>
      <c r="G58" s="20" t="s">
        <v>2</v>
      </c>
      <c r="H58" s="82"/>
      <c r="I58" s="82"/>
      <c r="J58" s="20"/>
      <c r="K58" s="81" t="str">
        <f t="shared" si="0"/>
        <v/>
      </c>
      <c r="L58" s="81"/>
      <c r="M58" s="6" t="str">
        <f t="shared" si="4"/>
        <v/>
      </c>
      <c r="N58" s="20"/>
      <c r="O58" s="8"/>
      <c r="P58" s="82"/>
      <c r="Q58" s="82"/>
      <c r="R58" s="83" t="str">
        <f t="shared" si="1"/>
        <v/>
      </c>
      <c r="S58" s="83"/>
      <c r="T58" s="84" t="str">
        <f t="shared" si="7"/>
        <v/>
      </c>
      <c r="U58" s="84"/>
    </row>
    <row r="59" spans="2:21" x14ac:dyDescent="0.15">
      <c r="B59" s="20">
        <v>51</v>
      </c>
      <c r="C59" s="81" t="str">
        <f t="shared" si="3"/>
        <v/>
      </c>
      <c r="D59" s="81"/>
      <c r="E59" s="20"/>
      <c r="F59" s="8"/>
      <c r="G59" s="20" t="s">
        <v>2</v>
      </c>
      <c r="H59" s="82"/>
      <c r="I59" s="82"/>
      <c r="J59" s="20"/>
      <c r="K59" s="81" t="str">
        <f t="shared" si="0"/>
        <v/>
      </c>
      <c r="L59" s="81"/>
      <c r="M59" s="6" t="str">
        <f t="shared" si="4"/>
        <v/>
      </c>
      <c r="N59" s="20"/>
      <c r="O59" s="8"/>
      <c r="P59" s="82"/>
      <c r="Q59" s="82"/>
      <c r="R59" s="83" t="str">
        <f t="shared" si="1"/>
        <v/>
      </c>
      <c r="S59" s="83"/>
      <c r="T59" s="84" t="str">
        <f t="shared" si="7"/>
        <v/>
      </c>
      <c r="U59" s="84"/>
    </row>
    <row r="60" spans="2:21" x14ac:dyDescent="0.15">
      <c r="B60" s="20">
        <v>52</v>
      </c>
      <c r="C60" s="81" t="str">
        <f t="shared" si="3"/>
        <v/>
      </c>
      <c r="D60" s="81"/>
      <c r="E60" s="20"/>
      <c r="F60" s="8"/>
      <c r="G60" s="20" t="s">
        <v>2</v>
      </c>
      <c r="H60" s="82"/>
      <c r="I60" s="82"/>
      <c r="J60" s="20"/>
      <c r="K60" s="81" t="str">
        <f t="shared" si="0"/>
        <v/>
      </c>
      <c r="L60" s="81"/>
      <c r="M60" s="6" t="str">
        <f t="shared" si="4"/>
        <v/>
      </c>
      <c r="N60" s="20"/>
      <c r="O60" s="8"/>
      <c r="P60" s="82"/>
      <c r="Q60" s="82"/>
      <c r="R60" s="83" t="str">
        <f t="shared" si="1"/>
        <v/>
      </c>
      <c r="S60" s="83"/>
      <c r="T60" s="84" t="str">
        <f t="shared" si="7"/>
        <v/>
      </c>
      <c r="U60" s="84"/>
    </row>
    <row r="61" spans="2:21" x14ac:dyDescent="0.15">
      <c r="B61" s="20">
        <v>53</v>
      </c>
      <c r="C61" s="81" t="str">
        <f t="shared" si="3"/>
        <v/>
      </c>
      <c r="D61" s="81"/>
      <c r="E61" s="20"/>
      <c r="F61" s="8"/>
      <c r="G61" s="20" t="s">
        <v>2</v>
      </c>
      <c r="H61" s="82"/>
      <c r="I61" s="82"/>
      <c r="J61" s="20"/>
      <c r="K61" s="81" t="str">
        <f t="shared" si="0"/>
        <v/>
      </c>
      <c r="L61" s="81"/>
      <c r="M61" s="6" t="str">
        <f t="shared" si="4"/>
        <v/>
      </c>
      <c r="N61" s="20"/>
      <c r="O61" s="8"/>
      <c r="P61" s="82"/>
      <c r="Q61" s="82"/>
      <c r="R61" s="83" t="str">
        <f t="shared" si="1"/>
        <v/>
      </c>
      <c r="S61" s="83"/>
      <c r="T61" s="84" t="str">
        <f t="shared" si="7"/>
        <v/>
      </c>
      <c r="U61" s="84"/>
    </row>
    <row r="62" spans="2:21" x14ac:dyDescent="0.15">
      <c r="B62" s="20">
        <v>54</v>
      </c>
      <c r="C62" s="81" t="str">
        <f t="shared" si="3"/>
        <v/>
      </c>
      <c r="D62" s="81"/>
      <c r="E62" s="20"/>
      <c r="F62" s="8"/>
      <c r="G62" s="20" t="s">
        <v>2</v>
      </c>
      <c r="H62" s="82"/>
      <c r="I62" s="82"/>
      <c r="J62" s="20"/>
      <c r="K62" s="81" t="str">
        <f t="shared" si="0"/>
        <v/>
      </c>
      <c r="L62" s="81"/>
      <c r="M62" s="6" t="str">
        <f t="shared" si="4"/>
        <v/>
      </c>
      <c r="N62" s="20"/>
      <c r="O62" s="8"/>
      <c r="P62" s="82"/>
      <c r="Q62" s="82"/>
      <c r="R62" s="83" t="str">
        <f t="shared" si="1"/>
        <v/>
      </c>
      <c r="S62" s="83"/>
      <c r="T62" s="84" t="str">
        <f t="shared" si="7"/>
        <v/>
      </c>
      <c r="U62" s="84"/>
    </row>
    <row r="63" spans="2:21" x14ac:dyDescent="0.15">
      <c r="B63" s="20">
        <v>55</v>
      </c>
      <c r="C63" s="81" t="str">
        <f t="shared" si="3"/>
        <v/>
      </c>
      <c r="D63" s="81"/>
      <c r="E63" s="20"/>
      <c r="F63" s="8"/>
      <c r="G63" s="20" t="s">
        <v>3</v>
      </c>
      <c r="H63" s="82"/>
      <c r="I63" s="82"/>
      <c r="J63" s="20"/>
      <c r="K63" s="81" t="str">
        <f t="shared" si="0"/>
        <v/>
      </c>
      <c r="L63" s="81"/>
      <c r="M63" s="6" t="str">
        <f t="shared" si="4"/>
        <v/>
      </c>
      <c r="N63" s="20"/>
      <c r="O63" s="8"/>
      <c r="P63" s="82"/>
      <c r="Q63" s="82"/>
      <c r="R63" s="83" t="str">
        <f t="shared" si="1"/>
        <v/>
      </c>
      <c r="S63" s="83"/>
      <c r="T63" s="84" t="str">
        <f t="shared" si="7"/>
        <v/>
      </c>
      <c r="U63" s="84"/>
    </row>
    <row r="64" spans="2:21" x14ac:dyDescent="0.15">
      <c r="B64" s="20">
        <v>56</v>
      </c>
      <c r="C64" s="81" t="str">
        <f t="shared" si="3"/>
        <v/>
      </c>
      <c r="D64" s="81"/>
      <c r="E64" s="20"/>
      <c r="F64" s="8"/>
      <c r="G64" s="20" t="s">
        <v>2</v>
      </c>
      <c r="H64" s="82"/>
      <c r="I64" s="82"/>
      <c r="J64" s="20"/>
      <c r="K64" s="81" t="str">
        <f t="shared" si="0"/>
        <v/>
      </c>
      <c r="L64" s="81"/>
      <c r="M64" s="6" t="str">
        <f t="shared" si="4"/>
        <v/>
      </c>
      <c r="N64" s="20"/>
      <c r="O64" s="8"/>
      <c r="P64" s="82"/>
      <c r="Q64" s="82"/>
      <c r="R64" s="83" t="str">
        <f t="shared" si="1"/>
        <v/>
      </c>
      <c r="S64" s="83"/>
      <c r="T64" s="84" t="str">
        <f t="shared" si="7"/>
        <v/>
      </c>
      <c r="U64" s="84"/>
    </row>
    <row r="65" spans="2:21" x14ac:dyDescent="0.15">
      <c r="B65" s="20">
        <v>57</v>
      </c>
      <c r="C65" s="81" t="str">
        <f t="shared" si="3"/>
        <v/>
      </c>
      <c r="D65" s="81"/>
      <c r="E65" s="20"/>
      <c r="F65" s="8"/>
      <c r="G65" s="20" t="s">
        <v>2</v>
      </c>
      <c r="H65" s="82"/>
      <c r="I65" s="82"/>
      <c r="J65" s="20"/>
      <c r="K65" s="81" t="str">
        <f t="shared" si="0"/>
        <v/>
      </c>
      <c r="L65" s="81"/>
      <c r="M65" s="6" t="str">
        <f t="shared" si="4"/>
        <v/>
      </c>
      <c r="N65" s="20"/>
      <c r="O65" s="8"/>
      <c r="P65" s="82"/>
      <c r="Q65" s="82"/>
      <c r="R65" s="83" t="str">
        <f t="shared" si="1"/>
        <v/>
      </c>
      <c r="S65" s="83"/>
      <c r="T65" s="84" t="str">
        <f t="shared" si="7"/>
        <v/>
      </c>
      <c r="U65" s="84"/>
    </row>
    <row r="66" spans="2:21" x14ac:dyDescent="0.15">
      <c r="B66" s="20">
        <v>58</v>
      </c>
      <c r="C66" s="81" t="str">
        <f t="shared" si="3"/>
        <v/>
      </c>
      <c r="D66" s="81"/>
      <c r="E66" s="20"/>
      <c r="F66" s="8"/>
      <c r="G66" s="20" t="s">
        <v>2</v>
      </c>
      <c r="H66" s="82"/>
      <c r="I66" s="82"/>
      <c r="J66" s="20"/>
      <c r="K66" s="81" t="str">
        <f t="shared" si="0"/>
        <v/>
      </c>
      <c r="L66" s="81"/>
      <c r="M66" s="6" t="str">
        <f t="shared" si="4"/>
        <v/>
      </c>
      <c r="N66" s="20"/>
      <c r="O66" s="8"/>
      <c r="P66" s="82"/>
      <c r="Q66" s="82"/>
      <c r="R66" s="83" t="str">
        <f t="shared" si="1"/>
        <v/>
      </c>
      <c r="S66" s="83"/>
      <c r="T66" s="84" t="str">
        <f t="shared" si="7"/>
        <v/>
      </c>
      <c r="U66" s="84"/>
    </row>
    <row r="67" spans="2:21" x14ac:dyDescent="0.15">
      <c r="B67" s="20">
        <v>59</v>
      </c>
      <c r="C67" s="81" t="str">
        <f t="shared" si="3"/>
        <v/>
      </c>
      <c r="D67" s="81"/>
      <c r="E67" s="20"/>
      <c r="F67" s="8"/>
      <c r="G67" s="20" t="s">
        <v>2</v>
      </c>
      <c r="H67" s="82"/>
      <c r="I67" s="82"/>
      <c r="J67" s="20"/>
      <c r="K67" s="81" t="str">
        <f t="shared" si="0"/>
        <v/>
      </c>
      <c r="L67" s="81"/>
      <c r="M67" s="6" t="str">
        <f t="shared" si="4"/>
        <v/>
      </c>
      <c r="N67" s="20"/>
      <c r="O67" s="8"/>
      <c r="P67" s="82"/>
      <c r="Q67" s="82"/>
      <c r="R67" s="83" t="str">
        <f t="shared" si="1"/>
        <v/>
      </c>
      <c r="S67" s="83"/>
      <c r="T67" s="84" t="str">
        <f t="shared" si="7"/>
        <v/>
      </c>
      <c r="U67" s="84"/>
    </row>
    <row r="68" spans="2:21" x14ac:dyDescent="0.15">
      <c r="B68" s="20">
        <v>60</v>
      </c>
      <c r="C68" s="81" t="str">
        <f t="shared" si="3"/>
        <v/>
      </c>
      <c r="D68" s="81"/>
      <c r="E68" s="20"/>
      <c r="F68" s="8"/>
      <c r="G68" s="20" t="s">
        <v>3</v>
      </c>
      <c r="H68" s="82"/>
      <c r="I68" s="82"/>
      <c r="J68" s="20"/>
      <c r="K68" s="81" t="str">
        <f t="shared" si="0"/>
        <v/>
      </c>
      <c r="L68" s="81"/>
      <c r="M68" s="6" t="str">
        <f t="shared" si="4"/>
        <v/>
      </c>
      <c r="N68" s="20"/>
      <c r="O68" s="8"/>
      <c r="P68" s="82"/>
      <c r="Q68" s="82"/>
      <c r="R68" s="83" t="str">
        <f t="shared" si="1"/>
        <v/>
      </c>
      <c r="S68" s="83"/>
      <c r="T68" s="84" t="str">
        <f t="shared" si="7"/>
        <v/>
      </c>
      <c r="U68" s="84"/>
    </row>
    <row r="69" spans="2:21" x14ac:dyDescent="0.15">
      <c r="B69" s="20">
        <v>61</v>
      </c>
      <c r="C69" s="81" t="str">
        <f t="shared" si="3"/>
        <v/>
      </c>
      <c r="D69" s="81"/>
      <c r="E69" s="20"/>
      <c r="F69" s="8"/>
      <c r="G69" s="20" t="s">
        <v>3</v>
      </c>
      <c r="H69" s="82"/>
      <c r="I69" s="82"/>
      <c r="J69" s="20"/>
      <c r="K69" s="81" t="str">
        <f t="shared" si="0"/>
        <v/>
      </c>
      <c r="L69" s="81"/>
      <c r="M69" s="6" t="str">
        <f t="shared" si="4"/>
        <v/>
      </c>
      <c r="N69" s="20"/>
      <c r="O69" s="8"/>
      <c r="P69" s="82"/>
      <c r="Q69" s="82"/>
      <c r="R69" s="83" t="str">
        <f t="shared" si="1"/>
        <v/>
      </c>
      <c r="S69" s="83"/>
      <c r="T69" s="84" t="str">
        <f t="shared" si="7"/>
        <v/>
      </c>
      <c r="U69" s="84"/>
    </row>
    <row r="70" spans="2:21" x14ac:dyDescent="0.15">
      <c r="B70" s="20">
        <v>62</v>
      </c>
      <c r="C70" s="81" t="str">
        <f t="shared" si="3"/>
        <v/>
      </c>
      <c r="D70" s="81"/>
      <c r="E70" s="20"/>
      <c r="F70" s="8"/>
      <c r="G70" s="20" t="s">
        <v>2</v>
      </c>
      <c r="H70" s="82"/>
      <c r="I70" s="82"/>
      <c r="J70" s="20"/>
      <c r="K70" s="81" t="str">
        <f t="shared" si="0"/>
        <v/>
      </c>
      <c r="L70" s="81"/>
      <c r="M70" s="6" t="str">
        <f t="shared" si="4"/>
        <v/>
      </c>
      <c r="N70" s="20"/>
      <c r="O70" s="8"/>
      <c r="P70" s="82"/>
      <c r="Q70" s="82"/>
      <c r="R70" s="83" t="str">
        <f t="shared" si="1"/>
        <v/>
      </c>
      <c r="S70" s="83"/>
      <c r="T70" s="84" t="str">
        <f t="shared" si="7"/>
        <v/>
      </c>
      <c r="U70" s="84"/>
    </row>
    <row r="71" spans="2:21" x14ac:dyDescent="0.15">
      <c r="B71" s="20">
        <v>63</v>
      </c>
      <c r="C71" s="81" t="str">
        <f t="shared" si="3"/>
        <v/>
      </c>
      <c r="D71" s="81"/>
      <c r="E71" s="20"/>
      <c r="F71" s="8"/>
      <c r="G71" s="20" t="s">
        <v>3</v>
      </c>
      <c r="H71" s="82"/>
      <c r="I71" s="82"/>
      <c r="J71" s="20"/>
      <c r="K71" s="81" t="str">
        <f t="shared" si="0"/>
        <v/>
      </c>
      <c r="L71" s="81"/>
      <c r="M71" s="6" t="str">
        <f t="shared" si="4"/>
        <v/>
      </c>
      <c r="N71" s="20"/>
      <c r="O71" s="8"/>
      <c r="P71" s="82"/>
      <c r="Q71" s="82"/>
      <c r="R71" s="83" t="str">
        <f t="shared" si="1"/>
        <v/>
      </c>
      <c r="S71" s="83"/>
      <c r="T71" s="84" t="str">
        <f t="shared" si="7"/>
        <v/>
      </c>
      <c r="U71" s="84"/>
    </row>
    <row r="72" spans="2:21" x14ac:dyDescent="0.15">
      <c r="B72" s="20">
        <v>64</v>
      </c>
      <c r="C72" s="81" t="str">
        <f t="shared" si="3"/>
        <v/>
      </c>
      <c r="D72" s="81"/>
      <c r="E72" s="20"/>
      <c r="F72" s="8"/>
      <c r="G72" s="20" t="s">
        <v>2</v>
      </c>
      <c r="H72" s="82"/>
      <c r="I72" s="82"/>
      <c r="J72" s="20"/>
      <c r="K72" s="81" t="str">
        <f t="shared" si="0"/>
        <v/>
      </c>
      <c r="L72" s="81"/>
      <c r="M72" s="6" t="str">
        <f t="shared" si="4"/>
        <v/>
      </c>
      <c r="N72" s="20"/>
      <c r="O72" s="8"/>
      <c r="P72" s="82"/>
      <c r="Q72" s="82"/>
      <c r="R72" s="83" t="str">
        <f t="shared" si="1"/>
        <v/>
      </c>
      <c r="S72" s="83"/>
      <c r="T72" s="84" t="str">
        <f t="shared" si="7"/>
        <v/>
      </c>
      <c r="U72" s="84"/>
    </row>
    <row r="73" spans="2:21" x14ac:dyDescent="0.15">
      <c r="B73" s="20">
        <v>65</v>
      </c>
      <c r="C73" s="81" t="str">
        <f t="shared" si="3"/>
        <v/>
      </c>
      <c r="D73" s="81"/>
      <c r="E73" s="20"/>
      <c r="F73" s="8"/>
      <c r="G73" s="20" t="s">
        <v>3</v>
      </c>
      <c r="H73" s="82"/>
      <c r="I73" s="82"/>
      <c r="J73" s="20"/>
      <c r="K73" s="81" t="str">
        <f t="shared" ref="K73:K108" si="8">IF(F73="","",C73*0.03)</f>
        <v/>
      </c>
      <c r="L73" s="81"/>
      <c r="M73" s="6" t="str">
        <f t="shared" si="4"/>
        <v/>
      </c>
      <c r="N73" s="20"/>
      <c r="O73" s="8"/>
      <c r="P73" s="82"/>
      <c r="Q73" s="82"/>
      <c r="R73" s="83" t="str">
        <f t="shared" ref="R73:R108" si="9">IF(O73="","",ROUNDDOWN((IF(G73="売",H73-P73,P73-H73))*M73*1000000000/81,0))</f>
        <v/>
      </c>
      <c r="S73" s="83"/>
      <c r="T73" s="84" t="str">
        <f t="shared" si="7"/>
        <v/>
      </c>
      <c r="U73" s="84"/>
    </row>
    <row r="74" spans="2:21" x14ac:dyDescent="0.15">
      <c r="B74" s="20">
        <v>66</v>
      </c>
      <c r="C74" s="81" t="str">
        <f t="shared" ref="C74:C108" si="10">IF(R73="","",C73+R73)</f>
        <v/>
      </c>
      <c r="D74" s="81"/>
      <c r="E74" s="20"/>
      <c r="F74" s="8"/>
      <c r="G74" s="20" t="s">
        <v>3</v>
      </c>
      <c r="H74" s="82"/>
      <c r="I74" s="82"/>
      <c r="J74" s="20"/>
      <c r="K74" s="81" t="str">
        <f t="shared" si="8"/>
        <v/>
      </c>
      <c r="L74" s="81"/>
      <c r="M74" s="6" t="str">
        <f t="shared" ref="M74:M108" si="11">IF(J74="","",ROUNDDOWN(K74/(J74/81)/100000,2))</f>
        <v/>
      </c>
      <c r="N74" s="20"/>
      <c r="O74" s="8"/>
      <c r="P74" s="82"/>
      <c r="Q74" s="82"/>
      <c r="R74" s="83" t="str">
        <f t="shared" si="9"/>
        <v/>
      </c>
      <c r="S74" s="83"/>
      <c r="T74" s="84" t="str">
        <f t="shared" si="7"/>
        <v/>
      </c>
      <c r="U74" s="84"/>
    </row>
    <row r="75" spans="2:21" x14ac:dyDescent="0.15">
      <c r="B75" s="20">
        <v>67</v>
      </c>
      <c r="C75" s="81" t="str">
        <f t="shared" si="10"/>
        <v/>
      </c>
      <c r="D75" s="81"/>
      <c r="E75" s="20"/>
      <c r="F75" s="8"/>
      <c r="G75" s="20" t="s">
        <v>2</v>
      </c>
      <c r="H75" s="82"/>
      <c r="I75" s="82"/>
      <c r="J75" s="20"/>
      <c r="K75" s="81" t="str">
        <f t="shared" si="8"/>
        <v/>
      </c>
      <c r="L75" s="81"/>
      <c r="M75" s="6" t="str">
        <f t="shared" si="11"/>
        <v/>
      </c>
      <c r="N75" s="20"/>
      <c r="O75" s="8"/>
      <c r="P75" s="82"/>
      <c r="Q75" s="82"/>
      <c r="R75" s="83" t="str">
        <f t="shared" si="9"/>
        <v/>
      </c>
      <c r="S75" s="83"/>
      <c r="T75" s="84" t="str">
        <f t="shared" si="7"/>
        <v/>
      </c>
      <c r="U75" s="84"/>
    </row>
    <row r="76" spans="2:21" x14ac:dyDescent="0.15">
      <c r="B76" s="20">
        <v>68</v>
      </c>
      <c r="C76" s="81" t="str">
        <f t="shared" si="10"/>
        <v/>
      </c>
      <c r="D76" s="81"/>
      <c r="E76" s="20"/>
      <c r="F76" s="8"/>
      <c r="G76" s="20" t="s">
        <v>2</v>
      </c>
      <c r="H76" s="82"/>
      <c r="I76" s="82"/>
      <c r="J76" s="20"/>
      <c r="K76" s="81" t="str">
        <f t="shared" si="8"/>
        <v/>
      </c>
      <c r="L76" s="81"/>
      <c r="M76" s="6" t="str">
        <f t="shared" si="11"/>
        <v/>
      </c>
      <c r="N76" s="20"/>
      <c r="O76" s="8"/>
      <c r="P76" s="82"/>
      <c r="Q76" s="82"/>
      <c r="R76" s="83" t="str">
        <f t="shared" si="9"/>
        <v/>
      </c>
      <c r="S76" s="83"/>
      <c r="T76" s="84" t="str">
        <f t="shared" si="7"/>
        <v/>
      </c>
      <c r="U76" s="84"/>
    </row>
    <row r="77" spans="2:21" x14ac:dyDescent="0.15">
      <c r="B77" s="20">
        <v>69</v>
      </c>
      <c r="C77" s="81" t="str">
        <f t="shared" si="10"/>
        <v/>
      </c>
      <c r="D77" s="81"/>
      <c r="E77" s="20"/>
      <c r="F77" s="8"/>
      <c r="G77" s="20" t="s">
        <v>2</v>
      </c>
      <c r="H77" s="82"/>
      <c r="I77" s="82"/>
      <c r="J77" s="20"/>
      <c r="K77" s="81" t="str">
        <f t="shared" si="8"/>
        <v/>
      </c>
      <c r="L77" s="81"/>
      <c r="M77" s="6" t="str">
        <f t="shared" si="11"/>
        <v/>
      </c>
      <c r="N77" s="20"/>
      <c r="O77" s="8"/>
      <c r="P77" s="82"/>
      <c r="Q77" s="82"/>
      <c r="R77" s="83" t="str">
        <f t="shared" si="9"/>
        <v/>
      </c>
      <c r="S77" s="83"/>
      <c r="T77" s="84" t="str">
        <f t="shared" si="7"/>
        <v/>
      </c>
      <c r="U77" s="84"/>
    </row>
    <row r="78" spans="2:21" x14ac:dyDescent="0.15">
      <c r="B78" s="20">
        <v>70</v>
      </c>
      <c r="C78" s="81" t="str">
        <f t="shared" si="10"/>
        <v/>
      </c>
      <c r="D78" s="81"/>
      <c r="E78" s="20"/>
      <c r="F78" s="8"/>
      <c r="G78" s="20" t="s">
        <v>3</v>
      </c>
      <c r="H78" s="82"/>
      <c r="I78" s="82"/>
      <c r="J78" s="20"/>
      <c r="K78" s="81" t="str">
        <f t="shared" si="8"/>
        <v/>
      </c>
      <c r="L78" s="81"/>
      <c r="M78" s="6" t="str">
        <f t="shared" si="11"/>
        <v/>
      </c>
      <c r="N78" s="20"/>
      <c r="O78" s="8"/>
      <c r="P78" s="82"/>
      <c r="Q78" s="82"/>
      <c r="R78" s="83" t="str">
        <f t="shared" si="9"/>
        <v/>
      </c>
      <c r="S78" s="83"/>
      <c r="T78" s="84" t="str">
        <f t="shared" si="7"/>
        <v/>
      </c>
      <c r="U78" s="84"/>
    </row>
    <row r="79" spans="2:21" x14ac:dyDescent="0.15">
      <c r="B79" s="20">
        <v>71</v>
      </c>
      <c r="C79" s="81" t="str">
        <f t="shared" si="10"/>
        <v/>
      </c>
      <c r="D79" s="81"/>
      <c r="E79" s="20"/>
      <c r="F79" s="8"/>
      <c r="G79" s="20" t="s">
        <v>2</v>
      </c>
      <c r="H79" s="82"/>
      <c r="I79" s="82"/>
      <c r="J79" s="20"/>
      <c r="K79" s="81" t="str">
        <f t="shared" si="8"/>
        <v/>
      </c>
      <c r="L79" s="81"/>
      <c r="M79" s="6" t="str">
        <f t="shared" si="11"/>
        <v/>
      </c>
      <c r="N79" s="20"/>
      <c r="O79" s="8"/>
      <c r="P79" s="82"/>
      <c r="Q79" s="82"/>
      <c r="R79" s="83" t="str">
        <f t="shared" si="9"/>
        <v/>
      </c>
      <c r="S79" s="83"/>
      <c r="T79" s="84" t="str">
        <f t="shared" si="7"/>
        <v/>
      </c>
      <c r="U79" s="84"/>
    </row>
    <row r="80" spans="2:21" x14ac:dyDescent="0.15">
      <c r="B80" s="20">
        <v>72</v>
      </c>
      <c r="C80" s="81" t="str">
        <f t="shared" si="10"/>
        <v/>
      </c>
      <c r="D80" s="81"/>
      <c r="E80" s="20"/>
      <c r="F80" s="8"/>
      <c r="G80" s="20" t="s">
        <v>3</v>
      </c>
      <c r="H80" s="82"/>
      <c r="I80" s="82"/>
      <c r="J80" s="20"/>
      <c r="K80" s="81" t="str">
        <f t="shared" si="8"/>
        <v/>
      </c>
      <c r="L80" s="81"/>
      <c r="M80" s="6" t="str">
        <f t="shared" si="11"/>
        <v/>
      </c>
      <c r="N80" s="20"/>
      <c r="O80" s="8"/>
      <c r="P80" s="82"/>
      <c r="Q80" s="82"/>
      <c r="R80" s="83" t="str">
        <f t="shared" si="9"/>
        <v/>
      </c>
      <c r="S80" s="83"/>
      <c r="T80" s="84" t="str">
        <f t="shared" si="7"/>
        <v/>
      </c>
      <c r="U80" s="84"/>
    </row>
    <row r="81" spans="2:21" x14ac:dyDescent="0.15">
      <c r="B81" s="20">
        <v>73</v>
      </c>
      <c r="C81" s="81" t="str">
        <f t="shared" si="10"/>
        <v/>
      </c>
      <c r="D81" s="81"/>
      <c r="E81" s="20"/>
      <c r="F81" s="8"/>
      <c r="G81" s="20" t="s">
        <v>2</v>
      </c>
      <c r="H81" s="82"/>
      <c r="I81" s="82"/>
      <c r="J81" s="20"/>
      <c r="K81" s="81" t="str">
        <f t="shared" si="8"/>
        <v/>
      </c>
      <c r="L81" s="81"/>
      <c r="M81" s="6" t="str">
        <f t="shared" si="11"/>
        <v/>
      </c>
      <c r="N81" s="20"/>
      <c r="O81" s="8"/>
      <c r="P81" s="82"/>
      <c r="Q81" s="82"/>
      <c r="R81" s="83" t="str">
        <f t="shared" si="9"/>
        <v/>
      </c>
      <c r="S81" s="83"/>
      <c r="T81" s="84" t="str">
        <f t="shared" si="7"/>
        <v/>
      </c>
      <c r="U81" s="84"/>
    </row>
    <row r="82" spans="2:21" x14ac:dyDescent="0.15">
      <c r="B82" s="20">
        <v>74</v>
      </c>
      <c r="C82" s="81" t="str">
        <f t="shared" si="10"/>
        <v/>
      </c>
      <c r="D82" s="81"/>
      <c r="E82" s="20"/>
      <c r="F82" s="8"/>
      <c r="G82" s="20" t="s">
        <v>2</v>
      </c>
      <c r="H82" s="82"/>
      <c r="I82" s="82"/>
      <c r="J82" s="20"/>
      <c r="K82" s="81" t="str">
        <f t="shared" si="8"/>
        <v/>
      </c>
      <c r="L82" s="81"/>
      <c r="M82" s="6" t="str">
        <f t="shared" si="11"/>
        <v/>
      </c>
      <c r="N82" s="20"/>
      <c r="O82" s="8"/>
      <c r="P82" s="82"/>
      <c r="Q82" s="82"/>
      <c r="R82" s="83" t="str">
        <f t="shared" si="9"/>
        <v/>
      </c>
      <c r="S82" s="83"/>
      <c r="T82" s="84" t="str">
        <f t="shared" si="7"/>
        <v/>
      </c>
      <c r="U82" s="84"/>
    </row>
    <row r="83" spans="2:21" x14ac:dyDescent="0.15">
      <c r="B83" s="20">
        <v>75</v>
      </c>
      <c r="C83" s="81" t="str">
        <f t="shared" si="10"/>
        <v/>
      </c>
      <c r="D83" s="81"/>
      <c r="E83" s="20"/>
      <c r="F83" s="8"/>
      <c r="G83" s="20" t="s">
        <v>2</v>
      </c>
      <c r="H83" s="82"/>
      <c r="I83" s="82"/>
      <c r="J83" s="20"/>
      <c r="K83" s="81" t="str">
        <f t="shared" si="8"/>
        <v/>
      </c>
      <c r="L83" s="81"/>
      <c r="M83" s="6" t="str">
        <f t="shared" si="11"/>
        <v/>
      </c>
      <c r="N83" s="20"/>
      <c r="O83" s="8"/>
      <c r="P83" s="82"/>
      <c r="Q83" s="82"/>
      <c r="R83" s="83" t="str">
        <f t="shared" si="9"/>
        <v/>
      </c>
      <c r="S83" s="83"/>
      <c r="T83" s="84" t="str">
        <f t="shared" si="7"/>
        <v/>
      </c>
      <c r="U83" s="84"/>
    </row>
    <row r="84" spans="2:21" x14ac:dyDescent="0.15">
      <c r="B84" s="20">
        <v>76</v>
      </c>
      <c r="C84" s="81" t="str">
        <f t="shared" si="10"/>
        <v/>
      </c>
      <c r="D84" s="81"/>
      <c r="E84" s="20"/>
      <c r="F84" s="8"/>
      <c r="G84" s="20" t="s">
        <v>2</v>
      </c>
      <c r="H84" s="82"/>
      <c r="I84" s="82"/>
      <c r="J84" s="20"/>
      <c r="K84" s="81" t="str">
        <f t="shared" si="8"/>
        <v/>
      </c>
      <c r="L84" s="81"/>
      <c r="M84" s="6" t="str">
        <f t="shared" si="11"/>
        <v/>
      </c>
      <c r="N84" s="20"/>
      <c r="O84" s="8"/>
      <c r="P84" s="82"/>
      <c r="Q84" s="82"/>
      <c r="R84" s="83" t="str">
        <f t="shared" si="9"/>
        <v/>
      </c>
      <c r="S84" s="83"/>
      <c r="T84" s="84" t="str">
        <f>IF(O84="","",IF(R84&lt;0,J84*(-1),IF(G84="買",(P84-H84)*10000,(H84-P84)*10000)))</f>
        <v/>
      </c>
      <c r="U84" s="84"/>
    </row>
    <row r="85" spans="2:21" x14ac:dyDescent="0.15">
      <c r="B85" s="20">
        <v>77</v>
      </c>
      <c r="C85" s="81" t="str">
        <f t="shared" si="10"/>
        <v/>
      </c>
      <c r="D85" s="81"/>
      <c r="E85" s="20"/>
      <c r="F85" s="8"/>
      <c r="G85" s="20" t="s">
        <v>3</v>
      </c>
      <c r="H85" s="82"/>
      <c r="I85" s="82"/>
      <c r="J85" s="20"/>
      <c r="K85" s="81" t="str">
        <f t="shared" si="8"/>
        <v/>
      </c>
      <c r="L85" s="81"/>
      <c r="M85" s="6" t="str">
        <f t="shared" si="11"/>
        <v/>
      </c>
      <c r="N85" s="20"/>
      <c r="O85" s="8"/>
      <c r="P85" s="82"/>
      <c r="Q85" s="82"/>
      <c r="R85" s="83" t="str">
        <f t="shared" si="9"/>
        <v/>
      </c>
      <c r="S85" s="83"/>
      <c r="T85" s="84" t="str">
        <f t="shared" ref="T85:T91" si="12">IF(O85="","",IF(R85&lt;0,J85*(-1),IF(G85="買",(P85-H85)*10000,(H85-P85)*10000)))</f>
        <v/>
      </c>
      <c r="U85" s="84"/>
    </row>
    <row r="86" spans="2:21" x14ac:dyDescent="0.15">
      <c r="B86" s="20">
        <v>78</v>
      </c>
      <c r="C86" s="81" t="str">
        <f t="shared" si="10"/>
        <v/>
      </c>
      <c r="D86" s="81"/>
      <c r="E86" s="20"/>
      <c r="F86" s="8"/>
      <c r="G86" s="20" t="s">
        <v>2</v>
      </c>
      <c r="H86" s="82"/>
      <c r="I86" s="82"/>
      <c r="J86" s="20"/>
      <c r="K86" s="81" t="str">
        <f t="shared" si="8"/>
        <v/>
      </c>
      <c r="L86" s="81"/>
      <c r="M86" s="6" t="str">
        <f t="shared" si="11"/>
        <v/>
      </c>
      <c r="N86" s="20"/>
      <c r="O86" s="8"/>
      <c r="P86" s="82"/>
      <c r="Q86" s="82"/>
      <c r="R86" s="83" t="str">
        <f t="shared" si="9"/>
        <v/>
      </c>
      <c r="S86" s="83"/>
      <c r="T86" s="84" t="str">
        <f t="shared" si="12"/>
        <v/>
      </c>
      <c r="U86" s="84"/>
    </row>
    <row r="87" spans="2:21" x14ac:dyDescent="0.15">
      <c r="B87" s="20">
        <v>79</v>
      </c>
      <c r="C87" s="81" t="str">
        <f t="shared" si="10"/>
        <v/>
      </c>
      <c r="D87" s="81"/>
      <c r="E87" s="20"/>
      <c r="F87" s="8"/>
      <c r="G87" s="20" t="s">
        <v>3</v>
      </c>
      <c r="H87" s="82"/>
      <c r="I87" s="82"/>
      <c r="J87" s="20"/>
      <c r="K87" s="81" t="str">
        <f t="shared" si="8"/>
        <v/>
      </c>
      <c r="L87" s="81"/>
      <c r="M87" s="6" t="str">
        <f t="shared" si="11"/>
        <v/>
      </c>
      <c r="N87" s="20"/>
      <c r="O87" s="8"/>
      <c r="P87" s="82"/>
      <c r="Q87" s="82"/>
      <c r="R87" s="83" t="str">
        <f t="shared" si="9"/>
        <v/>
      </c>
      <c r="S87" s="83"/>
      <c r="T87" s="84" t="str">
        <f t="shared" si="12"/>
        <v/>
      </c>
      <c r="U87" s="84"/>
    </row>
    <row r="88" spans="2:21" x14ac:dyDescent="0.15">
      <c r="B88" s="20">
        <v>80</v>
      </c>
      <c r="C88" s="81" t="str">
        <f t="shared" si="10"/>
        <v/>
      </c>
      <c r="D88" s="81"/>
      <c r="E88" s="20"/>
      <c r="F88" s="8"/>
      <c r="G88" s="20" t="s">
        <v>3</v>
      </c>
      <c r="H88" s="82"/>
      <c r="I88" s="82"/>
      <c r="J88" s="20"/>
      <c r="K88" s="81" t="str">
        <f t="shared" si="8"/>
        <v/>
      </c>
      <c r="L88" s="81"/>
      <c r="M88" s="6" t="str">
        <f t="shared" si="11"/>
        <v/>
      </c>
      <c r="N88" s="20"/>
      <c r="O88" s="8"/>
      <c r="P88" s="82"/>
      <c r="Q88" s="82"/>
      <c r="R88" s="83" t="str">
        <f t="shared" si="9"/>
        <v/>
      </c>
      <c r="S88" s="83"/>
      <c r="T88" s="84" t="str">
        <f t="shared" si="12"/>
        <v/>
      </c>
      <c r="U88" s="84"/>
    </row>
    <row r="89" spans="2:21" x14ac:dyDescent="0.15">
      <c r="B89" s="20">
        <v>81</v>
      </c>
      <c r="C89" s="81" t="str">
        <f t="shared" si="10"/>
        <v/>
      </c>
      <c r="D89" s="81"/>
      <c r="E89" s="20"/>
      <c r="F89" s="8"/>
      <c r="G89" s="20" t="s">
        <v>3</v>
      </c>
      <c r="H89" s="82"/>
      <c r="I89" s="82"/>
      <c r="J89" s="20"/>
      <c r="K89" s="81" t="str">
        <f t="shared" si="8"/>
        <v/>
      </c>
      <c r="L89" s="81"/>
      <c r="M89" s="6" t="str">
        <f t="shared" si="11"/>
        <v/>
      </c>
      <c r="N89" s="20"/>
      <c r="O89" s="8"/>
      <c r="P89" s="82"/>
      <c r="Q89" s="82"/>
      <c r="R89" s="83" t="str">
        <f t="shared" si="9"/>
        <v/>
      </c>
      <c r="S89" s="83"/>
      <c r="T89" s="84" t="str">
        <f t="shared" si="12"/>
        <v/>
      </c>
      <c r="U89" s="84"/>
    </row>
    <row r="90" spans="2:21" x14ac:dyDescent="0.15">
      <c r="B90" s="20">
        <v>82</v>
      </c>
      <c r="C90" s="81" t="str">
        <f t="shared" si="10"/>
        <v/>
      </c>
      <c r="D90" s="81"/>
      <c r="E90" s="20"/>
      <c r="F90" s="8"/>
      <c r="G90" s="20" t="s">
        <v>3</v>
      </c>
      <c r="H90" s="82"/>
      <c r="I90" s="82"/>
      <c r="J90" s="20"/>
      <c r="K90" s="81" t="str">
        <f t="shared" si="8"/>
        <v/>
      </c>
      <c r="L90" s="81"/>
      <c r="M90" s="6" t="str">
        <f t="shared" si="11"/>
        <v/>
      </c>
      <c r="N90" s="20"/>
      <c r="O90" s="8"/>
      <c r="P90" s="82"/>
      <c r="Q90" s="82"/>
      <c r="R90" s="83" t="str">
        <f t="shared" si="9"/>
        <v/>
      </c>
      <c r="S90" s="83"/>
      <c r="T90" s="84" t="str">
        <f t="shared" si="12"/>
        <v/>
      </c>
      <c r="U90" s="84"/>
    </row>
    <row r="91" spans="2:21" x14ac:dyDescent="0.15">
      <c r="B91" s="20">
        <v>83</v>
      </c>
      <c r="C91" s="81" t="str">
        <f t="shared" si="10"/>
        <v/>
      </c>
      <c r="D91" s="81"/>
      <c r="E91" s="20"/>
      <c r="F91" s="8"/>
      <c r="G91" s="20" t="s">
        <v>3</v>
      </c>
      <c r="H91" s="82"/>
      <c r="I91" s="82"/>
      <c r="J91" s="20"/>
      <c r="K91" s="81" t="str">
        <f t="shared" si="8"/>
        <v/>
      </c>
      <c r="L91" s="81"/>
      <c r="M91" s="6" t="str">
        <f t="shared" si="11"/>
        <v/>
      </c>
      <c r="N91" s="20"/>
      <c r="O91" s="8"/>
      <c r="P91" s="82"/>
      <c r="Q91" s="82"/>
      <c r="R91" s="83" t="str">
        <f t="shared" si="9"/>
        <v/>
      </c>
      <c r="S91" s="83"/>
      <c r="T91" s="84" t="str">
        <f t="shared" si="12"/>
        <v/>
      </c>
      <c r="U91" s="84"/>
    </row>
    <row r="92" spans="2:21" x14ac:dyDescent="0.15">
      <c r="B92" s="20">
        <v>84</v>
      </c>
      <c r="C92" s="81" t="str">
        <f t="shared" si="10"/>
        <v/>
      </c>
      <c r="D92" s="81"/>
      <c r="E92" s="20"/>
      <c r="F92" s="8"/>
      <c r="G92" s="20" t="s">
        <v>2</v>
      </c>
      <c r="H92" s="82"/>
      <c r="I92" s="82"/>
      <c r="J92" s="20"/>
      <c r="K92" s="81" t="str">
        <f t="shared" si="8"/>
        <v/>
      </c>
      <c r="L92" s="81"/>
      <c r="M92" s="6" t="str">
        <f t="shared" si="11"/>
        <v/>
      </c>
      <c r="N92" s="20"/>
      <c r="O92" s="8"/>
      <c r="P92" s="82"/>
      <c r="Q92" s="82"/>
      <c r="R92" s="83" t="str">
        <f t="shared" si="9"/>
        <v/>
      </c>
      <c r="S92" s="83"/>
      <c r="T92" s="84" t="str">
        <f>IF(O92="","",IF(R92&lt;0,J92*(-1),IF(G92="買",(P92-H92)*10000,(H92-P92)*10000)))</f>
        <v/>
      </c>
      <c r="U92" s="84"/>
    </row>
    <row r="93" spans="2:21" x14ac:dyDescent="0.15">
      <c r="B93" s="20">
        <v>85</v>
      </c>
      <c r="C93" s="81" t="str">
        <f t="shared" si="10"/>
        <v/>
      </c>
      <c r="D93" s="81"/>
      <c r="E93" s="20"/>
      <c r="F93" s="8"/>
      <c r="G93" s="20" t="s">
        <v>3</v>
      </c>
      <c r="H93" s="82"/>
      <c r="I93" s="82"/>
      <c r="J93" s="20"/>
      <c r="K93" s="81" t="str">
        <f t="shared" si="8"/>
        <v/>
      </c>
      <c r="L93" s="81"/>
      <c r="M93" s="6" t="str">
        <f t="shared" si="11"/>
        <v/>
      </c>
      <c r="N93" s="20"/>
      <c r="O93" s="8"/>
      <c r="P93" s="82"/>
      <c r="Q93" s="82"/>
      <c r="R93" s="83" t="str">
        <f t="shared" si="9"/>
        <v/>
      </c>
      <c r="S93" s="83"/>
      <c r="T93" s="84" t="str">
        <f>IF(O93="","",IF(R93&lt;0,J93*(-1),IF(G93="買",(P93-H93)*10000,(H93-P93)*10000)))</f>
        <v/>
      </c>
      <c r="U93" s="84"/>
    </row>
    <row r="94" spans="2:21" x14ac:dyDescent="0.15">
      <c r="B94" s="20">
        <v>86</v>
      </c>
      <c r="C94" s="81" t="str">
        <f t="shared" si="10"/>
        <v/>
      </c>
      <c r="D94" s="81"/>
      <c r="E94" s="20"/>
      <c r="F94" s="8"/>
      <c r="G94" s="20" t="s">
        <v>2</v>
      </c>
      <c r="H94" s="82"/>
      <c r="I94" s="82"/>
      <c r="J94" s="20"/>
      <c r="K94" s="81" t="str">
        <f t="shared" si="8"/>
        <v/>
      </c>
      <c r="L94" s="81"/>
      <c r="M94" s="6" t="str">
        <f t="shared" si="11"/>
        <v/>
      </c>
      <c r="N94" s="20"/>
      <c r="O94" s="8"/>
      <c r="P94" s="82"/>
      <c r="Q94" s="82"/>
      <c r="R94" s="83" t="str">
        <f t="shared" si="9"/>
        <v/>
      </c>
      <c r="S94" s="83"/>
      <c r="T94" s="84" t="str">
        <f>IF(O94="","",IF(R94&lt;0,J94*(-1),IF(G94="買",(P94-H94)*10000,(H94-P94)*10000)))</f>
        <v/>
      </c>
      <c r="U94" s="84"/>
    </row>
    <row r="95" spans="2:21" x14ac:dyDescent="0.15">
      <c r="B95" s="20">
        <v>87</v>
      </c>
      <c r="C95" s="81" t="str">
        <f t="shared" si="10"/>
        <v/>
      </c>
      <c r="D95" s="81"/>
      <c r="E95" s="20"/>
      <c r="F95" s="8"/>
      <c r="G95" s="20" t="s">
        <v>3</v>
      </c>
      <c r="H95" s="82"/>
      <c r="I95" s="82"/>
      <c r="J95" s="20"/>
      <c r="K95" s="81" t="str">
        <f t="shared" si="8"/>
        <v/>
      </c>
      <c r="L95" s="81"/>
      <c r="M95" s="6" t="str">
        <f t="shared" si="11"/>
        <v/>
      </c>
      <c r="N95" s="20"/>
      <c r="O95" s="8"/>
      <c r="P95" s="82"/>
      <c r="Q95" s="82"/>
      <c r="R95" s="83" t="str">
        <f t="shared" si="9"/>
        <v/>
      </c>
      <c r="S95" s="83"/>
      <c r="T95" s="84" t="str">
        <f>IF(O95="","",IF(R95&lt;0,J95*(-1),IF(G95="買",(P95-H95)*10000,(H95-P95)*10000)))</f>
        <v/>
      </c>
      <c r="U95" s="84"/>
    </row>
    <row r="96" spans="2:21" x14ac:dyDescent="0.15">
      <c r="B96" s="20">
        <v>88</v>
      </c>
      <c r="C96" s="81" t="str">
        <f t="shared" si="10"/>
        <v/>
      </c>
      <c r="D96" s="81"/>
      <c r="E96" s="20"/>
      <c r="F96" s="8"/>
      <c r="G96" s="20" t="s">
        <v>2</v>
      </c>
      <c r="H96" s="82"/>
      <c r="I96" s="82"/>
      <c r="J96" s="20"/>
      <c r="K96" s="81" t="str">
        <f t="shared" si="8"/>
        <v/>
      </c>
      <c r="L96" s="81"/>
      <c r="M96" s="6" t="str">
        <f t="shared" si="11"/>
        <v/>
      </c>
      <c r="N96" s="20"/>
      <c r="O96" s="8"/>
      <c r="P96" s="82"/>
      <c r="Q96" s="82"/>
      <c r="R96" s="83" t="str">
        <f t="shared" si="9"/>
        <v/>
      </c>
      <c r="S96" s="83"/>
      <c r="T96" s="84" t="str">
        <f>IF(O96="","",IF(R96&lt;0,J96*(-1),IF(G96="買",(P96-H96)*10000,(H96-P96)*10000)))</f>
        <v/>
      </c>
      <c r="U96" s="84"/>
    </row>
    <row r="97" spans="2:21" x14ac:dyDescent="0.15">
      <c r="B97" s="20">
        <v>89</v>
      </c>
      <c r="C97" s="81" t="str">
        <f t="shared" si="10"/>
        <v/>
      </c>
      <c r="D97" s="81"/>
      <c r="E97" s="20"/>
      <c r="F97" s="8"/>
      <c r="G97" s="20" t="s">
        <v>3</v>
      </c>
      <c r="H97" s="82"/>
      <c r="I97" s="82"/>
      <c r="J97" s="20"/>
      <c r="K97" s="81" t="str">
        <f t="shared" si="8"/>
        <v/>
      </c>
      <c r="L97" s="81"/>
      <c r="M97" s="6" t="str">
        <f t="shared" si="11"/>
        <v/>
      </c>
      <c r="N97" s="20"/>
      <c r="O97" s="8"/>
      <c r="P97" s="82"/>
      <c r="Q97" s="82"/>
      <c r="R97" s="83" t="str">
        <f t="shared" si="9"/>
        <v/>
      </c>
      <c r="S97" s="83"/>
      <c r="T97" s="84" t="str">
        <f t="shared" ref="T97:T108" si="13">IF(O97="","",IF(R97&lt;0,J97*(-1),IF(G97="買",(P97-H97)*10000,(H97-P97)*10000)))</f>
        <v/>
      </c>
      <c r="U97" s="84"/>
    </row>
    <row r="98" spans="2:21" x14ac:dyDescent="0.15">
      <c r="B98" s="20">
        <v>90</v>
      </c>
      <c r="C98" s="81" t="str">
        <f t="shared" si="10"/>
        <v/>
      </c>
      <c r="D98" s="81"/>
      <c r="E98" s="20"/>
      <c r="F98" s="8"/>
      <c r="G98" s="20" t="s">
        <v>2</v>
      </c>
      <c r="H98" s="82"/>
      <c r="I98" s="82"/>
      <c r="J98" s="20"/>
      <c r="K98" s="81" t="str">
        <f t="shared" si="8"/>
        <v/>
      </c>
      <c r="L98" s="81"/>
      <c r="M98" s="6" t="str">
        <f t="shared" si="11"/>
        <v/>
      </c>
      <c r="N98" s="20"/>
      <c r="O98" s="8"/>
      <c r="P98" s="82"/>
      <c r="Q98" s="82"/>
      <c r="R98" s="83" t="str">
        <f t="shared" si="9"/>
        <v/>
      </c>
      <c r="S98" s="83"/>
      <c r="T98" s="84" t="str">
        <f t="shared" si="13"/>
        <v/>
      </c>
      <c r="U98" s="84"/>
    </row>
    <row r="99" spans="2:21" x14ac:dyDescent="0.15">
      <c r="B99" s="20">
        <v>91</v>
      </c>
      <c r="C99" s="81" t="str">
        <f t="shared" si="10"/>
        <v/>
      </c>
      <c r="D99" s="81"/>
      <c r="E99" s="20"/>
      <c r="F99" s="8"/>
      <c r="G99" s="20" t="s">
        <v>3</v>
      </c>
      <c r="H99" s="82"/>
      <c r="I99" s="82"/>
      <c r="J99" s="20"/>
      <c r="K99" s="81" t="str">
        <f t="shared" si="8"/>
        <v/>
      </c>
      <c r="L99" s="81"/>
      <c r="M99" s="6" t="str">
        <f t="shared" si="11"/>
        <v/>
      </c>
      <c r="N99" s="20"/>
      <c r="O99" s="8"/>
      <c r="P99" s="82"/>
      <c r="Q99" s="82"/>
      <c r="R99" s="83" t="str">
        <f t="shared" si="9"/>
        <v/>
      </c>
      <c r="S99" s="83"/>
      <c r="T99" s="84" t="str">
        <f t="shared" si="13"/>
        <v/>
      </c>
      <c r="U99" s="84"/>
    </row>
    <row r="100" spans="2:21" x14ac:dyDescent="0.15">
      <c r="B100" s="20">
        <v>92</v>
      </c>
      <c r="C100" s="81" t="str">
        <f t="shared" si="10"/>
        <v/>
      </c>
      <c r="D100" s="81"/>
      <c r="E100" s="20"/>
      <c r="F100" s="8"/>
      <c r="G100" s="20" t="s">
        <v>3</v>
      </c>
      <c r="H100" s="82"/>
      <c r="I100" s="82"/>
      <c r="J100" s="20"/>
      <c r="K100" s="81" t="str">
        <f t="shared" si="8"/>
        <v/>
      </c>
      <c r="L100" s="81"/>
      <c r="M100" s="6" t="str">
        <f t="shared" si="11"/>
        <v/>
      </c>
      <c r="N100" s="20"/>
      <c r="O100" s="8"/>
      <c r="P100" s="82"/>
      <c r="Q100" s="82"/>
      <c r="R100" s="83" t="str">
        <f t="shared" si="9"/>
        <v/>
      </c>
      <c r="S100" s="83"/>
      <c r="T100" s="84" t="str">
        <f t="shared" si="13"/>
        <v/>
      </c>
      <c r="U100" s="84"/>
    </row>
    <row r="101" spans="2:21" x14ac:dyDescent="0.15">
      <c r="B101" s="20">
        <v>93</v>
      </c>
      <c r="C101" s="81" t="str">
        <f t="shared" si="10"/>
        <v/>
      </c>
      <c r="D101" s="81"/>
      <c r="E101" s="20"/>
      <c r="F101" s="8"/>
      <c r="G101" s="20" t="s">
        <v>2</v>
      </c>
      <c r="H101" s="82"/>
      <c r="I101" s="82"/>
      <c r="J101" s="20"/>
      <c r="K101" s="81" t="str">
        <f t="shared" si="8"/>
        <v/>
      </c>
      <c r="L101" s="81"/>
      <c r="M101" s="6" t="str">
        <f t="shared" si="11"/>
        <v/>
      </c>
      <c r="N101" s="20"/>
      <c r="O101" s="8"/>
      <c r="P101" s="82"/>
      <c r="Q101" s="82"/>
      <c r="R101" s="83" t="str">
        <f t="shared" si="9"/>
        <v/>
      </c>
      <c r="S101" s="83"/>
      <c r="T101" s="84" t="str">
        <f t="shared" si="13"/>
        <v/>
      </c>
      <c r="U101" s="84"/>
    </row>
    <row r="102" spans="2:21" x14ac:dyDescent="0.15">
      <c r="B102" s="20">
        <v>94</v>
      </c>
      <c r="C102" s="81" t="str">
        <f t="shared" si="10"/>
        <v/>
      </c>
      <c r="D102" s="81"/>
      <c r="E102" s="20"/>
      <c r="F102" s="8"/>
      <c r="G102" s="20" t="s">
        <v>2</v>
      </c>
      <c r="H102" s="82"/>
      <c r="I102" s="82"/>
      <c r="J102" s="20"/>
      <c r="K102" s="81" t="str">
        <f t="shared" si="8"/>
        <v/>
      </c>
      <c r="L102" s="81"/>
      <c r="M102" s="6" t="str">
        <f t="shared" si="11"/>
        <v/>
      </c>
      <c r="N102" s="20"/>
      <c r="O102" s="8"/>
      <c r="P102" s="82"/>
      <c r="Q102" s="82"/>
      <c r="R102" s="83" t="str">
        <f t="shared" si="9"/>
        <v/>
      </c>
      <c r="S102" s="83"/>
      <c r="T102" s="84" t="str">
        <f t="shared" si="13"/>
        <v/>
      </c>
      <c r="U102" s="84"/>
    </row>
    <row r="103" spans="2:21" x14ac:dyDescent="0.15">
      <c r="B103" s="20">
        <v>95</v>
      </c>
      <c r="C103" s="81" t="str">
        <f t="shared" si="10"/>
        <v/>
      </c>
      <c r="D103" s="81"/>
      <c r="E103" s="20"/>
      <c r="F103" s="8"/>
      <c r="G103" s="20" t="s">
        <v>2</v>
      </c>
      <c r="H103" s="82"/>
      <c r="I103" s="82"/>
      <c r="J103" s="20"/>
      <c r="K103" s="81" t="str">
        <f t="shared" si="8"/>
        <v/>
      </c>
      <c r="L103" s="81"/>
      <c r="M103" s="6" t="str">
        <f t="shared" si="11"/>
        <v/>
      </c>
      <c r="N103" s="20"/>
      <c r="O103" s="8"/>
      <c r="P103" s="82"/>
      <c r="Q103" s="82"/>
      <c r="R103" s="83" t="str">
        <f t="shared" si="9"/>
        <v/>
      </c>
      <c r="S103" s="83"/>
      <c r="T103" s="84" t="str">
        <f t="shared" si="13"/>
        <v/>
      </c>
      <c r="U103" s="84"/>
    </row>
    <row r="104" spans="2:21" x14ac:dyDescent="0.15">
      <c r="B104" s="20">
        <v>96</v>
      </c>
      <c r="C104" s="81" t="str">
        <f t="shared" si="10"/>
        <v/>
      </c>
      <c r="D104" s="81"/>
      <c r="E104" s="20"/>
      <c r="F104" s="8"/>
      <c r="G104" s="20" t="s">
        <v>3</v>
      </c>
      <c r="H104" s="82"/>
      <c r="I104" s="82"/>
      <c r="J104" s="20"/>
      <c r="K104" s="81" t="str">
        <f t="shared" si="8"/>
        <v/>
      </c>
      <c r="L104" s="81"/>
      <c r="M104" s="6" t="str">
        <f t="shared" si="11"/>
        <v/>
      </c>
      <c r="N104" s="20"/>
      <c r="O104" s="8"/>
      <c r="P104" s="82"/>
      <c r="Q104" s="82"/>
      <c r="R104" s="83" t="str">
        <f t="shared" si="9"/>
        <v/>
      </c>
      <c r="S104" s="83"/>
      <c r="T104" s="84" t="str">
        <f t="shared" si="13"/>
        <v/>
      </c>
      <c r="U104" s="84"/>
    </row>
    <row r="105" spans="2:21" x14ac:dyDescent="0.15">
      <c r="B105" s="20">
        <v>97</v>
      </c>
      <c r="C105" s="81" t="str">
        <f t="shared" si="10"/>
        <v/>
      </c>
      <c r="D105" s="81"/>
      <c r="E105" s="20"/>
      <c r="F105" s="8"/>
      <c r="G105" s="20" t="s">
        <v>2</v>
      </c>
      <c r="H105" s="82"/>
      <c r="I105" s="82"/>
      <c r="J105" s="20"/>
      <c r="K105" s="81" t="str">
        <f t="shared" si="8"/>
        <v/>
      </c>
      <c r="L105" s="81"/>
      <c r="M105" s="6" t="str">
        <f t="shared" si="11"/>
        <v/>
      </c>
      <c r="N105" s="20"/>
      <c r="O105" s="8"/>
      <c r="P105" s="82"/>
      <c r="Q105" s="82"/>
      <c r="R105" s="83" t="str">
        <f t="shared" si="9"/>
        <v/>
      </c>
      <c r="S105" s="83"/>
      <c r="T105" s="84" t="str">
        <f t="shared" si="13"/>
        <v/>
      </c>
      <c r="U105" s="84"/>
    </row>
    <row r="106" spans="2:21" x14ac:dyDescent="0.15">
      <c r="B106" s="20">
        <v>98</v>
      </c>
      <c r="C106" s="81" t="str">
        <f t="shared" si="10"/>
        <v/>
      </c>
      <c r="D106" s="81"/>
      <c r="E106" s="20"/>
      <c r="F106" s="8"/>
      <c r="G106" s="20" t="s">
        <v>3</v>
      </c>
      <c r="H106" s="82"/>
      <c r="I106" s="82"/>
      <c r="J106" s="20"/>
      <c r="K106" s="81" t="str">
        <f t="shared" si="8"/>
        <v/>
      </c>
      <c r="L106" s="81"/>
      <c r="M106" s="6" t="str">
        <f t="shared" si="11"/>
        <v/>
      </c>
      <c r="N106" s="20"/>
      <c r="O106" s="8"/>
      <c r="P106" s="82"/>
      <c r="Q106" s="82"/>
      <c r="R106" s="83" t="str">
        <f t="shared" si="9"/>
        <v/>
      </c>
      <c r="S106" s="83"/>
      <c r="T106" s="84" t="str">
        <f t="shared" si="13"/>
        <v/>
      </c>
      <c r="U106" s="84"/>
    </row>
    <row r="107" spans="2:21" x14ac:dyDescent="0.15">
      <c r="B107" s="20">
        <v>99</v>
      </c>
      <c r="C107" s="81" t="str">
        <f t="shared" si="10"/>
        <v/>
      </c>
      <c r="D107" s="81"/>
      <c r="E107" s="20"/>
      <c r="F107" s="8"/>
      <c r="G107" s="20" t="s">
        <v>3</v>
      </c>
      <c r="H107" s="82"/>
      <c r="I107" s="82"/>
      <c r="J107" s="20"/>
      <c r="K107" s="81" t="str">
        <f t="shared" si="8"/>
        <v/>
      </c>
      <c r="L107" s="81"/>
      <c r="M107" s="6" t="str">
        <f t="shared" si="11"/>
        <v/>
      </c>
      <c r="N107" s="20"/>
      <c r="O107" s="8"/>
      <c r="P107" s="82"/>
      <c r="Q107" s="82"/>
      <c r="R107" s="83" t="str">
        <f t="shared" si="9"/>
        <v/>
      </c>
      <c r="S107" s="83"/>
      <c r="T107" s="84" t="str">
        <f t="shared" si="13"/>
        <v/>
      </c>
      <c r="U107" s="84"/>
    </row>
    <row r="108" spans="2:21" x14ac:dyDescent="0.15">
      <c r="B108" s="20">
        <v>100</v>
      </c>
      <c r="C108" s="81" t="str">
        <f t="shared" si="10"/>
        <v/>
      </c>
      <c r="D108" s="81"/>
      <c r="E108" s="20"/>
      <c r="F108" s="8"/>
      <c r="G108" s="20" t="s">
        <v>2</v>
      </c>
      <c r="H108" s="82"/>
      <c r="I108" s="82"/>
      <c r="J108" s="20"/>
      <c r="K108" s="81" t="str">
        <f t="shared" si="8"/>
        <v/>
      </c>
      <c r="L108" s="81"/>
      <c r="M108" s="6" t="str">
        <f t="shared" si="11"/>
        <v/>
      </c>
      <c r="N108" s="20"/>
      <c r="O108" s="8"/>
      <c r="P108" s="82"/>
      <c r="Q108" s="82"/>
      <c r="R108" s="83" t="str">
        <f t="shared" si="9"/>
        <v/>
      </c>
      <c r="S108" s="83"/>
      <c r="T108" s="84" t="str">
        <f t="shared" si="13"/>
        <v/>
      </c>
      <c r="U108" s="84"/>
    </row>
    <row r="109" spans="2:2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検証（GBPUSD４H）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澤田琴江</cp:lastModifiedBy>
  <cp:revision/>
  <cp:lastPrinted>2015-12-05T01:20:04Z</cp:lastPrinted>
  <dcterms:created xsi:type="dcterms:W3CDTF">2013-10-09T23:04:08Z</dcterms:created>
  <dcterms:modified xsi:type="dcterms:W3CDTF">2015-12-15T03:34:33Z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