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000" windowHeight="9540" activeTab="3"/>
  </bookViews>
  <sheets>
    <sheet name="検証ユーロ円４Ｈトレスト" sheetId="1" r:id="rId1"/>
    <sheet name="検証ユーロ円４ＨＦＩＢ0.618" sheetId="2" r:id="rId2"/>
    <sheet name="画像" sheetId="3" r:id="rId3"/>
    <sheet name="気づき (2)" sheetId="4" r:id="rId4"/>
    <sheet name="検証終了通貨" sheetId="5" r:id="rId5"/>
    <sheet name="テンプレ" sheetId="6" r:id="rId6"/>
    <sheet name="Sheet1" sheetId="7" r:id="rId7"/>
    <sheet name="検証済（EURUSD日足ストップそのまま） " sheetId="8" r:id="rId8"/>
    <sheet name="検証済（EURUSD日足建値決済）" sheetId="9" r:id="rId9"/>
    <sheet name="気づき" sheetId="10" r:id="rId10"/>
    <sheet name="Sheet3" sheetId="11" r:id="rId11"/>
  </sheets>
  <definedNames/>
  <calcPr fullCalcOnLoad="1"/>
</workbook>
</file>

<file path=xl/sharedStrings.xml><?xml version="1.0" encoding="utf-8"?>
<sst xmlns="http://schemas.openxmlformats.org/spreadsheetml/2006/main" count="1260" uniqueCount="109">
  <si>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</si>
  <si>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</si>
  <si>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</si>
  <si>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</si>
  <si>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</si>
  <si>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</si>
  <si>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</si>
  <si>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</si>
  <si>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</si>
  <si>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</si>
  <si>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</si>
  <si>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</si>
  <si>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</si>
  <si>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</si>
  <si>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</si>
  <si>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</si>
  <si>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</si>
  <si>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</si>
  <si>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</si>
  <si>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</si>
  <si>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</si>
  <si>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</si>
  <si>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</si>
  <si>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</si>
  <si>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ロット</t>
  </si>
  <si>
    <t>決済</t>
  </si>
  <si>
    <t>損益</t>
  </si>
  <si>
    <t>西暦</t>
  </si>
  <si>
    <t>日付</t>
  </si>
  <si>
    <t>売買</t>
  </si>
  <si>
    <t>レート</t>
  </si>
  <si>
    <t>pips</t>
  </si>
  <si>
    <t>損失上限</t>
  </si>
  <si>
    <t>金額</t>
  </si>
  <si>
    <t>・トレーリングストップ（ダウ理論）</t>
  </si>
  <si>
    <t>日足</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</si>
  <si>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</si>
  <si>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</si>
  <si>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</si>
  <si>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</si>
  <si>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</si>
  <si>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</si>
  <si>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</si>
  <si>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</si>
  <si>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</si>
  <si>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リスク（1%）</t>
  </si>
  <si>
    <t>ユーロ円</t>
  </si>
  <si>
    <t>pin bar, EURJPY,日足、トレーリングストップでの決済での検証です。今回は①ストップをそのままにした場合と、②建値決済（+１７pipsで建値にストップを上げる方法）による方法を同時に平行して行い、比較しながらの検証です。結論からすると①のほうが大きく勝てています。ただ、どちらのやり方でも勝てるみたいです。</t>
  </si>
  <si>
    <t>今回やってみた2つの方法を同時に検証するというやり方は両社の比較という点で、気持ちの中に落とし込みやすいです。次はトレーリングストップとＦＩＢをターゲットにした決済方法とで比較検証したいです。</t>
  </si>
  <si>
    <t>①のほうが負けるときは連続して負けますが勝つときは大きく伸ばすことができます。それに比べて②ではコツコツ勝っていくという感じです。①のほうが大きく勝てますが、②のほうが安心かなとも思われます。ひとまず②の建値決済方式を採用することとします。</t>
  </si>
  <si>
    <t>EUR/ＪＰＹ</t>
  </si>
  <si>
    <t>44、45</t>
  </si>
  <si>
    <t>リスク（1%）</t>
  </si>
  <si>
    <t>リスク（2%）</t>
  </si>
  <si>
    <t>リスク（3%）</t>
  </si>
  <si>
    <t>リスク（4%）</t>
  </si>
  <si>
    <t>リスク（5%）</t>
  </si>
  <si>
    <t>リスク（10%）</t>
  </si>
  <si>
    <t>時間足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</si>
  <si>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</si>
  <si>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</si>
  <si>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</si>
  <si>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</si>
  <si>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</si>
  <si>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</si>
  <si>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</si>
  <si>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</si>
  <si>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</si>
  <si>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</si>
  <si>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</si>
  <si>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</si>
  <si>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</si>
  <si>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</si>
  <si>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</si>
  <si>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</si>
  <si>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</si>
  <si>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</si>
  <si>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</si>
  <si>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</si>
  <si>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</si>
  <si>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</si>
  <si>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</si>
  <si>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</si>
  <si>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</si>
  <si>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</si>
  <si>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</si>
  <si>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</si>
  <si>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</si>
  <si>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</si>
  <si>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売</t>
  </si>
  <si>
    <t>トレーリングストップ</t>
  </si>
  <si>
    <t>ＦＩＢ</t>
  </si>
  <si>
    <t>直近の高値からＰＢの安値にかけてＦＩＢをひき-0.618で決済する</t>
  </si>
  <si>
    <t>4H足</t>
  </si>
  <si>
    <t>ＥＵＲＪＰＹ</t>
  </si>
  <si>
    <t>・トレーリングストップ（ダウ理論）。　　　　　　　　　　　　建値決済（+17pipsで建値にstopを上げる）</t>
  </si>
  <si>
    <t>４Ｈ足</t>
  </si>
  <si>
    <t>直近の高値（安値）からＰＢの安値（高値）までＦＩＢを引き-0.618で決済する。建値決済</t>
  </si>
  <si>
    <t>FIB</t>
  </si>
  <si>
    <t>トレーリングストップ</t>
  </si>
  <si>
    <t>FIB-0.618</t>
  </si>
  <si>
    <t>トレーリングストップ</t>
  </si>
  <si>
    <t>FIB-0.618</t>
  </si>
  <si>
    <t>FIB</t>
  </si>
  <si>
    <t>2/29</t>
  </si>
  <si>
    <t>50,56</t>
  </si>
  <si>
    <t>pin bar, EURJPY,4時間足、建値決済での決済での検証です。今回は①トレーリングストップ、②直近の安値（高値）からFIBを引きその-0.618の2つを同時に行い、比較しながらの検証です。結論からすると①のほうが大きく勝てています。ただ、どちらのやり方でも勝てるみたいです。</t>
  </si>
  <si>
    <t>建値決済なのでどちらも連敗は少ないです。ただ、①のほうが勝ちを伸ばせますがちらちら見なければならないのに対し、②のほうはいったんエントリーしたらほったらかしという感じです（建値に上げるところは別）。ひとまず（ほったらかしできるので）②のFIB方式を採用することとします。</t>
  </si>
  <si>
    <t>ターゲットをFIB-0.618として建値決済をしない方法が最もエントリー後にチャートを見なくてすむ方法と思います。よって次は決済をFIB-0.618とし、建値決済の方法とそれをしない方法の違いを比較検討したい。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</si>
</sst>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0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42" fillId="0" borderId="10" xfId="0" applyFont="1" applyFill="1" applyBorder="1" applyAlignment="1">
      <alignment horizontal="center" vertical="center"/>
    </xf>
    <xf numFmtId="189" fontId="40" fillId="0" borderId="16" xfId="0" applyNumberFormat="1" applyFont="1" applyFill="1" applyBorder="1" applyAlignment="1">
      <alignment horizontal="center" vertical="center"/>
    </xf>
    <xf numFmtId="189" fontId="40" fillId="0" borderId="11" xfId="0" applyNumberFormat="1" applyFont="1" applyFill="1" applyBorder="1" applyAlignment="1">
      <alignment horizontal="center" vertical="center"/>
    </xf>
    <xf numFmtId="0" fontId="40" fillId="0" borderId="16" xfId="0" applyFont="1" applyFill="1" applyBorder="1" applyAlignment="1">
      <alignment horizontal="center" vertical="center"/>
    </xf>
    <xf numFmtId="0" fontId="40" fillId="0" borderId="11" xfId="0" applyFont="1" applyFill="1" applyBorder="1" applyAlignment="1">
      <alignment horizontal="center" vertical="center"/>
    </xf>
    <xf numFmtId="186" fontId="40" fillId="0" borderId="16" xfId="0" applyNumberFormat="1" applyFont="1" applyFill="1" applyBorder="1" applyAlignment="1">
      <alignment horizontal="center" vertical="center"/>
    </xf>
    <xf numFmtId="186" fontId="40" fillId="0" borderId="11" xfId="0" applyNumberFormat="1" applyFont="1" applyFill="1" applyBorder="1" applyAlignment="1">
      <alignment horizontal="center" vertical="center"/>
    </xf>
    <xf numFmtId="190" fontId="40" fillId="0" borderId="16" xfId="0" applyNumberFormat="1" applyFont="1" applyFill="1" applyBorder="1" applyAlignment="1">
      <alignment horizontal="center" vertical="center"/>
    </xf>
    <xf numFmtId="190" fontId="40" fillId="0" borderId="11" xfId="0" applyNumberFormat="1" applyFont="1" applyFill="1" applyBorder="1" applyAlignment="1">
      <alignment horizontal="center" vertical="center"/>
    </xf>
    <xf numFmtId="0" fontId="42" fillId="0" borderId="16" xfId="0" applyFont="1" applyFill="1" applyBorder="1" applyAlignment="1">
      <alignment horizontal="center" vertical="center"/>
    </xf>
    <xf numFmtId="0" fontId="42" fillId="0" borderId="11" xfId="0" applyFont="1" applyFill="1" applyBorder="1" applyAlignment="1">
      <alignment horizontal="center" vertical="center"/>
    </xf>
    <xf numFmtId="0" fontId="35" fillId="37" borderId="16" xfId="0" applyFont="1" applyFill="1" applyBorder="1" applyAlignment="1">
      <alignment horizontal="center" vertical="center" shrinkToFit="1"/>
    </xf>
    <xf numFmtId="0" fontId="35" fillId="37" borderId="12" xfId="0" applyFont="1" applyFill="1" applyBorder="1" applyAlignment="1">
      <alignment horizontal="center" vertical="center" shrinkToFit="1"/>
    </xf>
    <xf numFmtId="0" fontId="35" fillId="37" borderId="11" xfId="0" applyFont="1" applyFill="1" applyBorder="1" applyAlignment="1">
      <alignment horizontal="center" vertical="center" shrinkToFit="1"/>
    </xf>
    <xf numFmtId="0" fontId="35" fillId="34" borderId="14" xfId="0" applyFont="1" applyFill="1" applyBorder="1" applyAlignment="1">
      <alignment horizontal="center" vertical="center" shrinkToFit="1"/>
    </xf>
    <xf numFmtId="0" fontId="35" fillId="36" borderId="14" xfId="0" applyFont="1" applyFill="1" applyBorder="1" applyAlignment="1">
      <alignment horizontal="center" vertical="center" shrinkToFit="1"/>
    </xf>
    <xf numFmtId="0" fontId="35" fillId="36" borderId="1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7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123825</xdr:colOff>
      <xdr:row>34</xdr:row>
      <xdr:rowOff>104775</xdr:rowOff>
    </xdr:to>
    <xdr:pic>
      <xdr:nvPicPr>
        <xdr:cNvPr id="1" name="図 2"/>
        <xdr:cNvPicPr preferRelativeResize="1">
          <a:picLocks noChangeAspect="1"/>
        </xdr:cNvPicPr>
      </xdr:nvPicPr>
      <xdr:blipFill>
        <a:blip r:embed="rId1"/>
        <a:stretch>
          <a:fillRect/>
        </a:stretch>
      </xdr:blipFill>
      <xdr:spPr>
        <a:xfrm>
          <a:off x="685800" y="342900"/>
          <a:ext cx="6296025" cy="5591175"/>
        </a:xfrm>
        <a:prstGeom prst="rect">
          <a:avLst/>
        </a:prstGeom>
        <a:noFill/>
        <a:ln w="9525" cmpd="sng">
          <a:noFill/>
        </a:ln>
      </xdr:spPr>
    </xdr:pic>
    <xdr:clientData/>
  </xdr:twoCellAnchor>
  <xdr:twoCellAnchor editAs="oneCell">
    <xdr:from>
      <xdr:col>1</xdr:col>
      <xdr:colOff>0</xdr:colOff>
      <xdr:row>38</xdr:row>
      <xdr:rowOff>0</xdr:rowOff>
    </xdr:from>
    <xdr:to>
      <xdr:col>9</xdr:col>
      <xdr:colOff>590550</xdr:colOff>
      <xdr:row>68</xdr:row>
      <xdr:rowOff>152400</xdr:rowOff>
    </xdr:to>
    <xdr:pic>
      <xdr:nvPicPr>
        <xdr:cNvPr id="2" name="図 3"/>
        <xdr:cNvPicPr preferRelativeResize="1">
          <a:picLocks noChangeAspect="1"/>
        </xdr:cNvPicPr>
      </xdr:nvPicPr>
      <xdr:blipFill>
        <a:blip r:embed="rId2"/>
        <a:stretch>
          <a:fillRect/>
        </a:stretch>
      </xdr:blipFill>
      <xdr:spPr>
        <a:xfrm>
          <a:off x="685800" y="6515100"/>
          <a:ext cx="6076950" cy="5295900"/>
        </a:xfrm>
        <a:prstGeom prst="rect">
          <a:avLst/>
        </a:prstGeom>
        <a:noFill/>
        <a:ln w="9525" cmpd="sng">
          <a:noFill/>
        </a:ln>
      </xdr:spPr>
    </xdr:pic>
    <xdr:clientData/>
  </xdr:twoCellAnchor>
  <xdr:twoCellAnchor editAs="oneCell">
    <xdr:from>
      <xdr:col>0</xdr:col>
      <xdr:colOff>657225</xdr:colOff>
      <xdr:row>101</xdr:row>
      <xdr:rowOff>85725</xdr:rowOff>
    </xdr:from>
    <xdr:to>
      <xdr:col>9</xdr:col>
      <xdr:colOff>638175</xdr:colOff>
      <xdr:row>130</xdr:row>
      <xdr:rowOff>142875</xdr:rowOff>
    </xdr:to>
    <xdr:pic>
      <xdr:nvPicPr>
        <xdr:cNvPr id="3" name="図 4"/>
        <xdr:cNvPicPr preferRelativeResize="1">
          <a:picLocks noChangeAspect="1"/>
        </xdr:cNvPicPr>
      </xdr:nvPicPr>
      <xdr:blipFill>
        <a:blip r:embed="rId3"/>
        <a:stretch>
          <a:fillRect/>
        </a:stretch>
      </xdr:blipFill>
      <xdr:spPr>
        <a:xfrm>
          <a:off x="657225" y="17402175"/>
          <a:ext cx="6153150" cy="5029200"/>
        </a:xfrm>
        <a:prstGeom prst="rect">
          <a:avLst/>
        </a:prstGeom>
        <a:noFill/>
        <a:ln w="9525" cmpd="sng">
          <a:noFill/>
        </a:ln>
      </xdr:spPr>
    </xdr:pic>
    <xdr:clientData/>
  </xdr:twoCellAnchor>
  <xdr:twoCellAnchor editAs="oneCell">
    <xdr:from>
      <xdr:col>1</xdr:col>
      <xdr:colOff>0</xdr:colOff>
      <xdr:row>71</xdr:row>
      <xdr:rowOff>0</xdr:rowOff>
    </xdr:from>
    <xdr:to>
      <xdr:col>9</xdr:col>
      <xdr:colOff>485775</xdr:colOff>
      <xdr:row>98</xdr:row>
      <xdr:rowOff>0</xdr:rowOff>
    </xdr:to>
    <xdr:pic>
      <xdr:nvPicPr>
        <xdr:cNvPr id="4" name="図 6"/>
        <xdr:cNvPicPr preferRelativeResize="1">
          <a:picLocks noChangeAspect="1"/>
        </xdr:cNvPicPr>
      </xdr:nvPicPr>
      <xdr:blipFill>
        <a:blip r:embed="rId4"/>
        <a:stretch>
          <a:fillRect/>
        </a:stretch>
      </xdr:blipFill>
      <xdr:spPr>
        <a:xfrm>
          <a:off x="685800" y="12172950"/>
          <a:ext cx="5972175" cy="4629150"/>
        </a:xfrm>
        <a:prstGeom prst="rect">
          <a:avLst/>
        </a:prstGeom>
        <a:noFill/>
        <a:ln w="9525" cmpd="sng">
          <a:noFill/>
        </a:ln>
      </xdr:spPr>
    </xdr:pic>
    <xdr:clientData/>
  </xdr:twoCellAnchor>
  <xdr:twoCellAnchor editAs="oneCell">
    <xdr:from>
      <xdr:col>1</xdr:col>
      <xdr:colOff>0</xdr:colOff>
      <xdr:row>133</xdr:row>
      <xdr:rowOff>0</xdr:rowOff>
    </xdr:from>
    <xdr:to>
      <xdr:col>13</xdr:col>
      <xdr:colOff>419100</xdr:colOff>
      <xdr:row>165</xdr:row>
      <xdr:rowOff>85725</xdr:rowOff>
    </xdr:to>
    <xdr:pic>
      <xdr:nvPicPr>
        <xdr:cNvPr id="5" name="図 7"/>
        <xdr:cNvPicPr preferRelativeResize="1">
          <a:picLocks noChangeAspect="1"/>
        </xdr:cNvPicPr>
      </xdr:nvPicPr>
      <xdr:blipFill>
        <a:blip r:embed="rId5"/>
        <a:stretch>
          <a:fillRect/>
        </a:stretch>
      </xdr:blipFill>
      <xdr:spPr>
        <a:xfrm>
          <a:off x="685800" y="22802850"/>
          <a:ext cx="8648700" cy="5572125"/>
        </a:xfrm>
        <a:prstGeom prst="rect">
          <a:avLst/>
        </a:prstGeom>
        <a:noFill/>
        <a:ln w="9525" cmpd="sng">
          <a:noFill/>
        </a:ln>
      </xdr:spPr>
    </xdr:pic>
    <xdr:clientData/>
  </xdr:twoCellAnchor>
  <xdr:twoCellAnchor editAs="oneCell">
    <xdr:from>
      <xdr:col>1</xdr:col>
      <xdr:colOff>0</xdr:colOff>
      <xdr:row>168</xdr:row>
      <xdr:rowOff>0</xdr:rowOff>
    </xdr:from>
    <xdr:to>
      <xdr:col>7</xdr:col>
      <xdr:colOff>476250</xdr:colOff>
      <xdr:row>200</xdr:row>
      <xdr:rowOff>76200</xdr:rowOff>
    </xdr:to>
    <xdr:pic>
      <xdr:nvPicPr>
        <xdr:cNvPr id="6" name="図 8"/>
        <xdr:cNvPicPr preferRelativeResize="1">
          <a:picLocks noChangeAspect="1"/>
        </xdr:cNvPicPr>
      </xdr:nvPicPr>
      <xdr:blipFill>
        <a:blip r:embed="rId6"/>
        <a:stretch>
          <a:fillRect/>
        </a:stretch>
      </xdr:blipFill>
      <xdr:spPr>
        <a:xfrm>
          <a:off x="685800" y="28803600"/>
          <a:ext cx="4591050" cy="5562600"/>
        </a:xfrm>
        <a:prstGeom prst="rect">
          <a:avLst/>
        </a:prstGeom>
        <a:noFill/>
        <a:ln w="9525" cmpd="sng">
          <a:noFill/>
        </a:ln>
      </xdr:spPr>
    </xdr:pic>
    <xdr:clientData/>
  </xdr:twoCellAnchor>
  <xdr:twoCellAnchor editAs="oneCell">
    <xdr:from>
      <xdr:col>1</xdr:col>
      <xdr:colOff>0</xdr:colOff>
      <xdr:row>203</xdr:row>
      <xdr:rowOff>0</xdr:rowOff>
    </xdr:from>
    <xdr:to>
      <xdr:col>10</xdr:col>
      <xdr:colOff>228600</xdr:colOff>
      <xdr:row>226</xdr:row>
      <xdr:rowOff>95250</xdr:rowOff>
    </xdr:to>
    <xdr:pic>
      <xdr:nvPicPr>
        <xdr:cNvPr id="7" name="図 9"/>
        <xdr:cNvPicPr preferRelativeResize="1">
          <a:picLocks noChangeAspect="1"/>
        </xdr:cNvPicPr>
      </xdr:nvPicPr>
      <xdr:blipFill>
        <a:blip r:embed="rId7"/>
        <a:stretch>
          <a:fillRect/>
        </a:stretch>
      </xdr:blipFill>
      <xdr:spPr>
        <a:xfrm>
          <a:off x="685800" y="34804350"/>
          <a:ext cx="6400800" cy="4038600"/>
        </a:xfrm>
        <a:prstGeom prst="rect">
          <a:avLst/>
        </a:prstGeom>
        <a:noFill/>
        <a:ln w="9525" cmpd="sng">
          <a:noFill/>
        </a:ln>
      </xdr:spPr>
    </xdr:pic>
    <xdr:clientData/>
  </xdr:twoCellAnchor>
  <xdr:twoCellAnchor editAs="oneCell">
    <xdr:from>
      <xdr:col>1</xdr:col>
      <xdr:colOff>0</xdr:colOff>
      <xdr:row>229</xdr:row>
      <xdr:rowOff>0</xdr:rowOff>
    </xdr:from>
    <xdr:to>
      <xdr:col>7</xdr:col>
      <xdr:colOff>285750</xdr:colOff>
      <xdr:row>253</xdr:row>
      <xdr:rowOff>95250</xdr:rowOff>
    </xdr:to>
    <xdr:pic>
      <xdr:nvPicPr>
        <xdr:cNvPr id="8" name="図 10"/>
        <xdr:cNvPicPr preferRelativeResize="1">
          <a:picLocks noChangeAspect="1"/>
        </xdr:cNvPicPr>
      </xdr:nvPicPr>
      <xdr:blipFill>
        <a:blip r:embed="rId8"/>
        <a:stretch>
          <a:fillRect/>
        </a:stretch>
      </xdr:blipFill>
      <xdr:spPr>
        <a:xfrm>
          <a:off x="685800" y="39262050"/>
          <a:ext cx="4400550" cy="4210050"/>
        </a:xfrm>
        <a:prstGeom prst="rect">
          <a:avLst/>
        </a:prstGeom>
        <a:noFill/>
        <a:ln w="9525" cmpd="sng">
          <a:noFill/>
        </a:ln>
      </xdr:spPr>
    </xdr:pic>
    <xdr:clientData/>
  </xdr:twoCellAnchor>
  <xdr:twoCellAnchor editAs="oneCell">
    <xdr:from>
      <xdr:col>1</xdr:col>
      <xdr:colOff>0</xdr:colOff>
      <xdr:row>256</xdr:row>
      <xdr:rowOff>0</xdr:rowOff>
    </xdr:from>
    <xdr:to>
      <xdr:col>8</xdr:col>
      <xdr:colOff>619125</xdr:colOff>
      <xdr:row>286</xdr:row>
      <xdr:rowOff>152400</xdr:rowOff>
    </xdr:to>
    <xdr:pic>
      <xdr:nvPicPr>
        <xdr:cNvPr id="9" name="図 11"/>
        <xdr:cNvPicPr preferRelativeResize="1">
          <a:picLocks noChangeAspect="1"/>
        </xdr:cNvPicPr>
      </xdr:nvPicPr>
      <xdr:blipFill>
        <a:blip r:embed="rId9"/>
        <a:stretch>
          <a:fillRect/>
        </a:stretch>
      </xdr:blipFill>
      <xdr:spPr>
        <a:xfrm>
          <a:off x="685800" y="43891200"/>
          <a:ext cx="5419725" cy="5295900"/>
        </a:xfrm>
        <a:prstGeom prst="rect">
          <a:avLst/>
        </a:prstGeom>
        <a:noFill/>
        <a:ln w="9525" cmpd="sng">
          <a:noFill/>
        </a:ln>
      </xdr:spPr>
    </xdr:pic>
    <xdr:clientData/>
  </xdr:twoCellAnchor>
  <xdr:twoCellAnchor editAs="oneCell">
    <xdr:from>
      <xdr:col>1</xdr:col>
      <xdr:colOff>0</xdr:colOff>
      <xdr:row>290</xdr:row>
      <xdr:rowOff>0</xdr:rowOff>
    </xdr:from>
    <xdr:to>
      <xdr:col>9</xdr:col>
      <xdr:colOff>504825</xdr:colOff>
      <xdr:row>320</xdr:row>
      <xdr:rowOff>66675</xdr:rowOff>
    </xdr:to>
    <xdr:pic>
      <xdr:nvPicPr>
        <xdr:cNvPr id="10" name="図 12"/>
        <xdr:cNvPicPr preferRelativeResize="1">
          <a:picLocks noChangeAspect="1"/>
        </xdr:cNvPicPr>
      </xdr:nvPicPr>
      <xdr:blipFill>
        <a:blip r:embed="rId10"/>
        <a:stretch>
          <a:fillRect/>
        </a:stretch>
      </xdr:blipFill>
      <xdr:spPr>
        <a:xfrm>
          <a:off x="685800" y="49720500"/>
          <a:ext cx="5991225" cy="5210175"/>
        </a:xfrm>
        <a:prstGeom prst="rect">
          <a:avLst/>
        </a:prstGeom>
        <a:noFill/>
        <a:ln w="9525" cmpd="sng">
          <a:noFill/>
        </a:ln>
      </xdr:spPr>
    </xdr:pic>
    <xdr:clientData/>
  </xdr:twoCellAnchor>
  <xdr:twoCellAnchor editAs="oneCell">
    <xdr:from>
      <xdr:col>1</xdr:col>
      <xdr:colOff>0</xdr:colOff>
      <xdr:row>324</xdr:row>
      <xdr:rowOff>0</xdr:rowOff>
    </xdr:from>
    <xdr:to>
      <xdr:col>7</xdr:col>
      <xdr:colOff>581025</xdr:colOff>
      <xdr:row>355</xdr:row>
      <xdr:rowOff>19050</xdr:rowOff>
    </xdr:to>
    <xdr:pic>
      <xdr:nvPicPr>
        <xdr:cNvPr id="11" name="図 13"/>
        <xdr:cNvPicPr preferRelativeResize="1">
          <a:picLocks noChangeAspect="1"/>
        </xdr:cNvPicPr>
      </xdr:nvPicPr>
      <xdr:blipFill>
        <a:blip r:embed="rId11"/>
        <a:stretch>
          <a:fillRect/>
        </a:stretch>
      </xdr:blipFill>
      <xdr:spPr>
        <a:xfrm>
          <a:off x="685800" y="55549800"/>
          <a:ext cx="4695825" cy="533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zoomScalePageLayoutView="0" workbookViewId="0" topLeftCell="B1">
      <pane ySplit="8" topLeftCell="A45"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0" bestFit="1" customWidth="1"/>
  </cols>
  <sheetData>
    <row r="2" spans="2:20" ht="13.5">
      <c r="B2" s="43" t="s">
        <v>38</v>
      </c>
      <c r="C2" s="43"/>
      <c r="D2" s="45" t="s">
        <v>94</v>
      </c>
      <c r="E2" s="45"/>
      <c r="F2" s="43" t="s">
        <v>58</v>
      </c>
      <c r="G2" s="43"/>
      <c r="H2" s="45" t="s">
        <v>96</v>
      </c>
      <c r="I2" s="45"/>
      <c r="J2" s="43" t="s">
        <v>59</v>
      </c>
      <c r="K2" s="43"/>
      <c r="L2" s="44">
        <f>C9</f>
        <v>1000000</v>
      </c>
      <c r="M2" s="45"/>
      <c r="N2" s="43" t="s">
        <v>60</v>
      </c>
      <c r="O2" s="43"/>
      <c r="P2" s="44">
        <v>2582416</v>
      </c>
      <c r="Q2" s="45"/>
      <c r="R2" s="1"/>
      <c r="S2" s="1"/>
      <c r="T2" s="1"/>
    </row>
    <row r="3" spans="2:19" ht="57" customHeight="1">
      <c r="B3" s="43" t="s">
        <v>61</v>
      </c>
      <c r="C3" s="43"/>
      <c r="D3" s="46" t="s">
        <v>62</v>
      </c>
      <c r="E3" s="46"/>
      <c r="F3" s="46"/>
      <c r="G3" s="46"/>
      <c r="H3" s="46"/>
      <c r="I3" s="46"/>
      <c r="J3" s="43" t="s">
        <v>63</v>
      </c>
      <c r="K3" s="43"/>
      <c r="L3" s="46" t="s">
        <v>95</v>
      </c>
      <c r="M3" s="47"/>
      <c r="N3" s="47"/>
      <c r="O3" s="47"/>
      <c r="P3" s="47"/>
      <c r="Q3" s="47"/>
      <c r="R3" s="1"/>
      <c r="S3" s="1"/>
    </row>
    <row r="4" spans="2:20" ht="13.5">
      <c r="B4" s="43" t="s">
        <v>65</v>
      </c>
      <c r="C4" s="43"/>
      <c r="D4" s="48">
        <f>SUM($R$9:$S$993)</f>
        <v>1582416</v>
      </c>
      <c r="E4" s="48"/>
      <c r="F4" s="43" t="s">
        <v>66</v>
      </c>
      <c r="G4" s="43"/>
      <c r="H4" s="49">
        <f>SUM($T$9:$U$108)</f>
        <v>1526.0000000000039</v>
      </c>
      <c r="I4" s="45"/>
      <c r="J4" s="50" t="s">
        <v>67</v>
      </c>
      <c r="K4" s="50"/>
      <c r="L4" s="44">
        <f>MAX($C$9:$D$990)-C9</f>
        <v>1582416</v>
      </c>
      <c r="M4" s="44"/>
      <c r="N4" s="50" t="s">
        <v>68</v>
      </c>
      <c r="O4" s="50"/>
      <c r="P4" s="48">
        <f>MIN($C$9:$D$990)-C9</f>
        <v>-18642</v>
      </c>
      <c r="Q4" s="48"/>
      <c r="R4" s="1"/>
      <c r="S4" s="1"/>
      <c r="T4" s="1"/>
    </row>
    <row r="5" spans="2:20" ht="13.5">
      <c r="B5" s="41" t="s">
        <v>69</v>
      </c>
      <c r="C5" s="2">
        <f>COUNTIF($R$9:$R$990,"&gt;0")</f>
        <v>14</v>
      </c>
      <c r="D5" s="40" t="s">
        <v>70</v>
      </c>
      <c r="E5" s="16">
        <f>COUNTIF($R$9:$R$990,"&lt;0")</f>
        <v>7</v>
      </c>
      <c r="F5" s="40" t="s">
        <v>71</v>
      </c>
      <c r="G5" s="2">
        <f>COUNTIF($R$9:$R$990,"=0")</f>
        <v>29</v>
      </c>
      <c r="H5" s="40" t="s">
        <v>72</v>
      </c>
      <c r="I5" s="3">
        <f>C5/SUM(C5,E5,G5)</f>
        <v>0.28</v>
      </c>
      <c r="J5" s="51" t="s">
        <v>73</v>
      </c>
      <c r="K5" s="43"/>
      <c r="L5" s="52">
        <v>4</v>
      </c>
      <c r="M5" s="53"/>
      <c r="N5" s="18" t="s">
        <v>74</v>
      </c>
      <c r="O5" s="9"/>
      <c r="P5" s="52">
        <v>2</v>
      </c>
      <c r="Q5" s="5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75</v>
      </c>
      <c r="C7" s="56" t="s">
        <v>76</v>
      </c>
      <c r="D7" s="57"/>
      <c r="E7" s="60" t="s">
        <v>77</v>
      </c>
      <c r="F7" s="61"/>
      <c r="G7" s="61"/>
      <c r="H7" s="61"/>
      <c r="I7" s="62"/>
      <c r="J7" s="63" t="s">
        <v>78</v>
      </c>
      <c r="K7" s="64"/>
      <c r="L7" s="65"/>
      <c r="M7" s="66" t="s">
        <v>79</v>
      </c>
      <c r="N7" s="67" t="s">
        <v>80</v>
      </c>
      <c r="O7" s="68"/>
      <c r="P7" s="68"/>
      <c r="Q7" s="69"/>
      <c r="R7" s="70" t="s">
        <v>81</v>
      </c>
      <c r="S7" s="70"/>
      <c r="T7" s="70"/>
      <c r="U7" s="70"/>
    </row>
    <row r="8" spans="2:21" ht="13.5">
      <c r="B8" s="55"/>
      <c r="C8" s="58"/>
      <c r="D8" s="59"/>
      <c r="E8" s="19" t="s">
        <v>82</v>
      </c>
      <c r="F8" s="19" t="s">
        <v>83</v>
      </c>
      <c r="G8" s="19" t="s">
        <v>84</v>
      </c>
      <c r="H8" s="71" t="s">
        <v>85</v>
      </c>
      <c r="I8" s="62"/>
      <c r="J8" s="4" t="s">
        <v>86</v>
      </c>
      <c r="K8" s="72" t="s">
        <v>87</v>
      </c>
      <c r="L8" s="65"/>
      <c r="M8" s="66"/>
      <c r="N8" s="5" t="s">
        <v>82</v>
      </c>
      <c r="O8" s="5" t="s">
        <v>83</v>
      </c>
      <c r="P8" s="73" t="s">
        <v>85</v>
      </c>
      <c r="Q8" s="69"/>
      <c r="R8" s="70" t="s">
        <v>88</v>
      </c>
      <c r="S8" s="70"/>
      <c r="T8" s="70" t="s">
        <v>86</v>
      </c>
      <c r="U8" s="70"/>
    </row>
    <row r="9" spans="2:21" ht="13.5">
      <c r="B9" s="42">
        <v>1</v>
      </c>
      <c r="C9" s="74">
        <v>1000000</v>
      </c>
      <c r="D9" s="74"/>
      <c r="E9" s="42">
        <v>2005</v>
      </c>
      <c r="F9" s="8">
        <v>42017</v>
      </c>
      <c r="G9" s="42" t="s">
        <v>3</v>
      </c>
      <c r="H9" s="75">
        <v>135.45</v>
      </c>
      <c r="I9" s="75"/>
      <c r="J9" s="42">
        <v>75</v>
      </c>
      <c r="K9" s="74">
        <f aca="true" t="shared" si="0" ref="K9:K72">IF(F9="","",C9*0.03)</f>
        <v>30000</v>
      </c>
      <c r="L9" s="74"/>
      <c r="M9" s="6">
        <f>IF(J9="","",ROUNDDOWN(K9/(J9/81)/100000,2))</f>
        <v>0.32</v>
      </c>
      <c r="N9" s="42">
        <v>2005</v>
      </c>
      <c r="O9" s="8">
        <v>42023</v>
      </c>
      <c r="P9" s="75">
        <v>134.41</v>
      </c>
      <c r="Q9" s="75"/>
      <c r="R9" s="76">
        <f>IF(O9="","",ROUNDDOWN((IF(G9="売",H9-P9,P9-H9))*M9*10000000/81,0))</f>
        <v>41086</v>
      </c>
      <c r="S9" s="76"/>
      <c r="T9" s="77">
        <f>IF(O9="","",IF(R9&lt;0,J9*(-1),IF(G9="買",(P9-H9)*100,(H9-P9)*100)))</f>
        <v>103.9999999999992</v>
      </c>
      <c r="U9" s="77"/>
    </row>
    <row r="10" spans="2:21" ht="13.5">
      <c r="B10" s="42">
        <v>2</v>
      </c>
      <c r="C10" s="74">
        <f aca="true" t="shared" si="1" ref="C10:C73">IF(R9="","",C9+R9)</f>
        <v>1041086</v>
      </c>
      <c r="D10" s="74"/>
      <c r="E10" s="42">
        <v>2005</v>
      </c>
      <c r="F10" s="8">
        <v>42024</v>
      </c>
      <c r="G10" s="42" t="s">
        <v>3</v>
      </c>
      <c r="H10" s="75">
        <v>133.31</v>
      </c>
      <c r="I10" s="75"/>
      <c r="J10" s="42">
        <v>70</v>
      </c>
      <c r="K10" s="74">
        <f t="shared" si="0"/>
        <v>31232.579999999998</v>
      </c>
      <c r="L10" s="74"/>
      <c r="M10" s="6">
        <f aca="true" t="shared" si="2" ref="M10:M73">IF(J10="","",ROUNDDOWN(K10/(J10/81)/100000,2))</f>
        <v>0.36</v>
      </c>
      <c r="N10" s="42">
        <v>2005</v>
      </c>
      <c r="O10" s="8">
        <v>42024</v>
      </c>
      <c r="P10" s="75">
        <v>134.01</v>
      </c>
      <c r="Q10" s="75"/>
      <c r="R10" s="76">
        <f aca="true" t="shared" si="3" ref="R10:R73">IF(O10="","",ROUNDDOWN((IF(G10="売",H10-P10,P10-H10))*M10*10000000/81,0))</f>
        <v>-31111</v>
      </c>
      <c r="S10" s="76"/>
      <c r="T10" s="77">
        <f aca="true" t="shared" si="4" ref="T10:T73">IF(O10="","",IF(R10&lt;0,J10*(-1),IF(G10="買",(P10-H10)*100,(H10-P10)*100)))</f>
        <v>-70</v>
      </c>
      <c r="U10" s="77"/>
    </row>
    <row r="11" spans="2:21" ht="13.5">
      <c r="B11" s="42">
        <v>3</v>
      </c>
      <c r="C11" s="74">
        <f t="shared" si="1"/>
        <v>1009975</v>
      </c>
      <c r="D11" s="74"/>
      <c r="E11" s="42">
        <v>2005</v>
      </c>
      <c r="F11" s="8">
        <v>42042</v>
      </c>
      <c r="G11" s="42" t="s">
        <v>3</v>
      </c>
      <c r="H11" s="75">
        <v>133.68</v>
      </c>
      <c r="I11" s="75"/>
      <c r="J11" s="42">
        <v>40</v>
      </c>
      <c r="K11" s="74">
        <f t="shared" si="0"/>
        <v>30299.25</v>
      </c>
      <c r="L11" s="74"/>
      <c r="M11" s="6">
        <f>IF(J11="","",ROUNDDOWN(K11/(J11/81)/100000,2))</f>
        <v>0.61</v>
      </c>
      <c r="N11" s="42">
        <v>2005</v>
      </c>
      <c r="O11" s="8">
        <v>42042</v>
      </c>
      <c r="P11" s="75">
        <v>134.06</v>
      </c>
      <c r="Q11" s="75"/>
      <c r="R11" s="76">
        <f t="shared" si="3"/>
        <v>-28617</v>
      </c>
      <c r="S11" s="76"/>
      <c r="T11" s="77">
        <f t="shared" si="4"/>
        <v>-40</v>
      </c>
      <c r="U11" s="77"/>
    </row>
    <row r="12" spans="2:21" ht="13.5">
      <c r="B12" s="42">
        <v>4</v>
      </c>
      <c r="C12" s="74">
        <f t="shared" si="1"/>
        <v>981358</v>
      </c>
      <c r="D12" s="74"/>
      <c r="E12" s="42">
        <v>2005</v>
      </c>
      <c r="F12" s="8">
        <v>42044</v>
      </c>
      <c r="G12" s="42" t="s">
        <v>4</v>
      </c>
      <c r="H12" s="75">
        <v>134.93</v>
      </c>
      <c r="I12" s="75"/>
      <c r="J12" s="42">
        <v>32</v>
      </c>
      <c r="K12" s="74">
        <f t="shared" si="0"/>
        <v>29440.739999999998</v>
      </c>
      <c r="L12" s="74"/>
      <c r="M12" s="6">
        <f t="shared" si="2"/>
        <v>0.74</v>
      </c>
      <c r="N12" s="42">
        <v>2005</v>
      </c>
      <c r="O12" s="8">
        <v>42063</v>
      </c>
      <c r="P12" s="75">
        <v>138.51</v>
      </c>
      <c r="Q12" s="75"/>
      <c r="R12" s="76">
        <f t="shared" si="3"/>
        <v>327061</v>
      </c>
      <c r="S12" s="76"/>
      <c r="T12" s="77">
        <f t="shared" si="4"/>
        <v>357.9999999999984</v>
      </c>
      <c r="U12" s="77"/>
    </row>
    <row r="13" spans="2:21" ht="13.5">
      <c r="B13" s="42">
        <v>5</v>
      </c>
      <c r="C13" s="74">
        <f t="shared" si="1"/>
        <v>1308419</v>
      </c>
      <c r="D13" s="74"/>
      <c r="E13" s="42">
        <v>2005</v>
      </c>
      <c r="F13" s="8">
        <v>42065</v>
      </c>
      <c r="G13" s="42" t="s">
        <v>3</v>
      </c>
      <c r="H13" s="75">
        <v>137.52</v>
      </c>
      <c r="I13" s="75"/>
      <c r="J13" s="42">
        <v>47</v>
      </c>
      <c r="K13" s="74">
        <f t="shared" si="0"/>
        <v>39252.57</v>
      </c>
      <c r="L13" s="74"/>
      <c r="M13" s="6">
        <f t="shared" si="2"/>
        <v>0.67</v>
      </c>
      <c r="N13" s="42">
        <v>2005</v>
      </c>
      <c r="O13" s="8">
        <v>42065</v>
      </c>
      <c r="P13" s="75">
        <v>137.52</v>
      </c>
      <c r="Q13" s="75"/>
      <c r="R13" s="76">
        <f t="shared" si="3"/>
        <v>0</v>
      </c>
      <c r="S13" s="76"/>
      <c r="T13" s="77">
        <f t="shared" si="4"/>
        <v>0</v>
      </c>
      <c r="U13" s="77"/>
    </row>
    <row r="14" spans="2:21" ht="13.5">
      <c r="B14" s="42">
        <v>6</v>
      </c>
      <c r="C14" s="74">
        <f t="shared" si="1"/>
        <v>1308419</v>
      </c>
      <c r="D14" s="74"/>
      <c r="E14" s="42">
        <v>2005</v>
      </c>
      <c r="F14" s="8">
        <v>42074</v>
      </c>
      <c r="G14" s="42" t="s">
        <v>4</v>
      </c>
      <c r="H14" s="75">
        <v>140</v>
      </c>
      <c r="I14" s="75"/>
      <c r="J14" s="42">
        <v>59</v>
      </c>
      <c r="K14" s="74">
        <f t="shared" si="0"/>
        <v>39252.57</v>
      </c>
      <c r="L14" s="74"/>
      <c r="M14" s="6">
        <f t="shared" si="2"/>
        <v>0.53</v>
      </c>
      <c r="N14" s="42">
        <v>2005</v>
      </c>
      <c r="O14" s="8">
        <v>42075</v>
      </c>
      <c r="P14" s="75">
        <v>140</v>
      </c>
      <c r="Q14" s="75"/>
      <c r="R14" s="76">
        <f t="shared" si="3"/>
        <v>0</v>
      </c>
      <c r="S14" s="76"/>
      <c r="T14" s="77">
        <f t="shared" si="4"/>
        <v>0</v>
      </c>
      <c r="U14" s="77"/>
    </row>
    <row r="15" spans="2:21" ht="13.5">
      <c r="B15" s="42">
        <v>7</v>
      </c>
      <c r="C15" s="74">
        <f t="shared" si="1"/>
        <v>1308419</v>
      </c>
      <c r="D15" s="74"/>
      <c r="E15" s="42">
        <v>2005</v>
      </c>
      <c r="F15" s="8">
        <v>42077</v>
      </c>
      <c r="G15" s="42" t="s">
        <v>4</v>
      </c>
      <c r="H15" s="75">
        <v>140.63</v>
      </c>
      <c r="I15" s="75"/>
      <c r="J15" s="42">
        <v>42</v>
      </c>
      <c r="K15" s="74">
        <f t="shared" si="0"/>
        <v>39252.57</v>
      </c>
      <c r="L15" s="74"/>
      <c r="M15" s="6">
        <f t="shared" si="2"/>
        <v>0.75</v>
      </c>
      <c r="N15" s="42">
        <v>2005</v>
      </c>
      <c r="O15" s="8">
        <v>42077</v>
      </c>
      <c r="P15" s="75">
        <v>140.21</v>
      </c>
      <c r="Q15" s="75"/>
      <c r="R15" s="76">
        <f t="shared" si="3"/>
        <v>-38888</v>
      </c>
      <c r="S15" s="76"/>
      <c r="T15" s="77">
        <f t="shared" si="4"/>
        <v>-42</v>
      </c>
      <c r="U15" s="77"/>
    </row>
    <row r="16" spans="2:21" ht="13.5">
      <c r="B16" s="42">
        <v>8</v>
      </c>
      <c r="C16" s="74">
        <f t="shared" si="1"/>
        <v>1269531</v>
      </c>
      <c r="D16" s="74"/>
      <c r="E16" s="42">
        <v>2005</v>
      </c>
      <c r="F16" s="8">
        <v>42091</v>
      </c>
      <c r="G16" s="42" t="s">
        <v>4</v>
      </c>
      <c r="H16" s="75">
        <v>138.31</v>
      </c>
      <c r="I16" s="75"/>
      <c r="J16" s="42">
        <v>39</v>
      </c>
      <c r="K16" s="74">
        <f t="shared" si="0"/>
        <v>38085.93</v>
      </c>
      <c r="L16" s="74"/>
      <c r="M16" s="6">
        <f t="shared" si="2"/>
        <v>0.79</v>
      </c>
      <c r="N16" s="42">
        <v>2005</v>
      </c>
      <c r="O16" s="8">
        <v>42094</v>
      </c>
      <c r="P16" s="75">
        <v>138.31</v>
      </c>
      <c r="Q16" s="75"/>
      <c r="R16" s="76">
        <f t="shared" si="3"/>
        <v>0</v>
      </c>
      <c r="S16" s="76"/>
      <c r="T16" s="77">
        <f t="shared" si="4"/>
        <v>0</v>
      </c>
      <c r="U16" s="77"/>
    </row>
    <row r="17" spans="2:21" ht="13.5">
      <c r="B17" s="42">
        <v>9</v>
      </c>
      <c r="C17" s="74">
        <f t="shared" si="1"/>
        <v>1269531</v>
      </c>
      <c r="D17" s="74"/>
      <c r="E17" s="42">
        <v>2005</v>
      </c>
      <c r="F17" s="8">
        <v>42098</v>
      </c>
      <c r="G17" s="42" t="s">
        <v>4</v>
      </c>
      <c r="H17" s="75">
        <v>139.03</v>
      </c>
      <c r="I17" s="75"/>
      <c r="J17" s="42">
        <v>72</v>
      </c>
      <c r="K17" s="74">
        <f t="shared" si="0"/>
        <v>38085.93</v>
      </c>
      <c r="L17" s="74"/>
      <c r="M17" s="6">
        <f t="shared" si="2"/>
        <v>0.42</v>
      </c>
      <c r="N17" s="42">
        <v>2005</v>
      </c>
      <c r="O17" s="8">
        <v>42095</v>
      </c>
      <c r="P17" s="75">
        <v>139.03</v>
      </c>
      <c r="Q17" s="75"/>
      <c r="R17" s="76">
        <f t="shared" si="3"/>
        <v>0</v>
      </c>
      <c r="S17" s="76"/>
      <c r="T17" s="77">
        <f t="shared" si="4"/>
        <v>0</v>
      </c>
      <c r="U17" s="77"/>
    </row>
    <row r="18" spans="2:21" ht="13.5">
      <c r="B18" s="42">
        <v>10</v>
      </c>
      <c r="C18" s="74">
        <f t="shared" si="1"/>
        <v>1269531</v>
      </c>
      <c r="D18" s="74"/>
      <c r="E18" s="42">
        <v>2005</v>
      </c>
      <c r="F18" s="8">
        <v>42135</v>
      </c>
      <c r="G18" s="42" t="s">
        <v>3</v>
      </c>
      <c r="H18" s="75">
        <v>135.3</v>
      </c>
      <c r="I18" s="75"/>
      <c r="J18" s="42">
        <v>59</v>
      </c>
      <c r="K18" s="74">
        <f t="shared" si="0"/>
        <v>38085.93</v>
      </c>
      <c r="L18" s="74"/>
      <c r="M18" s="6">
        <f t="shared" si="2"/>
        <v>0.52</v>
      </c>
      <c r="N18" s="42">
        <v>2005</v>
      </c>
      <c r="O18" s="8">
        <v>42136</v>
      </c>
      <c r="P18" s="75">
        <v>135.89</v>
      </c>
      <c r="Q18" s="75"/>
      <c r="R18" s="76">
        <f t="shared" si="3"/>
        <v>-37876</v>
      </c>
      <c r="S18" s="76"/>
      <c r="T18" s="77">
        <f t="shared" si="4"/>
        <v>-59</v>
      </c>
      <c r="U18" s="77"/>
    </row>
    <row r="19" spans="2:21" ht="13.5">
      <c r="B19" s="42">
        <v>11</v>
      </c>
      <c r="C19" s="74">
        <f t="shared" si="1"/>
        <v>1231655</v>
      </c>
      <c r="D19" s="74"/>
      <c r="E19" s="42">
        <v>2005</v>
      </c>
      <c r="F19" s="8">
        <v>42142</v>
      </c>
      <c r="G19" s="42" t="s">
        <v>4</v>
      </c>
      <c r="H19" s="75">
        <v>135.64</v>
      </c>
      <c r="I19" s="75"/>
      <c r="J19" s="42">
        <v>36</v>
      </c>
      <c r="K19" s="74">
        <f t="shared" si="0"/>
        <v>36949.65</v>
      </c>
      <c r="L19" s="74"/>
      <c r="M19" s="6">
        <f t="shared" si="2"/>
        <v>0.83</v>
      </c>
      <c r="N19" s="42">
        <v>2005</v>
      </c>
      <c r="O19" s="8">
        <v>42143</v>
      </c>
      <c r="P19" s="75">
        <v>135.64</v>
      </c>
      <c r="Q19" s="75"/>
      <c r="R19" s="76">
        <f t="shared" si="3"/>
        <v>0</v>
      </c>
      <c r="S19" s="76"/>
      <c r="T19" s="77">
        <f t="shared" si="4"/>
        <v>0</v>
      </c>
      <c r="U19" s="77"/>
    </row>
    <row r="20" spans="2:21" ht="13.5">
      <c r="B20" s="42">
        <v>12</v>
      </c>
      <c r="C20" s="74">
        <f t="shared" si="1"/>
        <v>1231655</v>
      </c>
      <c r="D20" s="74"/>
      <c r="E20" s="42">
        <v>2005</v>
      </c>
      <c r="F20" s="8">
        <v>42154</v>
      </c>
      <c r="G20" s="42" t="s">
        <v>3</v>
      </c>
      <c r="H20" s="75">
        <v>135.02</v>
      </c>
      <c r="I20" s="75"/>
      <c r="J20" s="42">
        <v>27</v>
      </c>
      <c r="K20" s="74">
        <f>IF(F20="","",C20*0.03)</f>
        <v>36949.65</v>
      </c>
      <c r="L20" s="74"/>
      <c r="M20" s="6">
        <f t="shared" si="2"/>
        <v>1.1</v>
      </c>
      <c r="N20" s="42">
        <v>2005</v>
      </c>
      <c r="O20" s="8">
        <v>42163</v>
      </c>
      <c r="P20" s="75">
        <v>131.49</v>
      </c>
      <c r="Q20" s="75"/>
      <c r="R20" s="76">
        <f t="shared" si="3"/>
        <v>479382</v>
      </c>
      <c r="S20" s="76"/>
      <c r="T20" s="77">
        <f t="shared" si="4"/>
        <v>353.0000000000001</v>
      </c>
      <c r="U20" s="77"/>
    </row>
    <row r="21" spans="2:21" ht="13.5">
      <c r="B21" s="42">
        <v>13</v>
      </c>
      <c r="C21" s="74">
        <f t="shared" si="1"/>
        <v>1711037</v>
      </c>
      <c r="D21" s="74"/>
      <c r="E21" s="42">
        <v>2005</v>
      </c>
      <c r="F21" s="8">
        <v>42294</v>
      </c>
      <c r="G21" s="42" t="s">
        <v>4</v>
      </c>
      <c r="H21" s="75">
        <v>138.5</v>
      </c>
      <c r="I21" s="75"/>
      <c r="J21" s="42">
        <v>43</v>
      </c>
      <c r="K21" s="74">
        <f>IF(F21="","",C21*0.03)</f>
        <v>51331.11</v>
      </c>
      <c r="L21" s="74"/>
      <c r="M21" s="6">
        <f t="shared" si="2"/>
        <v>0.96</v>
      </c>
      <c r="N21" s="42">
        <v>2005</v>
      </c>
      <c r="O21" s="8">
        <v>42295</v>
      </c>
      <c r="P21" s="75">
        <v>138.5</v>
      </c>
      <c r="Q21" s="75"/>
      <c r="R21" s="76">
        <f t="shared" si="3"/>
        <v>0</v>
      </c>
      <c r="S21" s="76"/>
      <c r="T21" s="77">
        <f t="shared" si="4"/>
        <v>0</v>
      </c>
      <c r="U21" s="77"/>
    </row>
    <row r="22" spans="2:21" ht="13.5">
      <c r="B22" s="42">
        <v>14</v>
      </c>
      <c r="C22" s="74">
        <f t="shared" si="1"/>
        <v>1711037</v>
      </c>
      <c r="D22" s="74"/>
      <c r="E22" s="42">
        <v>2005</v>
      </c>
      <c r="F22" s="8">
        <v>42297</v>
      </c>
      <c r="G22" s="42" t="s">
        <v>4</v>
      </c>
      <c r="H22" s="75">
        <v>138.47</v>
      </c>
      <c r="I22" s="75"/>
      <c r="J22" s="42">
        <v>37</v>
      </c>
      <c r="K22" s="74">
        <f t="shared" si="0"/>
        <v>51331.11</v>
      </c>
      <c r="L22" s="74"/>
      <c r="M22" s="6">
        <f t="shared" si="2"/>
        <v>1.12</v>
      </c>
      <c r="N22" s="42">
        <v>2005</v>
      </c>
      <c r="O22" s="8">
        <v>42298</v>
      </c>
      <c r="P22" s="75">
        <v>138.11</v>
      </c>
      <c r="Q22" s="75"/>
      <c r="R22" s="76">
        <f t="shared" si="3"/>
        <v>-49777</v>
      </c>
      <c r="S22" s="76"/>
      <c r="T22" s="77">
        <f t="shared" si="4"/>
        <v>-37</v>
      </c>
      <c r="U22" s="77"/>
    </row>
    <row r="23" spans="2:21" ht="13.5">
      <c r="B23" s="42">
        <v>15</v>
      </c>
      <c r="C23" s="74">
        <f t="shared" si="1"/>
        <v>1661260</v>
      </c>
      <c r="D23" s="74"/>
      <c r="E23" s="42">
        <v>2005</v>
      </c>
      <c r="F23" s="8">
        <v>42304</v>
      </c>
      <c r="G23" s="42" t="s">
        <v>4</v>
      </c>
      <c r="H23" s="75">
        <v>140.1</v>
      </c>
      <c r="I23" s="75"/>
      <c r="J23" s="42">
        <v>53</v>
      </c>
      <c r="K23" s="74">
        <f t="shared" si="0"/>
        <v>49837.799999999996</v>
      </c>
      <c r="L23" s="74"/>
      <c r="M23" s="6">
        <f t="shared" si="2"/>
        <v>0.76</v>
      </c>
      <c r="N23" s="42">
        <v>2005</v>
      </c>
      <c r="O23" s="8">
        <v>42304</v>
      </c>
      <c r="P23" s="75">
        <v>140.1</v>
      </c>
      <c r="Q23" s="75"/>
      <c r="R23" s="76">
        <f t="shared" si="3"/>
        <v>0</v>
      </c>
      <c r="S23" s="76"/>
      <c r="T23" s="77">
        <f t="shared" si="4"/>
        <v>0</v>
      </c>
      <c r="U23" s="77"/>
    </row>
    <row r="24" spans="2:21" ht="13.5">
      <c r="B24" s="42">
        <v>16</v>
      </c>
      <c r="C24" s="74">
        <f t="shared" si="1"/>
        <v>1661260</v>
      </c>
      <c r="D24" s="74"/>
      <c r="E24" s="42">
        <v>2005</v>
      </c>
      <c r="F24" s="8">
        <v>42323</v>
      </c>
      <c r="G24" s="42" t="s">
        <v>4</v>
      </c>
      <c r="H24" s="75">
        <v>139.24</v>
      </c>
      <c r="I24" s="75"/>
      <c r="J24" s="42">
        <v>38</v>
      </c>
      <c r="K24" s="74">
        <f t="shared" si="0"/>
        <v>49837.799999999996</v>
      </c>
      <c r="L24" s="74"/>
      <c r="M24" s="6">
        <f t="shared" si="2"/>
        <v>1.06</v>
      </c>
      <c r="N24" s="42">
        <v>2005</v>
      </c>
      <c r="O24" s="8">
        <v>42324</v>
      </c>
      <c r="P24" s="75">
        <v>139.24</v>
      </c>
      <c r="Q24" s="75"/>
      <c r="R24" s="76">
        <f t="shared" si="3"/>
        <v>0</v>
      </c>
      <c r="S24" s="76"/>
      <c r="T24" s="77">
        <f t="shared" si="4"/>
        <v>0</v>
      </c>
      <c r="U24" s="77"/>
    </row>
    <row r="25" spans="2:21" ht="13.5">
      <c r="B25" s="42">
        <v>17</v>
      </c>
      <c r="C25" s="74">
        <f t="shared" si="1"/>
        <v>1661260</v>
      </c>
      <c r="D25" s="74"/>
      <c r="E25" s="42">
        <v>2006</v>
      </c>
      <c r="F25" s="8">
        <v>42050</v>
      </c>
      <c r="G25" s="42" t="s">
        <v>4</v>
      </c>
      <c r="H25" s="75">
        <v>140.3</v>
      </c>
      <c r="I25" s="75"/>
      <c r="J25" s="42">
        <v>81</v>
      </c>
      <c r="K25" s="74">
        <f t="shared" si="0"/>
        <v>49837.799999999996</v>
      </c>
      <c r="L25" s="74"/>
      <c r="M25" s="6">
        <f t="shared" si="2"/>
        <v>0.49</v>
      </c>
      <c r="N25" s="42">
        <v>2006</v>
      </c>
      <c r="O25" s="8">
        <v>42057</v>
      </c>
      <c r="P25" s="75">
        <v>141</v>
      </c>
      <c r="Q25" s="75"/>
      <c r="R25" s="76">
        <f t="shared" si="3"/>
        <v>42345</v>
      </c>
      <c r="S25" s="76"/>
      <c r="T25" s="77">
        <f t="shared" si="4"/>
        <v>69.99999999999886</v>
      </c>
      <c r="U25" s="77"/>
    </row>
    <row r="26" spans="2:21" ht="13.5">
      <c r="B26" s="42">
        <v>18</v>
      </c>
      <c r="C26" s="74">
        <f t="shared" si="1"/>
        <v>1703605</v>
      </c>
      <c r="D26" s="74"/>
      <c r="E26" s="42">
        <v>2006</v>
      </c>
      <c r="F26" s="8">
        <v>42097</v>
      </c>
      <c r="G26" s="42" t="s">
        <v>4</v>
      </c>
      <c r="H26" s="75">
        <v>142.98</v>
      </c>
      <c r="I26" s="75"/>
      <c r="J26" s="42">
        <v>52</v>
      </c>
      <c r="K26" s="74">
        <f t="shared" si="0"/>
        <v>51108.15</v>
      </c>
      <c r="L26" s="74"/>
      <c r="M26" s="6">
        <f t="shared" si="2"/>
        <v>0.79</v>
      </c>
      <c r="N26" s="42">
        <v>2006</v>
      </c>
      <c r="O26" s="8">
        <v>42098</v>
      </c>
      <c r="P26" s="75">
        <v>142.98</v>
      </c>
      <c r="Q26" s="75"/>
      <c r="R26" s="76">
        <f t="shared" si="3"/>
        <v>0</v>
      </c>
      <c r="S26" s="76"/>
      <c r="T26" s="77">
        <f t="shared" si="4"/>
        <v>0</v>
      </c>
      <c r="U26" s="77"/>
    </row>
    <row r="27" spans="2:21" ht="13.5">
      <c r="B27" s="42">
        <v>19</v>
      </c>
      <c r="C27" s="74">
        <f t="shared" si="1"/>
        <v>1703605</v>
      </c>
      <c r="D27" s="74"/>
      <c r="E27" s="42">
        <v>2006</v>
      </c>
      <c r="F27" s="8">
        <v>42148</v>
      </c>
      <c r="G27" s="42" t="s">
        <v>4</v>
      </c>
      <c r="H27" s="75">
        <v>143.75</v>
      </c>
      <c r="I27" s="75"/>
      <c r="J27" s="42">
        <v>64</v>
      </c>
      <c r="K27" s="74">
        <f t="shared" si="0"/>
        <v>51108.15</v>
      </c>
      <c r="L27" s="74"/>
      <c r="M27" s="6">
        <f t="shared" si="2"/>
        <v>0.64</v>
      </c>
      <c r="N27" s="42">
        <v>2006</v>
      </c>
      <c r="O27" s="8">
        <v>42149</v>
      </c>
      <c r="P27" s="75">
        <v>143.75</v>
      </c>
      <c r="Q27" s="75"/>
      <c r="R27" s="76">
        <f t="shared" si="3"/>
        <v>0</v>
      </c>
      <c r="S27" s="76"/>
      <c r="T27" s="77">
        <f t="shared" si="4"/>
        <v>0</v>
      </c>
      <c r="U27" s="77"/>
    </row>
    <row r="28" spans="2:21" ht="13.5">
      <c r="B28" s="42">
        <v>20</v>
      </c>
      <c r="C28" s="74">
        <f t="shared" si="1"/>
        <v>1703605</v>
      </c>
      <c r="D28" s="74"/>
      <c r="E28" s="42">
        <v>2006</v>
      </c>
      <c r="F28" s="8">
        <v>42157</v>
      </c>
      <c r="G28" s="42" t="s">
        <v>4</v>
      </c>
      <c r="H28" s="75">
        <v>114.39</v>
      </c>
      <c r="I28" s="75"/>
      <c r="J28" s="42">
        <v>40</v>
      </c>
      <c r="K28" s="74">
        <f t="shared" si="0"/>
        <v>51108.15</v>
      </c>
      <c r="L28" s="74"/>
      <c r="M28" s="6">
        <f t="shared" si="2"/>
        <v>1.03</v>
      </c>
      <c r="N28" s="42">
        <v>2006</v>
      </c>
      <c r="O28" s="8">
        <v>42158</v>
      </c>
      <c r="P28" s="75">
        <v>114.39</v>
      </c>
      <c r="Q28" s="75"/>
      <c r="R28" s="76">
        <f t="shared" si="3"/>
        <v>0</v>
      </c>
      <c r="S28" s="76"/>
      <c r="T28" s="77">
        <f t="shared" si="4"/>
        <v>0</v>
      </c>
      <c r="U28" s="77"/>
    </row>
    <row r="29" spans="2:21" ht="13.5">
      <c r="B29" s="42">
        <v>21</v>
      </c>
      <c r="C29" s="74">
        <f t="shared" si="1"/>
        <v>1703605</v>
      </c>
      <c r="D29" s="74"/>
      <c r="E29" s="42">
        <v>2006</v>
      </c>
      <c r="F29" s="8">
        <v>42161</v>
      </c>
      <c r="G29" s="42" t="s">
        <v>4</v>
      </c>
      <c r="H29" s="75">
        <v>114.92</v>
      </c>
      <c r="I29" s="75"/>
      <c r="J29" s="42">
        <v>44</v>
      </c>
      <c r="K29" s="74">
        <f t="shared" si="0"/>
        <v>51108.15</v>
      </c>
      <c r="L29" s="74"/>
      <c r="M29" s="6">
        <f t="shared" si="2"/>
        <v>0.94</v>
      </c>
      <c r="N29" s="42">
        <v>2006</v>
      </c>
      <c r="O29" s="8">
        <v>42162</v>
      </c>
      <c r="P29" s="75">
        <v>114.92</v>
      </c>
      <c r="Q29" s="75"/>
      <c r="R29" s="76">
        <f t="shared" si="3"/>
        <v>0</v>
      </c>
      <c r="S29" s="76"/>
      <c r="T29" s="77">
        <f t="shared" si="4"/>
        <v>0</v>
      </c>
      <c r="U29" s="77"/>
    </row>
    <row r="30" spans="2:21" ht="13.5">
      <c r="B30" s="42">
        <v>22</v>
      </c>
      <c r="C30" s="74">
        <f t="shared" si="1"/>
        <v>1703605</v>
      </c>
      <c r="D30" s="74"/>
      <c r="E30" s="42">
        <v>2006</v>
      </c>
      <c r="F30" s="8">
        <v>42171</v>
      </c>
      <c r="G30" s="42" t="s">
        <v>4</v>
      </c>
      <c r="H30" s="75">
        <v>145.1</v>
      </c>
      <c r="I30" s="75"/>
      <c r="J30" s="42">
        <v>20</v>
      </c>
      <c r="K30" s="74">
        <f t="shared" si="0"/>
        <v>51108.15</v>
      </c>
      <c r="L30" s="74"/>
      <c r="M30" s="6">
        <f t="shared" si="2"/>
        <v>2.06</v>
      </c>
      <c r="N30" s="42">
        <v>2006</v>
      </c>
      <c r="O30" s="8">
        <v>42174</v>
      </c>
      <c r="P30" s="75">
        <v>145.1</v>
      </c>
      <c r="Q30" s="75"/>
      <c r="R30" s="76">
        <f t="shared" si="3"/>
        <v>0</v>
      </c>
      <c r="S30" s="76"/>
      <c r="T30" s="77">
        <f t="shared" si="4"/>
        <v>0</v>
      </c>
      <c r="U30" s="77"/>
    </row>
    <row r="31" spans="2:21" ht="13.5">
      <c r="B31" s="42">
        <v>23</v>
      </c>
      <c r="C31" s="74">
        <f t="shared" si="1"/>
        <v>1703605</v>
      </c>
      <c r="D31" s="74"/>
      <c r="E31" s="42">
        <v>2006</v>
      </c>
      <c r="F31" s="8">
        <v>42188</v>
      </c>
      <c r="G31" s="42" t="s">
        <v>4</v>
      </c>
      <c r="H31" s="75">
        <v>146.32</v>
      </c>
      <c r="I31" s="75"/>
      <c r="J31" s="42">
        <v>41</v>
      </c>
      <c r="K31" s="74">
        <f t="shared" si="0"/>
        <v>51108.15</v>
      </c>
      <c r="L31" s="74"/>
      <c r="M31" s="6">
        <f t="shared" si="2"/>
        <v>1</v>
      </c>
      <c r="N31" s="42">
        <v>2006</v>
      </c>
      <c r="O31" s="8">
        <v>42191</v>
      </c>
      <c r="P31" s="75">
        <v>146.96</v>
      </c>
      <c r="Q31" s="75"/>
      <c r="R31" s="76">
        <f t="shared" si="3"/>
        <v>79012</v>
      </c>
      <c r="S31" s="76"/>
      <c r="T31" s="77">
        <f t="shared" si="4"/>
        <v>64.00000000000148</v>
      </c>
      <c r="U31" s="77"/>
    </row>
    <row r="32" spans="2:21" ht="13.5">
      <c r="B32" s="42">
        <v>24</v>
      </c>
      <c r="C32" s="74">
        <f t="shared" si="1"/>
        <v>1782617</v>
      </c>
      <c r="D32" s="74"/>
      <c r="E32" s="42">
        <v>2006</v>
      </c>
      <c r="F32" s="8">
        <v>42232</v>
      </c>
      <c r="G32" s="42" t="s">
        <v>4</v>
      </c>
      <c r="H32" s="75">
        <v>148.49</v>
      </c>
      <c r="I32" s="75"/>
      <c r="J32" s="42">
        <v>30</v>
      </c>
      <c r="K32" s="74">
        <f t="shared" si="0"/>
        <v>53478.509999999995</v>
      </c>
      <c r="L32" s="74"/>
      <c r="M32" s="6">
        <f t="shared" si="2"/>
        <v>1.44</v>
      </c>
      <c r="N32" s="42">
        <v>2006</v>
      </c>
      <c r="O32" s="8">
        <v>42233</v>
      </c>
      <c r="P32" s="75">
        <v>148.49</v>
      </c>
      <c r="Q32" s="75"/>
      <c r="R32" s="76">
        <f t="shared" si="3"/>
        <v>0</v>
      </c>
      <c r="S32" s="76"/>
      <c r="T32" s="77">
        <f t="shared" si="4"/>
        <v>0</v>
      </c>
      <c r="U32" s="77"/>
    </row>
    <row r="33" spans="2:21" ht="13.5">
      <c r="B33" s="42">
        <v>25</v>
      </c>
      <c r="C33" s="74">
        <f t="shared" si="1"/>
        <v>1782617</v>
      </c>
      <c r="D33" s="74"/>
      <c r="E33" s="42">
        <v>2006</v>
      </c>
      <c r="F33" s="8">
        <v>42259</v>
      </c>
      <c r="G33" s="42" t="s">
        <v>4</v>
      </c>
      <c r="H33" s="75">
        <v>149.72</v>
      </c>
      <c r="I33" s="75"/>
      <c r="J33" s="42">
        <v>50</v>
      </c>
      <c r="K33" s="74">
        <f t="shared" si="0"/>
        <v>53478.509999999995</v>
      </c>
      <c r="L33" s="74"/>
      <c r="M33" s="6">
        <f t="shared" si="2"/>
        <v>0.86</v>
      </c>
      <c r="N33" s="42">
        <v>2006</v>
      </c>
      <c r="O33" s="8">
        <v>42260</v>
      </c>
      <c r="P33" s="75">
        <v>149.22</v>
      </c>
      <c r="Q33" s="75"/>
      <c r="R33" s="76">
        <f t="shared" si="3"/>
        <v>-53086</v>
      </c>
      <c r="S33" s="76"/>
      <c r="T33" s="77">
        <f t="shared" si="4"/>
        <v>-50</v>
      </c>
      <c r="U33" s="77"/>
    </row>
    <row r="34" spans="2:21" ht="13.5">
      <c r="B34" s="42">
        <v>26</v>
      </c>
      <c r="C34" s="74">
        <f t="shared" si="1"/>
        <v>1729531</v>
      </c>
      <c r="D34" s="74"/>
      <c r="E34" s="42">
        <v>2006</v>
      </c>
      <c r="F34" s="8">
        <v>42272</v>
      </c>
      <c r="G34" s="42" t="s">
        <v>3</v>
      </c>
      <c r="H34" s="75">
        <v>148.63</v>
      </c>
      <c r="I34" s="75"/>
      <c r="J34" s="42">
        <v>52</v>
      </c>
      <c r="K34" s="74">
        <f t="shared" si="0"/>
        <v>51885.93</v>
      </c>
      <c r="L34" s="74"/>
      <c r="M34" s="6">
        <f t="shared" si="2"/>
        <v>0.8</v>
      </c>
      <c r="N34" s="42">
        <v>2006</v>
      </c>
      <c r="O34" s="8">
        <v>42273</v>
      </c>
      <c r="P34" s="75">
        <v>148.63</v>
      </c>
      <c r="Q34" s="75"/>
      <c r="R34" s="76">
        <f t="shared" si="3"/>
        <v>0</v>
      </c>
      <c r="S34" s="76"/>
      <c r="T34" s="77">
        <f t="shared" si="4"/>
        <v>0</v>
      </c>
      <c r="U34" s="77"/>
    </row>
    <row r="35" spans="2:21" ht="13.5">
      <c r="B35" s="42">
        <v>27</v>
      </c>
      <c r="C35" s="74">
        <f t="shared" si="1"/>
        <v>1729531</v>
      </c>
      <c r="D35" s="74"/>
      <c r="E35" s="42">
        <v>2006</v>
      </c>
      <c r="F35" s="8">
        <v>42279</v>
      </c>
      <c r="G35" s="42" t="s">
        <v>4</v>
      </c>
      <c r="H35" s="75">
        <v>149.94</v>
      </c>
      <c r="I35" s="75"/>
      <c r="J35" s="42">
        <v>48</v>
      </c>
      <c r="K35" s="74">
        <f t="shared" si="0"/>
        <v>51885.93</v>
      </c>
      <c r="L35" s="74"/>
      <c r="M35" s="6">
        <f t="shared" si="2"/>
        <v>0.87</v>
      </c>
      <c r="N35" s="42">
        <v>2006</v>
      </c>
      <c r="O35" s="8">
        <v>42280</v>
      </c>
      <c r="P35" s="75">
        <v>149.94</v>
      </c>
      <c r="Q35" s="75"/>
      <c r="R35" s="76">
        <f t="shared" si="3"/>
        <v>0</v>
      </c>
      <c r="S35" s="76"/>
      <c r="T35" s="77">
        <f t="shared" si="4"/>
        <v>0</v>
      </c>
      <c r="U35" s="77"/>
    </row>
    <row r="36" spans="2:21" ht="13.5">
      <c r="B36" s="42">
        <v>28</v>
      </c>
      <c r="C36" s="74">
        <f t="shared" si="1"/>
        <v>1729531</v>
      </c>
      <c r="D36" s="74"/>
      <c r="E36" s="42">
        <v>2006</v>
      </c>
      <c r="F36" s="8">
        <v>42296</v>
      </c>
      <c r="G36" s="42" t="s">
        <v>4</v>
      </c>
      <c r="H36" s="75">
        <v>149.15</v>
      </c>
      <c r="I36" s="75"/>
      <c r="J36" s="42">
        <v>43</v>
      </c>
      <c r="K36" s="74">
        <f t="shared" si="0"/>
        <v>51885.93</v>
      </c>
      <c r="L36" s="74"/>
      <c r="M36" s="6">
        <f t="shared" si="2"/>
        <v>0.97</v>
      </c>
      <c r="N36" s="42">
        <v>2006</v>
      </c>
      <c r="O36" s="8">
        <v>42297</v>
      </c>
      <c r="P36" s="75">
        <v>149.15</v>
      </c>
      <c r="Q36" s="75"/>
      <c r="R36" s="76">
        <f t="shared" si="3"/>
        <v>0</v>
      </c>
      <c r="S36" s="76"/>
      <c r="T36" s="77">
        <f t="shared" si="4"/>
        <v>0</v>
      </c>
      <c r="U36" s="77"/>
    </row>
    <row r="37" spans="2:21" ht="13.5">
      <c r="B37" s="42">
        <v>29</v>
      </c>
      <c r="C37" s="74">
        <f t="shared" si="1"/>
        <v>1729531</v>
      </c>
      <c r="D37" s="74"/>
      <c r="E37" s="42">
        <v>2006</v>
      </c>
      <c r="F37" s="8">
        <v>42297</v>
      </c>
      <c r="G37" s="42" t="s">
        <v>4</v>
      </c>
      <c r="H37" s="75">
        <v>149.41</v>
      </c>
      <c r="I37" s="75"/>
      <c r="J37" s="42">
        <v>37</v>
      </c>
      <c r="K37" s="74">
        <f t="shared" si="0"/>
        <v>51885.93</v>
      </c>
      <c r="L37" s="74"/>
      <c r="M37" s="6">
        <f t="shared" si="2"/>
        <v>1.13</v>
      </c>
      <c r="N37" s="42">
        <v>2006</v>
      </c>
      <c r="O37" s="8">
        <v>42304</v>
      </c>
      <c r="P37" s="75">
        <v>150.08</v>
      </c>
      <c r="Q37" s="75"/>
      <c r="R37" s="76">
        <f t="shared" si="3"/>
        <v>93469</v>
      </c>
      <c r="S37" s="76"/>
      <c r="T37" s="77">
        <f t="shared" si="4"/>
        <v>67.00000000000159</v>
      </c>
      <c r="U37" s="77"/>
    </row>
    <row r="38" spans="2:21" ht="13.5">
      <c r="B38" s="42">
        <v>30</v>
      </c>
      <c r="C38" s="74">
        <f t="shared" si="1"/>
        <v>1823000</v>
      </c>
      <c r="D38" s="74"/>
      <c r="E38" s="42">
        <v>2006</v>
      </c>
      <c r="F38" s="8">
        <v>42360</v>
      </c>
      <c r="G38" s="42" t="s">
        <v>4</v>
      </c>
      <c r="H38" s="75">
        <v>156.45</v>
      </c>
      <c r="I38" s="75"/>
      <c r="J38" s="42">
        <v>60</v>
      </c>
      <c r="K38" s="74">
        <f t="shared" si="0"/>
        <v>54690</v>
      </c>
      <c r="L38" s="74"/>
      <c r="M38" s="6">
        <f t="shared" si="2"/>
        <v>0.73</v>
      </c>
      <c r="N38" s="42">
        <v>2006</v>
      </c>
      <c r="O38" s="8">
        <v>42360</v>
      </c>
      <c r="P38" s="75">
        <v>156.45</v>
      </c>
      <c r="Q38" s="75"/>
      <c r="R38" s="76">
        <f t="shared" si="3"/>
        <v>0</v>
      </c>
      <c r="S38" s="76"/>
      <c r="T38" s="77">
        <f t="shared" si="4"/>
        <v>0</v>
      </c>
      <c r="U38" s="77"/>
    </row>
    <row r="39" spans="2:21" ht="13.5">
      <c r="B39" s="42">
        <v>31</v>
      </c>
      <c r="C39" s="74">
        <f t="shared" si="1"/>
        <v>1823000</v>
      </c>
      <c r="D39" s="74"/>
      <c r="E39" s="42">
        <v>2007</v>
      </c>
      <c r="F39" s="8">
        <v>42030</v>
      </c>
      <c r="G39" s="42" t="s">
        <v>3</v>
      </c>
      <c r="H39" s="75">
        <v>156.7</v>
      </c>
      <c r="I39" s="75"/>
      <c r="J39" s="42">
        <v>72</v>
      </c>
      <c r="K39" s="74">
        <f t="shared" si="0"/>
        <v>54690</v>
      </c>
      <c r="L39" s="74"/>
      <c r="M39" s="6">
        <f t="shared" si="2"/>
        <v>0.61</v>
      </c>
      <c r="N39" s="42">
        <v>2007</v>
      </c>
      <c r="O39" s="8">
        <v>42030</v>
      </c>
      <c r="P39" s="75">
        <v>156.7</v>
      </c>
      <c r="Q39" s="75"/>
      <c r="R39" s="76">
        <f t="shared" si="3"/>
        <v>0</v>
      </c>
      <c r="S39" s="76"/>
      <c r="T39" s="77">
        <f t="shared" si="4"/>
        <v>0</v>
      </c>
      <c r="U39" s="77"/>
    </row>
    <row r="40" spans="2:21" ht="13.5">
      <c r="B40" s="42">
        <v>32</v>
      </c>
      <c r="C40" s="74">
        <f t="shared" si="1"/>
        <v>1823000</v>
      </c>
      <c r="D40" s="74"/>
      <c r="E40" s="42">
        <v>2007</v>
      </c>
      <c r="F40" s="8">
        <v>42033</v>
      </c>
      <c r="G40" s="42" t="s">
        <v>4</v>
      </c>
      <c r="H40" s="75">
        <v>157.19</v>
      </c>
      <c r="I40" s="75"/>
      <c r="J40" s="42">
        <v>80</v>
      </c>
      <c r="K40" s="74">
        <f t="shared" si="0"/>
        <v>54690</v>
      </c>
      <c r="L40" s="74"/>
      <c r="M40" s="6">
        <f t="shared" si="2"/>
        <v>0.55</v>
      </c>
      <c r="N40" s="42">
        <v>2007</v>
      </c>
      <c r="O40" s="8">
        <v>42035</v>
      </c>
      <c r="P40" s="75">
        <v>157.37</v>
      </c>
      <c r="Q40" s="75"/>
      <c r="R40" s="76">
        <f t="shared" si="3"/>
        <v>12222</v>
      </c>
      <c r="S40" s="76"/>
      <c r="T40" s="77">
        <f t="shared" si="4"/>
        <v>18.000000000000682</v>
      </c>
      <c r="U40" s="77"/>
    </row>
    <row r="41" spans="2:21" ht="13.5">
      <c r="B41" s="42">
        <v>33</v>
      </c>
      <c r="C41" s="74">
        <f t="shared" si="1"/>
        <v>1835222</v>
      </c>
      <c r="D41" s="74"/>
      <c r="E41" s="42">
        <v>2007</v>
      </c>
      <c r="F41" s="8">
        <v>42056</v>
      </c>
      <c r="G41" s="42" t="s">
        <v>4</v>
      </c>
      <c r="H41" s="75">
        <v>158.38</v>
      </c>
      <c r="I41" s="75"/>
      <c r="J41" s="42">
        <v>112</v>
      </c>
      <c r="K41" s="74">
        <f t="shared" si="0"/>
        <v>55056.659999999996</v>
      </c>
      <c r="L41" s="74"/>
      <c r="M41" s="6">
        <f t="shared" si="2"/>
        <v>0.39</v>
      </c>
      <c r="N41" s="42">
        <v>2007</v>
      </c>
      <c r="O41" s="8">
        <v>42062</v>
      </c>
      <c r="P41" s="75">
        <v>158.53</v>
      </c>
      <c r="Q41" s="75"/>
      <c r="R41" s="76">
        <f t="shared" si="3"/>
        <v>7222</v>
      </c>
      <c r="S41" s="76"/>
      <c r="T41" s="77">
        <f t="shared" si="4"/>
        <v>15.000000000000568</v>
      </c>
      <c r="U41" s="77"/>
    </row>
    <row r="42" spans="2:21" ht="13.5">
      <c r="B42" s="42">
        <v>34</v>
      </c>
      <c r="C42" s="74">
        <f t="shared" si="1"/>
        <v>1842444</v>
      </c>
      <c r="D42" s="74"/>
      <c r="E42" s="42">
        <v>2007</v>
      </c>
      <c r="F42" s="8">
        <v>42067</v>
      </c>
      <c r="G42" s="42" t="s">
        <v>4</v>
      </c>
      <c r="H42" s="75">
        <v>154.2</v>
      </c>
      <c r="I42" s="75"/>
      <c r="J42" s="42">
        <v>68</v>
      </c>
      <c r="K42" s="74">
        <f t="shared" si="0"/>
        <v>55273.32</v>
      </c>
      <c r="L42" s="74"/>
      <c r="M42" s="6">
        <f t="shared" si="2"/>
        <v>0.65</v>
      </c>
      <c r="N42" s="42">
        <v>2007</v>
      </c>
      <c r="O42" s="8">
        <v>42086</v>
      </c>
      <c r="P42" s="75">
        <v>156.82</v>
      </c>
      <c r="Q42" s="75"/>
      <c r="R42" s="76">
        <f t="shared" si="3"/>
        <v>210246</v>
      </c>
      <c r="S42" s="76"/>
      <c r="T42" s="77">
        <f t="shared" si="4"/>
        <v>262.00000000000045</v>
      </c>
      <c r="U42" s="77"/>
    </row>
    <row r="43" spans="2:21" ht="13.5">
      <c r="B43" s="42">
        <v>35</v>
      </c>
      <c r="C43" s="74">
        <f t="shared" si="1"/>
        <v>2052690</v>
      </c>
      <c r="D43" s="74"/>
      <c r="E43" s="42">
        <v>2007</v>
      </c>
      <c r="F43" s="8">
        <v>42093</v>
      </c>
      <c r="G43" s="42" t="s">
        <v>4</v>
      </c>
      <c r="H43" s="75">
        <v>157.34</v>
      </c>
      <c r="I43" s="75"/>
      <c r="J43" s="42">
        <v>73</v>
      </c>
      <c r="K43" s="74">
        <f t="shared" si="0"/>
        <v>61580.7</v>
      </c>
      <c r="L43" s="74"/>
      <c r="M43" s="6">
        <f t="shared" si="2"/>
        <v>0.68</v>
      </c>
      <c r="N43" s="42">
        <v>2007</v>
      </c>
      <c r="O43" s="8">
        <v>42113</v>
      </c>
      <c r="P43" s="75">
        <v>159.86</v>
      </c>
      <c r="Q43" s="75"/>
      <c r="R43" s="76">
        <f t="shared" si="3"/>
        <v>211555</v>
      </c>
      <c r="S43" s="76"/>
      <c r="T43" s="77">
        <f t="shared" si="4"/>
        <v>252.00000000000102</v>
      </c>
      <c r="U43" s="77"/>
    </row>
    <row r="44" spans="2:21" ht="13.5">
      <c r="B44" s="42">
        <v>36</v>
      </c>
      <c r="C44" s="74">
        <f t="shared" si="1"/>
        <v>2264245</v>
      </c>
      <c r="D44" s="74"/>
      <c r="E44" s="42">
        <v>2007</v>
      </c>
      <c r="F44" s="8">
        <v>42117</v>
      </c>
      <c r="G44" s="42" t="s">
        <v>3</v>
      </c>
      <c r="H44" s="75">
        <v>160.79</v>
      </c>
      <c r="I44" s="75"/>
      <c r="J44" s="42">
        <v>55</v>
      </c>
      <c r="K44" s="74">
        <f t="shared" si="0"/>
        <v>67927.34999999999</v>
      </c>
      <c r="L44" s="74"/>
      <c r="M44" s="6">
        <f t="shared" si="2"/>
        <v>1</v>
      </c>
      <c r="N44" s="42">
        <v>2007</v>
      </c>
      <c r="O44" s="8">
        <v>42118</v>
      </c>
      <c r="P44" s="75">
        <v>160.79</v>
      </c>
      <c r="Q44" s="75"/>
      <c r="R44" s="76">
        <f t="shared" si="3"/>
        <v>0</v>
      </c>
      <c r="S44" s="76"/>
      <c r="T44" s="77">
        <f t="shared" si="4"/>
        <v>0</v>
      </c>
      <c r="U44" s="77"/>
    </row>
    <row r="45" spans="2:21" ht="13.5">
      <c r="B45" s="42">
        <v>37</v>
      </c>
      <c r="C45" s="74">
        <f t="shared" si="1"/>
        <v>2264245</v>
      </c>
      <c r="D45" s="74"/>
      <c r="E45" s="42">
        <v>2007</v>
      </c>
      <c r="F45" s="8">
        <v>42126</v>
      </c>
      <c r="G45" s="42" t="s">
        <v>4</v>
      </c>
      <c r="H45" s="75">
        <v>163.08</v>
      </c>
      <c r="I45" s="75"/>
      <c r="J45" s="42">
        <v>69</v>
      </c>
      <c r="K45" s="74">
        <f t="shared" si="0"/>
        <v>67927.34999999999</v>
      </c>
      <c r="L45" s="74"/>
      <c r="M45" s="6">
        <f t="shared" si="2"/>
        <v>0.79</v>
      </c>
      <c r="N45" s="42">
        <v>2007</v>
      </c>
      <c r="O45" s="8">
        <v>42128</v>
      </c>
      <c r="P45" s="75">
        <v>163.08</v>
      </c>
      <c r="Q45" s="75"/>
      <c r="R45" s="76">
        <f t="shared" si="3"/>
        <v>0</v>
      </c>
      <c r="S45" s="76"/>
      <c r="T45" s="77">
        <f t="shared" si="4"/>
        <v>0</v>
      </c>
      <c r="U45" s="77"/>
    </row>
    <row r="46" spans="2:21" ht="13.5">
      <c r="B46" s="42">
        <v>38</v>
      </c>
      <c r="C46" s="74">
        <f t="shared" si="1"/>
        <v>2264245</v>
      </c>
      <c r="D46" s="74"/>
      <c r="E46" s="42">
        <v>2007</v>
      </c>
      <c r="F46" s="8">
        <v>42139</v>
      </c>
      <c r="G46" s="42" t="s">
        <v>4</v>
      </c>
      <c r="H46" s="75">
        <v>163.07</v>
      </c>
      <c r="I46" s="75"/>
      <c r="J46" s="42">
        <v>42</v>
      </c>
      <c r="K46" s="74">
        <f t="shared" si="0"/>
        <v>67927.34999999999</v>
      </c>
      <c r="L46" s="74"/>
      <c r="M46" s="6">
        <f t="shared" si="2"/>
        <v>1.31</v>
      </c>
      <c r="N46" s="42">
        <v>2007</v>
      </c>
      <c r="O46" s="8">
        <v>42142</v>
      </c>
      <c r="P46" s="75">
        <v>163.09</v>
      </c>
      <c r="Q46" s="75"/>
      <c r="R46" s="76">
        <f t="shared" si="3"/>
        <v>3234</v>
      </c>
      <c r="S46" s="76"/>
      <c r="T46" s="77">
        <f t="shared" si="4"/>
        <v>2.000000000001023</v>
      </c>
      <c r="U46" s="77"/>
    </row>
    <row r="47" spans="2:21" ht="13.5">
      <c r="B47" s="42">
        <v>39</v>
      </c>
      <c r="C47" s="74">
        <f t="shared" si="1"/>
        <v>2267479</v>
      </c>
      <c r="D47" s="74"/>
      <c r="E47" s="42">
        <v>2007</v>
      </c>
      <c r="F47" s="8">
        <v>42160</v>
      </c>
      <c r="G47" s="42" t="s">
        <v>4</v>
      </c>
      <c r="H47" s="75">
        <v>164.33</v>
      </c>
      <c r="I47" s="75"/>
      <c r="J47" s="42">
        <v>28</v>
      </c>
      <c r="K47" s="74">
        <f t="shared" si="0"/>
        <v>68024.37</v>
      </c>
      <c r="L47" s="74"/>
      <c r="M47" s="6">
        <f t="shared" si="2"/>
        <v>1.96</v>
      </c>
      <c r="N47" s="42">
        <v>2007</v>
      </c>
      <c r="O47" s="8">
        <v>42161</v>
      </c>
      <c r="P47" s="75">
        <v>164.33</v>
      </c>
      <c r="Q47" s="75"/>
      <c r="R47" s="76">
        <f t="shared" si="3"/>
        <v>0</v>
      </c>
      <c r="S47" s="76"/>
      <c r="T47" s="77">
        <f t="shared" si="4"/>
        <v>0</v>
      </c>
      <c r="U47" s="77"/>
    </row>
    <row r="48" spans="2:21" ht="13.5">
      <c r="B48" s="42">
        <v>40</v>
      </c>
      <c r="C48" s="74">
        <f t="shared" si="1"/>
        <v>2267479</v>
      </c>
      <c r="D48" s="74"/>
      <c r="E48" s="42">
        <v>2007</v>
      </c>
      <c r="F48" s="8">
        <v>42183</v>
      </c>
      <c r="G48" s="42" t="s">
        <v>4</v>
      </c>
      <c r="H48" s="75">
        <v>166.76</v>
      </c>
      <c r="I48" s="75"/>
      <c r="J48" s="42">
        <v>40</v>
      </c>
      <c r="K48" s="74">
        <f t="shared" si="0"/>
        <v>68024.37</v>
      </c>
      <c r="L48" s="74"/>
      <c r="M48" s="6">
        <f t="shared" si="2"/>
        <v>1.37</v>
      </c>
      <c r="N48" s="42">
        <v>2007</v>
      </c>
      <c r="O48" s="8">
        <v>42196</v>
      </c>
      <c r="P48" s="75">
        <v>166.77</v>
      </c>
      <c r="Q48" s="75"/>
      <c r="R48" s="76">
        <f t="shared" si="3"/>
        <v>1691</v>
      </c>
      <c r="S48" s="76"/>
      <c r="T48" s="77">
        <f t="shared" si="4"/>
        <v>1.0000000000019327</v>
      </c>
      <c r="U48" s="77"/>
    </row>
    <row r="49" spans="2:21" ht="13.5">
      <c r="B49" s="42">
        <v>41</v>
      </c>
      <c r="C49" s="74">
        <f t="shared" si="1"/>
        <v>2269170</v>
      </c>
      <c r="D49" s="74"/>
      <c r="E49" s="42">
        <v>2007</v>
      </c>
      <c r="F49" s="8">
        <v>42197</v>
      </c>
      <c r="G49" s="42" t="s">
        <v>4</v>
      </c>
      <c r="H49" s="75">
        <v>168.33</v>
      </c>
      <c r="I49" s="75"/>
      <c r="J49" s="42">
        <v>55</v>
      </c>
      <c r="K49" s="74">
        <f t="shared" si="0"/>
        <v>68075.09999999999</v>
      </c>
      <c r="L49" s="74"/>
      <c r="M49" s="6">
        <f t="shared" si="2"/>
        <v>1</v>
      </c>
      <c r="N49" s="42">
        <v>2007</v>
      </c>
      <c r="O49" s="8">
        <v>42198</v>
      </c>
      <c r="P49" s="75">
        <v>168.33</v>
      </c>
      <c r="Q49" s="75"/>
      <c r="R49" s="76">
        <f t="shared" si="3"/>
        <v>0</v>
      </c>
      <c r="S49" s="76"/>
      <c r="T49" s="77">
        <f t="shared" si="4"/>
        <v>0</v>
      </c>
      <c r="U49" s="77"/>
    </row>
    <row r="50" spans="2:21" ht="13.5">
      <c r="B50" s="42">
        <v>42</v>
      </c>
      <c r="C50" s="74">
        <f t="shared" si="1"/>
        <v>2269170</v>
      </c>
      <c r="D50" s="74"/>
      <c r="E50" s="42">
        <v>2007</v>
      </c>
      <c r="F50" s="8">
        <v>42246</v>
      </c>
      <c r="G50" s="42" t="s">
        <v>4</v>
      </c>
      <c r="H50" s="75">
        <v>167.89</v>
      </c>
      <c r="I50" s="75"/>
      <c r="J50" s="42">
        <v>113</v>
      </c>
      <c r="K50" s="74">
        <f t="shared" si="0"/>
        <v>68075.09999999999</v>
      </c>
      <c r="L50" s="74"/>
      <c r="M50" s="6">
        <f t="shared" si="2"/>
        <v>0.48</v>
      </c>
      <c r="N50" s="42">
        <v>2007</v>
      </c>
      <c r="O50" s="8">
        <v>42247</v>
      </c>
      <c r="P50" s="75">
        <v>167.89</v>
      </c>
      <c r="Q50" s="75"/>
      <c r="R50" s="76">
        <f t="shared" si="3"/>
        <v>0</v>
      </c>
      <c r="S50" s="76"/>
      <c r="T50" s="77">
        <f t="shared" si="4"/>
        <v>0</v>
      </c>
      <c r="U50" s="77"/>
    </row>
    <row r="51" spans="2:21" ht="13.5">
      <c r="B51" s="42">
        <v>43</v>
      </c>
      <c r="C51" s="74">
        <f t="shared" si="1"/>
        <v>2269170</v>
      </c>
      <c r="D51" s="74"/>
      <c r="E51" s="42">
        <v>2007</v>
      </c>
      <c r="F51" s="8">
        <v>42253</v>
      </c>
      <c r="G51" s="42" t="s">
        <v>4</v>
      </c>
      <c r="H51" s="75">
        <v>157.97</v>
      </c>
      <c r="I51" s="75"/>
      <c r="J51" s="42">
        <v>40</v>
      </c>
      <c r="K51" s="74">
        <f t="shared" si="0"/>
        <v>68075.09999999999</v>
      </c>
      <c r="L51" s="74"/>
      <c r="M51" s="6">
        <f t="shared" si="2"/>
        <v>1.37</v>
      </c>
      <c r="N51" s="42">
        <v>2007</v>
      </c>
      <c r="O51" s="8">
        <v>42254</v>
      </c>
      <c r="P51" s="75">
        <v>157.57</v>
      </c>
      <c r="Q51" s="75"/>
      <c r="R51" s="76">
        <f t="shared" si="3"/>
        <v>-67654</v>
      </c>
      <c r="S51" s="76"/>
      <c r="T51" s="77">
        <f t="shared" si="4"/>
        <v>-40</v>
      </c>
      <c r="U51" s="77"/>
    </row>
    <row r="52" spans="2:21" ht="13.5">
      <c r="B52" s="42">
        <v>44</v>
      </c>
      <c r="C52" s="74">
        <f t="shared" si="1"/>
        <v>2201516</v>
      </c>
      <c r="D52" s="74"/>
      <c r="E52" s="42">
        <v>2007</v>
      </c>
      <c r="F52" s="8">
        <v>42261</v>
      </c>
      <c r="G52" s="42" t="s">
        <v>4</v>
      </c>
      <c r="H52" s="75">
        <v>159.81</v>
      </c>
      <c r="I52" s="75"/>
      <c r="J52" s="42">
        <v>106</v>
      </c>
      <c r="K52" s="74">
        <f t="shared" si="0"/>
        <v>66045.48</v>
      </c>
      <c r="L52" s="74"/>
      <c r="M52" s="6">
        <f t="shared" si="2"/>
        <v>0.5</v>
      </c>
      <c r="N52" s="42">
        <v>2007</v>
      </c>
      <c r="O52" s="8">
        <v>42261</v>
      </c>
      <c r="P52" s="75">
        <v>159.81</v>
      </c>
      <c r="Q52" s="75"/>
      <c r="R52" s="76">
        <f t="shared" si="3"/>
        <v>0</v>
      </c>
      <c r="S52" s="76"/>
      <c r="T52" s="77">
        <f t="shared" si="4"/>
        <v>0</v>
      </c>
      <c r="U52" s="77"/>
    </row>
    <row r="53" spans="2:21" ht="13.5">
      <c r="B53" s="42">
        <v>45</v>
      </c>
      <c r="C53" s="74">
        <f t="shared" si="1"/>
        <v>2201516</v>
      </c>
      <c r="D53" s="74"/>
      <c r="E53" s="42">
        <v>2007</v>
      </c>
      <c r="F53" s="8">
        <v>42295</v>
      </c>
      <c r="G53" s="42" t="s">
        <v>3</v>
      </c>
      <c r="H53" s="75">
        <v>165.05</v>
      </c>
      <c r="I53" s="75"/>
      <c r="J53" s="42">
        <v>56</v>
      </c>
      <c r="K53" s="74">
        <f t="shared" si="0"/>
        <v>66045.48</v>
      </c>
      <c r="L53" s="74"/>
      <c r="M53" s="6">
        <f t="shared" si="2"/>
        <v>0.95</v>
      </c>
      <c r="N53" s="42">
        <v>2007</v>
      </c>
      <c r="O53" s="8">
        <v>42296</v>
      </c>
      <c r="P53" s="75">
        <v>165.05</v>
      </c>
      <c r="Q53" s="75"/>
      <c r="R53" s="76">
        <f t="shared" si="3"/>
        <v>0</v>
      </c>
      <c r="S53" s="76"/>
      <c r="T53" s="77">
        <f t="shared" si="4"/>
        <v>0</v>
      </c>
      <c r="U53" s="77"/>
    </row>
    <row r="54" spans="2:21" ht="13.5">
      <c r="B54" s="42">
        <v>46</v>
      </c>
      <c r="C54" s="74">
        <f t="shared" si="1"/>
        <v>2201516</v>
      </c>
      <c r="D54" s="74"/>
      <c r="E54" s="42">
        <v>2007</v>
      </c>
      <c r="F54" s="8">
        <v>42316</v>
      </c>
      <c r="G54" s="42" t="s">
        <v>3</v>
      </c>
      <c r="H54" s="75">
        <v>165.52</v>
      </c>
      <c r="I54" s="75"/>
      <c r="J54" s="42">
        <v>62</v>
      </c>
      <c r="K54" s="74">
        <f t="shared" si="0"/>
        <v>66045.48</v>
      </c>
      <c r="L54" s="74"/>
      <c r="M54" s="6">
        <f t="shared" si="2"/>
        <v>0.86</v>
      </c>
      <c r="N54" s="42">
        <v>2007</v>
      </c>
      <c r="O54" s="8">
        <v>42317</v>
      </c>
      <c r="P54" s="75">
        <v>165.52</v>
      </c>
      <c r="Q54" s="75"/>
      <c r="R54" s="76">
        <f>IF(O54="","",ROUNDDOWN((IF(G54="売",H54-P54,P54-H54))*M54*10000000/81,0))</f>
        <v>0</v>
      </c>
      <c r="S54" s="76"/>
      <c r="T54" s="77">
        <f>IF(O54="","",IF(R54&lt;0,J54*(-1),IF(G54="買",(P54-H54)*100,(H54-P54)*100)))</f>
        <v>0</v>
      </c>
      <c r="U54" s="77"/>
    </row>
    <row r="55" spans="2:21" ht="13.5">
      <c r="B55" s="42">
        <v>47</v>
      </c>
      <c r="C55" s="74">
        <f t="shared" si="1"/>
        <v>2201516</v>
      </c>
      <c r="D55" s="74"/>
      <c r="E55" s="42">
        <v>2008</v>
      </c>
      <c r="F55" s="8">
        <v>42033</v>
      </c>
      <c r="G55" s="42" t="s">
        <v>4</v>
      </c>
      <c r="H55" s="75">
        <v>157.62</v>
      </c>
      <c r="I55" s="75"/>
      <c r="J55" s="42">
        <v>52</v>
      </c>
      <c r="K55" s="74">
        <f t="shared" si="0"/>
        <v>66045.48</v>
      </c>
      <c r="L55" s="74"/>
      <c r="M55" s="6">
        <f t="shared" si="2"/>
        <v>1.02</v>
      </c>
      <c r="N55" s="42">
        <v>2008</v>
      </c>
      <c r="O55" s="8">
        <v>42034</v>
      </c>
      <c r="P55" s="75">
        <v>157.62</v>
      </c>
      <c r="Q55" s="75"/>
      <c r="R55" s="76">
        <f>IF(O55="","",ROUNDDOWN((IF(G55="売",H55-P55,P55-H55))*M55*10000000/81,0))</f>
        <v>0</v>
      </c>
      <c r="S55" s="76"/>
      <c r="T55" s="77">
        <f t="shared" si="4"/>
        <v>0</v>
      </c>
      <c r="U55" s="77"/>
    </row>
    <row r="56" spans="2:21" ht="13.5">
      <c r="B56" s="42">
        <v>48</v>
      </c>
      <c r="C56" s="74">
        <f t="shared" si="1"/>
        <v>2201516</v>
      </c>
      <c r="D56" s="74"/>
      <c r="E56" s="42">
        <v>2008</v>
      </c>
      <c r="F56" s="8">
        <v>42048</v>
      </c>
      <c r="G56" s="42" t="s">
        <v>4</v>
      </c>
      <c r="H56" s="75">
        <v>156.33</v>
      </c>
      <c r="I56" s="75"/>
      <c r="J56" s="42">
        <v>53</v>
      </c>
      <c r="K56" s="74">
        <f t="shared" si="0"/>
        <v>66045.48</v>
      </c>
      <c r="L56" s="74"/>
      <c r="M56" s="6">
        <f t="shared" si="2"/>
        <v>1</v>
      </c>
      <c r="N56" s="42">
        <v>2008</v>
      </c>
      <c r="O56" s="8" t="s">
        <v>104</v>
      </c>
      <c r="P56" s="75">
        <v>158.14</v>
      </c>
      <c r="Q56" s="75"/>
      <c r="R56" s="76">
        <f t="shared" si="3"/>
        <v>223456</v>
      </c>
      <c r="S56" s="76"/>
      <c r="T56" s="77">
        <f t="shared" si="4"/>
        <v>180.99999999999739</v>
      </c>
      <c r="U56" s="77"/>
    </row>
    <row r="57" spans="2:21" ht="13.5">
      <c r="B57" s="42">
        <v>49</v>
      </c>
      <c r="C57" s="74">
        <f t="shared" si="1"/>
        <v>2424972</v>
      </c>
      <c r="D57" s="74"/>
      <c r="E57" s="42">
        <v>2008</v>
      </c>
      <c r="F57" s="8">
        <v>42117</v>
      </c>
      <c r="G57" s="42" t="s">
        <v>3</v>
      </c>
      <c r="H57" s="75">
        <v>164.15</v>
      </c>
      <c r="I57" s="75"/>
      <c r="J57" s="42">
        <v>54</v>
      </c>
      <c r="K57" s="74">
        <f t="shared" si="0"/>
        <v>72749.16</v>
      </c>
      <c r="L57" s="74"/>
      <c r="M57" s="6">
        <f t="shared" si="2"/>
        <v>1.09</v>
      </c>
      <c r="N57" s="42">
        <v>2008</v>
      </c>
      <c r="O57" s="8">
        <v>42129</v>
      </c>
      <c r="P57" s="75">
        <v>162.98</v>
      </c>
      <c r="Q57" s="75"/>
      <c r="R57" s="76">
        <f t="shared" si="3"/>
        <v>157444</v>
      </c>
      <c r="S57" s="76"/>
      <c r="T57" s="77">
        <f t="shared" si="4"/>
        <v>117.00000000000159</v>
      </c>
      <c r="U57" s="77"/>
    </row>
    <row r="58" spans="2:21" ht="13.5">
      <c r="B58" s="42">
        <v>50</v>
      </c>
      <c r="C58" s="74">
        <f t="shared" si="1"/>
        <v>2582416</v>
      </c>
      <c r="D58" s="74"/>
      <c r="E58" s="42">
        <v>2008</v>
      </c>
      <c r="F58" s="8">
        <v>42126</v>
      </c>
      <c r="G58" s="42" t="s">
        <v>4</v>
      </c>
      <c r="H58" s="75">
        <v>162.51</v>
      </c>
      <c r="I58" s="75"/>
      <c r="J58" s="42">
        <v>76</v>
      </c>
      <c r="K58" s="74">
        <f t="shared" si="0"/>
        <v>77472.48</v>
      </c>
      <c r="L58" s="74"/>
      <c r="M58" s="6">
        <f t="shared" si="2"/>
        <v>0.82</v>
      </c>
      <c r="N58" s="42">
        <v>2008</v>
      </c>
      <c r="O58" s="8">
        <v>42127</v>
      </c>
      <c r="P58" s="75">
        <v>162.51</v>
      </c>
      <c r="Q58" s="75"/>
      <c r="R58" s="76">
        <f t="shared" si="3"/>
        <v>0</v>
      </c>
      <c r="S58" s="76"/>
      <c r="T58" s="77">
        <f t="shared" si="4"/>
        <v>0</v>
      </c>
      <c r="U58" s="77"/>
    </row>
    <row r="59" spans="2:21" ht="13.5">
      <c r="B59" s="42">
        <v>51</v>
      </c>
      <c r="C59" s="74">
        <f t="shared" si="1"/>
        <v>2582416</v>
      </c>
      <c r="D59" s="74"/>
      <c r="E59" s="42"/>
      <c r="F59" s="8"/>
      <c r="G59" s="42" t="s">
        <v>3</v>
      </c>
      <c r="H59" s="75"/>
      <c r="I59" s="75"/>
      <c r="J59" s="42"/>
      <c r="K59" s="74">
        <f t="shared" si="0"/>
      </c>
      <c r="L59" s="74"/>
      <c r="M59" s="6">
        <f t="shared" si="2"/>
      </c>
      <c r="N59" s="42"/>
      <c r="O59" s="8"/>
      <c r="P59" s="75"/>
      <c r="Q59" s="75"/>
      <c r="R59" s="76">
        <f t="shared" si="3"/>
      </c>
      <c r="S59" s="76"/>
      <c r="T59" s="77">
        <f t="shared" si="4"/>
      </c>
      <c r="U59" s="77"/>
    </row>
    <row r="60" spans="2:21" ht="13.5">
      <c r="B60" s="42">
        <v>52</v>
      </c>
      <c r="C60" s="74">
        <f t="shared" si="1"/>
      </c>
      <c r="D60" s="74"/>
      <c r="E60" s="42"/>
      <c r="F60" s="8"/>
      <c r="G60" s="42" t="s">
        <v>3</v>
      </c>
      <c r="H60" s="75"/>
      <c r="I60" s="75"/>
      <c r="J60" s="42"/>
      <c r="K60" s="74">
        <f t="shared" si="0"/>
      </c>
      <c r="L60" s="74"/>
      <c r="M60" s="6">
        <f t="shared" si="2"/>
      </c>
      <c r="N60" s="42"/>
      <c r="O60" s="8"/>
      <c r="P60" s="75"/>
      <c r="Q60" s="75"/>
      <c r="R60" s="76">
        <f t="shared" si="3"/>
      </c>
      <c r="S60" s="76"/>
      <c r="T60" s="77">
        <f t="shared" si="4"/>
      </c>
      <c r="U60" s="77"/>
    </row>
    <row r="61" spans="2:21" ht="13.5">
      <c r="B61" s="42">
        <v>53</v>
      </c>
      <c r="C61" s="74">
        <f t="shared" si="1"/>
      </c>
      <c r="D61" s="74"/>
      <c r="E61" s="42"/>
      <c r="F61" s="8"/>
      <c r="G61" s="42" t="s">
        <v>3</v>
      </c>
      <c r="H61" s="75"/>
      <c r="I61" s="75"/>
      <c r="J61" s="42"/>
      <c r="K61" s="74">
        <f t="shared" si="0"/>
      </c>
      <c r="L61" s="74"/>
      <c r="M61" s="6">
        <f t="shared" si="2"/>
      </c>
      <c r="N61" s="42"/>
      <c r="O61" s="8"/>
      <c r="P61" s="75"/>
      <c r="Q61" s="75"/>
      <c r="R61" s="76">
        <f t="shared" si="3"/>
      </c>
      <c r="S61" s="76"/>
      <c r="T61" s="77">
        <f t="shared" si="4"/>
      </c>
      <c r="U61" s="77"/>
    </row>
    <row r="62" spans="2:21" ht="13.5">
      <c r="B62" s="42">
        <v>54</v>
      </c>
      <c r="C62" s="74">
        <f t="shared" si="1"/>
      </c>
      <c r="D62" s="74"/>
      <c r="E62" s="42"/>
      <c r="F62" s="8"/>
      <c r="G62" s="42" t="s">
        <v>3</v>
      </c>
      <c r="H62" s="75"/>
      <c r="I62" s="75"/>
      <c r="J62" s="42"/>
      <c r="K62" s="74">
        <f t="shared" si="0"/>
      </c>
      <c r="L62" s="74"/>
      <c r="M62" s="6">
        <f t="shared" si="2"/>
      </c>
      <c r="N62" s="42"/>
      <c r="O62" s="8"/>
      <c r="P62" s="75"/>
      <c r="Q62" s="75"/>
      <c r="R62" s="76">
        <f t="shared" si="3"/>
      </c>
      <c r="S62" s="76"/>
      <c r="T62" s="77">
        <f t="shared" si="4"/>
      </c>
      <c r="U62" s="77"/>
    </row>
    <row r="63" spans="2:21" ht="13.5">
      <c r="B63" s="42">
        <v>55</v>
      </c>
      <c r="C63" s="74">
        <f t="shared" si="1"/>
      </c>
      <c r="D63" s="74"/>
      <c r="E63" s="42"/>
      <c r="F63" s="8"/>
      <c r="G63" s="42" t="s">
        <v>4</v>
      </c>
      <c r="H63" s="75"/>
      <c r="I63" s="75"/>
      <c r="J63" s="42"/>
      <c r="K63" s="74">
        <f t="shared" si="0"/>
      </c>
      <c r="L63" s="74"/>
      <c r="M63" s="6">
        <f t="shared" si="2"/>
      </c>
      <c r="N63" s="42"/>
      <c r="O63" s="8"/>
      <c r="P63" s="75"/>
      <c r="Q63" s="75"/>
      <c r="R63" s="76">
        <f t="shared" si="3"/>
      </c>
      <c r="S63" s="76"/>
      <c r="T63" s="77">
        <f t="shared" si="4"/>
      </c>
      <c r="U63" s="77"/>
    </row>
    <row r="64" spans="2:21" ht="13.5">
      <c r="B64" s="42">
        <v>56</v>
      </c>
      <c r="C64" s="74">
        <f t="shared" si="1"/>
      </c>
      <c r="D64" s="74"/>
      <c r="E64" s="42"/>
      <c r="F64" s="8"/>
      <c r="G64" s="42" t="s">
        <v>3</v>
      </c>
      <c r="H64" s="75"/>
      <c r="I64" s="75"/>
      <c r="J64" s="42"/>
      <c r="K64" s="74">
        <f t="shared" si="0"/>
      </c>
      <c r="L64" s="74"/>
      <c r="M64" s="6">
        <f t="shared" si="2"/>
      </c>
      <c r="N64" s="42"/>
      <c r="O64" s="8"/>
      <c r="P64" s="75"/>
      <c r="Q64" s="75"/>
      <c r="R64" s="76">
        <f t="shared" si="3"/>
      </c>
      <c r="S64" s="76"/>
      <c r="T64" s="77">
        <f t="shared" si="4"/>
      </c>
      <c r="U64" s="77"/>
    </row>
    <row r="65" spans="2:21" ht="13.5">
      <c r="B65" s="42">
        <v>57</v>
      </c>
      <c r="C65" s="74">
        <f t="shared" si="1"/>
      </c>
      <c r="D65" s="74"/>
      <c r="E65" s="42"/>
      <c r="F65" s="8"/>
      <c r="G65" s="42" t="s">
        <v>3</v>
      </c>
      <c r="H65" s="75"/>
      <c r="I65" s="75"/>
      <c r="J65" s="42"/>
      <c r="K65" s="74">
        <f t="shared" si="0"/>
      </c>
      <c r="L65" s="74"/>
      <c r="M65" s="6">
        <f t="shared" si="2"/>
      </c>
      <c r="N65" s="42"/>
      <c r="O65" s="8"/>
      <c r="P65" s="75"/>
      <c r="Q65" s="75"/>
      <c r="R65" s="76">
        <f t="shared" si="3"/>
      </c>
      <c r="S65" s="76"/>
      <c r="T65" s="77">
        <f t="shared" si="4"/>
      </c>
      <c r="U65" s="77"/>
    </row>
    <row r="66" spans="2:21" ht="13.5">
      <c r="B66" s="42">
        <v>58</v>
      </c>
      <c r="C66" s="74">
        <f t="shared" si="1"/>
      </c>
      <c r="D66" s="74"/>
      <c r="E66" s="42"/>
      <c r="F66" s="8"/>
      <c r="G66" s="42" t="s">
        <v>3</v>
      </c>
      <c r="H66" s="75"/>
      <c r="I66" s="75"/>
      <c r="J66" s="42"/>
      <c r="K66" s="74">
        <f t="shared" si="0"/>
      </c>
      <c r="L66" s="74"/>
      <c r="M66" s="6">
        <f t="shared" si="2"/>
      </c>
      <c r="N66" s="42"/>
      <c r="O66" s="8"/>
      <c r="P66" s="75"/>
      <c r="Q66" s="75"/>
      <c r="R66" s="76">
        <f t="shared" si="3"/>
      </c>
      <c r="S66" s="76"/>
      <c r="T66" s="77">
        <f t="shared" si="4"/>
      </c>
      <c r="U66" s="77"/>
    </row>
    <row r="67" spans="2:21" ht="13.5">
      <c r="B67" s="42">
        <v>59</v>
      </c>
      <c r="C67" s="74">
        <f t="shared" si="1"/>
      </c>
      <c r="D67" s="74"/>
      <c r="E67" s="42"/>
      <c r="F67" s="8"/>
      <c r="G67" s="42" t="s">
        <v>3</v>
      </c>
      <c r="H67" s="75"/>
      <c r="I67" s="75"/>
      <c r="J67" s="42"/>
      <c r="K67" s="74">
        <f t="shared" si="0"/>
      </c>
      <c r="L67" s="74"/>
      <c r="M67" s="6">
        <f t="shared" si="2"/>
      </c>
      <c r="N67" s="42"/>
      <c r="O67" s="8"/>
      <c r="P67" s="75"/>
      <c r="Q67" s="75"/>
      <c r="R67" s="76">
        <f t="shared" si="3"/>
      </c>
      <c r="S67" s="76"/>
      <c r="T67" s="77">
        <f t="shared" si="4"/>
      </c>
      <c r="U67" s="77"/>
    </row>
    <row r="68" spans="2:21" ht="13.5">
      <c r="B68" s="42">
        <v>60</v>
      </c>
      <c r="C68" s="74">
        <f t="shared" si="1"/>
      </c>
      <c r="D68" s="74"/>
      <c r="E68" s="42"/>
      <c r="F68" s="8"/>
      <c r="G68" s="42" t="s">
        <v>4</v>
      </c>
      <c r="H68" s="75"/>
      <c r="I68" s="75"/>
      <c r="J68" s="42"/>
      <c r="K68" s="74">
        <f t="shared" si="0"/>
      </c>
      <c r="L68" s="74"/>
      <c r="M68" s="6">
        <f t="shared" si="2"/>
      </c>
      <c r="N68" s="42"/>
      <c r="O68" s="8"/>
      <c r="P68" s="75"/>
      <c r="Q68" s="75"/>
      <c r="R68" s="76">
        <f t="shared" si="3"/>
      </c>
      <c r="S68" s="76"/>
      <c r="T68" s="77">
        <f t="shared" si="4"/>
      </c>
      <c r="U68" s="77"/>
    </row>
    <row r="69" spans="2:21" ht="13.5">
      <c r="B69" s="42">
        <v>61</v>
      </c>
      <c r="C69" s="74">
        <f t="shared" si="1"/>
      </c>
      <c r="D69" s="74"/>
      <c r="E69" s="42"/>
      <c r="F69" s="8"/>
      <c r="G69" s="42" t="s">
        <v>4</v>
      </c>
      <c r="H69" s="75"/>
      <c r="I69" s="75"/>
      <c r="J69" s="42"/>
      <c r="K69" s="74">
        <f t="shared" si="0"/>
      </c>
      <c r="L69" s="74"/>
      <c r="M69" s="6">
        <f t="shared" si="2"/>
      </c>
      <c r="N69" s="42"/>
      <c r="O69" s="8"/>
      <c r="P69" s="75"/>
      <c r="Q69" s="75"/>
      <c r="R69" s="76">
        <f t="shared" si="3"/>
      </c>
      <c r="S69" s="76"/>
      <c r="T69" s="77">
        <f t="shared" si="4"/>
      </c>
      <c r="U69" s="77"/>
    </row>
    <row r="70" spans="2:21" ht="13.5">
      <c r="B70" s="42">
        <v>62</v>
      </c>
      <c r="C70" s="74">
        <f t="shared" si="1"/>
      </c>
      <c r="D70" s="74"/>
      <c r="E70" s="42"/>
      <c r="F70" s="8"/>
      <c r="G70" s="42" t="s">
        <v>3</v>
      </c>
      <c r="H70" s="75"/>
      <c r="I70" s="75"/>
      <c r="J70" s="42"/>
      <c r="K70" s="74">
        <f t="shared" si="0"/>
      </c>
      <c r="L70" s="74"/>
      <c r="M70" s="6">
        <f t="shared" si="2"/>
      </c>
      <c r="N70" s="42"/>
      <c r="O70" s="8"/>
      <c r="P70" s="75"/>
      <c r="Q70" s="75"/>
      <c r="R70" s="76">
        <f t="shared" si="3"/>
      </c>
      <c r="S70" s="76"/>
      <c r="T70" s="77">
        <f t="shared" si="4"/>
      </c>
      <c r="U70" s="77"/>
    </row>
    <row r="71" spans="2:21" ht="13.5">
      <c r="B71" s="42">
        <v>63</v>
      </c>
      <c r="C71" s="74">
        <f t="shared" si="1"/>
      </c>
      <c r="D71" s="74"/>
      <c r="E71" s="42"/>
      <c r="F71" s="8"/>
      <c r="G71" s="42" t="s">
        <v>4</v>
      </c>
      <c r="H71" s="75"/>
      <c r="I71" s="75"/>
      <c r="J71" s="42"/>
      <c r="K71" s="74">
        <f t="shared" si="0"/>
      </c>
      <c r="L71" s="74"/>
      <c r="M71" s="6">
        <f t="shared" si="2"/>
      </c>
      <c r="N71" s="42"/>
      <c r="O71" s="8"/>
      <c r="P71" s="75"/>
      <c r="Q71" s="75"/>
      <c r="R71" s="76">
        <f t="shared" si="3"/>
      </c>
      <c r="S71" s="76"/>
      <c r="T71" s="77">
        <f t="shared" si="4"/>
      </c>
      <c r="U71" s="77"/>
    </row>
    <row r="72" spans="2:21" ht="13.5">
      <c r="B72" s="42">
        <v>64</v>
      </c>
      <c r="C72" s="74">
        <f t="shared" si="1"/>
      </c>
      <c r="D72" s="74"/>
      <c r="E72" s="42"/>
      <c r="F72" s="8"/>
      <c r="G72" s="42" t="s">
        <v>3</v>
      </c>
      <c r="H72" s="75"/>
      <c r="I72" s="75"/>
      <c r="J72" s="42"/>
      <c r="K72" s="74">
        <f t="shared" si="0"/>
      </c>
      <c r="L72" s="74"/>
      <c r="M72" s="6">
        <f t="shared" si="2"/>
      </c>
      <c r="N72" s="42"/>
      <c r="O72" s="8"/>
      <c r="P72" s="75"/>
      <c r="Q72" s="75"/>
      <c r="R72" s="76">
        <f t="shared" si="3"/>
      </c>
      <c r="S72" s="76"/>
      <c r="T72" s="77">
        <f t="shared" si="4"/>
      </c>
      <c r="U72" s="77"/>
    </row>
    <row r="73" spans="2:21" ht="13.5">
      <c r="B73" s="42">
        <v>65</v>
      </c>
      <c r="C73" s="74">
        <f t="shared" si="1"/>
      </c>
      <c r="D73" s="74"/>
      <c r="E73" s="42"/>
      <c r="F73" s="8"/>
      <c r="G73" s="42" t="s">
        <v>4</v>
      </c>
      <c r="H73" s="75"/>
      <c r="I73" s="75"/>
      <c r="J73" s="42"/>
      <c r="K73" s="74">
        <f aca="true" t="shared" si="5" ref="K73:K108">IF(F73="","",C73*0.03)</f>
      </c>
      <c r="L73" s="74"/>
      <c r="M73" s="6">
        <f t="shared" si="2"/>
      </c>
      <c r="N73" s="42"/>
      <c r="O73" s="8"/>
      <c r="P73" s="75"/>
      <c r="Q73" s="75"/>
      <c r="R73" s="76">
        <f t="shared" si="3"/>
      </c>
      <c r="S73" s="76"/>
      <c r="T73" s="77">
        <f t="shared" si="4"/>
      </c>
      <c r="U73" s="77"/>
    </row>
    <row r="74" spans="2:21" ht="13.5">
      <c r="B74" s="42">
        <v>66</v>
      </c>
      <c r="C74" s="74">
        <f aca="true" t="shared" si="6" ref="C74:C108">IF(R73="","",C73+R73)</f>
      </c>
      <c r="D74" s="74"/>
      <c r="E74" s="42"/>
      <c r="F74" s="8"/>
      <c r="G74" s="42" t="s">
        <v>4</v>
      </c>
      <c r="H74" s="75"/>
      <c r="I74" s="75"/>
      <c r="J74" s="42"/>
      <c r="K74" s="74">
        <f t="shared" si="5"/>
      </c>
      <c r="L74" s="74"/>
      <c r="M74" s="6">
        <f aca="true" t="shared" si="7" ref="M74:M108">IF(J74="","",ROUNDDOWN(K74/(J74/81)/100000,2))</f>
      </c>
      <c r="N74" s="42"/>
      <c r="O74" s="8"/>
      <c r="P74" s="75"/>
      <c r="Q74" s="75"/>
      <c r="R74" s="76">
        <f aca="true" t="shared" si="8" ref="R74:R108">IF(O74="","",ROUNDDOWN((IF(G74="売",H74-P74,P74-H74))*M74*10000000/81,0))</f>
      </c>
      <c r="S74" s="76"/>
      <c r="T74" s="77">
        <f aca="true" t="shared" si="9" ref="T74:T108">IF(O74="","",IF(R74&lt;0,J74*(-1),IF(G74="買",(P74-H74)*100,(H74-P74)*100)))</f>
      </c>
      <c r="U74" s="77"/>
    </row>
    <row r="75" spans="2:21" ht="13.5">
      <c r="B75" s="42">
        <v>67</v>
      </c>
      <c r="C75" s="74">
        <f t="shared" si="6"/>
      </c>
      <c r="D75" s="74"/>
      <c r="E75" s="42"/>
      <c r="F75" s="8"/>
      <c r="G75" s="42" t="s">
        <v>3</v>
      </c>
      <c r="H75" s="75"/>
      <c r="I75" s="75"/>
      <c r="J75" s="42"/>
      <c r="K75" s="74">
        <f t="shared" si="5"/>
      </c>
      <c r="L75" s="74"/>
      <c r="M75" s="6">
        <f t="shared" si="7"/>
      </c>
      <c r="N75" s="42"/>
      <c r="O75" s="8"/>
      <c r="P75" s="75"/>
      <c r="Q75" s="75"/>
      <c r="R75" s="76">
        <f t="shared" si="8"/>
      </c>
      <c r="S75" s="76"/>
      <c r="T75" s="77">
        <f t="shared" si="9"/>
      </c>
      <c r="U75" s="77"/>
    </row>
    <row r="76" spans="2:21" ht="13.5">
      <c r="B76" s="42">
        <v>68</v>
      </c>
      <c r="C76" s="74">
        <f t="shared" si="6"/>
      </c>
      <c r="D76" s="74"/>
      <c r="E76" s="42"/>
      <c r="F76" s="8"/>
      <c r="G76" s="42" t="s">
        <v>3</v>
      </c>
      <c r="H76" s="75"/>
      <c r="I76" s="75"/>
      <c r="J76" s="42"/>
      <c r="K76" s="74">
        <f t="shared" si="5"/>
      </c>
      <c r="L76" s="74"/>
      <c r="M76" s="6">
        <f t="shared" si="7"/>
      </c>
      <c r="N76" s="42"/>
      <c r="O76" s="8"/>
      <c r="P76" s="75"/>
      <c r="Q76" s="75"/>
      <c r="R76" s="76">
        <f t="shared" si="8"/>
      </c>
      <c r="S76" s="76"/>
      <c r="T76" s="77">
        <f t="shared" si="9"/>
      </c>
      <c r="U76" s="77"/>
    </row>
    <row r="77" spans="2:21" ht="13.5">
      <c r="B77" s="42">
        <v>69</v>
      </c>
      <c r="C77" s="74">
        <f t="shared" si="6"/>
      </c>
      <c r="D77" s="74"/>
      <c r="E77" s="42"/>
      <c r="F77" s="8"/>
      <c r="G77" s="42" t="s">
        <v>3</v>
      </c>
      <c r="H77" s="75"/>
      <c r="I77" s="75"/>
      <c r="J77" s="42"/>
      <c r="K77" s="74">
        <f t="shared" si="5"/>
      </c>
      <c r="L77" s="74"/>
      <c r="M77" s="6">
        <f t="shared" si="7"/>
      </c>
      <c r="N77" s="42"/>
      <c r="O77" s="8"/>
      <c r="P77" s="75"/>
      <c r="Q77" s="75"/>
      <c r="R77" s="76">
        <f t="shared" si="8"/>
      </c>
      <c r="S77" s="76"/>
      <c r="T77" s="77">
        <f t="shared" si="9"/>
      </c>
      <c r="U77" s="77"/>
    </row>
    <row r="78" spans="2:21" ht="13.5">
      <c r="B78" s="42">
        <v>70</v>
      </c>
      <c r="C78" s="74">
        <f t="shared" si="6"/>
      </c>
      <c r="D78" s="74"/>
      <c r="E78" s="42"/>
      <c r="F78" s="8"/>
      <c r="G78" s="42" t="s">
        <v>4</v>
      </c>
      <c r="H78" s="75"/>
      <c r="I78" s="75"/>
      <c r="J78" s="42"/>
      <c r="K78" s="74">
        <f t="shared" si="5"/>
      </c>
      <c r="L78" s="74"/>
      <c r="M78" s="6">
        <f t="shared" si="7"/>
      </c>
      <c r="N78" s="42"/>
      <c r="O78" s="8"/>
      <c r="P78" s="75"/>
      <c r="Q78" s="75"/>
      <c r="R78" s="76">
        <f t="shared" si="8"/>
      </c>
      <c r="S78" s="76"/>
      <c r="T78" s="77">
        <f t="shared" si="9"/>
      </c>
      <c r="U78" s="77"/>
    </row>
    <row r="79" spans="2:21" ht="13.5">
      <c r="B79" s="42">
        <v>71</v>
      </c>
      <c r="C79" s="74">
        <f t="shared" si="6"/>
      </c>
      <c r="D79" s="74"/>
      <c r="E79" s="42"/>
      <c r="F79" s="8"/>
      <c r="G79" s="42" t="s">
        <v>3</v>
      </c>
      <c r="H79" s="75"/>
      <c r="I79" s="75"/>
      <c r="J79" s="42"/>
      <c r="K79" s="74">
        <f t="shared" si="5"/>
      </c>
      <c r="L79" s="74"/>
      <c r="M79" s="6">
        <f t="shared" si="7"/>
      </c>
      <c r="N79" s="42"/>
      <c r="O79" s="8"/>
      <c r="P79" s="75"/>
      <c r="Q79" s="75"/>
      <c r="R79" s="76">
        <f t="shared" si="8"/>
      </c>
      <c r="S79" s="76"/>
      <c r="T79" s="77">
        <f t="shared" si="9"/>
      </c>
      <c r="U79" s="77"/>
    </row>
    <row r="80" spans="2:21" ht="13.5">
      <c r="B80" s="42">
        <v>72</v>
      </c>
      <c r="C80" s="74">
        <f t="shared" si="6"/>
      </c>
      <c r="D80" s="74"/>
      <c r="E80" s="42"/>
      <c r="F80" s="8"/>
      <c r="G80" s="42" t="s">
        <v>4</v>
      </c>
      <c r="H80" s="75"/>
      <c r="I80" s="75"/>
      <c r="J80" s="42"/>
      <c r="K80" s="74">
        <f t="shared" si="5"/>
      </c>
      <c r="L80" s="74"/>
      <c r="M80" s="6">
        <f t="shared" si="7"/>
      </c>
      <c r="N80" s="42"/>
      <c r="O80" s="8"/>
      <c r="P80" s="75"/>
      <c r="Q80" s="75"/>
      <c r="R80" s="76">
        <f t="shared" si="8"/>
      </c>
      <c r="S80" s="76"/>
      <c r="T80" s="77">
        <f t="shared" si="9"/>
      </c>
      <c r="U80" s="77"/>
    </row>
    <row r="81" spans="2:21" ht="13.5">
      <c r="B81" s="42">
        <v>73</v>
      </c>
      <c r="C81" s="74">
        <f t="shared" si="6"/>
      </c>
      <c r="D81" s="74"/>
      <c r="E81" s="42"/>
      <c r="F81" s="8"/>
      <c r="G81" s="42" t="s">
        <v>3</v>
      </c>
      <c r="H81" s="75"/>
      <c r="I81" s="75"/>
      <c r="J81" s="42"/>
      <c r="K81" s="74">
        <f t="shared" si="5"/>
      </c>
      <c r="L81" s="74"/>
      <c r="M81" s="6">
        <f t="shared" si="7"/>
      </c>
      <c r="N81" s="42"/>
      <c r="O81" s="8"/>
      <c r="P81" s="75"/>
      <c r="Q81" s="75"/>
      <c r="R81" s="76">
        <f t="shared" si="8"/>
      </c>
      <c r="S81" s="76"/>
      <c r="T81" s="77">
        <f t="shared" si="9"/>
      </c>
      <c r="U81" s="77"/>
    </row>
    <row r="82" spans="2:21" ht="13.5">
      <c r="B82" s="42">
        <v>74</v>
      </c>
      <c r="C82" s="74">
        <f t="shared" si="6"/>
      </c>
      <c r="D82" s="74"/>
      <c r="E82" s="42"/>
      <c r="F82" s="8"/>
      <c r="G82" s="42" t="s">
        <v>3</v>
      </c>
      <c r="H82" s="75"/>
      <c r="I82" s="75"/>
      <c r="J82" s="42"/>
      <c r="K82" s="74">
        <f t="shared" si="5"/>
      </c>
      <c r="L82" s="74"/>
      <c r="M82" s="6">
        <f t="shared" si="7"/>
      </c>
      <c r="N82" s="42"/>
      <c r="O82" s="8"/>
      <c r="P82" s="75"/>
      <c r="Q82" s="75"/>
      <c r="R82" s="76">
        <f t="shared" si="8"/>
      </c>
      <c r="S82" s="76"/>
      <c r="T82" s="77">
        <f t="shared" si="9"/>
      </c>
      <c r="U82" s="77"/>
    </row>
    <row r="83" spans="2:21" ht="13.5">
      <c r="B83" s="42">
        <v>75</v>
      </c>
      <c r="C83" s="74">
        <f t="shared" si="6"/>
      </c>
      <c r="D83" s="74"/>
      <c r="E83" s="42"/>
      <c r="F83" s="8"/>
      <c r="G83" s="42" t="s">
        <v>3</v>
      </c>
      <c r="H83" s="75"/>
      <c r="I83" s="75"/>
      <c r="J83" s="42"/>
      <c r="K83" s="74">
        <f t="shared" si="5"/>
      </c>
      <c r="L83" s="74"/>
      <c r="M83" s="6">
        <f t="shared" si="7"/>
      </c>
      <c r="N83" s="42"/>
      <c r="O83" s="8"/>
      <c r="P83" s="75"/>
      <c r="Q83" s="75"/>
      <c r="R83" s="76">
        <f t="shared" si="8"/>
      </c>
      <c r="S83" s="76"/>
      <c r="T83" s="77">
        <f t="shared" si="9"/>
      </c>
      <c r="U83" s="77"/>
    </row>
    <row r="84" spans="2:21" ht="13.5">
      <c r="B84" s="42">
        <v>76</v>
      </c>
      <c r="C84" s="74">
        <f t="shared" si="6"/>
      </c>
      <c r="D84" s="74"/>
      <c r="E84" s="42"/>
      <c r="F84" s="8"/>
      <c r="G84" s="42" t="s">
        <v>3</v>
      </c>
      <c r="H84" s="75"/>
      <c r="I84" s="75"/>
      <c r="J84" s="42"/>
      <c r="K84" s="74">
        <f t="shared" si="5"/>
      </c>
      <c r="L84" s="74"/>
      <c r="M84" s="6">
        <f t="shared" si="7"/>
      </c>
      <c r="N84" s="42"/>
      <c r="O84" s="8"/>
      <c r="P84" s="75"/>
      <c r="Q84" s="75"/>
      <c r="R84" s="76">
        <f t="shared" si="8"/>
      </c>
      <c r="S84" s="76"/>
      <c r="T84" s="77">
        <f t="shared" si="9"/>
      </c>
      <c r="U84" s="77"/>
    </row>
    <row r="85" spans="2:21" ht="13.5">
      <c r="B85" s="42">
        <v>77</v>
      </c>
      <c r="C85" s="74">
        <f t="shared" si="6"/>
      </c>
      <c r="D85" s="74"/>
      <c r="E85" s="42"/>
      <c r="F85" s="8"/>
      <c r="G85" s="42" t="s">
        <v>4</v>
      </c>
      <c r="H85" s="75"/>
      <c r="I85" s="75"/>
      <c r="J85" s="42"/>
      <c r="K85" s="74">
        <f t="shared" si="5"/>
      </c>
      <c r="L85" s="74"/>
      <c r="M85" s="6">
        <f t="shared" si="7"/>
      </c>
      <c r="N85" s="42"/>
      <c r="O85" s="8"/>
      <c r="P85" s="75"/>
      <c r="Q85" s="75"/>
      <c r="R85" s="76">
        <f t="shared" si="8"/>
      </c>
      <c r="S85" s="76"/>
      <c r="T85" s="77">
        <f t="shared" si="9"/>
      </c>
      <c r="U85" s="77"/>
    </row>
    <row r="86" spans="2:21" ht="13.5">
      <c r="B86" s="42">
        <v>78</v>
      </c>
      <c r="C86" s="74">
        <f t="shared" si="6"/>
      </c>
      <c r="D86" s="74"/>
      <c r="E86" s="42"/>
      <c r="F86" s="8"/>
      <c r="G86" s="42" t="s">
        <v>3</v>
      </c>
      <c r="H86" s="75"/>
      <c r="I86" s="75"/>
      <c r="J86" s="42"/>
      <c r="K86" s="74">
        <f t="shared" si="5"/>
      </c>
      <c r="L86" s="74"/>
      <c r="M86" s="6">
        <f t="shared" si="7"/>
      </c>
      <c r="N86" s="42"/>
      <c r="O86" s="8"/>
      <c r="P86" s="75"/>
      <c r="Q86" s="75"/>
      <c r="R86" s="76">
        <f t="shared" si="8"/>
      </c>
      <c r="S86" s="76"/>
      <c r="T86" s="77">
        <f t="shared" si="9"/>
      </c>
      <c r="U86" s="77"/>
    </row>
    <row r="87" spans="2:21" ht="13.5">
      <c r="B87" s="42">
        <v>79</v>
      </c>
      <c r="C87" s="74">
        <f t="shared" si="6"/>
      </c>
      <c r="D87" s="74"/>
      <c r="E87" s="42"/>
      <c r="F87" s="8"/>
      <c r="G87" s="42" t="s">
        <v>4</v>
      </c>
      <c r="H87" s="75"/>
      <c r="I87" s="75"/>
      <c r="J87" s="42"/>
      <c r="K87" s="74">
        <f t="shared" si="5"/>
      </c>
      <c r="L87" s="74"/>
      <c r="M87" s="6">
        <f t="shared" si="7"/>
      </c>
      <c r="N87" s="42"/>
      <c r="O87" s="8"/>
      <c r="P87" s="75"/>
      <c r="Q87" s="75"/>
      <c r="R87" s="76">
        <f t="shared" si="8"/>
      </c>
      <c r="S87" s="76"/>
      <c r="T87" s="77">
        <f t="shared" si="9"/>
      </c>
      <c r="U87" s="77"/>
    </row>
    <row r="88" spans="2:21" ht="13.5">
      <c r="B88" s="42">
        <v>80</v>
      </c>
      <c r="C88" s="74">
        <f t="shared" si="6"/>
      </c>
      <c r="D88" s="74"/>
      <c r="E88" s="42"/>
      <c r="F88" s="8"/>
      <c r="G88" s="42" t="s">
        <v>4</v>
      </c>
      <c r="H88" s="75"/>
      <c r="I88" s="75"/>
      <c r="J88" s="42"/>
      <c r="K88" s="74">
        <f t="shared" si="5"/>
      </c>
      <c r="L88" s="74"/>
      <c r="M88" s="6">
        <f t="shared" si="7"/>
      </c>
      <c r="N88" s="42"/>
      <c r="O88" s="8"/>
      <c r="P88" s="75"/>
      <c r="Q88" s="75"/>
      <c r="R88" s="76">
        <f t="shared" si="8"/>
      </c>
      <c r="S88" s="76"/>
      <c r="T88" s="77">
        <f t="shared" si="9"/>
      </c>
      <c r="U88" s="77"/>
    </row>
    <row r="89" spans="2:21" ht="13.5">
      <c r="B89" s="42">
        <v>81</v>
      </c>
      <c r="C89" s="74">
        <f t="shared" si="6"/>
      </c>
      <c r="D89" s="74"/>
      <c r="E89" s="42"/>
      <c r="F89" s="8"/>
      <c r="G89" s="42" t="s">
        <v>4</v>
      </c>
      <c r="H89" s="75"/>
      <c r="I89" s="75"/>
      <c r="J89" s="42"/>
      <c r="K89" s="74">
        <f t="shared" si="5"/>
      </c>
      <c r="L89" s="74"/>
      <c r="M89" s="6">
        <f t="shared" si="7"/>
      </c>
      <c r="N89" s="42"/>
      <c r="O89" s="8"/>
      <c r="P89" s="75"/>
      <c r="Q89" s="75"/>
      <c r="R89" s="76">
        <f t="shared" si="8"/>
      </c>
      <c r="S89" s="76"/>
      <c r="T89" s="77">
        <f t="shared" si="9"/>
      </c>
      <c r="U89" s="77"/>
    </row>
    <row r="90" spans="2:21" ht="13.5">
      <c r="B90" s="42">
        <v>82</v>
      </c>
      <c r="C90" s="74">
        <f t="shared" si="6"/>
      </c>
      <c r="D90" s="74"/>
      <c r="E90" s="42"/>
      <c r="F90" s="8"/>
      <c r="G90" s="42" t="s">
        <v>4</v>
      </c>
      <c r="H90" s="75"/>
      <c r="I90" s="75"/>
      <c r="J90" s="42"/>
      <c r="K90" s="74">
        <f t="shared" si="5"/>
      </c>
      <c r="L90" s="74"/>
      <c r="M90" s="6">
        <f t="shared" si="7"/>
      </c>
      <c r="N90" s="42"/>
      <c r="O90" s="8"/>
      <c r="P90" s="75"/>
      <c r="Q90" s="75"/>
      <c r="R90" s="76">
        <f t="shared" si="8"/>
      </c>
      <c r="S90" s="76"/>
      <c r="T90" s="77">
        <f t="shared" si="9"/>
      </c>
      <c r="U90" s="77"/>
    </row>
    <row r="91" spans="2:21" ht="13.5">
      <c r="B91" s="42">
        <v>83</v>
      </c>
      <c r="C91" s="74">
        <f t="shared" si="6"/>
      </c>
      <c r="D91" s="74"/>
      <c r="E91" s="42"/>
      <c r="F91" s="8"/>
      <c r="G91" s="42" t="s">
        <v>4</v>
      </c>
      <c r="H91" s="75"/>
      <c r="I91" s="75"/>
      <c r="J91" s="42"/>
      <c r="K91" s="74">
        <f t="shared" si="5"/>
      </c>
      <c r="L91" s="74"/>
      <c r="M91" s="6">
        <f t="shared" si="7"/>
      </c>
      <c r="N91" s="42"/>
      <c r="O91" s="8"/>
      <c r="P91" s="75"/>
      <c r="Q91" s="75"/>
      <c r="R91" s="76">
        <f t="shared" si="8"/>
      </c>
      <c r="S91" s="76"/>
      <c r="T91" s="77">
        <f t="shared" si="9"/>
      </c>
      <c r="U91" s="77"/>
    </row>
    <row r="92" spans="2:21" ht="13.5">
      <c r="B92" s="42">
        <v>84</v>
      </c>
      <c r="C92" s="74">
        <f t="shared" si="6"/>
      </c>
      <c r="D92" s="74"/>
      <c r="E92" s="42"/>
      <c r="F92" s="8"/>
      <c r="G92" s="42" t="s">
        <v>3</v>
      </c>
      <c r="H92" s="75"/>
      <c r="I92" s="75"/>
      <c r="J92" s="42"/>
      <c r="K92" s="74">
        <f t="shared" si="5"/>
      </c>
      <c r="L92" s="74"/>
      <c r="M92" s="6">
        <f t="shared" si="7"/>
      </c>
      <c r="N92" s="42"/>
      <c r="O92" s="8"/>
      <c r="P92" s="75"/>
      <c r="Q92" s="75"/>
      <c r="R92" s="76">
        <f t="shared" si="8"/>
      </c>
      <c r="S92" s="76"/>
      <c r="T92" s="77">
        <f t="shared" si="9"/>
      </c>
      <c r="U92" s="77"/>
    </row>
    <row r="93" spans="2:21" ht="13.5">
      <c r="B93" s="42">
        <v>85</v>
      </c>
      <c r="C93" s="74">
        <f t="shared" si="6"/>
      </c>
      <c r="D93" s="74"/>
      <c r="E93" s="42"/>
      <c r="F93" s="8"/>
      <c r="G93" s="42" t="s">
        <v>4</v>
      </c>
      <c r="H93" s="75"/>
      <c r="I93" s="75"/>
      <c r="J93" s="42"/>
      <c r="K93" s="74">
        <f t="shared" si="5"/>
      </c>
      <c r="L93" s="74"/>
      <c r="M93" s="6">
        <f t="shared" si="7"/>
      </c>
      <c r="N93" s="42"/>
      <c r="O93" s="8"/>
      <c r="P93" s="75"/>
      <c r="Q93" s="75"/>
      <c r="R93" s="76">
        <f t="shared" si="8"/>
      </c>
      <c r="S93" s="76"/>
      <c r="T93" s="77">
        <f t="shared" si="9"/>
      </c>
      <c r="U93" s="77"/>
    </row>
    <row r="94" spans="2:21" ht="13.5">
      <c r="B94" s="42">
        <v>86</v>
      </c>
      <c r="C94" s="74">
        <f t="shared" si="6"/>
      </c>
      <c r="D94" s="74"/>
      <c r="E94" s="42"/>
      <c r="F94" s="8"/>
      <c r="G94" s="42" t="s">
        <v>3</v>
      </c>
      <c r="H94" s="75"/>
      <c r="I94" s="75"/>
      <c r="J94" s="42"/>
      <c r="K94" s="74">
        <f t="shared" si="5"/>
      </c>
      <c r="L94" s="74"/>
      <c r="M94" s="6">
        <f t="shared" si="7"/>
      </c>
      <c r="N94" s="42"/>
      <c r="O94" s="8"/>
      <c r="P94" s="75"/>
      <c r="Q94" s="75"/>
      <c r="R94" s="76">
        <f t="shared" si="8"/>
      </c>
      <c r="S94" s="76"/>
      <c r="T94" s="77">
        <f t="shared" si="9"/>
      </c>
      <c r="U94" s="77"/>
    </row>
    <row r="95" spans="2:21" ht="13.5">
      <c r="B95" s="42">
        <v>87</v>
      </c>
      <c r="C95" s="74">
        <f t="shared" si="6"/>
      </c>
      <c r="D95" s="74"/>
      <c r="E95" s="42"/>
      <c r="F95" s="8"/>
      <c r="G95" s="42" t="s">
        <v>4</v>
      </c>
      <c r="H95" s="75"/>
      <c r="I95" s="75"/>
      <c r="J95" s="42"/>
      <c r="K95" s="74">
        <f t="shared" si="5"/>
      </c>
      <c r="L95" s="74"/>
      <c r="M95" s="6">
        <f t="shared" si="7"/>
      </c>
      <c r="N95" s="42"/>
      <c r="O95" s="8"/>
      <c r="P95" s="75"/>
      <c r="Q95" s="75"/>
      <c r="R95" s="76">
        <f t="shared" si="8"/>
      </c>
      <c r="S95" s="76"/>
      <c r="T95" s="77">
        <f t="shared" si="9"/>
      </c>
      <c r="U95" s="77"/>
    </row>
    <row r="96" spans="2:21" ht="13.5">
      <c r="B96" s="42">
        <v>88</v>
      </c>
      <c r="C96" s="74">
        <f t="shared" si="6"/>
      </c>
      <c r="D96" s="74"/>
      <c r="E96" s="42"/>
      <c r="F96" s="8"/>
      <c r="G96" s="42" t="s">
        <v>3</v>
      </c>
      <c r="H96" s="75"/>
      <c r="I96" s="75"/>
      <c r="J96" s="42"/>
      <c r="K96" s="74">
        <f t="shared" si="5"/>
      </c>
      <c r="L96" s="74"/>
      <c r="M96" s="6">
        <f t="shared" si="7"/>
      </c>
      <c r="N96" s="42"/>
      <c r="O96" s="8"/>
      <c r="P96" s="75"/>
      <c r="Q96" s="75"/>
      <c r="R96" s="76">
        <f t="shared" si="8"/>
      </c>
      <c r="S96" s="76"/>
      <c r="T96" s="77">
        <f t="shared" si="9"/>
      </c>
      <c r="U96" s="77"/>
    </row>
    <row r="97" spans="2:21" ht="13.5">
      <c r="B97" s="42">
        <v>89</v>
      </c>
      <c r="C97" s="74">
        <f t="shared" si="6"/>
      </c>
      <c r="D97" s="74"/>
      <c r="E97" s="42"/>
      <c r="F97" s="8"/>
      <c r="G97" s="42" t="s">
        <v>4</v>
      </c>
      <c r="H97" s="75"/>
      <c r="I97" s="75"/>
      <c r="J97" s="42"/>
      <c r="K97" s="74">
        <f t="shared" si="5"/>
      </c>
      <c r="L97" s="74"/>
      <c r="M97" s="6">
        <f t="shared" si="7"/>
      </c>
      <c r="N97" s="42"/>
      <c r="O97" s="8"/>
      <c r="P97" s="75"/>
      <c r="Q97" s="75"/>
      <c r="R97" s="76">
        <f t="shared" si="8"/>
      </c>
      <c r="S97" s="76"/>
      <c r="T97" s="77">
        <f t="shared" si="9"/>
      </c>
      <c r="U97" s="77"/>
    </row>
    <row r="98" spans="2:21" ht="13.5">
      <c r="B98" s="42">
        <v>90</v>
      </c>
      <c r="C98" s="74">
        <f t="shared" si="6"/>
      </c>
      <c r="D98" s="74"/>
      <c r="E98" s="42"/>
      <c r="F98" s="8"/>
      <c r="G98" s="42" t="s">
        <v>3</v>
      </c>
      <c r="H98" s="75"/>
      <c r="I98" s="75"/>
      <c r="J98" s="42"/>
      <c r="K98" s="74">
        <f t="shared" si="5"/>
      </c>
      <c r="L98" s="74"/>
      <c r="M98" s="6">
        <f t="shared" si="7"/>
      </c>
      <c r="N98" s="42"/>
      <c r="O98" s="8"/>
      <c r="P98" s="75"/>
      <c r="Q98" s="75"/>
      <c r="R98" s="76">
        <f t="shared" si="8"/>
      </c>
      <c r="S98" s="76"/>
      <c r="T98" s="77">
        <f t="shared" si="9"/>
      </c>
      <c r="U98" s="77"/>
    </row>
    <row r="99" spans="2:21" ht="13.5">
      <c r="B99" s="42">
        <v>91</v>
      </c>
      <c r="C99" s="74">
        <f t="shared" si="6"/>
      </c>
      <c r="D99" s="74"/>
      <c r="E99" s="42"/>
      <c r="F99" s="8"/>
      <c r="G99" s="42" t="s">
        <v>4</v>
      </c>
      <c r="H99" s="75"/>
      <c r="I99" s="75"/>
      <c r="J99" s="42"/>
      <c r="K99" s="74">
        <f t="shared" si="5"/>
      </c>
      <c r="L99" s="74"/>
      <c r="M99" s="6">
        <f t="shared" si="7"/>
      </c>
      <c r="N99" s="42"/>
      <c r="O99" s="8"/>
      <c r="P99" s="75"/>
      <c r="Q99" s="75"/>
      <c r="R99" s="76">
        <f t="shared" si="8"/>
      </c>
      <c r="S99" s="76"/>
      <c r="T99" s="77">
        <f t="shared" si="9"/>
      </c>
      <c r="U99" s="77"/>
    </row>
    <row r="100" spans="2:21" ht="13.5">
      <c r="B100" s="42">
        <v>92</v>
      </c>
      <c r="C100" s="74">
        <f t="shared" si="6"/>
      </c>
      <c r="D100" s="74"/>
      <c r="E100" s="42"/>
      <c r="F100" s="8"/>
      <c r="G100" s="42" t="s">
        <v>4</v>
      </c>
      <c r="H100" s="75"/>
      <c r="I100" s="75"/>
      <c r="J100" s="42"/>
      <c r="K100" s="74">
        <f t="shared" si="5"/>
      </c>
      <c r="L100" s="74"/>
      <c r="M100" s="6">
        <f t="shared" si="7"/>
      </c>
      <c r="N100" s="42"/>
      <c r="O100" s="8"/>
      <c r="P100" s="75"/>
      <c r="Q100" s="75"/>
      <c r="R100" s="76">
        <f t="shared" si="8"/>
      </c>
      <c r="S100" s="76"/>
      <c r="T100" s="77">
        <f t="shared" si="9"/>
      </c>
      <c r="U100" s="77"/>
    </row>
    <row r="101" spans="2:21" ht="13.5">
      <c r="B101" s="42">
        <v>93</v>
      </c>
      <c r="C101" s="74">
        <f t="shared" si="6"/>
      </c>
      <c r="D101" s="74"/>
      <c r="E101" s="42"/>
      <c r="F101" s="8"/>
      <c r="G101" s="42" t="s">
        <v>3</v>
      </c>
      <c r="H101" s="75"/>
      <c r="I101" s="75"/>
      <c r="J101" s="42"/>
      <c r="K101" s="74">
        <f t="shared" si="5"/>
      </c>
      <c r="L101" s="74"/>
      <c r="M101" s="6">
        <f t="shared" si="7"/>
      </c>
      <c r="N101" s="42"/>
      <c r="O101" s="8"/>
      <c r="P101" s="75"/>
      <c r="Q101" s="75"/>
      <c r="R101" s="76">
        <f t="shared" si="8"/>
      </c>
      <c r="S101" s="76"/>
      <c r="T101" s="77">
        <f t="shared" si="9"/>
      </c>
      <c r="U101" s="77"/>
    </row>
    <row r="102" spans="2:21" ht="13.5">
      <c r="B102" s="42">
        <v>94</v>
      </c>
      <c r="C102" s="74">
        <f t="shared" si="6"/>
      </c>
      <c r="D102" s="74"/>
      <c r="E102" s="42"/>
      <c r="F102" s="8"/>
      <c r="G102" s="42" t="s">
        <v>3</v>
      </c>
      <c r="H102" s="75"/>
      <c r="I102" s="75"/>
      <c r="J102" s="42"/>
      <c r="K102" s="74">
        <f t="shared" si="5"/>
      </c>
      <c r="L102" s="74"/>
      <c r="M102" s="6">
        <f t="shared" si="7"/>
      </c>
      <c r="N102" s="42"/>
      <c r="O102" s="8"/>
      <c r="P102" s="75"/>
      <c r="Q102" s="75"/>
      <c r="R102" s="76">
        <f t="shared" si="8"/>
      </c>
      <c r="S102" s="76"/>
      <c r="T102" s="77">
        <f t="shared" si="9"/>
      </c>
      <c r="U102" s="77"/>
    </row>
    <row r="103" spans="2:21" ht="13.5">
      <c r="B103" s="42">
        <v>95</v>
      </c>
      <c r="C103" s="74">
        <f t="shared" si="6"/>
      </c>
      <c r="D103" s="74"/>
      <c r="E103" s="42"/>
      <c r="F103" s="8"/>
      <c r="G103" s="42" t="s">
        <v>3</v>
      </c>
      <c r="H103" s="75"/>
      <c r="I103" s="75"/>
      <c r="J103" s="42"/>
      <c r="K103" s="74">
        <f t="shared" si="5"/>
      </c>
      <c r="L103" s="74"/>
      <c r="M103" s="6">
        <f t="shared" si="7"/>
      </c>
      <c r="N103" s="42"/>
      <c r="O103" s="8"/>
      <c r="P103" s="75"/>
      <c r="Q103" s="75"/>
      <c r="R103" s="76">
        <f t="shared" si="8"/>
      </c>
      <c r="S103" s="76"/>
      <c r="T103" s="77">
        <f t="shared" si="9"/>
      </c>
      <c r="U103" s="77"/>
    </row>
    <row r="104" spans="2:21" ht="13.5">
      <c r="B104" s="42">
        <v>96</v>
      </c>
      <c r="C104" s="74">
        <f t="shared" si="6"/>
      </c>
      <c r="D104" s="74"/>
      <c r="E104" s="42"/>
      <c r="F104" s="8"/>
      <c r="G104" s="42" t="s">
        <v>4</v>
      </c>
      <c r="H104" s="75"/>
      <c r="I104" s="75"/>
      <c r="J104" s="42"/>
      <c r="K104" s="74">
        <f t="shared" si="5"/>
      </c>
      <c r="L104" s="74"/>
      <c r="M104" s="6">
        <f t="shared" si="7"/>
      </c>
      <c r="N104" s="42"/>
      <c r="O104" s="8"/>
      <c r="P104" s="75"/>
      <c r="Q104" s="75"/>
      <c r="R104" s="76">
        <f t="shared" si="8"/>
      </c>
      <c r="S104" s="76"/>
      <c r="T104" s="77">
        <f t="shared" si="9"/>
      </c>
      <c r="U104" s="77"/>
    </row>
    <row r="105" spans="2:21" ht="13.5">
      <c r="B105" s="42">
        <v>97</v>
      </c>
      <c r="C105" s="74">
        <f t="shared" si="6"/>
      </c>
      <c r="D105" s="74"/>
      <c r="E105" s="42"/>
      <c r="F105" s="8"/>
      <c r="G105" s="42" t="s">
        <v>3</v>
      </c>
      <c r="H105" s="75"/>
      <c r="I105" s="75"/>
      <c r="J105" s="42"/>
      <c r="K105" s="74">
        <f t="shared" si="5"/>
      </c>
      <c r="L105" s="74"/>
      <c r="M105" s="6">
        <f t="shared" si="7"/>
      </c>
      <c r="N105" s="42"/>
      <c r="O105" s="8"/>
      <c r="P105" s="75"/>
      <c r="Q105" s="75"/>
      <c r="R105" s="76">
        <f t="shared" si="8"/>
      </c>
      <c r="S105" s="76"/>
      <c r="T105" s="77">
        <f t="shared" si="9"/>
      </c>
      <c r="U105" s="77"/>
    </row>
    <row r="106" spans="2:21" ht="13.5">
      <c r="B106" s="42">
        <v>98</v>
      </c>
      <c r="C106" s="74">
        <f t="shared" si="6"/>
      </c>
      <c r="D106" s="74"/>
      <c r="E106" s="42"/>
      <c r="F106" s="8"/>
      <c r="G106" s="42" t="s">
        <v>4</v>
      </c>
      <c r="H106" s="75"/>
      <c r="I106" s="75"/>
      <c r="J106" s="42"/>
      <c r="K106" s="74">
        <f t="shared" si="5"/>
      </c>
      <c r="L106" s="74"/>
      <c r="M106" s="6">
        <f t="shared" si="7"/>
      </c>
      <c r="N106" s="42"/>
      <c r="O106" s="8"/>
      <c r="P106" s="75"/>
      <c r="Q106" s="75"/>
      <c r="R106" s="76">
        <f t="shared" si="8"/>
      </c>
      <c r="S106" s="76"/>
      <c r="T106" s="77">
        <f t="shared" si="9"/>
      </c>
      <c r="U106" s="77"/>
    </row>
    <row r="107" spans="2:21" ht="13.5">
      <c r="B107" s="42">
        <v>99</v>
      </c>
      <c r="C107" s="74">
        <f t="shared" si="6"/>
      </c>
      <c r="D107" s="74"/>
      <c r="E107" s="42"/>
      <c r="F107" s="8"/>
      <c r="G107" s="42" t="s">
        <v>4</v>
      </c>
      <c r="H107" s="75"/>
      <c r="I107" s="75"/>
      <c r="J107" s="42"/>
      <c r="K107" s="74">
        <f t="shared" si="5"/>
      </c>
      <c r="L107" s="74"/>
      <c r="M107" s="6">
        <f t="shared" si="7"/>
      </c>
      <c r="N107" s="42"/>
      <c r="O107" s="8"/>
      <c r="P107" s="75"/>
      <c r="Q107" s="75"/>
      <c r="R107" s="76">
        <f t="shared" si="8"/>
      </c>
      <c r="S107" s="76"/>
      <c r="T107" s="77">
        <f t="shared" si="9"/>
      </c>
      <c r="U107" s="77"/>
    </row>
    <row r="108" spans="2:21" ht="13.5">
      <c r="B108" s="42">
        <v>100</v>
      </c>
      <c r="C108" s="74">
        <f t="shared" si="6"/>
      </c>
      <c r="D108" s="74"/>
      <c r="E108" s="42"/>
      <c r="F108" s="8"/>
      <c r="G108" s="42" t="s">
        <v>3</v>
      </c>
      <c r="H108" s="75"/>
      <c r="I108" s="75"/>
      <c r="J108" s="42"/>
      <c r="K108" s="74">
        <f t="shared" si="5"/>
      </c>
      <c r="L108" s="74"/>
      <c r="M108" s="6">
        <f t="shared" si="7"/>
      </c>
      <c r="N108" s="42"/>
      <c r="O108" s="8"/>
      <c r="P108" s="75"/>
      <c r="Q108" s="75"/>
      <c r="R108" s="76">
        <f t="shared" si="8"/>
      </c>
      <c r="S108" s="76"/>
      <c r="T108" s="77">
        <f t="shared" si="9"/>
      </c>
      <c r="U108" s="7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8" operator="equal" stopIfTrue="1">
      <formula>"買"</formula>
    </cfRule>
    <cfRule type="cellIs" priority="2" dxfId="169" operator="equal" stopIfTrue="1">
      <formula>"売"</formula>
    </cfRule>
  </conditionalFormatting>
  <conditionalFormatting sqref="G9:G11 G14:G45 G47:G108">
    <cfRule type="cellIs" priority="7" dxfId="168" operator="equal" stopIfTrue="1">
      <formula>"買"</formula>
    </cfRule>
    <cfRule type="cellIs" priority="8" dxfId="169" operator="equal" stopIfTrue="1">
      <formula>"売"</formula>
    </cfRule>
  </conditionalFormatting>
  <conditionalFormatting sqref="G12">
    <cfRule type="cellIs" priority="5" dxfId="168" operator="equal" stopIfTrue="1">
      <formula>"買"</formula>
    </cfRule>
    <cfRule type="cellIs" priority="6" dxfId="169" operator="equal" stopIfTrue="1">
      <formula>"売"</formula>
    </cfRule>
  </conditionalFormatting>
  <conditionalFormatting sqref="G13">
    <cfRule type="cellIs" priority="3" dxfId="168" operator="equal" stopIfTrue="1">
      <formula>"買"</formula>
    </cfRule>
    <cfRule type="cellIs" priority="4" dxfId="16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8" t="s">
        <v>47</v>
      </c>
      <c r="B2" s="79"/>
      <c r="C2" s="79"/>
      <c r="D2" s="79"/>
      <c r="E2" s="79"/>
      <c r="F2" s="79"/>
      <c r="G2" s="79"/>
      <c r="H2" s="79"/>
      <c r="I2" s="79"/>
      <c r="J2" s="79"/>
    </row>
    <row r="3" spans="1:10" ht="13.5">
      <c r="A3" s="79"/>
      <c r="B3" s="79"/>
      <c r="C3" s="79"/>
      <c r="D3" s="79"/>
      <c r="E3" s="79"/>
      <c r="F3" s="79"/>
      <c r="G3" s="79"/>
      <c r="H3" s="79"/>
      <c r="I3" s="79"/>
      <c r="J3" s="79"/>
    </row>
    <row r="4" spans="1:10" ht="13.5">
      <c r="A4" s="79"/>
      <c r="B4" s="79"/>
      <c r="C4" s="79"/>
      <c r="D4" s="79"/>
      <c r="E4" s="79"/>
      <c r="F4" s="79"/>
      <c r="G4" s="79"/>
      <c r="H4" s="79"/>
      <c r="I4" s="79"/>
      <c r="J4" s="79"/>
    </row>
    <row r="5" spans="1:10" ht="13.5">
      <c r="A5" s="79"/>
      <c r="B5" s="79"/>
      <c r="C5" s="79"/>
      <c r="D5" s="79"/>
      <c r="E5" s="79"/>
      <c r="F5" s="79"/>
      <c r="G5" s="79"/>
      <c r="H5" s="79"/>
      <c r="I5" s="79"/>
      <c r="J5" s="79"/>
    </row>
    <row r="6" spans="1:10" ht="13.5">
      <c r="A6" s="79"/>
      <c r="B6" s="79"/>
      <c r="C6" s="79"/>
      <c r="D6" s="79"/>
      <c r="E6" s="79"/>
      <c r="F6" s="79"/>
      <c r="G6" s="79"/>
      <c r="H6" s="79"/>
      <c r="I6" s="79"/>
      <c r="J6" s="79"/>
    </row>
    <row r="7" spans="1:10" ht="13.5">
      <c r="A7" s="79"/>
      <c r="B7" s="79"/>
      <c r="C7" s="79"/>
      <c r="D7" s="79"/>
      <c r="E7" s="79"/>
      <c r="F7" s="79"/>
      <c r="G7" s="79"/>
      <c r="H7" s="79"/>
      <c r="I7" s="79"/>
      <c r="J7" s="79"/>
    </row>
    <row r="8" spans="1:10" ht="13.5">
      <c r="A8" s="79"/>
      <c r="B8" s="79"/>
      <c r="C8" s="79"/>
      <c r="D8" s="79"/>
      <c r="E8" s="79"/>
      <c r="F8" s="79"/>
      <c r="G8" s="79"/>
      <c r="H8" s="79"/>
      <c r="I8" s="79"/>
      <c r="J8" s="79"/>
    </row>
    <row r="9" spans="1:10" ht="13.5">
      <c r="A9" s="79"/>
      <c r="B9" s="79"/>
      <c r="C9" s="79"/>
      <c r="D9" s="79"/>
      <c r="E9" s="79"/>
      <c r="F9" s="79"/>
      <c r="G9" s="79"/>
      <c r="H9" s="79"/>
      <c r="I9" s="79"/>
      <c r="J9" s="79"/>
    </row>
    <row r="11" ht="13.5">
      <c r="A11" t="s">
        <v>1</v>
      </c>
    </row>
    <row r="12" spans="1:10" ht="13.5">
      <c r="A12" s="80" t="s">
        <v>49</v>
      </c>
      <c r="B12" s="81"/>
      <c r="C12" s="81"/>
      <c r="D12" s="81"/>
      <c r="E12" s="81"/>
      <c r="F12" s="81"/>
      <c r="G12" s="81"/>
      <c r="H12" s="81"/>
      <c r="I12" s="81"/>
      <c r="J12" s="81"/>
    </row>
    <row r="13" spans="1:10" ht="13.5">
      <c r="A13" s="81"/>
      <c r="B13" s="81"/>
      <c r="C13" s="81"/>
      <c r="D13" s="81"/>
      <c r="E13" s="81"/>
      <c r="F13" s="81"/>
      <c r="G13" s="81"/>
      <c r="H13" s="81"/>
      <c r="I13" s="81"/>
      <c r="J13" s="81"/>
    </row>
    <row r="14" spans="1:10" ht="13.5">
      <c r="A14" s="81"/>
      <c r="B14" s="81"/>
      <c r="C14" s="81"/>
      <c r="D14" s="81"/>
      <c r="E14" s="81"/>
      <c r="F14" s="81"/>
      <c r="G14" s="81"/>
      <c r="H14" s="81"/>
      <c r="I14" s="81"/>
      <c r="J14" s="81"/>
    </row>
    <row r="15" spans="1:10" ht="13.5">
      <c r="A15" s="81"/>
      <c r="B15" s="81"/>
      <c r="C15" s="81"/>
      <c r="D15" s="81"/>
      <c r="E15" s="81"/>
      <c r="F15" s="81"/>
      <c r="G15" s="81"/>
      <c r="H15" s="81"/>
      <c r="I15" s="81"/>
      <c r="J15" s="81"/>
    </row>
    <row r="16" spans="1:10" ht="13.5">
      <c r="A16" s="81"/>
      <c r="B16" s="81"/>
      <c r="C16" s="81"/>
      <c r="D16" s="81"/>
      <c r="E16" s="81"/>
      <c r="F16" s="81"/>
      <c r="G16" s="81"/>
      <c r="H16" s="81"/>
      <c r="I16" s="81"/>
      <c r="J16" s="81"/>
    </row>
    <row r="17" spans="1:10" ht="13.5">
      <c r="A17" s="81"/>
      <c r="B17" s="81"/>
      <c r="C17" s="81"/>
      <c r="D17" s="81"/>
      <c r="E17" s="81"/>
      <c r="F17" s="81"/>
      <c r="G17" s="81"/>
      <c r="H17" s="81"/>
      <c r="I17" s="81"/>
      <c r="J17" s="81"/>
    </row>
    <row r="18" spans="1:10" ht="13.5">
      <c r="A18" s="81"/>
      <c r="B18" s="81"/>
      <c r="C18" s="81"/>
      <c r="D18" s="81"/>
      <c r="E18" s="81"/>
      <c r="F18" s="81"/>
      <c r="G18" s="81"/>
      <c r="H18" s="81"/>
      <c r="I18" s="81"/>
      <c r="J18" s="81"/>
    </row>
    <row r="19" spans="1:10" ht="13.5">
      <c r="A19" s="81"/>
      <c r="B19" s="81"/>
      <c r="C19" s="81"/>
      <c r="D19" s="81"/>
      <c r="E19" s="81"/>
      <c r="F19" s="81"/>
      <c r="G19" s="81"/>
      <c r="H19" s="81"/>
      <c r="I19" s="81"/>
      <c r="J19" s="81"/>
    </row>
    <row r="21" ht="13.5">
      <c r="A21" t="s">
        <v>2</v>
      </c>
    </row>
    <row r="22" spans="1:10" ht="13.5">
      <c r="A22" s="82" t="s">
        <v>48</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U109"/>
  <sheetViews>
    <sheetView zoomScalePageLayoutView="0" workbookViewId="0" topLeftCell="B1">
      <pane ySplit="8" topLeftCell="A51"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0" bestFit="1" customWidth="1"/>
  </cols>
  <sheetData>
    <row r="2" spans="2:20" ht="13.5">
      <c r="B2" s="43" t="s">
        <v>38</v>
      </c>
      <c r="C2" s="43"/>
      <c r="D2" s="45" t="s">
        <v>94</v>
      </c>
      <c r="E2" s="45"/>
      <c r="F2" s="43" t="s">
        <v>58</v>
      </c>
      <c r="G2" s="43"/>
      <c r="H2" s="45" t="s">
        <v>93</v>
      </c>
      <c r="I2" s="45"/>
      <c r="J2" s="43" t="s">
        <v>59</v>
      </c>
      <c r="K2" s="43"/>
      <c r="L2" s="44">
        <f>C9</f>
        <v>1000000</v>
      </c>
      <c r="M2" s="45"/>
      <c r="N2" s="43" t="s">
        <v>60</v>
      </c>
      <c r="O2" s="43"/>
      <c r="P2" s="44">
        <v>2310980</v>
      </c>
      <c r="Q2" s="45"/>
      <c r="R2" s="1"/>
      <c r="S2" s="1"/>
      <c r="T2" s="1"/>
    </row>
    <row r="3" spans="2:19" ht="57" customHeight="1">
      <c r="B3" s="43" t="s">
        <v>61</v>
      </c>
      <c r="C3" s="43"/>
      <c r="D3" s="46" t="s">
        <v>62</v>
      </c>
      <c r="E3" s="46"/>
      <c r="F3" s="46"/>
      <c r="G3" s="46"/>
      <c r="H3" s="46"/>
      <c r="I3" s="46"/>
      <c r="J3" s="43" t="s">
        <v>63</v>
      </c>
      <c r="K3" s="43"/>
      <c r="L3" s="46" t="s">
        <v>97</v>
      </c>
      <c r="M3" s="47"/>
      <c r="N3" s="47"/>
      <c r="O3" s="47"/>
      <c r="P3" s="47"/>
      <c r="Q3" s="47"/>
      <c r="R3" s="1"/>
      <c r="S3" s="1"/>
    </row>
    <row r="4" spans="2:20" ht="13.5">
      <c r="B4" s="43" t="s">
        <v>65</v>
      </c>
      <c r="C4" s="43"/>
      <c r="D4" s="48">
        <f>SUM($R$9:$S$993)</f>
        <v>1310980</v>
      </c>
      <c r="E4" s="48"/>
      <c r="F4" s="43" t="s">
        <v>66</v>
      </c>
      <c r="G4" s="43"/>
      <c r="H4" s="49">
        <f>SUM($T$9:$U$108)</f>
        <v>1349.2000000000032</v>
      </c>
      <c r="I4" s="45"/>
      <c r="J4" s="50" t="s">
        <v>67</v>
      </c>
      <c r="K4" s="50"/>
      <c r="L4" s="44">
        <f>MAX($C$9:$D$990)-C9</f>
        <v>1310980</v>
      </c>
      <c r="M4" s="44"/>
      <c r="N4" s="50" t="s">
        <v>68</v>
      </c>
      <c r="O4" s="50"/>
      <c r="P4" s="48">
        <f>MIN($C$9:$D$990)-C9</f>
        <v>-21319</v>
      </c>
      <c r="Q4" s="48"/>
      <c r="R4" s="1"/>
      <c r="S4" s="1"/>
      <c r="T4" s="1"/>
    </row>
    <row r="5" spans="2:20" ht="13.5">
      <c r="B5" s="41" t="s">
        <v>69</v>
      </c>
      <c r="C5" s="2">
        <f>COUNTIF($R$9:$R$990,"&gt;0")</f>
        <v>28</v>
      </c>
      <c r="D5" s="40" t="s">
        <v>70</v>
      </c>
      <c r="E5" s="16">
        <f>COUNTIF($R$9:$R$990,"&lt;0")</f>
        <v>7</v>
      </c>
      <c r="F5" s="40" t="s">
        <v>71</v>
      </c>
      <c r="G5" s="2">
        <f>COUNTIF($R$9:$R$990,"=0")</f>
        <v>21</v>
      </c>
      <c r="H5" s="40" t="s">
        <v>72</v>
      </c>
      <c r="I5" s="3">
        <f>C5/SUM(C5,E5,G5)</f>
        <v>0.5</v>
      </c>
      <c r="J5" s="51" t="s">
        <v>73</v>
      </c>
      <c r="K5" s="43"/>
      <c r="L5" s="52">
        <v>5</v>
      </c>
      <c r="M5" s="53"/>
      <c r="N5" s="18" t="s">
        <v>74</v>
      </c>
      <c r="O5" s="9"/>
      <c r="P5" s="52">
        <v>2</v>
      </c>
      <c r="Q5" s="5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75</v>
      </c>
      <c r="C7" s="56" t="s">
        <v>76</v>
      </c>
      <c r="D7" s="57"/>
      <c r="E7" s="60" t="s">
        <v>77</v>
      </c>
      <c r="F7" s="61"/>
      <c r="G7" s="61"/>
      <c r="H7" s="61"/>
      <c r="I7" s="62"/>
      <c r="J7" s="63" t="s">
        <v>78</v>
      </c>
      <c r="K7" s="64"/>
      <c r="L7" s="65"/>
      <c r="M7" s="66" t="s">
        <v>79</v>
      </c>
      <c r="N7" s="67" t="s">
        <v>80</v>
      </c>
      <c r="O7" s="68"/>
      <c r="P7" s="68"/>
      <c r="Q7" s="69"/>
      <c r="R7" s="70" t="s">
        <v>81</v>
      </c>
      <c r="S7" s="70"/>
      <c r="T7" s="70"/>
      <c r="U7" s="70"/>
    </row>
    <row r="8" spans="2:21" ht="13.5">
      <c r="B8" s="55"/>
      <c r="C8" s="58"/>
      <c r="D8" s="59"/>
      <c r="E8" s="19" t="s">
        <v>82</v>
      </c>
      <c r="F8" s="19" t="s">
        <v>83</v>
      </c>
      <c r="G8" s="19" t="s">
        <v>84</v>
      </c>
      <c r="H8" s="71" t="s">
        <v>85</v>
      </c>
      <c r="I8" s="62"/>
      <c r="J8" s="4" t="s">
        <v>86</v>
      </c>
      <c r="K8" s="72" t="s">
        <v>87</v>
      </c>
      <c r="L8" s="65"/>
      <c r="M8" s="66"/>
      <c r="N8" s="5" t="s">
        <v>82</v>
      </c>
      <c r="O8" s="5" t="s">
        <v>83</v>
      </c>
      <c r="P8" s="73" t="s">
        <v>85</v>
      </c>
      <c r="Q8" s="69"/>
      <c r="R8" s="70" t="s">
        <v>88</v>
      </c>
      <c r="S8" s="70"/>
      <c r="T8" s="70" t="s">
        <v>86</v>
      </c>
      <c r="U8" s="70"/>
    </row>
    <row r="9" spans="2:21" ht="13.5">
      <c r="B9" s="42">
        <v>1</v>
      </c>
      <c r="C9" s="74">
        <v>1000000</v>
      </c>
      <c r="D9" s="74"/>
      <c r="E9" s="42">
        <v>2005</v>
      </c>
      <c r="F9" s="8">
        <v>42017</v>
      </c>
      <c r="G9" s="42" t="s">
        <v>3</v>
      </c>
      <c r="H9" s="75">
        <v>135.45</v>
      </c>
      <c r="I9" s="75"/>
      <c r="J9" s="42">
        <v>75</v>
      </c>
      <c r="K9" s="74">
        <f aca="true" t="shared" si="0" ref="K9:K72">IF(F9="","",C9*0.03)</f>
        <v>30000</v>
      </c>
      <c r="L9" s="74"/>
      <c r="M9" s="6">
        <f>IF(J9="","",ROUNDDOWN(K9/(J9/81)/100000,2))</f>
        <v>0.32</v>
      </c>
      <c r="N9" s="42">
        <v>2005</v>
      </c>
      <c r="O9" s="8">
        <v>42018</v>
      </c>
      <c r="P9" s="75">
        <v>134.48</v>
      </c>
      <c r="Q9" s="75"/>
      <c r="R9" s="76">
        <f>IF(O9="","",ROUNDDOWN((IF(G9="売",H9-P9,P9-H9))*M9*10000000/81,0))</f>
        <v>38320</v>
      </c>
      <c r="S9" s="76"/>
      <c r="T9" s="77">
        <f>IF(O9="","",IF(R9&lt;0,J9*(-1),IF(G9="買",(P9-H9)*100,(H9-P9)*100)))</f>
        <v>96.99999999999989</v>
      </c>
      <c r="U9" s="77"/>
    </row>
    <row r="10" spans="2:21" ht="13.5">
      <c r="B10" s="42">
        <v>2</v>
      </c>
      <c r="C10" s="74">
        <f aca="true" t="shared" si="1" ref="C10:C73">IF(R9="","",C9+R9)</f>
        <v>1038320</v>
      </c>
      <c r="D10" s="74"/>
      <c r="E10" s="42">
        <v>2005</v>
      </c>
      <c r="F10" s="8">
        <v>42024</v>
      </c>
      <c r="G10" s="42" t="s">
        <v>3</v>
      </c>
      <c r="H10" s="75">
        <v>133.312</v>
      </c>
      <c r="I10" s="75"/>
      <c r="J10" s="42">
        <v>70</v>
      </c>
      <c r="K10" s="74">
        <f t="shared" si="0"/>
        <v>31149.6</v>
      </c>
      <c r="L10" s="74"/>
      <c r="M10" s="6">
        <f aca="true" t="shared" si="2" ref="M10:M73">IF(J10="","",ROUNDDOWN(K10/(J10/81)/100000,2))</f>
        <v>0.36</v>
      </c>
      <c r="N10" s="42">
        <v>2005</v>
      </c>
      <c r="O10" s="8">
        <v>42024</v>
      </c>
      <c r="P10" s="75">
        <v>134.01</v>
      </c>
      <c r="Q10" s="75"/>
      <c r="R10" s="76">
        <f aca="true" t="shared" si="3" ref="R10:R73">IF(O10="","",ROUNDDOWN((IF(G10="売",H10-P10,P10-H10))*M10*10000000/81,0))</f>
        <v>-31022</v>
      </c>
      <c r="S10" s="76"/>
      <c r="T10" s="77">
        <f aca="true" t="shared" si="4" ref="T10:T73">IF(O10="","",IF(R10&lt;0,J10*(-1),IF(G10="買",(P10-H10)*100,(H10-P10)*100)))</f>
        <v>-70</v>
      </c>
      <c r="U10" s="77"/>
    </row>
    <row r="11" spans="2:21" ht="13.5">
      <c r="B11" s="42">
        <v>3</v>
      </c>
      <c r="C11" s="74">
        <f t="shared" si="1"/>
        <v>1007298</v>
      </c>
      <c r="D11" s="74"/>
      <c r="E11" s="42">
        <v>2005</v>
      </c>
      <c r="F11" s="8">
        <v>42042</v>
      </c>
      <c r="G11" s="42" t="s">
        <v>3</v>
      </c>
      <c r="H11" s="75">
        <v>133.68</v>
      </c>
      <c r="I11" s="75"/>
      <c r="J11" s="42">
        <v>40</v>
      </c>
      <c r="K11" s="74">
        <f t="shared" si="0"/>
        <v>30218.94</v>
      </c>
      <c r="L11" s="74"/>
      <c r="M11" s="6">
        <f>IF(J11="","",ROUNDDOWN(K11/(J11/81)/100000,2))</f>
        <v>0.61</v>
      </c>
      <c r="N11" s="42">
        <v>2005</v>
      </c>
      <c r="O11" s="8">
        <v>42043</v>
      </c>
      <c r="P11" s="75">
        <v>134.06</v>
      </c>
      <c r="Q11" s="75"/>
      <c r="R11" s="76">
        <f t="shared" si="3"/>
        <v>-28617</v>
      </c>
      <c r="S11" s="76"/>
      <c r="T11" s="77">
        <f t="shared" si="4"/>
        <v>-40</v>
      </c>
      <c r="U11" s="77"/>
    </row>
    <row r="12" spans="2:21" ht="13.5">
      <c r="B12" s="42">
        <v>4</v>
      </c>
      <c r="C12" s="74">
        <f t="shared" si="1"/>
        <v>978681</v>
      </c>
      <c r="D12" s="74"/>
      <c r="E12" s="42">
        <v>2005</v>
      </c>
      <c r="F12" s="8">
        <v>42044</v>
      </c>
      <c r="G12" s="42" t="s">
        <v>4</v>
      </c>
      <c r="H12" s="75">
        <v>134.93</v>
      </c>
      <c r="I12" s="75"/>
      <c r="J12" s="42">
        <v>32</v>
      </c>
      <c r="K12" s="74">
        <f t="shared" si="0"/>
        <v>29360.43</v>
      </c>
      <c r="L12" s="74"/>
      <c r="M12" s="6">
        <f t="shared" si="2"/>
        <v>0.74</v>
      </c>
      <c r="N12" s="42">
        <v>2005</v>
      </c>
      <c r="O12" s="8">
        <v>42045</v>
      </c>
      <c r="P12" s="75">
        <v>135.76</v>
      </c>
      <c r="Q12" s="75"/>
      <c r="R12" s="76">
        <f t="shared" si="3"/>
        <v>75827</v>
      </c>
      <c r="S12" s="76"/>
      <c r="T12" s="77">
        <f t="shared" si="4"/>
        <v>82.99999999999841</v>
      </c>
      <c r="U12" s="77"/>
    </row>
    <row r="13" spans="2:21" ht="13.5">
      <c r="B13" s="42">
        <v>5</v>
      </c>
      <c r="C13" s="74">
        <f t="shared" si="1"/>
        <v>1054508</v>
      </c>
      <c r="D13" s="74"/>
      <c r="E13" s="42">
        <v>2005</v>
      </c>
      <c r="F13" s="8">
        <v>42049</v>
      </c>
      <c r="G13" s="42" t="s">
        <v>4</v>
      </c>
      <c r="H13" s="75">
        <v>136.4</v>
      </c>
      <c r="I13" s="75"/>
      <c r="J13" s="42">
        <v>46</v>
      </c>
      <c r="K13" s="74">
        <f t="shared" si="0"/>
        <v>31635.239999999998</v>
      </c>
      <c r="L13" s="74"/>
      <c r="M13" s="6">
        <f t="shared" si="2"/>
        <v>0.55</v>
      </c>
      <c r="N13" s="42">
        <v>2005</v>
      </c>
      <c r="O13" s="8">
        <v>42050</v>
      </c>
      <c r="P13" s="75">
        <v>136.4</v>
      </c>
      <c r="Q13" s="75"/>
      <c r="R13" s="76">
        <f t="shared" si="3"/>
        <v>0</v>
      </c>
      <c r="S13" s="76"/>
      <c r="T13" s="77">
        <f t="shared" si="4"/>
        <v>0</v>
      </c>
      <c r="U13" s="77"/>
    </row>
    <row r="14" spans="2:21" ht="13.5">
      <c r="B14" s="42">
        <v>6</v>
      </c>
      <c r="C14" s="74">
        <f t="shared" si="1"/>
        <v>1054508</v>
      </c>
      <c r="D14" s="74"/>
      <c r="E14" s="42">
        <v>2005</v>
      </c>
      <c r="F14" s="8">
        <v>42050</v>
      </c>
      <c r="G14" s="42" t="s">
        <v>4</v>
      </c>
      <c r="H14" s="75">
        <v>136.44</v>
      </c>
      <c r="I14" s="75"/>
      <c r="J14" s="42">
        <v>40</v>
      </c>
      <c r="K14" s="74">
        <f t="shared" si="0"/>
        <v>31635.239999999998</v>
      </c>
      <c r="L14" s="74"/>
      <c r="M14" s="6">
        <f t="shared" si="2"/>
        <v>0.64</v>
      </c>
      <c r="N14" s="42">
        <v>2005</v>
      </c>
      <c r="O14" s="8">
        <v>42051</v>
      </c>
      <c r="P14" s="75">
        <v>136.04</v>
      </c>
      <c r="Q14" s="75"/>
      <c r="R14" s="76">
        <f t="shared" si="3"/>
        <v>-31604</v>
      </c>
      <c r="S14" s="76"/>
      <c r="T14" s="77">
        <f t="shared" si="4"/>
        <v>-40</v>
      </c>
      <c r="U14" s="77"/>
    </row>
    <row r="15" spans="2:21" ht="13.5">
      <c r="B15" s="42">
        <v>7</v>
      </c>
      <c r="C15" s="74">
        <f t="shared" si="1"/>
        <v>1022904</v>
      </c>
      <c r="D15" s="74"/>
      <c r="E15" s="42">
        <v>2005</v>
      </c>
      <c r="F15" s="8">
        <v>42051</v>
      </c>
      <c r="G15" s="42" t="s">
        <v>4</v>
      </c>
      <c r="H15" s="75">
        <v>136.93</v>
      </c>
      <c r="I15" s="75"/>
      <c r="J15" s="42">
        <v>38</v>
      </c>
      <c r="K15" s="74">
        <f t="shared" si="0"/>
        <v>30687.12</v>
      </c>
      <c r="L15" s="74"/>
      <c r="M15" s="6">
        <f t="shared" si="2"/>
        <v>0.65</v>
      </c>
      <c r="N15" s="42">
        <v>2005</v>
      </c>
      <c r="O15" s="8">
        <v>42052</v>
      </c>
      <c r="P15" s="75">
        <v>137.78</v>
      </c>
      <c r="Q15" s="75"/>
      <c r="R15" s="76">
        <f t="shared" si="3"/>
        <v>68209</v>
      </c>
      <c r="S15" s="76"/>
      <c r="T15" s="77">
        <f t="shared" si="4"/>
        <v>84.99999999999943</v>
      </c>
      <c r="U15" s="77"/>
    </row>
    <row r="16" spans="2:21" ht="13.5">
      <c r="B16" s="42">
        <v>8</v>
      </c>
      <c r="C16" s="74">
        <f t="shared" si="1"/>
        <v>1091113</v>
      </c>
      <c r="D16" s="74"/>
      <c r="E16" s="42">
        <v>2005</v>
      </c>
      <c r="F16" s="8">
        <v>42058</v>
      </c>
      <c r="G16" s="42" t="s">
        <v>4</v>
      </c>
      <c r="H16" s="75">
        <v>138.61</v>
      </c>
      <c r="I16" s="75"/>
      <c r="J16" s="42">
        <v>49</v>
      </c>
      <c r="K16" s="74">
        <f t="shared" si="0"/>
        <v>32733.39</v>
      </c>
      <c r="L16" s="74"/>
      <c r="M16" s="6">
        <f t="shared" si="2"/>
        <v>0.54</v>
      </c>
      <c r="N16" s="42">
        <v>2005</v>
      </c>
      <c r="O16" s="8">
        <v>42059</v>
      </c>
      <c r="P16" s="75">
        <v>138.61</v>
      </c>
      <c r="Q16" s="75"/>
      <c r="R16" s="76">
        <f t="shared" si="3"/>
        <v>0</v>
      </c>
      <c r="S16" s="76"/>
      <c r="T16" s="77">
        <f t="shared" si="4"/>
        <v>0</v>
      </c>
      <c r="U16" s="77"/>
    </row>
    <row r="17" spans="2:21" ht="13.5">
      <c r="B17" s="42">
        <v>9</v>
      </c>
      <c r="C17" s="74">
        <f t="shared" si="1"/>
        <v>1091113</v>
      </c>
      <c r="D17" s="74"/>
      <c r="E17" s="42">
        <v>2005</v>
      </c>
      <c r="F17" s="8">
        <v>42065</v>
      </c>
      <c r="G17" s="42" t="s">
        <v>3</v>
      </c>
      <c r="H17" s="75">
        <v>137.52</v>
      </c>
      <c r="I17" s="75"/>
      <c r="J17" s="42">
        <v>47</v>
      </c>
      <c r="K17" s="74">
        <f t="shared" si="0"/>
        <v>32733.39</v>
      </c>
      <c r="L17" s="74"/>
      <c r="M17" s="6">
        <f t="shared" si="2"/>
        <v>0.56</v>
      </c>
      <c r="N17" s="42">
        <v>2005</v>
      </c>
      <c r="O17" s="8">
        <v>42066</v>
      </c>
      <c r="P17" s="75">
        <v>137.52</v>
      </c>
      <c r="Q17" s="75"/>
      <c r="R17" s="76">
        <f t="shared" si="3"/>
        <v>0</v>
      </c>
      <c r="S17" s="76"/>
      <c r="T17" s="77">
        <f t="shared" si="4"/>
        <v>0</v>
      </c>
      <c r="U17" s="77"/>
    </row>
    <row r="18" spans="2:21" ht="13.5">
      <c r="B18" s="42">
        <v>10</v>
      </c>
      <c r="C18" s="74">
        <f t="shared" si="1"/>
        <v>1091113</v>
      </c>
      <c r="D18" s="74"/>
      <c r="E18" s="42">
        <v>2005</v>
      </c>
      <c r="F18" s="8">
        <v>42074</v>
      </c>
      <c r="G18" s="42" t="s">
        <v>4</v>
      </c>
      <c r="H18" s="75">
        <v>140</v>
      </c>
      <c r="I18" s="75"/>
      <c r="J18" s="42">
        <v>59</v>
      </c>
      <c r="K18" s="74">
        <f t="shared" si="0"/>
        <v>32733.39</v>
      </c>
      <c r="L18" s="74"/>
      <c r="M18" s="6">
        <f t="shared" si="2"/>
        <v>0.44</v>
      </c>
      <c r="N18" s="42">
        <v>2005</v>
      </c>
      <c r="O18" s="8">
        <v>42077</v>
      </c>
      <c r="P18" s="75">
        <v>140.34</v>
      </c>
      <c r="Q18" s="75"/>
      <c r="R18" s="76">
        <f t="shared" si="3"/>
        <v>18469</v>
      </c>
      <c r="S18" s="76"/>
      <c r="T18" s="77">
        <f t="shared" si="4"/>
        <v>34.00000000000034</v>
      </c>
      <c r="U18" s="77"/>
    </row>
    <row r="19" spans="2:21" ht="13.5">
      <c r="B19" s="42">
        <v>11</v>
      </c>
      <c r="C19" s="74">
        <f t="shared" si="1"/>
        <v>1109582</v>
      </c>
      <c r="D19" s="74"/>
      <c r="E19" s="42">
        <v>2005</v>
      </c>
      <c r="F19" s="8">
        <v>42091</v>
      </c>
      <c r="G19" s="42" t="s">
        <v>4</v>
      </c>
      <c r="H19" s="75">
        <v>138.31</v>
      </c>
      <c r="I19" s="75"/>
      <c r="J19" s="42">
        <v>39</v>
      </c>
      <c r="K19" s="74">
        <f t="shared" si="0"/>
        <v>33287.46</v>
      </c>
      <c r="L19" s="74"/>
      <c r="M19" s="6">
        <f t="shared" si="2"/>
        <v>0.69</v>
      </c>
      <c r="N19" s="42">
        <v>2005</v>
      </c>
      <c r="O19" s="8">
        <v>42092</v>
      </c>
      <c r="P19" s="75">
        <v>138.8</v>
      </c>
      <c r="Q19" s="75"/>
      <c r="R19" s="76">
        <f t="shared" si="3"/>
        <v>41740</v>
      </c>
      <c r="S19" s="76"/>
      <c r="T19" s="77">
        <f t="shared" si="4"/>
        <v>49.00000000000091</v>
      </c>
      <c r="U19" s="77"/>
    </row>
    <row r="20" spans="2:21" ht="13.5">
      <c r="B20" s="42">
        <v>12</v>
      </c>
      <c r="C20" s="74">
        <f t="shared" si="1"/>
        <v>1151322</v>
      </c>
      <c r="D20" s="74"/>
      <c r="E20" s="42">
        <v>2005</v>
      </c>
      <c r="F20" s="8">
        <v>42098</v>
      </c>
      <c r="G20" s="42" t="s">
        <v>4</v>
      </c>
      <c r="H20" s="75">
        <v>139.03</v>
      </c>
      <c r="I20" s="75"/>
      <c r="J20" s="42">
        <v>72</v>
      </c>
      <c r="K20" s="74">
        <f t="shared" si="0"/>
        <v>34539.659999999996</v>
      </c>
      <c r="L20" s="74"/>
      <c r="M20" s="6">
        <f t="shared" si="2"/>
        <v>0.38</v>
      </c>
      <c r="N20" s="42">
        <v>2005</v>
      </c>
      <c r="O20" s="8">
        <v>42098</v>
      </c>
      <c r="P20" s="75">
        <v>139.33</v>
      </c>
      <c r="Q20" s="75"/>
      <c r="R20" s="76">
        <f t="shared" si="3"/>
        <v>14074</v>
      </c>
      <c r="S20" s="76"/>
      <c r="T20" s="77">
        <f t="shared" si="4"/>
        <v>30.000000000001137</v>
      </c>
      <c r="U20" s="77"/>
    </row>
    <row r="21" spans="2:21" ht="13.5">
      <c r="B21" s="42">
        <v>13</v>
      </c>
      <c r="C21" s="74">
        <f t="shared" si="1"/>
        <v>1165396</v>
      </c>
      <c r="D21" s="74"/>
      <c r="E21" s="42">
        <v>2005</v>
      </c>
      <c r="F21" s="8">
        <v>42135</v>
      </c>
      <c r="G21" s="42" t="s">
        <v>3</v>
      </c>
      <c r="H21" s="75">
        <v>135.3</v>
      </c>
      <c r="I21" s="75"/>
      <c r="J21" s="42">
        <v>59</v>
      </c>
      <c r="K21" s="74">
        <f t="shared" si="0"/>
        <v>34961.88</v>
      </c>
      <c r="L21" s="74"/>
      <c r="M21" s="6">
        <f t="shared" si="2"/>
        <v>0.47</v>
      </c>
      <c r="N21" s="42">
        <v>2005</v>
      </c>
      <c r="O21" s="8">
        <v>42136</v>
      </c>
      <c r="P21" s="75">
        <v>135.89</v>
      </c>
      <c r="Q21" s="75"/>
      <c r="R21" s="76">
        <f t="shared" si="3"/>
        <v>-34234</v>
      </c>
      <c r="S21" s="76"/>
      <c r="T21" s="77">
        <f t="shared" si="4"/>
        <v>-59</v>
      </c>
      <c r="U21" s="77"/>
    </row>
    <row r="22" spans="2:21" ht="13.5">
      <c r="B22" s="42">
        <v>14</v>
      </c>
      <c r="C22" s="74">
        <f t="shared" si="1"/>
        <v>1131162</v>
      </c>
      <c r="D22" s="74"/>
      <c r="E22" s="42">
        <v>2005</v>
      </c>
      <c r="F22" s="8">
        <v>42142</v>
      </c>
      <c r="G22" s="42" t="s">
        <v>4</v>
      </c>
      <c r="H22" s="75">
        <v>135.64</v>
      </c>
      <c r="I22" s="75"/>
      <c r="J22" s="42">
        <v>39</v>
      </c>
      <c r="K22" s="74">
        <f t="shared" si="0"/>
        <v>33934.86</v>
      </c>
      <c r="L22" s="74"/>
      <c r="M22" s="6">
        <f t="shared" si="2"/>
        <v>0.7</v>
      </c>
      <c r="N22" s="42">
        <v>2005</v>
      </c>
      <c r="O22" s="8">
        <v>42143</v>
      </c>
      <c r="P22" s="75">
        <v>135.64</v>
      </c>
      <c r="Q22" s="75"/>
      <c r="R22" s="76">
        <f t="shared" si="3"/>
        <v>0</v>
      </c>
      <c r="S22" s="76"/>
      <c r="T22" s="77">
        <f t="shared" si="4"/>
        <v>0</v>
      </c>
      <c r="U22" s="77"/>
    </row>
    <row r="23" spans="2:21" ht="13.5">
      <c r="B23" s="42">
        <v>15</v>
      </c>
      <c r="C23" s="74">
        <f t="shared" si="1"/>
        <v>1131162</v>
      </c>
      <c r="D23" s="74"/>
      <c r="E23" s="42">
        <v>2005</v>
      </c>
      <c r="F23" s="8">
        <v>42142</v>
      </c>
      <c r="G23" s="42" t="s">
        <v>3</v>
      </c>
      <c r="H23" s="75">
        <v>135.02</v>
      </c>
      <c r="I23" s="75"/>
      <c r="J23" s="42">
        <v>27</v>
      </c>
      <c r="K23" s="74">
        <f t="shared" si="0"/>
        <v>33934.86</v>
      </c>
      <c r="L23" s="74"/>
      <c r="M23" s="6">
        <f t="shared" si="2"/>
        <v>1.01</v>
      </c>
      <c r="N23" s="42">
        <v>2005</v>
      </c>
      <c r="O23" s="8">
        <v>42154</v>
      </c>
      <c r="P23" s="75">
        <v>134.5</v>
      </c>
      <c r="Q23" s="75"/>
      <c r="R23" s="76">
        <f t="shared" si="3"/>
        <v>64839</v>
      </c>
      <c r="S23" s="76"/>
      <c r="T23" s="77">
        <f t="shared" si="4"/>
        <v>52.00000000000102</v>
      </c>
      <c r="U23" s="77"/>
    </row>
    <row r="24" spans="2:21" ht="13.5">
      <c r="B24" s="42">
        <v>16</v>
      </c>
      <c r="C24" s="74">
        <f t="shared" si="1"/>
        <v>1196001</v>
      </c>
      <c r="D24" s="74"/>
      <c r="E24" s="42">
        <v>2005</v>
      </c>
      <c r="F24" s="8">
        <v>42141</v>
      </c>
      <c r="G24" s="42" t="s">
        <v>4</v>
      </c>
      <c r="H24" s="75">
        <v>138.5</v>
      </c>
      <c r="I24" s="75"/>
      <c r="J24" s="42">
        <v>43</v>
      </c>
      <c r="K24" s="74">
        <f t="shared" si="0"/>
        <v>35880.03</v>
      </c>
      <c r="L24" s="74"/>
      <c r="M24" s="6">
        <f t="shared" si="2"/>
        <v>0.67</v>
      </c>
      <c r="N24" s="42">
        <v>2005</v>
      </c>
      <c r="O24" s="8">
        <v>42142</v>
      </c>
      <c r="P24" s="75">
        <v>138.5</v>
      </c>
      <c r="Q24" s="75"/>
      <c r="R24" s="76">
        <f t="shared" si="3"/>
        <v>0</v>
      </c>
      <c r="S24" s="76"/>
      <c r="T24" s="77">
        <f t="shared" si="4"/>
        <v>0</v>
      </c>
      <c r="U24" s="77"/>
    </row>
    <row r="25" spans="2:21" ht="13.5">
      <c r="B25" s="42">
        <v>17</v>
      </c>
      <c r="C25" s="74">
        <f t="shared" si="1"/>
        <v>1196001</v>
      </c>
      <c r="D25" s="74"/>
      <c r="E25" s="42">
        <v>2005</v>
      </c>
      <c r="F25" s="8">
        <v>42297</v>
      </c>
      <c r="G25" s="42" t="s">
        <v>4</v>
      </c>
      <c r="H25" s="75">
        <v>138.47</v>
      </c>
      <c r="I25" s="75"/>
      <c r="J25" s="42">
        <v>37</v>
      </c>
      <c r="K25" s="74">
        <f t="shared" si="0"/>
        <v>35880.03</v>
      </c>
      <c r="L25" s="74"/>
      <c r="M25" s="6">
        <f t="shared" si="2"/>
        <v>0.78</v>
      </c>
      <c r="N25" s="42">
        <v>2005</v>
      </c>
      <c r="O25" s="8">
        <v>42298</v>
      </c>
      <c r="P25" s="75">
        <v>138.11</v>
      </c>
      <c r="Q25" s="75"/>
      <c r="R25" s="76">
        <f t="shared" si="3"/>
        <v>-34666</v>
      </c>
      <c r="S25" s="76"/>
      <c r="T25" s="77">
        <f t="shared" si="4"/>
        <v>-37</v>
      </c>
      <c r="U25" s="77"/>
    </row>
    <row r="26" spans="2:21" ht="13.5">
      <c r="B26" s="42">
        <v>18</v>
      </c>
      <c r="C26" s="74">
        <f t="shared" si="1"/>
        <v>1161335</v>
      </c>
      <c r="D26" s="74"/>
      <c r="E26" s="42">
        <v>2005</v>
      </c>
      <c r="F26" s="8">
        <v>42304</v>
      </c>
      <c r="G26" s="42" t="s">
        <v>4</v>
      </c>
      <c r="H26" s="75">
        <v>140.1</v>
      </c>
      <c r="I26" s="75"/>
      <c r="J26" s="42">
        <v>53</v>
      </c>
      <c r="K26" s="74">
        <f t="shared" si="0"/>
        <v>34840.049999999996</v>
      </c>
      <c r="L26" s="74"/>
      <c r="M26" s="6">
        <f t="shared" si="2"/>
        <v>0.53</v>
      </c>
      <c r="N26" s="42">
        <v>2005</v>
      </c>
      <c r="O26" s="8">
        <v>42305</v>
      </c>
      <c r="P26" s="75">
        <v>140.1</v>
      </c>
      <c r="Q26" s="75"/>
      <c r="R26" s="76">
        <f t="shared" si="3"/>
        <v>0</v>
      </c>
      <c r="S26" s="76"/>
      <c r="T26" s="77">
        <f t="shared" si="4"/>
        <v>0</v>
      </c>
      <c r="U26" s="77"/>
    </row>
    <row r="27" spans="2:21" ht="13.5">
      <c r="B27" s="42">
        <v>19</v>
      </c>
      <c r="C27" s="74">
        <f t="shared" si="1"/>
        <v>1161335</v>
      </c>
      <c r="D27" s="74"/>
      <c r="E27" s="42">
        <v>2005</v>
      </c>
      <c r="F27" s="8">
        <v>42323</v>
      </c>
      <c r="G27" s="42" t="s">
        <v>4</v>
      </c>
      <c r="H27" s="75">
        <v>139.24</v>
      </c>
      <c r="I27" s="75"/>
      <c r="J27" s="42">
        <v>39</v>
      </c>
      <c r="K27" s="74">
        <f t="shared" si="0"/>
        <v>34840.049999999996</v>
      </c>
      <c r="L27" s="74"/>
      <c r="M27" s="6">
        <f t="shared" si="2"/>
        <v>0.72</v>
      </c>
      <c r="N27" s="42">
        <v>2005</v>
      </c>
      <c r="O27" s="8">
        <v>42324</v>
      </c>
      <c r="P27" s="75">
        <v>139.62</v>
      </c>
      <c r="Q27" s="75"/>
      <c r="R27" s="76">
        <f t="shared" si="3"/>
        <v>33777</v>
      </c>
      <c r="S27" s="76"/>
      <c r="T27" s="77">
        <f t="shared" si="4"/>
        <v>37.999999999999545</v>
      </c>
      <c r="U27" s="77"/>
    </row>
    <row r="28" spans="2:21" ht="13.5">
      <c r="B28" s="42">
        <v>20</v>
      </c>
      <c r="C28" s="74">
        <f t="shared" si="1"/>
        <v>1195112</v>
      </c>
      <c r="D28" s="74"/>
      <c r="E28" s="42">
        <v>2006</v>
      </c>
      <c r="F28" s="8">
        <v>42050</v>
      </c>
      <c r="G28" s="42" t="s">
        <v>4</v>
      </c>
      <c r="H28" s="75">
        <v>140.3</v>
      </c>
      <c r="I28" s="75"/>
      <c r="J28" s="42">
        <v>81</v>
      </c>
      <c r="K28" s="74">
        <f t="shared" si="0"/>
        <v>35853.36</v>
      </c>
      <c r="L28" s="74"/>
      <c r="M28" s="6">
        <f t="shared" si="2"/>
        <v>0.35</v>
      </c>
      <c r="N28" s="42">
        <v>2006</v>
      </c>
      <c r="O28" s="8">
        <v>42052</v>
      </c>
      <c r="P28" s="75">
        <v>140.87</v>
      </c>
      <c r="Q28" s="75"/>
      <c r="R28" s="76">
        <f t="shared" si="3"/>
        <v>24629</v>
      </c>
      <c r="S28" s="76"/>
      <c r="T28" s="77">
        <f t="shared" si="4"/>
        <v>56.99999999999932</v>
      </c>
      <c r="U28" s="77"/>
    </row>
    <row r="29" spans="2:21" ht="13.5">
      <c r="B29" s="42">
        <v>21</v>
      </c>
      <c r="C29" s="74">
        <f t="shared" si="1"/>
        <v>1219741</v>
      </c>
      <c r="D29" s="74"/>
      <c r="E29" s="42">
        <v>2006</v>
      </c>
      <c r="F29" s="8">
        <v>42097</v>
      </c>
      <c r="G29" s="42" t="s">
        <v>4</v>
      </c>
      <c r="H29" s="75">
        <v>142.98</v>
      </c>
      <c r="I29" s="75"/>
      <c r="J29" s="42">
        <v>52</v>
      </c>
      <c r="K29" s="74">
        <f t="shared" si="0"/>
        <v>36592.229999999996</v>
      </c>
      <c r="L29" s="74"/>
      <c r="M29" s="6">
        <f t="shared" si="2"/>
        <v>0.56</v>
      </c>
      <c r="N29" s="42">
        <v>2006</v>
      </c>
      <c r="O29" s="8">
        <v>42098</v>
      </c>
      <c r="P29" s="75">
        <v>143.81</v>
      </c>
      <c r="Q29" s="75"/>
      <c r="R29" s="76">
        <f t="shared" si="3"/>
        <v>57382</v>
      </c>
      <c r="S29" s="76"/>
      <c r="T29" s="77">
        <f t="shared" si="4"/>
        <v>83.00000000000125</v>
      </c>
      <c r="U29" s="77"/>
    </row>
    <row r="30" spans="2:21" ht="13.5">
      <c r="B30" s="42">
        <v>22</v>
      </c>
      <c r="C30" s="74">
        <f t="shared" si="1"/>
        <v>1277123</v>
      </c>
      <c r="D30" s="74"/>
      <c r="E30" s="42">
        <v>2006</v>
      </c>
      <c r="F30" s="8">
        <v>42148</v>
      </c>
      <c r="G30" s="42" t="s">
        <v>4</v>
      </c>
      <c r="H30" s="75">
        <v>143.75</v>
      </c>
      <c r="I30" s="75"/>
      <c r="J30" s="42">
        <v>64</v>
      </c>
      <c r="K30" s="74">
        <f t="shared" si="0"/>
        <v>38313.689999999995</v>
      </c>
      <c r="L30" s="74"/>
      <c r="M30" s="6">
        <f t="shared" si="2"/>
        <v>0.48</v>
      </c>
      <c r="N30" s="42">
        <v>2006</v>
      </c>
      <c r="O30" s="8">
        <v>42149</v>
      </c>
      <c r="P30" s="75">
        <v>143.75</v>
      </c>
      <c r="Q30" s="75"/>
      <c r="R30" s="76">
        <f t="shared" si="3"/>
        <v>0</v>
      </c>
      <c r="S30" s="76"/>
      <c r="T30" s="77">
        <f t="shared" si="4"/>
        <v>0</v>
      </c>
      <c r="U30" s="77"/>
    </row>
    <row r="31" spans="2:21" ht="13.5">
      <c r="B31" s="42">
        <v>23</v>
      </c>
      <c r="C31" s="74">
        <f t="shared" si="1"/>
        <v>1277123</v>
      </c>
      <c r="D31" s="74"/>
      <c r="E31" s="42">
        <v>2006</v>
      </c>
      <c r="F31" s="8">
        <v>42157</v>
      </c>
      <c r="G31" s="42" t="s">
        <v>4</v>
      </c>
      <c r="H31" s="75">
        <v>114.39</v>
      </c>
      <c r="I31" s="75"/>
      <c r="J31" s="42">
        <v>40</v>
      </c>
      <c r="K31" s="74">
        <f t="shared" si="0"/>
        <v>38313.689999999995</v>
      </c>
      <c r="L31" s="74"/>
      <c r="M31" s="6">
        <f t="shared" si="2"/>
        <v>0.77</v>
      </c>
      <c r="N31" s="42">
        <v>2006</v>
      </c>
      <c r="O31" s="8">
        <v>42157</v>
      </c>
      <c r="P31" s="75">
        <v>114.39</v>
      </c>
      <c r="Q31" s="75"/>
      <c r="R31" s="76">
        <f t="shared" si="3"/>
        <v>0</v>
      </c>
      <c r="S31" s="76"/>
      <c r="T31" s="77">
        <f t="shared" si="4"/>
        <v>0</v>
      </c>
      <c r="U31" s="77"/>
    </row>
    <row r="32" spans="2:21" ht="13.5">
      <c r="B32" s="42">
        <v>24</v>
      </c>
      <c r="C32" s="74">
        <f t="shared" si="1"/>
        <v>1277123</v>
      </c>
      <c r="D32" s="74"/>
      <c r="E32" s="42">
        <v>2006</v>
      </c>
      <c r="F32" s="8">
        <v>42161</v>
      </c>
      <c r="G32" s="42" t="s">
        <v>4</v>
      </c>
      <c r="H32" s="75">
        <v>144.92</v>
      </c>
      <c r="I32" s="75"/>
      <c r="J32" s="42">
        <v>44</v>
      </c>
      <c r="K32" s="74">
        <f t="shared" si="0"/>
        <v>38313.689999999995</v>
      </c>
      <c r="L32" s="74"/>
      <c r="M32" s="6">
        <f t="shared" si="2"/>
        <v>0.7</v>
      </c>
      <c r="N32" s="42">
        <v>2006</v>
      </c>
      <c r="O32" s="8">
        <v>42161</v>
      </c>
      <c r="P32" s="75">
        <v>145.46</v>
      </c>
      <c r="Q32" s="75"/>
      <c r="R32" s="76">
        <f t="shared" si="3"/>
        <v>46666</v>
      </c>
      <c r="S32" s="76"/>
      <c r="T32" s="77">
        <f t="shared" si="4"/>
        <v>54.000000000002046</v>
      </c>
      <c r="U32" s="77"/>
    </row>
    <row r="33" spans="2:21" ht="13.5">
      <c r="B33" s="42">
        <v>25</v>
      </c>
      <c r="C33" s="74">
        <f t="shared" si="1"/>
        <v>1323789</v>
      </c>
      <c r="D33" s="74"/>
      <c r="E33" s="42">
        <v>2006</v>
      </c>
      <c r="F33" s="8">
        <v>42171</v>
      </c>
      <c r="G33" s="42" t="s">
        <v>4</v>
      </c>
      <c r="H33" s="75">
        <v>145.1</v>
      </c>
      <c r="I33" s="75"/>
      <c r="J33" s="42">
        <v>20</v>
      </c>
      <c r="K33" s="74">
        <f t="shared" si="0"/>
        <v>39713.67</v>
      </c>
      <c r="L33" s="74"/>
      <c r="M33" s="6">
        <f t="shared" si="2"/>
        <v>1.6</v>
      </c>
      <c r="N33" s="42">
        <v>2006</v>
      </c>
      <c r="O33" s="8">
        <v>42172</v>
      </c>
      <c r="P33" s="75">
        <v>145.3</v>
      </c>
      <c r="Q33" s="75"/>
      <c r="R33" s="76">
        <f t="shared" si="3"/>
        <v>39506</v>
      </c>
      <c r="S33" s="76"/>
      <c r="T33" s="77">
        <f t="shared" si="4"/>
        <v>20.000000000001705</v>
      </c>
      <c r="U33" s="77"/>
    </row>
    <row r="34" spans="2:21" ht="13.5">
      <c r="B34" s="42">
        <v>26</v>
      </c>
      <c r="C34" s="74">
        <f t="shared" si="1"/>
        <v>1363295</v>
      </c>
      <c r="D34" s="74"/>
      <c r="E34" s="42">
        <v>2006</v>
      </c>
      <c r="F34" s="8">
        <v>42188</v>
      </c>
      <c r="G34" s="42" t="s">
        <v>4</v>
      </c>
      <c r="H34" s="75">
        <v>146.32</v>
      </c>
      <c r="I34" s="75"/>
      <c r="J34" s="42">
        <v>41</v>
      </c>
      <c r="K34" s="74">
        <f t="shared" si="0"/>
        <v>40898.85</v>
      </c>
      <c r="L34" s="74"/>
      <c r="M34" s="6">
        <f t="shared" si="2"/>
        <v>0.8</v>
      </c>
      <c r="N34" s="42">
        <v>2006</v>
      </c>
      <c r="O34" s="8">
        <v>42188</v>
      </c>
      <c r="P34" s="75">
        <v>146.92</v>
      </c>
      <c r="Q34" s="75"/>
      <c r="R34" s="76">
        <f t="shared" si="3"/>
        <v>59259</v>
      </c>
      <c r="S34" s="76"/>
      <c r="T34" s="77">
        <f t="shared" si="4"/>
        <v>59.99999999999943</v>
      </c>
      <c r="U34" s="77"/>
    </row>
    <row r="35" spans="2:21" ht="13.5">
      <c r="B35" s="42">
        <v>27</v>
      </c>
      <c r="C35" s="74">
        <f t="shared" si="1"/>
        <v>1422554</v>
      </c>
      <c r="D35" s="74"/>
      <c r="E35" s="42">
        <v>2006</v>
      </c>
      <c r="F35" s="8">
        <v>42232</v>
      </c>
      <c r="G35" s="42" t="s">
        <v>4</v>
      </c>
      <c r="H35" s="75">
        <v>148.49</v>
      </c>
      <c r="I35" s="75"/>
      <c r="J35" s="42">
        <v>30</v>
      </c>
      <c r="K35" s="74">
        <f t="shared" si="0"/>
        <v>42676.619999999995</v>
      </c>
      <c r="L35" s="74"/>
      <c r="M35" s="6">
        <f t="shared" si="2"/>
        <v>1.15</v>
      </c>
      <c r="N35" s="42">
        <v>2006</v>
      </c>
      <c r="O35" s="8">
        <v>42232</v>
      </c>
      <c r="P35" s="75">
        <v>148.76</v>
      </c>
      <c r="Q35" s="75"/>
      <c r="R35" s="76">
        <f t="shared" si="3"/>
        <v>38333</v>
      </c>
      <c r="S35" s="76"/>
      <c r="T35" s="77">
        <f t="shared" si="4"/>
        <v>26.99999999999818</v>
      </c>
      <c r="U35" s="77"/>
    </row>
    <row r="36" spans="2:21" ht="13.5">
      <c r="B36" s="42">
        <v>28</v>
      </c>
      <c r="C36" s="74">
        <f t="shared" si="1"/>
        <v>1460887</v>
      </c>
      <c r="D36" s="74"/>
      <c r="E36" s="42">
        <v>2006</v>
      </c>
      <c r="F36" s="8">
        <v>42259</v>
      </c>
      <c r="G36" s="42" t="s">
        <v>4</v>
      </c>
      <c r="H36" s="75">
        <v>149.72</v>
      </c>
      <c r="I36" s="75"/>
      <c r="J36" s="42">
        <v>50</v>
      </c>
      <c r="K36" s="74">
        <f t="shared" si="0"/>
        <v>43826.61</v>
      </c>
      <c r="L36" s="74"/>
      <c r="M36" s="6">
        <f t="shared" si="2"/>
        <v>0.7</v>
      </c>
      <c r="N36" s="42">
        <v>2006</v>
      </c>
      <c r="O36" s="8">
        <v>42260</v>
      </c>
      <c r="P36" s="75">
        <v>149.22</v>
      </c>
      <c r="Q36" s="75"/>
      <c r="R36" s="76">
        <f t="shared" si="3"/>
        <v>-43209</v>
      </c>
      <c r="S36" s="76"/>
      <c r="T36" s="77">
        <f t="shared" si="4"/>
        <v>-50</v>
      </c>
      <c r="U36" s="77"/>
    </row>
    <row r="37" spans="2:21" ht="13.5">
      <c r="B37" s="42">
        <v>29</v>
      </c>
      <c r="C37" s="74">
        <f t="shared" si="1"/>
        <v>1417678</v>
      </c>
      <c r="D37" s="74"/>
      <c r="E37" s="42">
        <v>2006</v>
      </c>
      <c r="F37" s="8">
        <v>42272</v>
      </c>
      <c r="G37" s="42" t="s">
        <v>3</v>
      </c>
      <c r="H37" s="75">
        <v>148.63</v>
      </c>
      <c r="I37" s="75"/>
      <c r="J37" s="42">
        <v>52</v>
      </c>
      <c r="K37" s="74">
        <f t="shared" si="0"/>
        <v>42530.34</v>
      </c>
      <c r="L37" s="74"/>
      <c r="M37" s="6">
        <f t="shared" si="2"/>
        <v>0.66</v>
      </c>
      <c r="N37" s="42">
        <v>2006</v>
      </c>
      <c r="O37" s="8">
        <v>42273</v>
      </c>
      <c r="P37" s="75">
        <v>148.18</v>
      </c>
      <c r="Q37" s="75"/>
      <c r="R37" s="76">
        <f t="shared" si="3"/>
        <v>36666</v>
      </c>
      <c r="S37" s="76"/>
      <c r="T37" s="77">
        <f t="shared" si="4"/>
        <v>44.99999999999886</v>
      </c>
      <c r="U37" s="77"/>
    </row>
    <row r="38" spans="2:21" ht="13.5">
      <c r="B38" s="42">
        <v>30</v>
      </c>
      <c r="C38" s="74">
        <f t="shared" si="1"/>
        <v>1454344</v>
      </c>
      <c r="D38" s="74"/>
      <c r="E38" s="42">
        <v>2006</v>
      </c>
      <c r="F38" s="8">
        <v>42279</v>
      </c>
      <c r="G38" s="42" t="s">
        <v>4</v>
      </c>
      <c r="H38" s="75">
        <v>149.94</v>
      </c>
      <c r="I38" s="75"/>
      <c r="J38" s="42">
        <v>48</v>
      </c>
      <c r="K38" s="74">
        <f t="shared" si="0"/>
        <v>43630.32</v>
      </c>
      <c r="L38" s="74"/>
      <c r="M38" s="6">
        <f t="shared" si="2"/>
        <v>0.73</v>
      </c>
      <c r="N38" s="42">
        <v>2006</v>
      </c>
      <c r="O38" s="8">
        <v>42281</v>
      </c>
      <c r="P38" s="75">
        <v>150.45</v>
      </c>
      <c r="Q38" s="75"/>
      <c r="R38" s="76">
        <f t="shared" si="3"/>
        <v>45962</v>
      </c>
      <c r="S38" s="76"/>
      <c r="T38" s="77">
        <f t="shared" si="4"/>
        <v>50.99999999999909</v>
      </c>
      <c r="U38" s="77"/>
    </row>
    <row r="39" spans="2:21" ht="13.5">
      <c r="B39" s="42">
        <v>31</v>
      </c>
      <c r="C39" s="74">
        <f t="shared" si="1"/>
        <v>1500306</v>
      </c>
      <c r="D39" s="74"/>
      <c r="E39" s="42">
        <v>2006</v>
      </c>
      <c r="F39" s="8">
        <v>42296</v>
      </c>
      <c r="G39" s="42" t="s">
        <v>4</v>
      </c>
      <c r="H39" s="75">
        <v>149.15</v>
      </c>
      <c r="I39" s="75"/>
      <c r="J39" s="42">
        <v>43</v>
      </c>
      <c r="K39" s="74">
        <f t="shared" si="0"/>
        <v>45009.18</v>
      </c>
      <c r="L39" s="74"/>
      <c r="M39" s="6">
        <f t="shared" si="2"/>
        <v>0.84</v>
      </c>
      <c r="N39" s="42">
        <v>2006</v>
      </c>
      <c r="O39" s="8">
        <v>42297</v>
      </c>
      <c r="P39" s="75">
        <v>149.54</v>
      </c>
      <c r="Q39" s="75"/>
      <c r="R39" s="76">
        <f t="shared" si="3"/>
        <v>40444</v>
      </c>
      <c r="S39" s="76"/>
      <c r="T39" s="77">
        <f t="shared" si="4"/>
        <v>38.999999999998636</v>
      </c>
      <c r="U39" s="77"/>
    </row>
    <row r="40" spans="2:21" ht="13.5">
      <c r="B40" s="42">
        <v>32</v>
      </c>
      <c r="C40" s="74">
        <f t="shared" si="1"/>
        <v>1540750</v>
      </c>
      <c r="D40" s="74"/>
      <c r="E40" s="42">
        <v>2006</v>
      </c>
      <c r="F40" s="8">
        <v>42297</v>
      </c>
      <c r="G40" s="42" t="s">
        <v>4</v>
      </c>
      <c r="H40" s="75">
        <v>149.41</v>
      </c>
      <c r="I40" s="75"/>
      <c r="J40" s="42">
        <v>37</v>
      </c>
      <c r="K40" s="74">
        <f t="shared" si="0"/>
        <v>46222.5</v>
      </c>
      <c r="L40" s="74"/>
      <c r="M40" s="6">
        <f t="shared" si="2"/>
        <v>1.01</v>
      </c>
      <c r="N40" s="42">
        <v>2006</v>
      </c>
      <c r="O40" s="8">
        <v>42297</v>
      </c>
      <c r="P40" s="75">
        <v>149.82</v>
      </c>
      <c r="Q40" s="75"/>
      <c r="R40" s="76">
        <f t="shared" si="3"/>
        <v>51123</v>
      </c>
      <c r="S40" s="76"/>
      <c r="T40" s="77">
        <f t="shared" si="4"/>
        <v>40.99999999999966</v>
      </c>
      <c r="U40" s="77"/>
    </row>
    <row r="41" spans="2:21" ht="13.5">
      <c r="B41" s="42">
        <v>33</v>
      </c>
      <c r="C41" s="74">
        <f t="shared" si="1"/>
        <v>1591873</v>
      </c>
      <c r="D41" s="74"/>
      <c r="E41" s="42">
        <v>2006</v>
      </c>
      <c r="F41" s="8">
        <v>42302</v>
      </c>
      <c r="G41" s="42" t="s">
        <v>4</v>
      </c>
      <c r="H41" s="75">
        <v>150.05</v>
      </c>
      <c r="I41" s="75"/>
      <c r="J41" s="42">
        <v>23</v>
      </c>
      <c r="K41" s="74">
        <f t="shared" si="0"/>
        <v>47756.189999999995</v>
      </c>
      <c r="L41" s="74"/>
      <c r="M41" s="6">
        <f t="shared" si="2"/>
        <v>1.68</v>
      </c>
      <c r="N41" s="42">
        <v>2006</v>
      </c>
      <c r="O41" s="8">
        <v>42303</v>
      </c>
      <c r="P41" s="75">
        <v>150.33</v>
      </c>
      <c r="Q41" s="75"/>
      <c r="R41" s="76">
        <f t="shared" si="3"/>
        <v>58074</v>
      </c>
      <c r="S41" s="76"/>
      <c r="T41" s="77">
        <f t="shared" si="4"/>
        <v>28.000000000000114</v>
      </c>
      <c r="U41" s="77"/>
    </row>
    <row r="42" spans="2:21" ht="13.5">
      <c r="B42" s="42">
        <v>34</v>
      </c>
      <c r="C42" s="74">
        <f t="shared" si="1"/>
        <v>1649947</v>
      </c>
      <c r="D42" s="74"/>
      <c r="E42" s="42">
        <v>2006</v>
      </c>
      <c r="F42" s="8">
        <v>42360</v>
      </c>
      <c r="G42" s="42" t="s">
        <v>4</v>
      </c>
      <c r="H42" s="75">
        <v>156.05</v>
      </c>
      <c r="I42" s="75"/>
      <c r="J42" s="42">
        <v>60</v>
      </c>
      <c r="K42" s="74">
        <f t="shared" si="0"/>
        <v>49498.409999999996</v>
      </c>
      <c r="L42" s="74"/>
      <c r="M42" s="6">
        <f>IF(J42="","",ROUNDDOWN(K42/(J42/81)/100000,2))</f>
        <v>0.66</v>
      </c>
      <c r="N42" s="42">
        <v>2006</v>
      </c>
      <c r="O42" s="8">
        <v>42360</v>
      </c>
      <c r="P42" s="75">
        <v>156.05</v>
      </c>
      <c r="Q42" s="75"/>
      <c r="R42" s="76">
        <f t="shared" si="3"/>
        <v>0</v>
      </c>
      <c r="S42" s="76"/>
      <c r="T42" s="77">
        <f t="shared" si="4"/>
        <v>0</v>
      </c>
      <c r="U42" s="77"/>
    </row>
    <row r="43" spans="2:21" ht="13.5">
      <c r="B43" s="42">
        <v>35</v>
      </c>
      <c r="C43" s="74">
        <f t="shared" si="1"/>
        <v>1649947</v>
      </c>
      <c r="D43" s="74"/>
      <c r="E43" s="42">
        <v>2007</v>
      </c>
      <c r="F43" s="8">
        <v>42030</v>
      </c>
      <c r="G43" s="42" t="s">
        <v>3</v>
      </c>
      <c r="H43" s="75">
        <v>156.7</v>
      </c>
      <c r="I43" s="75"/>
      <c r="J43" s="42">
        <v>72</v>
      </c>
      <c r="K43" s="74">
        <f t="shared" si="0"/>
        <v>49498.409999999996</v>
      </c>
      <c r="L43" s="74"/>
      <c r="M43" s="6">
        <f>IF(J43="","",ROUNDDOWN(K43/(J43/81)/100000,2))</f>
        <v>0.55</v>
      </c>
      <c r="N43" s="42">
        <v>2007</v>
      </c>
      <c r="O43" s="8">
        <v>42030</v>
      </c>
      <c r="P43" s="75">
        <v>156.7</v>
      </c>
      <c r="Q43" s="75"/>
      <c r="R43" s="76">
        <f t="shared" si="3"/>
        <v>0</v>
      </c>
      <c r="S43" s="76"/>
      <c r="T43" s="77">
        <f t="shared" si="4"/>
        <v>0</v>
      </c>
      <c r="U43" s="77"/>
    </row>
    <row r="44" spans="2:21" ht="13.5">
      <c r="B44" s="42">
        <v>36</v>
      </c>
      <c r="C44" s="74">
        <f t="shared" si="1"/>
        <v>1649947</v>
      </c>
      <c r="D44" s="74"/>
      <c r="E44" s="42">
        <v>2007</v>
      </c>
      <c r="F44" s="8">
        <v>42033</v>
      </c>
      <c r="G44" s="42" t="s">
        <v>4</v>
      </c>
      <c r="H44" s="75">
        <v>157.19</v>
      </c>
      <c r="I44" s="75"/>
      <c r="J44" s="42">
        <v>80</v>
      </c>
      <c r="K44" s="74">
        <f t="shared" si="0"/>
        <v>49498.409999999996</v>
      </c>
      <c r="L44" s="74"/>
      <c r="M44" s="6">
        <f t="shared" si="2"/>
        <v>0.5</v>
      </c>
      <c r="N44" s="42">
        <v>2007</v>
      </c>
      <c r="O44" s="8">
        <v>42033</v>
      </c>
      <c r="P44" s="75">
        <v>157.602</v>
      </c>
      <c r="Q44" s="75"/>
      <c r="R44" s="76">
        <f t="shared" si="3"/>
        <v>25432</v>
      </c>
      <c r="S44" s="76"/>
      <c r="T44" s="77">
        <f t="shared" si="4"/>
        <v>41.200000000000614</v>
      </c>
      <c r="U44" s="77"/>
    </row>
    <row r="45" spans="2:21" ht="13.5">
      <c r="B45" s="42">
        <v>37</v>
      </c>
      <c r="C45" s="74">
        <f t="shared" si="1"/>
        <v>1675379</v>
      </c>
      <c r="D45" s="74"/>
      <c r="E45" s="42">
        <v>2007</v>
      </c>
      <c r="F45" s="8">
        <v>42056</v>
      </c>
      <c r="G45" s="42" t="s">
        <v>4</v>
      </c>
      <c r="H45" s="75">
        <v>158.38</v>
      </c>
      <c r="I45" s="75"/>
      <c r="J45" s="42">
        <v>112</v>
      </c>
      <c r="K45" s="74">
        <f t="shared" si="0"/>
        <v>50261.369999999995</v>
      </c>
      <c r="L45" s="74"/>
      <c r="M45" s="6">
        <f t="shared" si="2"/>
        <v>0.36</v>
      </c>
      <c r="N45" s="42">
        <v>2007</v>
      </c>
      <c r="O45" s="8">
        <v>42062</v>
      </c>
      <c r="P45" s="75">
        <v>158.38</v>
      </c>
      <c r="Q45" s="75"/>
      <c r="R45" s="76">
        <f t="shared" si="3"/>
        <v>0</v>
      </c>
      <c r="S45" s="76"/>
      <c r="T45" s="77">
        <f t="shared" si="4"/>
        <v>0</v>
      </c>
      <c r="U45" s="77"/>
    </row>
    <row r="46" spans="2:21" ht="13.5">
      <c r="B46" s="42">
        <v>38</v>
      </c>
      <c r="C46" s="74">
        <f t="shared" si="1"/>
        <v>1675379</v>
      </c>
      <c r="D46" s="74"/>
      <c r="E46" s="42">
        <v>2007</v>
      </c>
      <c r="F46" s="8">
        <v>42077</v>
      </c>
      <c r="G46" s="42" t="s">
        <v>4</v>
      </c>
      <c r="H46" s="75">
        <v>154.2</v>
      </c>
      <c r="I46" s="75"/>
      <c r="J46" s="42">
        <v>68</v>
      </c>
      <c r="K46" s="74">
        <f t="shared" si="0"/>
        <v>50261.369999999995</v>
      </c>
      <c r="L46" s="74"/>
      <c r="M46" s="6">
        <f t="shared" si="2"/>
        <v>0.59</v>
      </c>
      <c r="N46" s="42">
        <v>2007</v>
      </c>
      <c r="O46" s="8">
        <v>42078</v>
      </c>
      <c r="P46" s="75">
        <v>155.15</v>
      </c>
      <c r="Q46" s="75"/>
      <c r="R46" s="76">
        <f t="shared" si="3"/>
        <v>69197</v>
      </c>
      <c r="S46" s="76"/>
      <c r="T46" s="77">
        <f t="shared" si="4"/>
        <v>95.0000000000017</v>
      </c>
      <c r="U46" s="77"/>
    </row>
    <row r="47" spans="2:21" ht="13.5">
      <c r="B47" s="42">
        <v>39</v>
      </c>
      <c r="C47" s="74">
        <f t="shared" si="1"/>
        <v>1744576</v>
      </c>
      <c r="D47" s="74"/>
      <c r="E47" s="42">
        <v>2007</v>
      </c>
      <c r="F47" s="8">
        <v>42093</v>
      </c>
      <c r="G47" s="42" t="s">
        <v>4</v>
      </c>
      <c r="H47" s="75">
        <v>157.34</v>
      </c>
      <c r="I47" s="75"/>
      <c r="J47" s="42">
        <v>73</v>
      </c>
      <c r="K47" s="74">
        <f t="shared" si="0"/>
        <v>52337.28</v>
      </c>
      <c r="L47" s="74"/>
      <c r="M47" s="6">
        <f t="shared" si="2"/>
        <v>0.58</v>
      </c>
      <c r="N47" s="42">
        <v>2007</v>
      </c>
      <c r="O47" s="8">
        <v>42097</v>
      </c>
      <c r="P47" s="75">
        <v>158.55</v>
      </c>
      <c r="Q47" s="75"/>
      <c r="R47" s="76">
        <f t="shared" si="3"/>
        <v>86641</v>
      </c>
      <c r="S47" s="76"/>
      <c r="T47" s="77">
        <f t="shared" si="4"/>
        <v>121.0000000000008</v>
      </c>
      <c r="U47" s="77"/>
    </row>
    <row r="48" spans="2:21" ht="13.5">
      <c r="B48" s="42">
        <v>40</v>
      </c>
      <c r="C48" s="74">
        <f t="shared" si="1"/>
        <v>1831217</v>
      </c>
      <c r="D48" s="74"/>
      <c r="E48" s="42">
        <v>2007</v>
      </c>
      <c r="F48" s="8">
        <v>42105</v>
      </c>
      <c r="G48" s="42" t="s">
        <v>4</v>
      </c>
      <c r="H48" s="75">
        <v>160.06</v>
      </c>
      <c r="I48" s="75"/>
      <c r="J48" s="42">
        <v>53</v>
      </c>
      <c r="K48" s="74">
        <f t="shared" si="0"/>
        <v>54936.509999999995</v>
      </c>
      <c r="L48" s="74"/>
      <c r="M48" s="6">
        <f t="shared" si="2"/>
        <v>0.83</v>
      </c>
      <c r="N48" s="42">
        <v>2007</v>
      </c>
      <c r="O48" s="8">
        <v>42106</v>
      </c>
      <c r="P48" s="75">
        <v>160.69</v>
      </c>
      <c r="Q48" s="75"/>
      <c r="R48" s="76">
        <f t="shared" si="3"/>
        <v>64555</v>
      </c>
      <c r="S48" s="76"/>
      <c r="T48" s="77">
        <f t="shared" si="4"/>
        <v>62.999999999999545</v>
      </c>
      <c r="U48" s="77"/>
    </row>
    <row r="49" spans="2:21" ht="13.5">
      <c r="B49" s="42">
        <v>41</v>
      </c>
      <c r="C49" s="74">
        <f t="shared" si="1"/>
        <v>1895772</v>
      </c>
      <c r="D49" s="74"/>
      <c r="E49" s="42">
        <v>2007</v>
      </c>
      <c r="F49" s="8">
        <v>42117</v>
      </c>
      <c r="G49" s="42" t="s">
        <v>3</v>
      </c>
      <c r="H49" s="75">
        <v>160.79</v>
      </c>
      <c r="I49" s="75"/>
      <c r="J49" s="42">
        <v>55</v>
      </c>
      <c r="K49" s="74">
        <f t="shared" si="0"/>
        <v>56873.159999999996</v>
      </c>
      <c r="L49" s="74"/>
      <c r="M49" s="6">
        <f t="shared" si="2"/>
        <v>0.83</v>
      </c>
      <c r="N49" s="42">
        <v>2007</v>
      </c>
      <c r="O49" s="8">
        <v>42118</v>
      </c>
      <c r="P49" s="75">
        <v>160.79</v>
      </c>
      <c r="Q49" s="75"/>
      <c r="R49" s="76">
        <f t="shared" si="3"/>
        <v>0</v>
      </c>
      <c r="S49" s="76"/>
      <c r="T49" s="77">
        <f t="shared" si="4"/>
        <v>0</v>
      </c>
      <c r="U49" s="77"/>
    </row>
    <row r="50" spans="2:21" ht="13.5">
      <c r="B50" s="42">
        <v>42</v>
      </c>
      <c r="C50" s="74">
        <f t="shared" si="1"/>
        <v>1895772</v>
      </c>
      <c r="D50" s="74"/>
      <c r="E50" s="42">
        <v>2007</v>
      </c>
      <c r="F50" s="8">
        <v>42126</v>
      </c>
      <c r="G50" s="42" t="s">
        <v>4</v>
      </c>
      <c r="H50" s="75">
        <v>163.08</v>
      </c>
      <c r="I50" s="75"/>
      <c r="J50" s="42">
        <v>69</v>
      </c>
      <c r="K50" s="74">
        <f t="shared" si="0"/>
        <v>56873.159999999996</v>
      </c>
      <c r="L50" s="74"/>
      <c r="M50" s="6">
        <f t="shared" si="2"/>
        <v>0.66</v>
      </c>
      <c r="N50" s="42">
        <v>2007</v>
      </c>
      <c r="O50" s="8">
        <v>42128</v>
      </c>
      <c r="P50" s="75">
        <v>163.08</v>
      </c>
      <c r="Q50" s="75"/>
      <c r="R50" s="76">
        <f t="shared" si="3"/>
        <v>0</v>
      </c>
      <c r="S50" s="76"/>
      <c r="T50" s="77">
        <f t="shared" si="4"/>
        <v>0</v>
      </c>
      <c r="U50" s="77"/>
    </row>
    <row r="51" spans="2:21" ht="13.5">
      <c r="B51" s="42">
        <v>43</v>
      </c>
      <c r="C51" s="74">
        <f t="shared" si="1"/>
        <v>1895772</v>
      </c>
      <c r="D51" s="74"/>
      <c r="E51" s="42">
        <v>2007</v>
      </c>
      <c r="F51" s="8">
        <v>42139</v>
      </c>
      <c r="G51" s="42" t="s">
        <v>4</v>
      </c>
      <c r="H51" s="75">
        <v>163.07</v>
      </c>
      <c r="I51" s="75"/>
      <c r="J51" s="42">
        <v>42</v>
      </c>
      <c r="K51" s="74">
        <f t="shared" si="0"/>
        <v>56873.159999999996</v>
      </c>
      <c r="L51" s="74"/>
      <c r="M51" s="6">
        <f t="shared" si="2"/>
        <v>1.09</v>
      </c>
      <c r="N51" s="42">
        <v>2007</v>
      </c>
      <c r="O51" s="8">
        <v>42139</v>
      </c>
      <c r="P51" s="75">
        <v>163.62</v>
      </c>
      <c r="Q51" s="75"/>
      <c r="R51" s="76">
        <f t="shared" si="3"/>
        <v>74012</v>
      </c>
      <c r="S51" s="76"/>
      <c r="T51" s="77">
        <f t="shared" si="4"/>
        <v>55.00000000000114</v>
      </c>
      <c r="U51" s="77"/>
    </row>
    <row r="52" spans="2:21" ht="13.5">
      <c r="B52" s="42">
        <v>44</v>
      </c>
      <c r="C52" s="74">
        <f t="shared" si="1"/>
        <v>1969784</v>
      </c>
      <c r="D52" s="74"/>
      <c r="E52" s="42">
        <v>2007</v>
      </c>
      <c r="F52" s="8">
        <v>42160</v>
      </c>
      <c r="G52" s="42" t="s">
        <v>4</v>
      </c>
      <c r="H52" s="75">
        <v>164.33</v>
      </c>
      <c r="I52" s="75"/>
      <c r="J52" s="42">
        <v>28</v>
      </c>
      <c r="K52" s="74">
        <f t="shared" si="0"/>
        <v>59093.52</v>
      </c>
      <c r="L52" s="74"/>
      <c r="M52" s="6">
        <f t="shared" si="2"/>
        <v>1.7</v>
      </c>
      <c r="N52" s="42">
        <v>2007</v>
      </c>
      <c r="O52" s="8">
        <v>42161</v>
      </c>
      <c r="P52" s="75">
        <v>164.33</v>
      </c>
      <c r="Q52" s="75"/>
      <c r="R52" s="76">
        <f t="shared" si="3"/>
        <v>0</v>
      </c>
      <c r="S52" s="76"/>
      <c r="T52" s="77">
        <f t="shared" si="4"/>
        <v>0</v>
      </c>
      <c r="U52" s="77"/>
    </row>
    <row r="53" spans="2:21" ht="13.5">
      <c r="B53" s="42">
        <v>45</v>
      </c>
      <c r="C53" s="74">
        <f t="shared" si="1"/>
        <v>1969784</v>
      </c>
      <c r="D53" s="74"/>
      <c r="E53" s="42">
        <v>2007</v>
      </c>
      <c r="F53" s="8">
        <v>42183</v>
      </c>
      <c r="G53" s="42" t="s">
        <v>4</v>
      </c>
      <c r="H53" s="75">
        <v>165.76</v>
      </c>
      <c r="I53" s="75"/>
      <c r="J53" s="42">
        <v>40</v>
      </c>
      <c r="K53" s="74">
        <f t="shared" si="0"/>
        <v>59093.52</v>
      </c>
      <c r="L53" s="74"/>
      <c r="M53" s="6">
        <f t="shared" si="2"/>
        <v>1.19</v>
      </c>
      <c r="N53" s="42">
        <v>2007</v>
      </c>
      <c r="O53" s="8">
        <v>42184</v>
      </c>
      <c r="P53" s="75">
        <v>166.7</v>
      </c>
      <c r="Q53" s="75"/>
      <c r="R53" s="76">
        <f t="shared" si="3"/>
        <v>138098</v>
      </c>
      <c r="S53" s="76"/>
      <c r="T53" s="77">
        <f t="shared" si="4"/>
        <v>93.99999999999977</v>
      </c>
      <c r="U53" s="77"/>
    </row>
    <row r="54" spans="2:21" ht="13.5">
      <c r="B54" s="42">
        <v>46</v>
      </c>
      <c r="C54" s="74">
        <f t="shared" si="1"/>
        <v>2107882</v>
      </c>
      <c r="D54" s="74"/>
      <c r="E54" s="42">
        <v>2007</v>
      </c>
      <c r="F54" s="8">
        <v>42197</v>
      </c>
      <c r="G54" s="42" t="s">
        <v>4</v>
      </c>
      <c r="H54" s="75">
        <v>168.33</v>
      </c>
      <c r="I54" s="75"/>
      <c r="J54" s="42">
        <v>55</v>
      </c>
      <c r="K54" s="74">
        <f t="shared" si="0"/>
        <v>63236.46</v>
      </c>
      <c r="L54" s="74"/>
      <c r="M54" s="6">
        <f t="shared" si="2"/>
        <v>0.93</v>
      </c>
      <c r="N54" s="42">
        <v>2007</v>
      </c>
      <c r="O54" s="8">
        <v>42198</v>
      </c>
      <c r="P54" s="75">
        <v>168.33</v>
      </c>
      <c r="Q54" s="75"/>
      <c r="R54" s="76">
        <f t="shared" si="3"/>
        <v>0</v>
      </c>
      <c r="S54" s="76"/>
      <c r="T54" s="77">
        <f t="shared" si="4"/>
        <v>0</v>
      </c>
      <c r="U54" s="77"/>
    </row>
    <row r="55" spans="2:21" ht="13.5">
      <c r="B55" s="42">
        <v>47</v>
      </c>
      <c r="C55" s="74">
        <f t="shared" si="1"/>
        <v>2107882</v>
      </c>
      <c r="D55" s="74"/>
      <c r="E55" s="42">
        <v>2007</v>
      </c>
      <c r="F55" s="8">
        <v>42239</v>
      </c>
      <c r="G55" s="42" t="s">
        <v>4</v>
      </c>
      <c r="H55" s="75">
        <v>167.89</v>
      </c>
      <c r="I55" s="75"/>
      <c r="J55" s="42">
        <v>113</v>
      </c>
      <c r="K55" s="74">
        <f t="shared" si="0"/>
        <v>63236.46</v>
      </c>
      <c r="L55" s="74"/>
      <c r="M55" s="6">
        <f t="shared" si="2"/>
        <v>0.45</v>
      </c>
      <c r="N55" s="42">
        <v>2007</v>
      </c>
      <c r="O55" s="8">
        <v>42247</v>
      </c>
      <c r="P55" s="75">
        <v>167.89</v>
      </c>
      <c r="Q55" s="75"/>
      <c r="R55" s="76">
        <f t="shared" si="3"/>
        <v>0</v>
      </c>
      <c r="S55" s="76"/>
      <c r="T55" s="77">
        <f t="shared" si="4"/>
        <v>0</v>
      </c>
      <c r="U55" s="77"/>
    </row>
    <row r="56" spans="2:21" ht="13.5">
      <c r="B56" s="42">
        <v>48</v>
      </c>
      <c r="C56" s="74">
        <f t="shared" si="1"/>
        <v>2107882</v>
      </c>
      <c r="D56" s="74"/>
      <c r="E56" s="42">
        <v>2007</v>
      </c>
      <c r="F56" s="8">
        <v>42253</v>
      </c>
      <c r="G56" s="42" t="s">
        <v>4</v>
      </c>
      <c r="H56" s="75">
        <v>157.97</v>
      </c>
      <c r="I56" s="75"/>
      <c r="J56" s="42">
        <v>40</v>
      </c>
      <c r="K56" s="74">
        <f t="shared" si="0"/>
        <v>63236.46</v>
      </c>
      <c r="L56" s="74"/>
      <c r="M56" s="6">
        <f t="shared" si="2"/>
        <v>1.28</v>
      </c>
      <c r="N56" s="42">
        <v>2007</v>
      </c>
      <c r="O56" s="8">
        <v>42254</v>
      </c>
      <c r="P56" s="75">
        <v>157.57</v>
      </c>
      <c r="Q56" s="75"/>
      <c r="R56" s="76">
        <f t="shared" si="3"/>
        <v>-63209</v>
      </c>
      <c r="S56" s="76"/>
      <c r="T56" s="77">
        <f t="shared" si="4"/>
        <v>-40</v>
      </c>
      <c r="U56" s="77"/>
    </row>
    <row r="57" spans="2:21" ht="13.5">
      <c r="B57" s="42">
        <v>49</v>
      </c>
      <c r="C57" s="74">
        <f t="shared" si="1"/>
        <v>2044673</v>
      </c>
      <c r="D57" s="74"/>
      <c r="E57" s="42">
        <v>2007</v>
      </c>
      <c r="F57" s="8">
        <v>42251</v>
      </c>
      <c r="G57" s="42" t="s">
        <v>4</v>
      </c>
      <c r="H57" s="75">
        <v>159.81</v>
      </c>
      <c r="I57" s="75"/>
      <c r="J57" s="42">
        <v>106</v>
      </c>
      <c r="K57" s="74">
        <f t="shared" si="0"/>
        <v>61340.189999999995</v>
      </c>
      <c r="L57" s="74"/>
      <c r="M57" s="6">
        <f t="shared" si="2"/>
        <v>0.46</v>
      </c>
      <c r="N57" s="42">
        <v>2007</v>
      </c>
      <c r="O57" s="8">
        <v>42261</v>
      </c>
      <c r="P57" s="75">
        <v>159.81</v>
      </c>
      <c r="Q57" s="75"/>
      <c r="R57" s="76">
        <f t="shared" si="3"/>
        <v>0</v>
      </c>
      <c r="S57" s="76"/>
      <c r="T57" s="77">
        <f t="shared" si="4"/>
        <v>0</v>
      </c>
      <c r="U57" s="77"/>
    </row>
    <row r="58" spans="2:21" ht="13.5">
      <c r="B58" s="42">
        <v>50</v>
      </c>
      <c r="C58" s="74">
        <f t="shared" si="1"/>
        <v>2044673</v>
      </c>
      <c r="D58" s="74"/>
      <c r="E58" s="42">
        <v>2007</v>
      </c>
      <c r="F58" s="8">
        <v>42295</v>
      </c>
      <c r="G58" s="42" t="s">
        <v>3</v>
      </c>
      <c r="H58" s="75">
        <v>165.05</v>
      </c>
      <c r="I58" s="75"/>
      <c r="J58" s="42">
        <v>56</v>
      </c>
      <c r="K58" s="74">
        <f t="shared" si="0"/>
        <v>61340.189999999995</v>
      </c>
      <c r="L58" s="74"/>
      <c r="M58" s="6">
        <f t="shared" si="2"/>
        <v>0.88</v>
      </c>
      <c r="N58" s="42">
        <v>2007</v>
      </c>
      <c r="O58" s="8">
        <v>42296</v>
      </c>
      <c r="P58" s="75">
        <v>165.05</v>
      </c>
      <c r="Q58" s="75"/>
      <c r="R58" s="76">
        <f t="shared" si="3"/>
        <v>0</v>
      </c>
      <c r="S58" s="76"/>
      <c r="T58" s="77">
        <f t="shared" si="4"/>
        <v>0</v>
      </c>
      <c r="U58" s="77"/>
    </row>
    <row r="59" spans="2:21" ht="13.5">
      <c r="B59" s="42">
        <v>51</v>
      </c>
      <c r="C59" s="74">
        <f t="shared" si="1"/>
        <v>2044673</v>
      </c>
      <c r="D59" s="74"/>
      <c r="E59" s="42">
        <v>2007</v>
      </c>
      <c r="F59" s="8">
        <v>42316</v>
      </c>
      <c r="G59" s="42" t="s">
        <v>3</v>
      </c>
      <c r="H59" s="75">
        <v>165.52</v>
      </c>
      <c r="I59" s="75"/>
      <c r="J59" s="42">
        <v>62</v>
      </c>
      <c r="K59" s="74">
        <f t="shared" si="0"/>
        <v>61340.189999999995</v>
      </c>
      <c r="L59" s="74"/>
      <c r="M59" s="6">
        <f t="shared" si="2"/>
        <v>0.8</v>
      </c>
      <c r="N59" s="42">
        <v>2007</v>
      </c>
      <c r="O59" s="8">
        <v>42317</v>
      </c>
      <c r="P59" s="75">
        <v>165.52</v>
      </c>
      <c r="Q59" s="75"/>
      <c r="R59" s="76">
        <f t="shared" si="3"/>
        <v>0</v>
      </c>
      <c r="S59" s="76"/>
      <c r="T59" s="77">
        <f t="shared" si="4"/>
        <v>0</v>
      </c>
      <c r="U59" s="77"/>
    </row>
    <row r="60" spans="2:21" ht="13.5">
      <c r="B60" s="42">
        <v>52</v>
      </c>
      <c r="C60" s="74">
        <f t="shared" si="1"/>
        <v>2044673</v>
      </c>
      <c r="D60" s="74"/>
      <c r="E60" s="42">
        <v>2008</v>
      </c>
      <c r="F60" s="8">
        <v>42033</v>
      </c>
      <c r="G60" s="42" t="s">
        <v>3</v>
      </c>
      <c r="H60" s="75">
        <v>157.62</v>
      </c>
      <c r="I60" s="75"/>
      <c r="J60" s="42">
        <v>52</v>
      </c>
      <c r="K60" s="74">
        <f t="shared" si="0"/>
        <v>61340.189999999995</v>
      </c>
      <c r="L60" s="74"/>
      <c r="M60" s="6">
        <f t="shared" si="2"/>
        <v>0.95</v>
      </c>
      <c r="N60" s="42">
        <v>2008</v>
      </c>
      <c r="O60" s="8">
        <v>42034</v>
      </c>
      <c r="P60" s="75">
        <v>157.62</v>
      </c>
      <c r="Q60" s="75"/>
      <c r="R60" s="76">
        <f t="shared" si="3"/>
        <v>0</v>
      </c>
      <c r="S60" s="76"/>
      <c r="T60" s="77">
        <f t="shared" si="4"/>
        <v>0</v>
      </c>
      <c r="U60" s="77"/>
    </row>
    <row r="61" spans="2:21" ht="13.5">
      <c r="B61" s="42">
        <v>53</v>
      </c>
      <c r="C61" s="74">
        <f t="shared" si="1"/>
        <v>2044673</v>
      </c>
      <c r="D61" s="74"/>
      <c r="E61" s="42">
        <v>2008</v>
      </c>
      <c r="F61" s="8">
        <v>42048</v>
      </c>
      <c r="G61" s="42" t="s">
        <v>4</v>
      </c>
      <c r="H61" s="75">
        <v>156.33</v>
      </c>
      <c r="I61" s="75"/>
      <c r="J61" s="42">
        <v>53</v>
      </c>
      <c r="K61" s="74">
        <f t="shared" si="0"/>
        <v>61340.189999999995</v>
      </c>
      <c r="L61" s="74"/>
      <c r="M61" s="6">
        <f t="shared" si="2"/>
        <v>0.93</v>
      </c>
      <c r="N61" s="42">
        <v>2008</v>
      </c>
      <c r="O61" s="8">
        <v>42049</v>
      </c>
      <c r="P61" s="75">
        <v>157.58</v>
      </c>
      <c r="Q61" s="75"/>
      <c r="R61" s="76">
        <f t="shared" si="3"/>
        <v>143518</v>
      </c>
      <c r="S61" s="76"/>
      <c r="T61" s="77">
        <f t="shared" si="4"/>
        <v>125</v>
      </c>
      <c r="U61" s="77"/>
    </row>
    <row r="62" spans="2:21" ht="13.5">
      <c r="B62" s="42">
        <v>54</v>
      </c>
      <c r="C62" s="74">
        <f t="shared" si="1"/>
        <v>2188191</v>
      </c>
      <c r="D62" s="74"/>
      <c r="E62" s="42">
        <v>2008</v>
      </c>
      <c r="F62" s="8">
        <v>42055</v>
      </c>
      <c r="G62" s="42" t="s">
        <v>4</v>
      </c>
      <c r="H62" s="75">
        <v>158.67</v>
      </c>
      <c r="I62" s="75"/>
      <c r="J62" s="42">
        <v>73</v>
      </c>
      <c r="K62" s="74">
        <f t="shared" si="0"/>
        <v>65645.73</v>
      </c>
      <c r="L62" s="74"/>
      <c r="M62" s="6">
        <f t="shared" si="2"/>
        <v>0.72</v>
      </c>
      <c r="N62" s="42">
        <v>2008</v>
      </c>
      <c r="O62" s="8">
        <v>42056</v>
      </c>
      <c r="P62" s="75">
        <v>159.35</v>
      </c>
      <c r="Q62" s="75"/>
      <c r="R62" s="76">
        <f t="shared" si="3"/>
        <v>60444</v>
      </c>
      <c r="S62" s="76"/>
      <c r="T62" s="77">
        <f t="shared" si="4"/>
        <v>68.00000000000068</v>
      </c>
      <c r="U62" s="77"/>
    </row>
    <row r="63" spans="2:21" ht="13.5">
      <c r="B63" s="42">
        <v>55</v>
      </c>
      <c r="C63" s="74">
        <f t="shared" si="1"/>
        <v>2248635</v>
      </c>
      <c r="D63" s="74"/>
      <c r="E63" s="42">
        <v>2008</v>
      </c>
      <c r="F63" s="8">
        <v>42117</v>
      </c>
      <c r="G63" s="42" t="s">
        <v>3</v>
      </c>
      <c r="H63" s="75">
        <v>164.15</v>
      </c>
      <c r="I63" s="75"/>
      <c r="J63" s="42">
        <v>54</v>
      </c>
      <c r="K63" s="74">
        <f t="shared" si="0"/>
        <v>67459.05</v>
      </c>
      <c r="L63" s="74"/>
      <c r="M63" s="6">
        <f t="shared" si="2"/>
        <v>1.01</v>
      </c>
      <c r="N63" s="42">
        <v>2008</v>
      </c>
      <c r="O63" s="8">
        <v>42118</v>
      </c>
      <c r="P63" s="75">
        <v>163.65</v>
      </c>
      <c r="Q63" s="75"/>
      <c r="R63" s="76">
        <f t="shared" si="3"/>
        <v>62345</v>
      </c>
      <c r="S63" s="76"/>
      <c r="T63" s="77">
        <f t="shared" si="4"/>
        <v>50</v>
      </c>
      <c r="U63" s="77"/>
    </row>
    <row r="64" spans="2:21" ht="13.5">
      <c r="B64" s="42">
        <v>56</v>
      </c>
      <c r="C64" s="74">
        <f t="shared" si="1"/>
        <v>2310980</v>
      </c>
      <c r="D64" s="74"/>
      <c r="E64" s="42">
        <v>2008</v>
      </c>
      <c r="F64" s="8">
        <v>42126</v>
      </c>
      <c r="G64" s="42" t="s">
        <v>4</v>
      </c>
      <c r="H64" s="75">
        <v>162.51</v>
      </c>
      <c r="I64" s="75"/>
      <c r="J64" s="42">
        <v>76</v>
      </c>
      <c r="K64" s="74">
        <f t="shared" si="0"/>
        <v>69329.4</v>
      </c>
      <c r="L64" s="74"/>
      <c r="M64" s="6">
        <f t="shared" si="2"/>
        <v>0.73</v>
      </c>
      <c r="N64" s="42">
        <v>2008</v>
      </c>
      <c r="O64" s="8">
        <v>42127</v>
      </c>
      <c r="P64" s="75">
        <v>162.51</v>
      </c>
      <c r="Q64" s="75"/>
      <c r="R64" s="76">
        <f t="shared" si="3"/>
        <v>0</v>
      </c>
      <c r="S64" s="76"/>
      <c r="T64" s="77">
        <f t="shared" si="4"/>
        <v>0</v>
      </c>
      <c r="U64" s="77"/>
    </row>
    <row r="65" spans="2:21" ht="13.5">
      <c r="B65" s="42">
        <v>57</v>
      </c>
      <c r="C65" s="74">
        <f t="shared" si="1"/>
        <v>2310980</v>
      </c>
      <c r="D65" s="74"/>
      <c r="E65" s="42"/>
      <c r="F65" s="8"/>
      <c r="G65" s="42" t="s">
        <v>3</v>
      </c>
      <c r="H65" s="75"/>
      <c r="I65" s="75"/>
      <c r="J65" s="42"/>
      <c r="K65" s="74">
        <f t="shared" si="0"/>
      </c>
      <c r="L65" s="74"/>
      <c r="M65" s="6">
        <f t="shared" si="2"/>
      </c>
      <c r="N65" s="42"/>
      <c r="O65" s="8"/>
      <c r="P65" s="75"/>
      <c r="Q65" s="75"/>
      <c r="R65" s="76">
        <f t="shared" si="3"/>
      </c>
      <c r="S65" s="76"/>
      <c r="T65" s="77">
        <f t="shared" si="4"/>
      </c>
      <c r="U65" s="77"/>
    </row>
    <row r="66" spans="2:21" ht="13.5">
      <c r="B66" s="42">
        <v>58</v>
      </c>
      <c r="C66" s="74">
        <f t="shared" si="1"/>
      </c>
      <c r="D66" s="74"/>
      <c r="E66" s="42"/>
      <c r="F66" s="8"/>
      <c r="G66" s="42" t="s">
        <v>3</v>
      </c>
      <c r="H66" s="75"/>
      <c r="I66" s="75"/>
      <c r="J66" s="42"/>
      <c r="K66" s="74">
        <f t="shared" si="0"/>
      </c>
      <c r="L66" s="74"/>
      <c r="M66" s="6">
        <f t="shared" si="2"/>
      </c>
      <c r="N66" s="42"/>
      <c r="O66" s="8"/>
      <c r="P66" s="75"/>
      <c r="Q66" s="75"/>
      <c r="R66" s="76">
        <f t="shared" si="3"/>
      </c>
      <c r="S66" s="76"/>
      <c r="T66" s="77">
        <f t="shared" si="4"/>
      </c>
      <c r="U66" s="77"/>
    </row>
    <row r="67" spans="2:21" ht="13.5">
      <c r="B67" s="42">
        <v>59</v>
      </c>
      <c r="C67" s="74">
        <f t="shared" si="1"/>
      </c>
      <c r="D67" s="74"/>
      <c r="E67" s="42"/>
      <c r="F67" s="8"/>
      <c r="G67" s="42" t="s">
        <v>3</v>
      </c>
      <c r="H67" s="75"/>
      <c r="I67" s="75"/>
      <c r="J67" s="42"/>
      <c r="K67" s="74">
        <f t="shared" si="0"/>
      </c>
      <c r="L67" s="74"/>
      <c r="M67" s="6">
        <f t="shared" si="2"/>
      </c>
      <c r="N67" s="42"/>
      <c r="O67" s="8"/>
      <c r="P67" s="75"/>
      <c r="Q67" s="75"/>
      <c r="R67" s="76">
        <f t="shared" si="3"/>
      </c>
      <c r="S67" s="76"/>
      <c r="T67" s="77">
        <f t="shared" si="4"/>
      </c>
      <c r="U67" s="77"/>
    </row>
    <row r="68" spans="2:21" ht="13.5">
      <c r="B68" s="42">
        <v>60</v>
      </c>
      <c r="C68" s="74">
        <f t="shared" si="1"/>
      </c>
      <c r="D68" s="74"/>
      <c r="E68" s="42"/>
      <c r="F68" s="8"/>
      <c r="G68" s="42" t="s">
        <v>4</v>
      </c>
      <c r="H68" s="75"/>
      <c r="I68" s="75"/>
      <c r="J68" s="42"/>
      <c r="K68" s="74">
        <f t="shared" si="0"/>
      </c>
      <c r="L68" s="74"/>
      <c r="M68" s="6">
        <f t="shared" si="2"/>
      </c>
      <c r="N68" s="42"/>
      <c r="O68" s="8"/>
      <c r="P68" s="75"/>
      <c r="Q68" s="75"/>
      <c r="R68" s="76">
        <f t="shared" si="3"/>
      </c>
      <c r="S68" s="76"/>
      <c r="T68" s="77">
        <f t="shared" si="4"/>
      </c>
      <c r="U68" s="77"/>
    </row>
    <row r="69" spans="2:21" ht="13.5">
      <c r="B69" s="42">
        <v>61</v>
      </c>
      <c r="C69" s="74">
        <f t="shared" si="1"/>
      </c>
      <c r="D69" s="74"/>
      <c r="E69" s="42"/>
      <c r="F69" s="8"/>
      <c r="G69" s="42" t="s">
        <v>4</v>
      </c>
      <c r="H69" s="75"/>
      <c r="I69" s="75"/>
      <c r="J69" s="42"/>
      <c r="K69" s="74">
        <f t="shared" si="0"/>
      </c>
      <c r="L69" s="74"/>
      <c r="M69" s="6">
        <f t="shared" si="2"/>
      </c>
      <c r="N69" s="42"/>
      <c r="O69" s="8"/>
      <c r="P69" s="75"/>
      <c r="Q69" s="75"/>
      <c r="R69" s="76">
        <f t="shared" si="3"/>
      </c>
      <c r="S69" s="76"/>
      <c r="T69" s="77">
        <f t="shared" si="4"/>
      </c>
      <c r="U69" s="77"/>
    </row>
    <row r="70" spans="2:21" ht="13.5">
      <c r="B70" s="42">
        <v>62</v>
      </c>
      <c r="C70" s="74">
        <f t="shared" si="1"/>
      </c>
      <c r="D70" s="74"/>
      <c r="E70" s="42"/>
      <c r="F70" s="8"/>
      <c r="G70" s="42" t="s">
        <v>3</v>
      </c>
      <c r="H70" s="75"/>
      <c r="I70" s="75"/>
      <c r="J70" s="42"/>
      <c r="K70" s="74">
        <f t="shared" si="0"/>
      </c>
      <c r="L70" s="74"/>
      <c r="M70" s="6">
        <f t="shared" si="2"/>
      </c>
      <c r="N70" s="42"/>
      <c r="O70" s="8"/>
      <c r="P70" s="75"/>
      <c r="Q70" s="75"/>
      <c r="R70" s="76">
        <f t="shared" si="3"/>
      </c>
      <c r="S70" s="76"/>
      <c r="T70" s="77">
        <f t="shared" si="4"/>
      </c>
      <c r="U70" s="77"/>
    </row>
    <row r="71" spans="2:21" ht="13.5">
      <c r="B71" s="42">
        <v>63</v>
      </c>
      <c r="C71" s="74">
        <f t="shared" si="1"/>
      </c>
      <c r="D71" s="74"/>
      <c r="E71" s="42"/>
      <c r="F71" s="8"/>
      <c r="G71" s="42" t="s">
        <v>4</v>
      </c>
      <c r="H71" s="75"/>
      <c r="I71" s="75"/>
      <c r="J71" s="42"/>
      <c r="K71" s="74">
        <f t="shared" si="0"/>
      </c>
      <c r="L71" s="74"/>
      <c r="M71" s="6">
        <f t="shared" si="2"/>
      </c>
      <c r="N71" s="42"/>
      <c r="O71" s="8"/>
      <c r="P71" s="75"/>
      <c r="Q71" s="75"/>
      <c r="R71" s="76">
        <f t="shared" si="3"/>
      </c>
      <c r="S71" s="76"/>
      <c r="T71" s="77">
        <f t="shared" si="4"/>
      </c>
      <c r="U71" s="77"/>
    </row>
    <row r="72" spans="2:21" ht="13.5">
      <c r="B72" s="42">
        <v>64</v>
      </c>
      <c r="C72" s="74">
        <f t="shared" si="1"/>
      </c>
      <c r="D72" s="74"/>
      <c r="E72" s="42"/>
      <c r="F72" s="8"/>
      <c r="G72" s="42" t="s">
        <v>3</v>
      </c>
      <c r="H72" s="75"/>
      <c r="I72" s="75"/>
      <c r="J72" s="42"/>
      <c r="K72" s="74">
        <f t="shared" si="0"/>
      </c>
      <c r="L72" s="74"/>
      <c r="M72" s="6">
        <f t="shared" si="2"/>
      </c>
      <c r="N72" s="42"/>
      <c r="O72" s="8"/>
      <c r="P72" s="75"/>
      <c r="Q72" s="75"/>
      <c r="R72" s="76">
        <f t="shared" si="3"/>
      </c>
      <c r="S72" s="76"/>
      <c r="T72" s="77">
        <f t="shared" si="4"/>
      </c>
      <c r="U72" s="77"/>
    </row>
    <row r="73" spans="2:21" ht="13.5">
      <c r="B73" s="42">
        <v>65</v>
      </c>
      <c r="C73" s="74">
        <f t="shared" si="1"/>
      </c>
      <c r="D73" s="74"/>
      <c r="E73" s="42"/>
      <c r="F73" s="8"/>
      <c r="G73" s="42" t="s">
        <v>4</v>
      </c>
      <c r="H73" s="75"/>
      <c r="I73" s="75"/>
      <c r="J73" s="42"/>
      <c r="K73" s="74">
        <f aca="true" t="shared" si="5" ref="K73:K108">IF(F73="","",C73*0.03)</f>
      </c>
      <c r="L73" s="74"/>
      <c r="M73" s="6">
        <f t="shared" si="2"/>
      </c>
      <c r="N73" s="42"/>
      <c r="O73" s="8"/>
      <c r="P73" s="75"/>
      <c r="Q73" s="75"/>
      <c r="R73" s="76">
        <f t="shared" si="3"/>
      </c>
      <c r="S73" s="76"/>
      <c r="T73" s="77">
        <f t="shared" si="4"/>
      </c>
      <c r="U73" s="77"/>
    </row>
    <row r="74" spans="2:21" ht="13.5">
      <c r="B74" s="42">
        <v>66</v>
      </c>
      <c r="C74" s="74">
        <f aca="true" t="shared" si="6" ref="C74:C108">IF(R73="","",C73+R73)</f>
      </c>
      <c r="D74" s="74"/>
      <c r="E74" s="42"/>
      <c r="F74" s="8"/>
      <c r="G74" s="42" t="s">
        <v>4</v>
      </c>
      <c r="H74" s="75"/>
      <c r="I74" s="75"/>
      <c r="J74" s="42"/>
      <c r="K74" s="74">
        <f t="shared" si="5"/>
      </c>
      <c r="L74" s="74"/>
      <c r="M74" s="6">
        <f aca="true" t="shared" si="7" ref="M74:M108">IF(J74="","",ROUNDDOWN(K74/(J74/81)/100000,2))</f>
      </c>
      <c r="N74" s="42"/>
      <c r="O74" s="8"/>
      <c r="P74" s="75"/>
      <c r="Q74" s="75"/>
      <c r="R74" s="76">
        <f aca="true" t="shared" si="8" ref="R74:R108">IF(O74="","",ROUNDDOWN((IF(G74="売",H74-P74,P74-H74))*M74*10000000/81,0))</f>
      </c>
      <c r="S74" s="76"/>
      <c r="T74" s="77">
        <f aca="true" t="shared" si="9" ref="T74:T108">IF(O74="","",IF(R74&lt;0,J74*(-1),IF(G74="買",(P74-H74)*100,(H74-P74)*100)))</f>
      </c>
      <c r="U74" s="77"/>
    </row>
    <row r="75" spans="2:21" ht="13.5">
      <c r="B75" s="42">
        <v>67</v>
      </c>
      <c r="C75" s="74">
        <f t="shared" si="6"/>
      </c>
      <c r="D75" s="74"/>
      <c r="E75" s="42"/>
      <c r="F75" s="8"/>
      <c r="G75" s="42" t="s">
        <v>3</v>
      </c>
      <c r="H75" s="75"/>
      <c r="I75" s="75"/>
      <c r="J75" s="42"/>
      <c r="K75" s="74">
        <f t="shared" si="5"/>
      </c>
      <c r="L75" s="74"/>
      <c r="M75" s="6">
        <f t="shared" si="7"/>
      </c>
      <c r="N75" s="42"/>
      <c r="O75" s="8"/>
      <c r="P75" s="75"/>
      <c r="Q75" s="75"/>
      <c r="R75" s="76">
        <f t="shared" si="8"/>
      </c>
      <c r="S75" s="76"/>
      <c r="T75" s="77">
        <f t="shared" si="9"/>
      </c>
      <c r="U75" s="77"/>
    </row>
    <row r="76" spans="2:21" ht="13.5">
      <c r="B76" s="42">
        <v>68</v>
      </c>
      <c r="C76" s="74">
        <f t="shared" si="6"/>
      </c>
      <c r="D76" s="74"/>
      <c r="E76" s="42"/>
      <c r="F76" s="8"/>
      <c r="G76" s="42" t="s">
        <v>3</v>
      </c>
      <c r="H76" s="75"/>
      <c r="I76" s="75"/>
      <c r="J76" s="42"/>
      <c r="K76" s="74">
        <f t="shared" si="5"/>
      </c>
      <c r="L76" s="74"/>
      <c r="M76" s="6">
        <f t="shared" si="7"/>
      </c>
      <c r="N76" s="42"/>
      <c r="O76" s="8"/>
      <c r="P76" s="75"/>
      <c r="Q76" s="75"/>
      <c r="R76" s="76">
        <f t="shared" si="8"/>
      </c>
      <c r="S76" s="76"/>
      <c r="T76" s="77">
        <f t="shared" si="9"/>
      </c>
      <c r="U76" s="77"/>
    </row>
    <row r="77" spans="2:21" ht="13.5">
      <c r="B77" s="42">
        <v>69</v>
      </c>
      <c r="C77" s="74">
        <f t="shared" si="6"/>
      </c>
      <c r="D77" s="74"/>
      <c r="E77" s="42"/>
      <c r="F77" s="8"/>
      <c r="G77" s="42" t="s">
        <v>3</v>
      </c>
      <c r="H77" s="75"/>
      <c r="I77" s="75"/>
      <c r="J77" s="42"/>
      <c r="K77" s="74">
        <f t="shared" si="5"/>
      </c>
      <c r="L77" s="74"/>
      <c r="M77" s="6">
        <f t="shared" si="7"/>
      </c>
      <c r="N77" s="42"/>
      <c r="O77" s="8"/>
      <c r="P77" s="75"/>
      <c r="Q77" s="75"/>
      <c r="R77" s="76">
        <f t="shared" si="8"/>
      </c>
      <c r="S77" s="76"/>
      <c r="T77" s="77">
        <f t="shared" si="9"/>
      </c>
      <c r="U77" s="77"/>
    </row>
    <row r="78" spans="2:21" ht="13.5">
      <c r="B78" s="42">
        <v>70</v>
      </c>
      <c r="C78" s="74">
        <f t="shared" si="6"/>
      </c>
      <c r="D78" s="74"/>
      <c r="E78" s="42"/>
      <c r="F78" s="8"/>
      <c r="G78" s="42" t="s">
        <v>4</v>
      </c>
      <c r="H78" s="75"/>
      <c r="I78" s="75"/>
      <c r="J78" s="42"/>
      <c r="K78" s="74">
        <f t="shared" si="5"/>
      </c>
      <c r="L78" s="74"/>
      <c r="M78" s="6">
        <f t="shared" si="7"/>
      </c>
      <c r="N78" s="42"/>
      <c r="O78" s="8"/>
      <c r="P78" s="75"/>
      <c r="Q78" s="75"/>
      <c r="R78" s="76">
        <f t="shared" si="8"/>
      </c>
      <c r="S78" s="76"/>
      <c r="T78" s="77">
        <f t="shared" si="9"/>
      </c>
      <c r="U78" s="77"/>
    </row>
    <row r="79" spans="2:21" ht="13.5">
      <c r="B79" s="42">
        <v>71</v>
      </c>
      <c r="C79" s="74">
        <f t="shared" si="6"/>
      </c>
      <c r="D79" s="74"/>
      <c r="E79" s="42"/>
      <c r="F79" s="8"/>
      <c r="G79" s="42" t="s">
        <v>3</v>
      </c>
      <c r="H79" s="75"/>
      <c r="I79" s="75"/>
      <c r="J79" s="42"/>
      <c r="K79" s="74">
        <f t="shared" si="5"/>
      </c>
      <c r="L79" s="74"/>
      <c r="M79" s="6">
        <f t="shared" si="7"/>
      </c>
      <c r="N79" s="42"/>
      <c r="O79" s="8"/>
      <c r="P79" s="75"/>
      <c r="Q79" s="75"/>
      <c r="R79" s="76">
        <f t="shared" si="8"/>
      </c>
      <c r="S79" s="76"/>
      <c r="T79" s="77">
        <f t="shared" si="9"/>
      </c>
      <c r="U79" s="77"/>
    </row>
    <row r="80" spans="2:21" ht="13.5">
      <c r="B80" s="42">
        <v>72</v>
      </c>
      <c r="C80" s="74">
        <f t="shared" si="6"/>
      </c>
      <c r="D80" s="74"/>
      <c r="E80" s="42"/>
      <c r="F80" s="8"/>
      <c r="G80" s="42" t="s">
        <v>4</v>
      </c>
      <c r="H80" s="75"/>
      <c r="I80" s="75"/>
      <c r="J80" s="42"/>
      <c r="K80" s="74">
        <f t="shared" si="5"/>
      </c>
      <c r="L80" s="74"/>
      <c r="M80" s="6">
        <f t="shared" si="7"/>
      </c>
      <c r="N80" s="42"/>
      <c r="O80" s="8"/>
      <c r="P80" s="75"/>
      <c r="Q80" s="75"/>
      <c r="R80" s="76">
        <f t="shared" si="8"/>
      </c>
      <c r="S80" s="76"/>
      <c r="T80" s="77">
        <f t="shared" si="9"/>
      </c>
      <c r="U80" s="77"/>
    </row>
    <row r="81" spans="2:21" ht="13.5">
      <c r="B81" s="42">
        <v>73</v>
      </c>
      <c r="C81" s="74">
        <f t="shared" si="6"/>
      </c>
      <c r="D81" s="74"/>
      <c r="E81" s="42"/>
      <c r="F81" s="8"/>
      <c r="G81" s="42" t="s">
        <v>3</v>
      </c>
      <c r="H81" s="75"/>
      <c r="I81" s="75"/>
      <c r="J81" s="42"/>
      <c r="K81" s="74">
        <f t="shared" si="5"/>
      </c>
      <c r="L81" s="74"/>
      <c r="M81" s="6">
        <f t="shared" si="7"/>
      </c>
      <c r="N81" s="42"/>
      <c r="O81" s="8"/>
      <c r="P81" s="75"/>
      <c r="Q81" s="75"/>
      <c r="R81" s="76">
        <f t="shared" si="8"/>
      </c>
      <c r="S81" s="76"/>
      <c r="T81" s="77">
        <f t="shared" si="9"/>
      </c>
      <c r="U81" s="77"/>
    </row>
    <row r="82" spans="2:21" ht="13.5">
      <c r="B82" s="42">
        <v>74</v>
      </c>
      <c r="C82" s="74">
        <f t="shared" si="6"/>
      </c>
      <c r="D82" s="74"/>
      <c r="E82" s="42"/>
      <c r="F82" s="8"/>
      <c r="G82" s="42" t="s">
        <v>3</v>
      </c>
      <c r="H82" s="75"/>
      <c r="I82" s="75"/>
      <c r="J82" s="42"/>
      <c r="K82" s="74">
        <f t="shared" si="5"/>
      </c>
      <c r="L82" s="74"/>
      <c r="M82" s="6">
        <f t="shared" si="7"/>
      </c>
      <c r="N82" s="42"/>
      <c r="O82" s="8"/>
      <c r="P82" s="75"/>
      <c r="Q82" s="75"/>
      <c r="R82" s="76">
        <f t="shared" si="8"/>
      </c>
      <c r="S82" s="76"/>
      <c r="T82" s="77">
        <f t="shared" si="9"/>
      </c>
      <c r="U82" s="77"/>
    </row>
    <row r="83" spans="2:21" ht="13.5">
      <c r="B83" s="42">
        <v>75</v>
      </c>
      <c r="C83" s="74">
        <f t="shared" si="6"/>
      </c>
      <c r="D83" s="74"/>
      <c r="E83" s="42"/>
      <c r="F83" s="8"/>
      <c r="G83" s="42" t="s">
        <v>3</v>
      </c>
      <c r="H83" s="75"/>
      <c r="I83" s="75"/>
      <c r="J83" s="42"/>
      <c r="K83" s="74">
        <f t="shared" si="5"/>
      </c>
      <c r="L83" s="74"/>
      <c r="M83" s="6">
        <f t="shared" si="7"/>
      </c>
      <c r="N83" s="42"/>
      <c r="O83" s="8"/>
      <c r="P83" s="75"/>
      <c r="Q83" s="75"/>
      <c r="R83" s="76">
        <f t="shared" si="8"/>
      </c>
      <c r="S83" s="76"/>
      <c r="T83" s="77">
        <f t="shared" si="9"/>
      </c>
      <c r="U83" s="77"/>
    </row>
    <row r="84" spans="2:21" ht="13.5">
      <c r="B84" s="42">
        <v>76</v>
      </c>
      <c r="C84" s="74">
        <f t="shared" si="6"/>
      </c>
      <c r="D84" s="74"/>
      <c r="E84" s="42"/>
      <c r="F84" s="8"/>
      <c r="G84" s="42" t="s">
        <v>3</v>
      </c>
      <c r="H84" s="75"/>
      <c r="I84" s="75"/>
      <c r="J84" s="42"/>
      <c r="K84" s="74">
        <f t="shared" si="5"/>
      </c>
      <c r="L84" s="74"/>
      <c r="M84" s="6">
        <f t="shared" si="7"/>
      </c>
      <c r="N84" s="42"/>
      <c r="O84" s="8"/>
      <c r="P84" s="75"/>
      <c r="Q84" s="75"/>
      <c r="R84" s="76">
        <f t="shared" si="8"/>
      </c>
      <c r="S84" s="76"/>
      <c r="T84" s="77">
        <f t="shared" si="9"/>
      </c>
      <c r="U84" s="77"/>
    </row>
    <row r="85" spans="2:21" ht="13.5">
      <c r="B85" s="42">
        <v>77</v>
      </c>
      <c r="C85" s="74">
        <f t="shared" si="6"/>
      </c>
      <c r="D85" s="74"/>
      <c r="E85" s="42"/>
      <c r="F85" s="8"/>
      <c r="G85" s="42" t="s">
        <v>4</v>
      </c>
      <c r="H85" s="75"/>
      <c r="I85" s="75"/>
      <c r="J85" s="42"/>
      <c r="K85" s="74">
        <f t="shared" si="5"/>
      </c>
      <c r="L85" s="74"/>
      <c r="M85" s="6">
        <f t="shared" si="7"/>
      </c>
      <c r="N85" s="42"/>
      <c r="O85" s="8"/>
      <c r="P85" s="75"/>
      <c r="Q85" s="75"/>
      <c r="R85" s="76">
        <f t="shared" si="8"/>
      </c>
      <c r="S85" s="76"/>
      <c r="T85" s="77">
        <f t="shared" si="9"/>
      </c>
      <c r="U85" s="77"/>
    </row>
    <row r="86" spans="2:21" ht="13.5">
      <c r="B86" s="42">
        <v>78</v>
      </c>
      <c r="C86" s="74">
        <f t="shared" si="6"/>
      </c>
      <c r="D86" s="74"/>
      <c r="E86" s="42"/>
      <c r="F86" s="8"/>
      <c r="G86" s="42" t="s">
        <v>3</v>
      </c>
      <c r="H86" s="75"/>
      <c r="I86" s="75"/>
      <c r="J86" s="42"/>
      <c r="K86" s="74">
        <f t="shared" si="5"/>
      </c>
      <c r="L86" s="74"/>
      <c r="M86" s="6">
        <f t="shared" si="7"/>
      </c>
      <c r="N86" s="42"/>
      <c r="O86" s="8"/>
      <c r="P86" s="75"/>
      <c r="Q86" s="75"/>
      <c r="R86" s="76">
        <f t="shared" si="8"/>
      </c>
      <c r="S86" s="76"/>
      <c r="T86" s="77">
        <f t="shared" si="9"/>
      </c>
      <c r="U86" s="77"/>
    </row>
    <row r="87" spans="2:21" ht="13.5">
      <c r="B87" s="42">
        <v>79</v>
      </c>
      <c r="C87" s="74">
        <f t="shared" si="6"/>
      </c>
      <c r="D87" s="74"/>
      <c r="E87" s="42"/>
      <c r="F87" s="8"/>
      <c r="G87" s="42" t="s">
        <v>4</v>
      </c>
      <c r="H87" s="75"/>
      <c r="I87" s="75"/>
      <c r="J87" s="42"/>
      <c r="K87" s="74">
        <f t="shared" si="5"/>
      </c>
      <c r="L87" s="74"/>
      <c r="M87" s="6">
        <f t="shared" si="7"/>
      </c>
      <c r="N87" s="42"/>
      <c r="O87" s="8"/>
      <c r="P87" s="75"/>
      <c r="Q87" s="75"/>
      <c r="R87" s="76">
        <f t="shared" si="8"/>
      </c>
      <c r="S87" s="76"/>
      <c r="T87" s="77">
        <f t="shared" si="9"/>
      </c>
      <c r="U87" s="77"/>
    </row>
    <row r="88" spans="2:21" ht="13.5">
      <c r="B88" s="42">
        <v>80</v>
      </c>
      <c r="C88" s="74">
        <f t="shared" si="6"/>
      </c>
      <c r="D88" s="74"/>
      <c r="E88" s="42"/>
      <c r="F88" s="8"/>
      <c r="G88" s="42" t="s">
        <v>4</v>
      </c>
      <c r="H88" s="75"/>
      <c r="I88" s="75"/>
      <c r="J88" s="42"/>
      <c r="K88" s="74">
        <f t="shared" si="5"/>
      </c>
      <c r="L88" s="74"/>
      <c r="M88" s="6">
        <f t="shared" si="7"/>
      </c>
      <c r="N88" s="42"/>
      <c r="O88" s="8"/>
      <c r="P88" s="75"/>
      <c r="Q88" s="75"/>
      <c r="R88" s="76">
        <f t="shared" si="8"/>
      </c>
      <c r="S88" s="76"/>
      <c r="T88" s="77">
        <f t="shared" si="9"/>
      </c>
      <c r="U88" s="77"/>
    </row>
    <row r="89" spans="2:21" ht="13.5">
      <c r="B89" s="42">
        <v>81</v>
      </c>
      <c r="C89" s="74">
        <f t="shared" si="6"/>
      </c>
      <c r="D89" s="74"/>
      <c r="E89" s="42"/>
      <c r="F89" s="8"/>
      <c r="G89" s="42" t="s">
        <v>4</v>
      </c>
      <c r="H89" s="75"/>
      <c r="I89" s="75"/>
      <c r="J89" s="42"/>
      <c r="K89" s="74">
        <f t="shared" si="5"/>
      </c>
      <c r="L89" s="74"/>
      <c r="M89" s="6">
        <f t="shared" si="7"/>
      </c>
      <c r="N89" s="42"/>
      <c r="O89" s="8"/>
      <c r="P89" s="75"/>
      <c r="Q89" s="75"/>
      <c r="R89" s="76">
        <f t="shared" si="8"/>
      </c>
      <c r="S89" s="76"/>
      <c r="T89" s="77">
        <f t="shared" si="9"/>
      </c>
      <c r="U89" s="77"/>
    </row>
    <row r="90" spans="2:21" ht="13.5">
      <c r="B90" s="42">
        <v>82</v>
      </c>
      <c r="C90" s="74">
        <f t="shared" si="6"/>
      </c>
      <c r="D90" s="74"/>
      <c r="E90" s="42"/>
      <c r="F90" s="8"/>
      <c r="G90" s="42" t="s">
        <v>4</v>
      </c>
      <c r="H90" s="75"/>
      <c r="I90" s="75"/>
      <c r="J90" s="42"/>
      <c r="K90" s="74">
        <f t="shared" si="5"/>
      </c>
      <c r="L90" s="74"/>
      <c r="M90" s="6">
        <f t="shared" si="7"/>
      </c>
      <c r="N90" s="42"/>
      <c r="O90" s="8"/>
      <c r="P90" s="75"/>
      <c r="Q90" s="75"/>
      <c r="R90" s="76">
        <f t="shared" si="8"/>
      </c>
      <c r="S90" s="76"/>
      <c r="T90" s="77">
        <f t="shared" si="9"/>
      </c>
      <c r="U90" s="77"/>
    </row>
    <row r="91" spans="2:21" ht="13.5">
      <c r="B91" s="42">
        <v>83</v>
      </c>
      <c r="C91" s="74">
        <f t="shared" si="6"/>
      </c>
      <c r="D91" s="74"/>
      <c r="E91" s="42"/>
      <c r="F91" s="8"/>
      <c r="G91" s="42" t="s">
        <v>4</v>
      </c>
      <c r="H91" s="75"/>
      <c r="I91" s="75"/>
      <c r="J91" s="42"/>
      <c r="K91" s="74">
        <f t="shared" si="5"/>
      </c>
      <c r="L91" s="74"/>
      <c r="M91" s="6">
        <f t="shared" si="7"/>
      </c>
      <c r="N91" s="42"/>
      <c r="O91" s="8"/>
      <c r="P91" s="75"/>
      <c r="Q91" s="75"/>
      <c r="R91" s="76">
        <f t="shared" si="8"/>
      </c>
      <c r="S91" s="76"/>
      <c r="T91" s="77">
        <f t="shared" si="9"/>
      </c>
      <c r="U91" s="77"/>
    </row>
    <row r="92" spans="2:21" ht="13.5">
      <c r="B92" s="42">
        <v>84</v>
      </c>
      <c r="C92" s="74">
        <f t="shared" si="6"/>
      </c>
      <c r="D92" s="74"/>
      <c r="E92" s="42"/>
      <c r="F92" s="8"/>
      <c r="G92" s="42" t="s">
        <v>3</v>
      </c>
      <c r="H92" s="75"/>
      <c r="I92" s="75"/>
      <c r="J92" s="42"/>
      <c r="K92" s="74">
        <f t="shared" si="5"/>
      </c>
      <c r="L92" s="74"/>
      <c r="M92" s="6">
        <f t="shared" si="7"/>
      </c>
      <c r="N92" s="42"/>
      <c r="O92" s="8"/>
      <c r="P92" s="75"/>
      <c r="Q92" s="75"/>
      <c r="R92" s="76">
        <f t="shared" si="8"/>
      </c>
      <c r="S92" s="76"/>
      <c r="T92" s="77">
        <f t="shared" si="9"/>
      </c>
      <c r="U92" s="77"/>
    </row>
    <row r="93" spans="2:21" ht="13.5">
      <c r="B93" s="42">
        <v>85</v>
      </c>
      <c r="C93" s="74">
        <f t="shared" si="6"/>
      </c>
      <c r="D93" s="74"/>
      <c r="E93" s="42"/>
      <c r="F93" s="8"/>
      <c r="G93" s="42" t="s">
        <v>4</v>
      </c>
      <c r="H93" s="75"/>
      <c r="I93" s="75"/>
      <c r="J93" s="42"/>
      <c r="K93" s="74">
        <f t="shared" si="5"/>
      </c>
      <c r="L93" s="74"/>
      <c r="M93" s="6">
        <f t="shared" si="7"/>
      </c>
      <c r="N93" s="42"/>
      <c r="O93" s="8"/>
      <c r="P93" s="75"/>
      <c r="Q93" s="75"/>
      <c r="R93" s="76">
        <f t="shared" si="8"/>
      </c>
      <c r="S93" s="76"/>
      <c r="T93" s="77">
        <f t="shared" si="9"/>
      </c>
      <c r="U93" s="77"/>
    </row>
    <row r="94" spans="2:21" ht="13.5">
      <c r="B94" s="42">
        <v>86</v>
      </c>
      <c r="C94" s="74">
        <f t="shared" si="6"/>
      </c>
      <c r="D94" s="74"/>
      <c r="E94" s="42"/>
      <c r="F94" s="8"/>
      <c r="G94" s="42" t="s">
        <v>3</v>
      </c>
      <c r="H94" s="75"/>
      <c r="I94" s="75"/>
      <c r="J94" s="42"/>
      <c r="K94" s="74">
        <f t="shared" si="5"/>
      </c>
      <c r="L94" s="74"/>
      <c r="M94" s="6">
        <f t="shared" si="7"/>
      </c>
      <c r="N94" s="42"/>
      <c r="O94" s="8"/>
      <c r="P94" s="75"/>
      <c r="Q94" s="75"/>
      <c r="R94" s="76">
        <f t="shared" si="8"/>
      </c>
      <c r="S94" s="76"/>
      <c r="T94" s="77">
        <f t="shared" si="9"/>
      </c>
      <c r="U94" s="77"/>
    </row>
    <row r="95" spans="2:21" ht="13.5">
      <c r="B95" s="42">
        <v>87</v>
      </c>
      <c r="C95" s="74">
        <f t="shared" si="6"/>
      </c>
      <c r="D95" s="74"/>
      <c r="E95" s="42"/>
      <c r="F95" s="8"/>
      <c r="G95" s="42" t="s">
        <v>4</v>
      </c>
      <c r="H95" s="75"/>
      <c r="I95" s="75"/>
      <c r="J95" s="42"/>
      <c r="K95" s="74">
        <f t="shared" si="5"/>
      </c>
      <c r="L95" s="74"/>
      <c r="M95" s="6">
        <f t="shared" si="7"/>
      </c>
      <c r="N95" s="42"/>
      <c r="O95" s="8"/>
      <c r="P95" s="75"/>
      <c r="Q95" s="75"/>
      <c r="R95" s="76">
        <f t="shared" si="8"/>
      </c>
      <c r="S95" s="76"/>
      <c r="T95" s="77">
        <f t="shared" si="9"/>
      </c>
      <c r="U95" s="77"/>
    </row>
    <row r="96" spans="2:21" ht="13.5">
      <c r="B96" s="42">
        <v>88</v>
      </c>
      <c r="C96" s="74">
        <f t="shared" si="6"/>
      </c>
      <c r="D96" s="74"/>
      <c r="E96" s="42"/>
      <c r="F96" s="8"/>
      <c r="G96" s="42" t="s">
        <v>3</v>
      </c>
      <c r="H96" s="75"/>
      <c r="I96" s="75"/>
      <c r="J96" s="42"/>
      <c r="K96" s="74">
        <f t="shared" si="5"/>
      </c>
      <c r="L96" s="74"/>
      <c r="M96" s="6">
        <f t="shared" si="7"/>
      </c>
      <c r="N96" s="42"/>
      <c r="O96" s="8"/>
      <c r="P96" s="75"/>
      <c r="Q96" s="75"/>
      <c r="R96" s="76">
        <f t="shared" si="8"/>
      </c>
      <c r="S96" s="76"/>
      <c r="T96" s="77">
        <f t="shared" si="9"/>
      </c>
      <c r="U96" s="77"/>
    </row>
    <row r="97" spans="2:21" ht="13.5">
      <c r="B97" s="42">
        <v>89</v>
      </c>
      <c r="C97" s="74">
        <f t="shared" si="6"/>
      </c>
      <c r="D97" s="74"/>
      <c r="E97" s="42"/>
      <c r="F97" s="8"/>
      <c r="G97" s="42" t="s">
        <v>4</v>
      </c>
      <c r="H97" s="75"/>
      <c r="I97" s="75"/>
      <c r="J97" s="42"/>
      <c r="K97" s="74">
        <f t="shared" si="5"/>
      </c>
      <c r="L97" s="74"/>
      <c r="M97" s="6">
        <f t="shared" si="7"/>
      </c>
      <c r="N97" s="42"/>
      <c r="O97" s="8"/>
      <c r="P97" s="75"/>
      <c r="Q97" s="75"/>
      <c r="R97" s="76">
        <f t="shared" si="8"/>
      </c>
      <c r="S97" s="76"/>
      <c r="T97" s="77">
        <f t="shared" si="9"/>
      </c>
      <c r="U97" s="77"/>
    </row>
    <row r="98" spans="2:21" ht="13.5">
      <c r="B98" s="42">
        <v>90</v>
      </c>
      <c r="C98" s="74">
        <f t="shared" si="6"/>
      </c>
      <c r="D98" s="74"/>
      <c r="E98" s="42"/>
      <c r="F98" s="8"/>
      <c r="G98" s="42" t="s">
        <v>3</v>
      </c>
      <c r="H98" s="75"/>
      <c r="I98" s="75"/>
      <c r="J98" s="42"/>
      <c r="K98" s="74">
        <f t="shared" si="5"/>
      </c>
      <c r="L98" s="74"/>
      <c r="M98" s="6">
        <f t="shared" si="7"/>
      </c>
      <c r="N98" s="42"/>
      <c r="O98" s="8"/>
      <c r="P98" s="75"/>
      <c r="Q98" s="75"/>
      <c r="R98" s="76">
        <f t="shared" si="8"/>
      </c>
      <c r="S98" s="76"/>
      <c r="T98" s="77">
        <f t="shared" si="9"/>
      </c>
      <c r="U98" s="77"/>
    </row>
    <row r="99" spans="2:21" ht="13.5">
      <c r="B99" s="42">
        <v>91</v>
      </c>
      <c r="C99" s="74">
        <f t="shared" si="6"/>
      </c>
      <c r="D99" s="74"/>
      <c r="E99" s="42"/>
      <c r="F99" s="8"/>
      <c r="G99" s="42" t="s">
        <v>4</v>
      </c>
      <c r="H99" s="75"/>
      <c r="I99" s="75"/>
      <c r="J99" s="42"/>
      <c r="K99" s="74">
        <f t="shared" si="5"/>
      </c>
      <c r="L99" s="74"/>
      <c r="M99" s="6">
        <f t="shared" si="7"/>
      </c>
      <c r="N99" s="42"/>
      <c r="O99" s="8"/>
      <c r="P99" s="75"/>
      <c r="Q99" s="75"/>
      <c r="R99" s="76">
        <f t="shared" si="8"/>
      </c>
      <c r="S99" s="76"/>
      <c r="T99" s="77">
        <f t="shared" si="9"/>
      </c>
      <c r="U99" s="77"/>
    </row>
    <row r="100" spans="2:21" ht="13.5">
      <c r="B100" s="42">
        <v>92</v>
      </c>
      <c r="C100" s="74">
        <f t="shared" si="6"/>
      </c>
      <c r="D100" s="74"/>
      <c r="E100" s="42"/>
      <c r="F100" s="8"/>
      <c r="G100" s="42" t="s">
        <v>4</v>
      </c>
      <c r="H100" s="75"/>
      <c r="I100" s="75"/>
      <c r="J100" s="42"/>
      <c r="K100" s="74">
        <f t="shared" si="5"/>
      </c>
      <c r="L100" s="74"/>
      <c r="M100" s="6">
        <f t="shared" si="7"/>
      </c>
      <c r="N100" s="42"/>
      <c r="O100" s="8"/>
      <c r="P100" s="75"/>
      <c r="Q100" s="75"/>
      <c r="R100" s="76">
        <f t="shared" si="8"/>
      </c>
      <c r="S100" s="76"/>
      <c r="T100" s="77">
        <f t="shared" si="9"/>
      </c>
      <c r="U100" s="77"/>
    </row>
    <row r="101" spans="2:21" ht="13.5">
      <c r="B101" s="42">
        <v>93</v>
      </c>
      <c r="C101" s="74">
        <f t="shared" si="6"/>
      </c>
      <c r="D101" s="74"/>
      <c r="E101" s="42"/>
      <c r="F101" s="8"/>
      <c r="G101" s="42" t="s">
        <v>3</v>
      </c>
      <c r="H101" s="75"/>
      <c r="I101" s="75"/>
      <c r="J101" s="42"/>
      <c r="K101" s="74">
        <f t="shared" si="5"/>
      </c>
      <c r="L101" s="74"/>
      <c r="M101" s="6">
        <f t="shared" si="7"/>
      </c>
      <c r="N101" s="42"/>
      <c r="O101" s="8"/>
      <c r="P101" s="75"/>
      <c r="Q101" s="75"/>
      <c r="R101" s="76">
        <f t="shared" si="8"/>
      </c>
      <c r="S101" s="76"/>
      <c r="T101" s="77">
        <f t="shared" si="9"/>
      </c>
      <c r="U101" s="77"/>
    </row>
    <row r="102" spans="2:21" ht="13.5">
      <c r="B102" s="42">
        <v>94</v>
      </c>
      <c r="C102" s="74">
        <f t="shared" si="6"/>
      </c>
      <c r="D102" s="74"/>
      <c r="E102" s="42"/>
      <c r="F102" s="8"/>
      <c r="G102" s="42" t="s">
        <v>3</v>
      </c>
      <c r="H102" s="75"/>
      <c r="I102" s="75"/>
      <c r="J102" s="42"/>
      <c r="K102" s="74">
        <f t="shared" si="5"/>
      </c>
      <c r="L102" s="74"/>
      <c r="M102" s="6">
        <f t="shared" si="7"/>
      </c>
      <c r="N102" s="42"/>
      <c r="O102" s="8"/>
      <c r="P102" s="75"/>
      <c r="Q102" s="75"/>
      <c r="R102" s="76">
        <f t="shared" si="8"/>
      </c>
      <c r="S102" s="76"/>
      <c r="T102" s="77">
        <f t="shared" si="9"/>
      </c>
      <c r="U102" s="77"/>
    </row>
    <row r="103" spans="2:21" ht="13.5">
      <c r="B103" s="42">
        <v>95</v>
      </c>
      <c r="C103" s="74">
        <f t="shared" si="6"/>
      </c>
      <c r="D103" s="74"/>
      <c r="E103" s="42"/>
      <c r="F103" s="8"/>
      <c r="G103" s="42" t="s">
        <v>3</v>
      </c>
      <c r="H103" s="75"/>
      <c r="I103" s="75"/>
      <c r="J103" s="42"/>
      <c r="K103" s="74">
        <f t="shared" si="5"/>
      </c>
      <c r="L103" s="74"/>
      <c r="M103" s="6">
        <f t="shared" si="7"/>
      </c>
      <c r="N103" s="42"/>
      <c r="O103" s="8"/>
      <c r="P103" s="75"/>
      <c r="Q103" s="75"/>
      <c r="R103" s="76">
        <f t="shared" si="8"/>
      </c>
      <c r="S103" s="76"/>
      <c r="T103" s="77">
        <f t="shared" si="9"/>
      </c>
      <c r="U103" s="77"/>
    </row>
    <row r="104" spans="2:21" ht="13.5">
      <c r="B104" s="42">
        <v>96</v>
      </c>
      <c r="C104" s="74">
        <f t="shared" si="6"/>
      </c>
      <c r="D104" s="74"/>
      <c r="E104" s="42"/>
      <c r="F104" s="8"/>
      <c r="G104" s="42" t="s">
        <v>4</v>
      </c>
      <c r="H104" s="75"/>
      <c r="I104" s="75"/>
      <c r="J104" s="42"/>
      <c r="K104" s="74">
        <f t="shared" si="5"/>
      </c>
      <c r="L104" s="74"/>
      <c r="M104" s="6">
        <f t="shared" si="7"/>
      </c>
      <c r="N104" s="42"/>
      <c r="O104" s="8"/>
      <c r="P104" s="75"/>
      <c r="Q104" s="75"/>
      <c r="R104" s="76">
        <f t="shared" si="8"/>
      </c>
      <c r="S104" s="76"/>
      <c r="T104" s="77">
        <f t="shared" si="9"/>
      </c>
      <c r="U104" s="77"/>
    </row>
    <row r="105" spans="2:21" ht="13.5">
      <c r="B105" s="42">
        <v>97</v>
      </c>
      <c r="C105" s="74">
        <f t="shared" si="6"/>
      </c>
      <c r="D105" s="74"/>
      <c r="E105" s="42"/>
      <c r="F105" s="8"/>
      <c r="G105" s="42" t="s">
        <v>3</v>
      </c>
      <c r="H105" s="75"/>
      <c r="I105" s="75"/>
      <c r="J105" s="42"/>
      <c r="K105" s="74">
        <f t="shared" si="5"/>
      </c>
      <c r="L105" s="74"/>
      <c r="M105" s="6">
        <f t="shared" si="7"/>
      </c>
      <c r="N105" s="42"/>
      <c r="O105" s="8"/>
      <c r="P105" s="75"/>
      <c r="Q105" s="75"/>
      <c r="R105" s="76">
        <f t="shared" si="8"/>
      </c>
      <c r="S105" s="76"/>
      <c r="T105" s="77">
        <f t="shared" si="9"/>
      </c>
      <c r="U105" s="77"/>
    </row>
    <row r="106" spans="2:21" ht="13.5">
      <c r="B106" s="42">
        <v>98</v>
      </c>
      <c r="C106" s="74">
        <f t="shared" si="6"/>
      </c>
      <c r="D106" s="74"/>
      <c r="E106" s="42"/>
      <c r="F106" s="8"/>
      <c r="G106" s="42" t="s">
        <v>4</v>
      </c>
      <c r="H106" s="75"/>
      <c r="I106" s="75"/>
      <c r="J106" s="42"/>
      <c r="K106" s="74">
        <f t="shared" si="5"/>
      </c>
      <c r="L106" s="74"/>
      <c r="M106" s="6">
        <f t="shared" si="7"/>
      </c>
      <c r="N106" s="42"/>
      <c r="O106" s="8"/>
      <c r="P106" s="75"/>
      <c r="Q106" s="75"/>
      <c r="R106" s="76">
        <f t="shared" si="8"/>
      </c>
      <c r="S106" s="76"/>
      <c r="T106" s="77">
        <f t="shared" si="9"/>
      </c>
      <c r="U106" s="77"/>
    </row>
    <row r="107" spans="2:21" ht="13.5">
      <c r="B107" s="42">
        <v>99</v>
      </c>
      <c r="C107" s="74">
        <f t="shared" si="6"/>
      </c>
      <c r="D107" s="74"/>
      <c r="E107" s="42"/>
      <c r="F107" s="8"/>
      <c r="G107" s="42" t="s">
        <v>4</v>
      </c>
      <c r="H107" s="75"/>
      <c r="I107" s="75"/>
      <c r="J107" s="42"/>
      <c r="K107" s="74">
        <f t="shared" si="5"/>
      </c>
      <c r="L107" s="74"/>
      <c r="M107" s="6">
        <f t="shared" si="7"/>
      </c>
      <c r="N107" s="42"/>
      <c r="O107" s="8"/>
      <c r="P107" s="75"/>
      <c r="Q107" s="75"/>
      <c r="R107" s="76">
        <f t="shared" si="8"/>
      </c>
      <c r="S107" s="76"/>
      <c r="T107" s="77">
        <f t="shared" si="9"/>
      </c>
      <c r="U107" s="77"/>
    </row>
    <row r="108" spans="2:21" ht="13.5">
      <c r="B108" s="42">
        <v>100</v>
      </c>
      <c r="C108" s="74">
        <f t="shared" si="6"/>
      </c>
      <c r="D108" s="74"/>
      <c r="E108" s="42"/>
      <c r="F108" s="8"/>
      <c r="G108" s="42" t="s">
        <v>3</v>
      </c>
      <c r="H108" s="75"/>
      <c r="I108" s="75"/>
      <c r="J108" s="42"/>
      <c r="K108" s="74">
        <f t="shared" si="5"/>
      </c>
      <c r="L108" s="74"/>
      <c r="M108" s="6">
        <f t="shared" si="7"/>
      </c>
      <c r="N108" s="42"/>
      <c r="O108" s="8"/>
      <c r="P108" s="75"/>
      <c r="Q108" s="75"/>
      <c r="R108" s="76">
        <f t="shared" si="8"/>
      </c>
      <c r="S108" s="76"/>
      <c r="T108" s="77">
        <f t="shared" si="9"/>
      </c>
      <c r="U108" s="7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8" operator="equal" stopIfTrue="1">
      <formula>"買"</formula>
    </cfRule>
    <cfRule type="cellIs" priority="2" dxfId="169" operator="equal" stopIfTrue="1">
      <formula>"売"</formula>
    </cfRule>
  </conditionalFormatting>
  <conditionalFormatting sqref="G9:G11 G14:G45 G47:G108">
    <cfRule type="cellIs" priority="7" dxfId="168" operator="equal" stopIfTrue="1">
      <formula>"買"</formula>
    </cfRule>
    <cfRule type="cellIs" priority="8" dxfId="169" operator="equal" stopIfTrue="1">
      <formula>"売"</formula>
    </cfRule>
  </conditionalFormatting>
  <conditionalFormatting sqref="G12">
    <cfRule type="cellIs" priority="5" dxfId="168" operator="equal" stopIfTrue="1">
      <formula>"買"</formula>
    </cfRule>
    <cfRule type="cellIs" priority="6" dxfId="169" operator="equal" stopIfTrue="1">
      <formula>"売"</formula>
    </cfRule>
  </conditionalFormatting>
  <conditionalFormatting sqref="G13">
    <cfRule type="cellIs" priority="3" dxfId="168" operator="equal" stopIfTrue="1">
      <formula>"買"</formula>
    </cfRule>
    <cfRule type="cellIs" priority="4" dxfId="16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324"/>
  <sheetViews>
    <sheetView zoomScalePageLayoutView="0" workbookViewId="0" topLeftCell="A130">
      <selection activeCell="A102" sqref="A102"/>
    </sheetView>
  </sheetViews>
  <sheetFormatPr defaultColWidth="9.00390625" defaultRowHeight="13.5"/>
  <sheetData>
    <row r="2" ht="13.5">
      <c r="A2" t="s">
        <v>90</v>
      </c>
    </row>
    <row r="36" ht="13.5">
      <c r="A36" t="s">
        <v>91</v>
      </c>
    </row>
    <row r="37" ht="13.5">
      <c r="A37" t="s">
        <v>92</v>
      </c>
    </row>
    <row r="71" ht="13.5">
      <c r="A71" t="s">
        <v>99</v>
      </c>
    </row>
    <row r="101" ht="13.5">
      <c r="A101" t="s">
        <v>103</v>
      </c>
    </row>
    <row r="133" ht="13.5">
      <c r="A133" t="s">
        <v>99</v>
      </c>
    </row>
    <row r="168" ht="13.5">
      <c r="A168" t="s">
        <v>100</v>
      </c>
    </row>
    <row r="203" ht="13.5">
      <c r="A203" t="s">
        <v>101</v>
      </c>
    </row>
    <row r="229" ht="13.5">
      <c r="A229" t="s">
        <v>102</v>
      </c>
    </row>
    <row r="256" ht="13.5">
      <c r="A256" t="s">
        <v>99</v>
      </c>
    </row>
    <row r="290" ht="13.5">
      <c r="A290" t="s">
        <v>102</v>
      </c>
    </row>
    <row r="324" ht="13.5">
      <c r="A324" t="s">
        <v>98</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8" t="s">
        <v>106</v>
      </c>
      <c r="B2" s="79"/>
      <c r="C2" s="79"/>
      <c r="D2" s="79"/>
      <c r="E2" s="79"/>
      <c r="F2" s="79"/>
      <c r="G2" s="79"/>
      <c r="H2" s="79"/>
      <c r="I2" s="79"/>
      <c r="J2" s="79"/>
    </row>
    <row r="3" spans="1:10" ht="13.5">
      <c r="A3" s="79"/>
      <c r="B3" s="79"/>
      <c r="C3" s="79"/>
      <c r="D3" s="79"/>
      <c r="E3" s="79"/>
      <c r="F3" s="79"/>
      <c r="G3" s="79"/>
      <c r="H3" s="79"/>
      <c r="I3" s="79"/>
      <c r="J3" s="79"/>
    </row>
    <row r="4" spans="1:10" ht="13.5">
      <c r="A4" s="79"/>
      <c r="B4" s="79"/>
      <c r="C4" s="79"/>
      <c r="D4" s="79"/>
      <c r="E4" s="79"/>
      <c r="F4" s="79"/>
      <c r="G4" s="79"/>
      <c r="H4" s="79"/>
      <c r="I4" s="79"/>
      <c r="J4" s="79"/>
    </row>
    <row r="5" spans="1:10" ht="13.5">
      <c r="A5" s="79"/>
      <c r="B5" s="79"/>
      <c r="C5" s="79"/>
      <c r="D5" s="79"/>
      <c r="E5" s="79"/>
      <c r="F5" s="79"/>
      <c r="G5" s="79"/>
      <c r="H5" s="79"/>
      <c r="I5" s="79"/>
      <c r="J5" s="79"/>
    </row>
    <row r="6" spans="1:10" ht="13.5">
      <c r="A6" s="79"/>
      <c r="B6" s="79"/>
      <c r="C6" s="79"/>
      <c r="D6" s="79"/>
      <c r="E6" s="79"/>
      <c r="F6" s="79"/>
      <c r="G6" s="79"/>
      <c r="H6" s="79"/>
      <c r="I6" s="79"/>
      <c r="J6" s="79"/>
    </row>
    <row r="7" spans="1:10" ht="13.5">
      <c r="A7" s="79"/>
      <c r="B7" s="79"/>
      <c r="C7" s="79"/>
      <c r="D7" s="79"/>
      <c r="E7" s="79"/>
      <c r="F7" s="79"/>
      <c r="G7" s="79"/>
      <c r="H7" s="79"/>
      <c r="I7" s="79"/>
      <c r="J7" s="79"/>
    </row>
    <row r="8" spans="1:10" ht="13.5">
      <c r="A8" s="79"/>
      <c r="B8" s="79"/>
      <c r="C8" s="79"/>
      <c r="D8" s="79"/>
      <c r="E8" s="79"/>
      <c r="F8" s="79"/>
      <c r="G8" s="79"/>
      <c r="H8" s="79"/>
      <c r="I8" s="79"/>
      <c r="J8" s="79"/>
    </row>
    <row r="9" spans="1:10" ht="13.5">
      <c r="A9" s="79"/>
      <c r="B9" s="79"/>
      <c r="C9" s="79"/>
      <c r="D9" s="79"/>
      <c r="E9" s="79"/>
      <c r="F9" s="79"/>
      <c r="G9" s="79"/>
      <c r="H9" s="79"/>
      <c r="I9" s="79"/>
      <c r="J9" s="79"/>
    </row>
    <row r="11" ht="13.5">
      <c r="A11" t="s">
        <v>1</v>
      </c>
    </row>
    <row r="12" spans="1:10" ht="13.5">
      <c r="A12" s="80" t="s">
        <v>107</v>
      </c>
      <c r="B12" s="81"/>
      <c r="C12" s="81"/>
      <c r="D12" s="81"/>
      <c r="E12" s="81"/>
      <c r="F12" s="81"/>
      <c r="G12" s="81"/>
      <c r="H12" s="81"/>
      <c r="I12" s="81"/>
      <c r="J12" s="81"/>
    </row>
    <row r="13" spans="1:10" ht="13.5">
      <c r="A13" s="81"/>
      <c r="B13" s="81"/>
      <c r="C13" s="81"/>
      <c r="D13" s="81"/>
      <c r="E13" s="81"/>
      <c r="F13" s="81"/>
      <c r="G13" s="81"/>
      <c r="H13" s="81"/>
      <c r="I13" s="81"/>
      <c r="J13" s="81"/>
    </row>
    <row r="14" spans="1:10" ht="13.5">
      <c r="A14" s="81"/>
      <c r="B14" s="81"/>
      <c r="C14" s="81"/>
      <c r="D14" s="81"/>
      <c r="E14" s="81"/>
      <c r="F14" s="81"/>
      <c r="G14" s="81"/>
      <c r="H14" s="81"/>
      <c r="I14" s="81"/>
      <c r="J14" s="81"/>
    </row>
    <row r="15" spans="1:10" ht="13.5">
      <c r="A15" s="81"/>
      <c r="B15" s="81"/>
      <c r="C15" s="81"/>
      <c r="D15" s="81"/>
      <c r="E15" s="81"/>
      <c r="F15" s="81"/>
      <c r="G15" s="81"/>
      <c r="H15" s="81"/>
      <c r="I15" s="81"/>
      <c r="J15" s="81"/>
    </row>
    <row r="16" spans="1:10" ht="13.5">
      <c r="A16" s="81"/>
      <c r="B16" s="81"/>
      <c r="C16" s="81"/>
      <c r="D16" s="81"/>
      <c r="E16" s="81"/>
      <c r="F16" s="81"/>
      <c r="G16" s="81"/>
      <c r="H16" s="81"/>
      <c r="I16" s="81"/>
      <c r="J16" s="81"/>
    </row>
    <row r="17" spans="1:10" ht="13.5">
      <c r="A17" s="81"/>
      <c r="B17" s="81"/>
      <c r="C17" s="81"/>
      <c r="D17" s="81"/>
      <c r="E17" s="81"/>
      <c r="F17" s="81"/>
      <c r="G17" s="81"/>
      <c r="H17" s="81"/>
      <c r="I17" s="81"/>
      <c r="J17" s="81"/>
    </row>
    <row r="18" spans="1:10" ht="13.5">
      <c r="A18" s="81"/>
      <c r="B18" s="81"/>
      <c r="C18" s="81"/>
      <c r="D18" s="81"/>
      <c r="E18" s="81"/>
      <c r="F18" s="81"/>
      <c r="G18" s="81"/>
      <c r="H18" s="81"/>
      <c r="I18" s="81"/>
      <c r="J18" s="81"/>
    </row>
    <row r="19" spans="1:10" ht="13.5">
      <c r="A19" s="81"/>
      <c r="B19" s="81"/>
      <c r="C19" s="81"/>
      <c r="D19" s="81"/>
      <c r="E19" s="81"/>
      <c r="F19" s="81"/>
      <c r="G19" s="81"/>
      <c r="H19" s="81"/>
      <c r="I19" s="81"/>
      <c r="J19" s="81"/>
    </row>
    <row r="21" ht="13.5">
      <c r="A21" t="s">
        <v>2</v>
      </c>
    </row>
    <row r="22" spans="1:10" ht="13.5">
      <c r="A22" s="82" t="s">
        <v>108</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F6" sqref="F6"/>
    </sheetView>
  </sheetViews>
  <sheetFormatPr defaultColWidth="8.875" defaultRowHeight="13.5"/>
  <cols>
    <col min="1" max="1" width="3.125" style="24" customWidth="1"/>
    <col min="2" max="2" width="13.25390625" style="21" customWidth="1"/>
    <col min="3" max="3" width="15.75390625" style="23" customWidth="1"/>
    <col min="4" max="4" width="13.00390625" style="23" customWidth="1"/>
    <col min="5" max="5" width="15.875" style="29" customWidth="1"/>
    <col min="6" max="6" width="15.875" style="23" customWidth="1"/>
    <col min="7" max="7" width="15.875" style="29" customWidth="1"/>
    <col min="8" max="8" width="15.875" style="23" customWidth="1"/>
    <col min="9" max="9" width="15.875" style="29" customWidth="1"/>
    <col min="10" max="16384" width="8.875" style="24" customWidth="1"/>
  </cols>
  <sheetData>
    <row r="2" spans="2:3" ht="17.25">
      <c r="B2" s="22" t="s">
        <v>37</v>
      </c>
      <c r="C2" s="24"/>
    </row>
    <row r="4" spans="2:9" ht="17.25">
      <c r="B4" s="27" t="s">
        <v>40</v>
      </c>
      <c r="C4" s="27" t="s">
        <v>38</v>
      </c>
      <c r="D4" s="27" t="s">
        <v>42</v>
      </c>
      <c r="E4" s="28" t="s">
        <v>39</v>
      </c>
      <c r="F4" s="27" t="s">
        <v>43</v>
      </c>
      <c r="G4" s="28" t="s">
        <v>39</v>
      </c>
      <c r="H4" s="27" t="s">
        <v>44</v>
      </c>
      <c r="I4" s="28" t="s">
        <v>39</v>
      </c>
    </row>
    <row r="5" spans="2:9" ht="17.25">
      <c r="B5" s="25" t="s">
        <v>41</v>
      </c>
      <c r="C5" s="26" t="s">
        <v>50</v>
      </c>
      <c r="D5" s="26" t="s">
        <v>51</v>
      </c>
      <c r="E5" s="30">
        <v>42360</v>
      </c>
      <c r="F5" s="26" t="s">
        <v>105</v>
      </c>
      <c r="G5" s="30">
        <v>42366</v>
      </c>
      <c r="H5" s="26"/>
      <c r="I5" s="30"/>
    </row>
    <row r="6" spans="2:9" ht="17.25">
      <c r="B6" s="25" t="s">
        <v>41</v>
      </c>
      <c r="C6" s="26"/>
      <c r="D6" s="26"/>
      <c r="E6" s="30"/>
      <c r="F6" s="26"/>
      <c r="G6" s="31"/>
      <c r="H6" s="26"/>
      <c r="I6" s="31"/>
    </row>
    <row r="7" spans="2:9" ht="17.25">
      <c r="B7" s="25" t="s">
        <v>41</v>
      </c>
      <c r="C7" s="26"/>
      <c r="D7" s="26"/>
      <c r="E7" s="31"/>
      <c r="F7" s="26"/>
      <c r="G7" s="31"/>
      <c r="H7" s="26"/>
      <c r="I7" s="31"/>
    </row>
    <row r="8" spans="2:9" ht="17.25">
      <c r="B8" s="25" t="s">
        <v>41</v>
      </c>
      <c r="C8" s="26"/>
      <c r="D8" s="26"/>
      <c r="E8" s="31"/>
      <c r="F8" s="26"/>
      <c r="G8" s="31"/>
      <c r="H8" s="26"/>
      <c r="I8" s="31"/>
    </row>
    <row r="9" spans="2:9" ht="17.25">
      <c r="B9" s="25" t="s">
        <v>41</v>
      </c>
      <c r="C9" s="26"/>
      <c r="D9" s="26"/>
      <c r="E9" s="31"/>
      <c r="F9" s="26"/>
      <c r="G9" s="31"/>
      <c r="H9" s="26"/>
      <c r="I9" s="31"/>
    </row>
    <row r="10" spans="2:9" ht="17.25">
      <c r="B10" s="25" t="s">
        <v>41</v>
      </c>
      <c r="C10" s="26"/>
      <c r="D10" s="26"/>
      <c r="E10" s="31"/>
      <c r="F10" s="26"/>
      <c r="G10" s="31"/>
      <c r="H10" s="26"/>
      <c r="I10" s="31"/>
    </row>
    <row r="11" spans="2:9" ht="17.25">
      <c r="B11" s="25" t="s">
        <v>41</v>
      </c>
      <c r="C11" s="26"/>
      <c r="D11" s="26"/>
      <c r="E11" s="31"/>
      <c r="F11" s="26"/>
      <c r="G11" s="31"/>
      <c r="H11" s="26"/>
      <c r="I11" s="31"/>
    </row>
    <row r="12" spans="2:9" ht="17.25">
      <c r="B12" s="25" t="s">
        <v>41</v>
      </c>
      <c r="C12" s="26"/>
      <c r="D12" s="26"/>
      <c r="E12" s="31"/>
      <c r="F12" s="26"/>
      <c r="G12" s="31"/>
      <c r="H12" s="26"/>
      <c r="I12" s="31"/>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B1">
      <pane ySplit="8" topLeftCell="A9" activePane="bottomLeft" state="frozen"/>
      <selection pane="topLeft" activeCell="A1" sqref="A1"/>
      <selection pane="bottomLeft" activeCell="T9" sqref="T9:U9"/>
    </sheetView>
  </sheetViews>
  <sheetFormatPr defaultColWidth="9.00390625" defaultRowHeight="13.5"/>
  <cols>
    <col min="1" max="1" width="2.875" style="0" customWidth="1"/>
    <col min="2" max="18" width="6.625" style="0" customWidth="1"/>
    <col min="22" max="22" width="10.875" style="20" bestFit="1" customWidth="1"/>
  </cols>
  <sheetData>
    <row r="2" spans="2:20" ht="13.5">
      <c r="B2" s="43" t="s">
        <v>38</v>
      </c>
      <c r="C2" s="43"/>
      <c r="D2" s="45"/>
      <c r="E2" s="45"/>
      <c r="F2" s="43" t="s">
        <v>58</v>
      </c>
      <c r="G2" s="43"/>
      <c r="H2" s="45" t="s">
        <v>42</v>
      </c>
      <c r="I2" s="45"/>
      <c r="J2" s="43" t="s">
        <v>59</v>
      </c>
      <c r="K2" s="43"/>
      <c r="L2" s="44">
        <f>C9</f>
        <v>1000000</v>
      </c>
      <c r="M2" s="45"/>
      <c r="N2" s="43" t="s">
        <v>60</v>
      </c>
      <c r="O2" s="43"/>
      <c r="P2" s="44" t="e">
        <f>C108+R108</f>
        <v>#VALUE!</v>
      </c>
      <c r="Q2" s="45"/>
      <c r="R2" s="1"/>
      <c r="S2" s="1"/>
      <c r="T2" s="1"/>
    </row>
    <row r="3" spans="2:19" ht="57" customHeight="1">
      <c r="B3" s="43" t="s">
        <v>61</v>
      </c>
      <c r="C3" s="43"/>
      <c r="D3" s="46" t="s">
        <v>62</v>
      </c>
      <c r="E3" s="46"/>
      <c r="F3" s="46"/>
      <c r="G3" s="46"/>
      <c r="H3" s="46"/>
      <c r="I3" s="46"/>
      <c r="J3" s="43" t="s">
        <v>63</v>
      </c>
      <c r="K3" s="43"/>
      <c r="L3" s="46" t="s">
        <v>64</v>
      </c>
      <c r="M3" s="47"/>
      <c r="N3" s="47"/>
      <c r="O3" s="47"/>
      <c r="P3" s="47"/>
      <c r="Q3" s="47"/>
      <c r="R3" s="1"/>
      <c r="S3" s="1"/>
    </row>
    <row r="4" spans="2:20" ht="13.5">
      <c r="B4" s="43" t="s">
        <v>65</v>
      </c>
      <c r="C4" s="43"/>
      <c r="D4" s="48">
        <f>SUM($R$9:$S$993)</f>
        <v>41086</v>
      </c>
      <c r="E4" s="48"/>
      <c r="F4" s="43" t="s">
        <v>66</v>
      </c>
      <c r="G4" s="43"/>
      <c r="H4" s="49">
        <f>SUM($T$9:$U$108)</f>
        <v>103.9999999999992</v>
      </c>
      <c r="I4" s="45"/>
      <c r="J4" s="50" t="s">
        <v>67</v>
      </c>
      <c r="K4" s="50"/>
      <c r="L4" s="44">
        <f>MAX($C$9:$D$990)-C9</f>
        <v>41086</v>
      </c>
      <c r="M4" s="44"/>
      <c r="N4" s="50" t="s">
        <v>68</v>
      </c>
      <c r="O4" s="50"/>
      <c r="P4" s="48">
        <f>MIN($C$9:$D$990)-C9</f>
        <v>0</v>
      </c>
      <c r="Q4" s="48"/>
      <c r="R4" s="1"/>
      <c r="S4" s="1"/>
      <c r="T4" s="1"/>
    </row>
    <row r="5" spans="2:20" ht="13.5">
      <c r="B5" s="41" t="s">
        <v>69</v>
      </c>
      <c r="C5" s="2">
        <f>COUNTIF($R$9:$R$990,"&gt;0")</f>
        <v>1</v>
      </c>
      <c r="D5" s="40" t="s">
        <v>70</v>
      </c>
      <c r="E5" s="16">
        <f>COUNTIF($R$9:$R$990,"&lt;0")</f>
        <v>0</v>
      </c>
      <c r="F5" s="40" t="s">
        <v>71</v>
      </c>
      <c r="G5" s="2">
        <f>COUNTIF($R$9:$R$990,"=0")</f>
        <v>0</v>
      </c>
      <c r="H5" s="40" t="s">
        <v>72</v>
      </c>
      <c r="I5" s="3">
        <f>C5/SUM(C5,E5,G5)</f>
        <v>1</v>
      </c>
      <c r="J5" s="51" t="s">
        <v>73</v>
      </c>
      <c r="K5" s="43"/>
      <c r="L5" s="52"/>
      <c r="M5" s="53"/>
      <c r="N5" s="18" t="s">
        <v>74</v>
      </c>
      <c r="O5" s="9"/>
      <c r="P5" s="52"/>
      <c r="Q5" s="5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75</v>
      </c>
      <c r="C7" s="56" t="s">
        <v>76</v>
      </c>
      <c r="D7" s="57"/>
      <c r="E7" s="60" t="s">
        <v>77</v>
      </c>
      <c r="F7" s="61"/>
      <c r="G7" s="61"/>
      <c r="H7" s="61"/>
      <c r="I7" s="62"/>
      <c r="J7" s="63" t="s">
        <v>78</v>
      </c>
      <c r="K7" s="64"/>
      <c r="L7" s="65"/>
      <c r="M7" s="66" t="s">
        <v>79</v>
      </c>
      <c r="N7" s="67" t="s">
        <v>80</v>
      </c>
      <c r="O7" s="68"/>
      <c r="P7" s="68"/>
      <c r="Q7" s="69"/>
      <c r="R7" s="70" t="s">
        <v>81</v>
      </c>
      <c r="S7" s="70"/>
      <c r="T7" s="70"/>
      <c r="U7" s="70"/>
    </row>
    <row r="8" spans="2:21" ht="13.5">
      <c r="B8" s="55"/>
      <c r="C8" s="58"/>
      <c r="D8" s="59"/>
      <c r="E8" s="19" t="s">
        <v>82</v>
      </c>
      <c r="F8" s="19" t="s">
        <v>83</v>
      </c>
      <c r="G8" s="19" t="s">
        <v>84</v>
      </c>
      <c r="H8" s="71" t="s">
        <v>85</v>
      </c>
      <c r="I8" s="62"/>
      <c r="J8" s="4" t="s">
        <v>86</v>
      </c>
      <c r="K8" s="72" t="s">
        <v>87</v>
      </c>
      <c r="L8" s="65"/>
      <c r="M8" s="66"/>
      <c r="N8" s="5" t="s">
        <v>82</v>
      </c>
      <c r="O8" s="5" t="s">
        <v>83</v>
      </c>
      <c r="P8" s="73" t="s">
        <v>85</v>
      </c>
      <c r="Q8" s="69"/>
      <c r="R8" s="70" t="s">
        <v>88</v>
      </c>
      <c r="S8" s="70"/>
      <c r="T8" s="70" t="s">
        <v>86</v>
      </c>
      <c r="U8" s="70"/>
    </row>
    <row r="9" spans="2:21" ht="13.5">
      <c r="B9" s="42">
        <v>1</v>
      </c>
      <c r="C9" s="74">
        <v>1000000</v>
      </c>
      <c r="D9" s="74"/>
      <c r="E9" s="42">
        <v>2005</v>
      </c>
      <c r="F9" s="8">
        <v>42017</v>
      </c>
      <c r="G9" s="42" t="s">
        <v>3</v>
      </c>
      <c r="H9" s="75">
        <v>135.45</v>
      </c>
      <c r="I9" s="75"/>
      <c r="J9" s="42">
        <v>75</v>
      </c>
      <c r="K9" s="74">
        <f aca="true" t="shared" si="0" ref="K9:K72">IF(F9="","",C9*0.03)</f>
        <v>30000</v>
      </c>
      <c r="L9" s="74"/>
      <c r="M9" s="6">
        <f>IF(J9="","",ROUNDDOWN(K9/(J9/81)/100000,2))</f>
        <v>0.32</v>
      </c>
      <c r="N9" s="42">
        <v>2005</v>
      </c>
      <c r="O9" s="8">
        <v>42023</v>
      </c>
      <c r="P9" s="75">
        <v>134.41</v>
      </c>
      <c r="Q9" s="75"/>
      <c r="R9" s="76">
        <f>IF(O9="","",ROUNDDOWN((IF(G9="売",H9-P9,P9-H9))*M9*10000000/81,0))</f>
        <v>41086</v>
      </c>
      <c r="S9" s="76"/>
      <c r="T9" s="77">
        <f>IF(O9="","",IF(R9&lt;0,J9*(-1),IF(G9="買",(P9-H9)*100,(H9-P9)*100)))</f>
        <v>103.9999999999992</v>
      </c>
      <c r="U9" s="77"/>
    </row>
    <row r="10" spans="2:21" ht="13.5">
      <c r="B10" s="42">
        <v>2</v>
      </c>
      <c r="C10" s="74">
        <f aca="true" t="shared" si="1" ref="C10:C73">IF(R9="","",C9+R9)</f>
        <v>1041086</v>
      </c>
      <c r="D10" s="74"/>
      <c r="E10" s="42"/>
      <c r="F10" s="8"/>
      <c r="G10" s="42" t="s">
        <v>4</v>
      </c>
      <c r="H10" s="75"/>
      <c r="I10" s="75"/>
      <c r="J10" s="42"/>
      <c r="K10" s="74">
        <f t="shared" si="0"/>
      </c>
      <c r="L10" s="74"/>
      <c r="M10" s="6">
        <f aca="true" t="shared" si="2" ref="M10:M73">IF(J10="","",ROUNDDOWN(K10/(J10/81)/100000,2))</f>
      </c>
      <c r="N10" s="42"/>
      <c r="O10" s="8"/>
      <c r="P10" s="75"/>
      <c r="Q10" s="75"/>
      <c r="R10" s="76">
        <f aca="true" t="shared" si="3" ref="R10:R73">IF(O10="","",ROUNDDOWN((IF(G10="売",H10-P10,P10-H10))*M10*10000000/81,0))</f>
      </c>
      <c r="S10" s="76"/>
      <c r="T10" s="77">
        <f aca="true" t="shared" si="4" ref="T10:T73">IF(O10="","",IF(R10&lt;0,J10*(-1),IF(G10="買",(P10-H10)*100,(H10-P10)*100)))</f>
      </c>
      <c r="U10" s="77"/>
    </row>
    <row r="11" spans="2:21" ht="13.5">
      <c r="B11" s="42">
        <v>3</v>
      </c>
      <c r="C11" s="74">
        <f t="shared" si="1"/>
      </c>
      <c r="D11" s="74"/>
      <c r="E11" s="42"/>
      <c r="F11" s="8"/>
      <c r="G11" s="42" t="s">
        <v>4</v>
      </c>
      <c r="H11" s="75"/>
      <c r="I11" s="75"/>
      <c r="J11" s="42"/>
      <c r="K11" s="74">
        <f t="shared" si="0"/>
      </c>
      <c r="L11" s="74"/>
      <c r="M11" s="6">
        <f>IF(J11="","",ROUNDDOWN(K11/(J11/81)/100000,2))</f>
      </c>
      <c r="N11" s="42"/>
      <c r="O11" s="8"/>
      <c r="P11" s="75"/>
      <c r="Q11" s="75"/>
      <c r="R11" s="76">
        <f t="shared" si="3"/>
      </c>
      <c r="S11" s="76"/>
      <c r="T11" s="77">
        <f t="shared" si="4"/>
      </c>
      <c r="U11" s="77"/>
    </row>
    <row r="12" spans="2:21" ht="13.5">
      <c r="B12" s="42">
        <v>4</v>
      </c>
      <c r="C12" s="74">
        <f t="shared" si="1"/>
      </c>
      <c r="D12" s="74"/>
      <c r="E12" s="42"/>
      <c r="F12" s="8"/>
      <c r="G12" s="42" t="s">
        <v>3</v>
      </c>
      <c r="H12" s="75"/>
      <c r="I12" s="75"/>
      <c r="J12" s="42"/>
      <c r="K12" s="74">
        <f t="shared" si="0"/>
      </c>
      <c r="L12" s="74"/>
      <c r="M12" s="6">
        <f t="shared" si="2"/>
      </c>
      <c r="N12" s="42"/>
      <c r="O12" s="8"/>
      <c r="P12" s="75"/>
      <c r="Q12" s="75"/>
      <c r="R12" s="76">
        <f t="shared" si="3"/>
      </c>
      <c r="S12" s="76"/>
      <c r="T12" s="77">
        <f t="shared" si="4"/>
      </c>
      <c r="U12" s="77"/>
    </row>
    <row r="13" spans="2:21" ht="13.5">
      <c r="B13" s="42">
        <v>5</v>
      </c>
      <c r="C13" s="74">
        <f t="shared" si="1"/>
      </c>
      <c r="D13" s="74"/>
      <c r="E13" s="42"/>
      <c r="F13" s="8"/>
      <c r="G13" s="42" t="s">
        <v>3</v>
      </c>
      <c r="H13" s="75"/>
      <c r="I13" s="75"/>
      <c r="J13" s="42"/>
      <c r="K13" s="74">
        <f t="shared" si="0"/>
      </c>
      <c r="L13" s="74"/>
      <c r="M13" s="6">
        <f t="shared" si="2"/>
      </c>
      <c r="N13" s="42"/>
      <c r="O13" s="8"/>
      <c r="P13" s="75"/>
      <c r="Q13" s="75"/>
      <c r="R13" s="76">
        <f t="shared" si="3"/>
      </c>
      <c r="S13" s="76"/>
      <c r="T13" s="77">
        <f t="shared" si="4"/>
      </c>
      <c r="U13" s="77"/>
    </row>
    <row r="14" spans="2:21" ht="13.5">
      <c r="B14" s="42">
        <v>6</v>
      </c>
      <c r="C14" s="74">
        <f t="shared" si="1"/>
      </c>
      <c r="D14" s="74"/>
      <c r="E14" s="42"/>
      <c r="F14" s="8"/>
      <c r="G14" s="42" t="s">
        <v>4</v>
      </c>
      <c r="H14" s="75"/>
      <c r="I14" s="75"/>
      <c r="J14" s="42"/>
      <c r="K14" s="74">
        <f t="shared" si="0"/>
      </c>
      <c r="L14" s="74"/>
      <c r="M14" s="6">
        <f t="shared" si="2"/>
      </c>
      <c r="N14" s="42"/>
      <c r="O14" s="8"/>
      <c r="P14" s="75"/>
      <c r="Q14" s="75"/>
      <c r="R14" s="76">
        <f t="shared" si="3"/>
      </c>
      <c r="S14" s="76"/>
      <c r="T14" s="77">
        <f t="shared" si="4"/>
      </c>
      <c r="U14" s="77"/>
    </row>
    <row r="15" spans="2:21" ht="13.5">
      <c r="B15" s="42">
        <v>7</v>
      </c>
      <c r="C15" s="74">
        <f t="shared" si="1"/>
      </c>
      <c r="D15" s="74"/>
      <c r="E15" s="42"/>
      <c r="F15" s="8"/>
      <c r="G15" s="42" t="s">
        <v>4</v>
      </c>
      <c r="H15" s="75"/>
      <c r="I15" s="75"/>
      <c r="J15" s="42"/>
      <c r="K15" s="74">
        <f t="shared" si="0"/>
      </c>
      <c r="L15" s="74"/>
      <c r="M15" s="6">
        <f t="shared" si="2"/>
      </c>
      <c r="N15" s="42"/>
      <c r="O15" s="8"/>
      <c r="P15" s="75"/>
      <c r="Q15" s="75"/>
      <c r="R15" s="76">
        <f t="shared" si="3"/>
      </c>
      <c r="S15" s="76"/>
      <c r="T15" s="77">
        <f t="shared" si="4"/>
      </c>
      <c r="U15" s="77"/>
    </row>
    <row r="16" spans="2:21" ht="13.5">
      <c r="B16" s="42">
        <v>8</v>
      </c>
      <c r="C16" s="74">
        <f t="shared" si="1"/>
      </c>
      <c r="D16" s="74"/>
      <c r="E16" s="42"/>
      <c r="F16" s="8"/>
      <c r="G16" s="42" t="s">
        <v>4</v>
      </c>
      <c r="H16" s="75"/>
      <c r="I16" s="75"/>
      <c r="J16" s="42"/>
      <c r="K16" s="74">
        <f t="shared" si="0"/>
      </c>
      <c r="L16" s="74"/>
      <c r="M16" s="6">
        <f t="shared" si="2"/>
      </c>
      <c r="N16" s="42"/>
      <c r="O16" s="8"/>
      <c r="P16" s="75"/>
      <c r="Q16" s="75"/>
      <c r="R16" s="76">
        <f t="shared" si="3"/>
      </c>
      <c r="S16" s="76"/>
      <c r="T16" s="77">
        <f t="shared" si="4"/>
      </c>
      <c r="U16" s="77"/>
    </row>
    <row r="17" spans="2:21" ht="13.5">
      <c r="B17" s="42">
        <v>9</v>
      </c>
      <c r="C17" s="74">
        <f t="shared" si="1"/>
      </c>
      <c r="D17" s="74"/>
      <c r="E17" s="42"/>
      <c r="F17" s="8"/>
      <c r="G17" s="42" t="s">
        <v>4</v>
      </c>
      <c r="H17" s="75"/>
      <c r="I17" s="75"/>
      <c r="J17" s="42"/>
      <c r="K17" s="74">
        <f t="shared" si="0"/>
      </c>
      <c r="L17" s="74"/>
      <c r="M17" s="6">
        <f t="shared" si="2"/>
      </c>
      <c r="N17" s="42"/>
      <c r="O17" s="8"/>
      <c r="P17" s="75"/>
      <c r="Q17" s="75"/>
      <c r="R17" s="76">
        <f t="shared" si="3"/>
      </c>
      <c r="S17" s="76"/>
      <c r="T17" s="77">
        <f t="shared" si="4"/>
      </c>
      <c r="U17" s="77"/>
    </row>
    <row r="18" spans="2:21" ht="13.5">
      <c r="B18" s="42">
        <v>10</v>
      </c>
      <c r="C18" s="74">
        <f t="shared" si="1"/>
      </c>
      <c r="D18" s="74"/>
      <c r="E18" s="42"/>
      <c r="F18" s="8"/>
      <c r="G18" s="42" t="s">
        <v>4</v>
      </c>
      <c r="H18" s="75"/>
      <c r="I18" s="75"/>
      <c r="J18" s="42"/>
      <c r="K18" s="74">
        <f t="shared" si="0"/>
      </c>
      <c r="L18" s="74"/>
      <c r="M18" s="6">
        <f t="shared" si="2"/>
      </c>
      <c r="N18" s="42"/>
      <c r="O18" s="8"/>
      <c r="P18" s="75"/>
      <c r="Q18" s="75"/>
      <c r="R18" s="76">
        <f t="shared" si="3"/>
      </c>
      <c r="S18" s="76"/>
      <c r="T18" s="77">
        <f t="shared" si="4"/>
      </c>
      <c r="U18" s="77"/>
    </row>
    <row r="19" spans="2:21" ht="13.5">
      <c r="B19" s="42">
        <v>11</v>
      </c>
      <c r="C19" s="74">
        <f t="shared" si="1"/>
      </c>
      <c r="D19" s="74"/>
      <c r="E19" s="42"/>
      <c r="F19" s="8"/>
      <c r="G19" s="42" t="s">
        <v>4</v>
      </c>
      <c r="H19" s="75"/>
      <c r="I19" s="75"/>
      <c r="J19" s="42"/>
      <c r="K19" s="74">
        <f t="shared" si="0"/>
      </c>
      <c r="L19" s="74"/>
      <c r="M19" s="6">
        <f t="shared" si="2"/>
      </c>
      <c r="N19" s="42"/>
      <c r="O19" s="8"/>
      <c r="P19" s="75"/>
      <c r="Q19" s="75"/>
      <c r="R19" s="76">
        <f t="shared" si="3"/>
      </c>
      <c r="S19" s="76"/>
      <c r="T19" s="77">
        <f t="shared" si="4"/>
      </c>
      <c r="U19" s="77"/>
    </row>
    <row r="20" spans="2:21" ht="13.5">
      <c r="B20" s="42">
        <v>12</v>
      </c>
      <c r="C20" s="74">
        <f t="shared" si="1"/>
      </c>
      <c r="D20" s="74"/>
      <c r="E20" s="42"/>
      <c r="F20" s="8"/>
      <c r="G20" s="42" t="s">
        <v>4</v>
      </c>
      <c r="H20" s="75"/>
      <c r="I20" s="75"/>
      <c r="J20" s="42"/>
      <c r="K20" s="74">
        <f t="shared" si="0"/>
      </c>
      <c r="L20" s="74"/>
      <c r="M20" s="6">
        <f t="shared" si="2"/>
      </c>
      <c r="N20" s="42"/>
      <c r="O20" s="8"/>
      <c r="P20" s="75"/>
      <c r="Q20" s="75"/>
      <c r="R20" s="76">
        <f t="shared" si="3"/>
      </c>
      <c r="S20" s="76"/>
      <c r="T20" s="77">
        <f t="shared" si="4"/>
      </c>
      <c r="U20" s="77"/>
    </row>
    <row r="21" spans="2:21" ht="13.5">
      <c r="B21" s="42">
        <v>13</v>
      </c>
      <c r="C21" s="74">
        <f t="shared" si="1"/>
      </c>
      <c r="D21" s="74"/>
      <c r="E21" s="42"/>
      <c r="F21" s="8"/>
      <c r="G21" s="42" t="s">
        <v>4</v>
      </c>
      <c r="H21" s="75"/>
      <c r="I21" s="75"/>
      <c r="J21" s="42"/>
      <c r="K21" s="74">
        <f t="shared" si="0"/>
      </c>
      <c r="L21" s="74"/>
      <c r="M21" s="6">
        <f t="shared" si="2"/>
      </c>
      <c r="N21" s="42"/>
      <c r="O21" s="8"/>
      <c r="P21" s="75"/>
      <c r="Q21" s="75"/>
      <c r="R21" s="76">
        <f t="shared" si="3"/>
      </c>
      <c r="S21" s="76"/>
      <c r="T21" s="77">
        <f t="shared" si="4"/>
      </c>
      <c r="U21" s="77"/>
    </row>
    <row r="22" spans="2:21" ht="13.5">
      <c r="B22" s="42">
        <v>14</v>
      </c>
      <c r="C22" s="74">
        <f t="shared" si="1"/>
      </c>
      <c r="D22" s="74"/>
      <c r="E22" s="42"/>
      <c r="F22" s="8"/>
      <c r="G22" s="42" t="s">
        <v>3</v>
      </c>
      <c r="H22" s="75"/>
      <c r="I22" s="75"/>
      <c r="J22" s="42"/>
      <c r="K22" s="74">
        <f t="shared" si="0"/>
      </c>
      <c r="L22" s="74"/>
      <c r="M22" s="6">
        <f t="shared" si="2"/>
      </c>
      <c r="N22" s="42"/>
      <c r="O22" s="8"/>
      <c r="P22" s="75"/>
      <c r="Q22" s="75"/>
      <c r="R22" s="76">
        <f t="shared" si="3"/>
      </c>
      <c r="S22" s="76"/>
      <c r="T22" s="77">
        <f t="shared" si="4"/>
      </c>
      <c r="U22" s="77"/>
    </row>
    <row r="23" spans="2:21" ht="13.5">
      <c r="B23" s="42">
        <v>15</v>
      </c>
      <c r="C23" s="74">
        <f t="shared" si="1"/>
      </c>
      <c r="D23" s="74"/>
      <c r="E23" s="42"/>
      <c r="F23" s="8"/>
      <c r="G23" s="42" t="s">
        <v>4</v>
      </c>
      <c r="H23" s="75"/>
      <c r="I23" s="75"/>
      <c r="J23" s="42"/>
      <c r="K23" s="74">
        <f t="shared" si="0"/>
      </c>
      <c r="L23" s="74"/>
      <c r="M23" s="6">
        <f t="shared" si="2"/>
      </c>
      <c r="N23" s="42"/>
      <c r="O23" s="8"/>
      <c r="P23" s="75"/>
      <c r="Q23" s="75"/>
      <c r="R23" s="76">
        <f t="shared" si="3"/>
      </c>
      <c r="S23" s="76"/>
      <c r="T23" s="77">
        <f t="shared" si="4"/>
      </c>
      <c r="U23" s="77"/>
    </row>
    <row r="24" spans="2:21" ht="13.5">
      <c r="B24" s="42">
        <v>16</v>
      </c>
      <c r="C24" s="74">
        <f t="shared" si="1"/>
      </c>
      <c r="D24" s="74"/>
      <c r="E24" s="42"/>
      <c r="F24" s="8"/>
      <c r="G24" s="42" t="s">
        <v>4</v>
      </c>
      <c r="H24" s="75"/>
      <c r="I24" s="75"/>
      <c r="J24" s="42"/>
      <c r="K24" s="74">
        <f t="shared" si="0"/>
      </c>
      <c r="L24" s="74"/>
      <c r="M24" s="6">
        <f t="shared" si="2"/>
      </c>
      <c r="N24" s="42"/>
      <c r="O24" s="8"/>
      <c r="P24" s="75"/>
      <c r="Q24" s="75"/>
      <c r="R24" s="76">
        <f t="shared" si="3"/>
      </c>
      <c r="S24" s="76"/>
      <c r="T24" s="77">
        <f t="shared" si="4"/>
      </c>
      <c r="U24" s="77"/>
    </row>
    <row r="25" spans="2:21" ht="13.5">
      <c r="B25" s="42">
        <v>17</v>
      </c>
      <c r="C25" s="74">
        <f t="shared" si="1"/>
      </c>
      <c r="D25" s="74"/>
      <c r="E25" s="42"/>
      <c r="F25" s="8"/>
      <c r="G25" s="42" t="s">
        <v>4</v>
      </c>
      <c r="H25" s="75"/>
      <c r="I25" s="75"/>
      <c r="J25" s="42"/>
      <c r="K25" s="74">
        <f t="shared" si="0"/>
      </c>
      <c r="L25" s="74"/>
      <c r="M25" s="6">
        <f t="shared" si="2"/>
      </c>
      <c r="N25" s="42"/>
      <c r="O25" s="8"/>
      <c r="P25" s="75"/>
      <c r="Q25" s="75"/>
      <c r="R25" s="76">
        <f t="shared" si="3"/>
      </c>
      <c r="S25" s="76"/>
      <c r="T25" s="77">
        <f t="shared" si="4"/>
      </c>
      <c r="U25" s="77"/>
    </row>
    <row r="26" spans="2:21" ht="13.5">
      <c r="B26" s="42">
        <v>18</v>
      </c>
      <c r="C26" s="74">
        <f t="shared" si="1"/>
      </c>
      <c r="D26" s="74"/>
      <c r="E26" s="42"/>
      <c r="F26" s="8"/>
      <c r="G26" s="42" t="s">
        <v>4</v>
      </c>
      <c r="H26" s="75"/>
      <c r="I26" s="75"/>
      <c r="J26" s="42"/>
      <c r="K26" s="74">
        <f t="shared" si="0"/>
      </c>
      <c r="L26" s="74"/>
      <c r="M26" s="6">
        <f t="shared" si="2"/>
      </c>
      <c r="N26" s="42"/>
      <c r="O26" s="8"/>
      <c r="P26" s="75"/>
      <c r="Q26" s="75"/>
      <c r="R26" s="76">
        <f t="shared" si="3"/>
      </c>
      <c r="S26" s="76"/>
      <c r="T26" s="77">
        <f t="shared" si="4"/>
      </c>
      <c r="U26" s="77"/>
    </row>
    <row r="27" spans="2:21" ht="13.5">
      <c r="B27" s="42">
        <v>19</v>
      </c>
      <c r="C27" s="74">
        <f t="shared" si="1"/>
      </c>
      <c r="D27" s="74"/>
      <c r="E27" s="42"/>
      <c r="F27" s="8"/>
      <c r="G27" s="42" t="s">
        <v>3</v>
      </c>
      <c r="H27" s="75"/>
      <c r="I27" s="75"/>
      <c r="J27" s="42"/>
      <c r="K27" s="74">
        <f t="shared" si="0"/>
      </c>
      <c r="L27" s="74"/>
      <c r="M27" s="6">
        <f t="shared" si="2"/>
      </c>
      <c r="N27" s="42"/>
      <c r="O27" s="8"/>
      <c r="P27" s="75"/>
      <c r="Q27" s="75"/>
      <c r="R27" s="76">
        <f t="shared" si="3"/>
      </c>
      <c r="S27" s="76"/>
      <c r="T27" s="77">
        <f t="shared" si="4"/>
      </c>
      <c r="U27" s="77"/>
    </row>
    <row r="28" spans="2:21" ht="13.5">
      <c r="B28" s="42">
        <v>20</v>
      </c>
      <c r="C28" s="74">
        <f t="shared" si="1"/>
      </c>
      <c r="D28" s="74"/>
      <c r="E28" s="42"/>
      <c r="F28" s="8"/>
      <c r="G28" s="42" t="s">
        <v>4</v>
      </c>
      <c r="H28" s="75"/>
      <c r="I28" s="75"/>
      <c r="J28" s="42"/>
      <c r="K28" s="74">
        <f t="shared" si="0"/>
      </c>
      <c r="L28" s="74"/>
      <c r="M28" s="6">
        <f t="shared" si="2"/>
      </c>
      <c r="N28" s="42"/>
      <c r="O28" s="8"/>
      <c r="P28" s="75"/>
      <c r="Q28" s="75"/>
      <c r="R28" s="76">
        <f t="shared" si="3"/>
      </c>
      <c r="S28" s="76"/>
      <c r="T28" s="77">
        <f t="shared" si="4"/>
      </c>
      <c r="U28" s="77"/>
    </row>
    <row r="29" spans="2:21" ht="13.5">
      <c r="B29" s="42">
        <v>21</v>
      </c>
      <c r="C29" s="74">
        <f t="shared" si="1"/>
      </c>
      <c r="D29" s="74"/>
      <c r="E29" s="42"/>
      <c r="F29" s="8"/>
      <c r="G29" s="42" t="s">
        <v>3</v>
      </c>
      <c r="H29" s="75"/>
      <c r="I29" s="75"/>
      <c r="J29" s="42"/>
      <c r="K29" s="74">
        <f t="shared" si="0"/>
      </c>
      <c r="L29" s="74"/>
      <c r="M29" s="6">
        <f t="shared" si="2"/>
      </c>
      <c r="N29" s="42"/>
      <c r="O29" s="8"/>
      <c r="P29" s="75"/>
      <c r="Q29" s="75"/>
      <c r="R29" s="76">
        <f t="shared" si="3"/>
      </c>
      <c r="S29" s="76"/>
      <c r="T29" s="77">
        <f t="shared" si="4"/>
      </c>
      <c r="U29" s="77"/>
    </row>
    <row r="30" spans="2:21" ht="13.5">
      <c r="B30" s="42">
        <v>22</v>
      </c>
      <c r="C30" s="74">
        <f t="shared" si="1"/>
      </c>
      <c r="D30" s="74"/>
      <c r="E30" s="42"/>
      <c r="F30" s="8"/>
      <c r="G30" s="42" t="s">
        <v>3</v>
      </c>
      <c r="H30" s="75"/>
      <c r="I30" s="75"/>
      <c r="J30" s="42"/>
      <c r="K30" s="74">
        <f t="shared" si="0"/>
      </c>
      <c r="L30" s="74"/>
      <c r="M30" s="6">
        <f t="shared" si="2"/>
      </c>
      <c r="N30" s="42"/>
      <c r="O30" s="8"/>
      <c r="P30" s="75"/>
      <c r="Q30" s="75"/>
      <c r="R30" s="76">
        <f t="shared" si="3"/>
      </c>
      <c r="S30" s="76"/>
      <c r="T30" s="77">
        <f t="shared" si="4"/>
      </c>
      <c r="U30" s="77"/>
    </row>
    <row r="31" spans="2:21" ht="13.5">
      <c r="B31" s="42">
        <v>23</v>
      </c>
      <c r="C31" s="74">
        <f t="shared" si="1"/>
      </c>
      <c r="D31" s="74"/>
      <c r="E31" s="42"/>
      <c r="F31" s="8"/>
      <c r="G31" s="42" t="s">
        <v>3</v>
      </c>
      <c r="H31" s="75"/>
      <c r="I31" s="75"/>
      <c r="J31" s="42"/>
      <c r="K31" s="74">
        <f t="shared" si="0"/>
      </c>
      <c r="L31" s="74"/>
      <c r="M31" s="6">
        <f t="shared" si="2"/>
      </c>
      <c r="N31" s="42"/>
      <c r="O31" s="8"/>
      <c r="P31" s="75"/>
      <c r="Q31" s="75"/>
      <c r="R31" s="76">
        <f t="shared" si="3"/>
      </c>
      <c r="S31" s="76"/>
      <c r="T31" s="77">
        <f t="shared" si="4"/>
      </c>
      <c r="U31" s="77"/>
    </row>
    <row r="32" spans="2:21" ht="13.5">
      <c r="B32" s="42">
        <v>24</v>
      </c>
      <c r="C32" s="74">
        <f t="shared" si="1"/>
      </c>
      <c r="D32" s="74"/>
      <c r="E32" s="42"/>
      <c r="F32" s="8"/>
      <c r="G32" s="42" t="s">
        <v>3</v>
      </c>
      <c r="H32" s="75"/>
      <c r="I32" s="75"/>
      <c r="J32" s="42"/>
      <c r="K32" s="74">
        <f t="shared" si="0"/>
      </c>
      <c r="L32" s="74"/>
      <c r="M32" s="6">
        <f t="shared" si="2"/>
      </c>
      <c r="N32" s="42"/>
      <c r="O32" s="8"/>
      <c r="P32" s="75"/>
      <c r="Q32" s="75"/>
      <c r="R32" s="76">
        <f t="shared" si="3"/>
      </c>
      <c r="S32" s="76"/>
      <c r="T32" s="77">
        <f t="shared" si="4"/>
      </c>
      <c r="U32" s="77"/>
    </row>
    <row r="33" spans="2:21" ht="13.5">
      <c r="B33" s="42">
        <v>25</v>
      </c>
      <c r="C33" s="74">
        <f t="shared" si="1"/>
      </c>
      <c r="D33" s="74"/>
      <c r="E33" s="42"/>
      <c r="F33" s="8"/>
      <c r="G33" s="42" t="s">
        <v>4</v>
      </c>
      <c r="H33" s="75"/>
      <c r="I33" s="75"/>
      <c r="J33" s="42"/>
      <c r="K33" s="74">
        <f t="shared" si="0"/>
      </c>
      <c r="L33" s="74"/>
      <c r="M33" s="6">
        <f t="shared" si="2"/>
      </c>
      <c r="N33" s="42"/>
      <c r="O33" s="8"/>
      <c r="P33" s="75"/>
      <c r="Q33" s="75"/>
      <c r="R33" s="76">
        <f t="shared" si="3"/>
      </c>
      <c r="S33" s="76"/>
      <c r="T33" s="77">
        <f t="shared" si="4"/>
      </c>
      <c r="U33" s="77"/>
    </row>
    <row r="34" spans="2:21" ht="13.5">
      <c r="B34" s="42">
        <v>26</v>
      </c>
      <c r="C34" s="74">
        <f t="shared" si="1"/>
      </c>
      <c r="D34" s="74"/>
      <c r="E34" s="42"/>
      <c r="F34" s="8"/>
      <c r="G34" s="42" t="s">
        <v>3</v>
      </c>
      <c r="H34" s="75"/>
      <c r="I34" s="75"/>
      <c r="J34" s="42"/>
      <c r="K34" s="74">
        <f t="shared" si="0"/>
      </c>
      <c r="L34" s="74"/>
      <c r="M34" s="6">
        <f t="shared" si="2"/>
      </c>
      <c r="N34" s="42"/>
      <c r="O34" s="8"/>
      <c r="P34" s="75"/>
      <c r="Q34" s="75"/>
      <c r="R34" s="76">
        <f t="shared" si="3"/>
      </c>
      <c r="S34" s="76"/>
      <c r="T34" s="77">
        <f t="shared" si="4"/>
      </c>
      <c r="U34" s="77"/>
    </row>
    <row r="35" spans="2:21" ht="13.5">
      <c r="B35" s="42">
        <v>27</v>
      </c>
      <c r="C35" s="74">
        <f t="shared" si="1"/>
      </c>
      <c r="D35" s="74"/>
      <c r="E35" s="42"/>
      <c r="F35" s="8"/>
      <c r="G35" s="42" t="s">
        <v>3</v>
      </c>
      <c r="H35" s="75"/>
      <c r="I35" s="75"/>
      <c r="J35" s="42"/>
      <c r="K35" s="74">
        <f t="shared" si="0"/>
      </c>
      <c r="L35" s="74"/>
      <c r="M35" s="6">
        <f t="shared" si="2"/>
      </c>
      <c r="N35" s="42"/>
      <c r="O35" s="8"/>
      <c r="P35" s="75"/>
      <c r="Q35" s="75"/>
      <c r="R35" s="76">
        <f t="shared" si="3"/>
      </c>
      <c r="S35" s="76"/>
      <c r="T35" s="77">
        <f t="shared" si="4"/>
      </c>
      <c r="U35" s="77"/>
    </row>
    <row r="36" spans="2:21" ht="13.5">
      <c r="B36" s="42">
        <v>28</v>
      </c>
      <c r="C36" s="74">
        <f t="shared" si="1"/>
      </c>
      <c r="D36" s="74"/>
      <c r="E36" s="42"/>
      <c r="F36" s="8"/>
      <c r="G36" s="42" t="s">
        <v>3</v>
      </c>
      <c r="H36" s="75"/>
      <c r="I36" s="75"/>
      <c r="J36" s="42"/>
      <c r="K36" s="74">
        <f t="shared" si="0"/>
      </c>
      <c r="L36" s="74"/>
      <c r="M36" s="6">
        <f t="shared" si="2"/>
      </c>
      <c r="N36" s="42"/>
      <c r="O36" s="8"/>
      <c r="P36" s="75"/>
      <c r="Q36" s="75"/>
      <c r="R36" s="76">
        <f t="shared" si="3"/>
      </c>
      <c r="S36" s="76"/>
      <c r="T36" s="77">
        <f t="shared" si="4"/>
      </c>
      <c r="U36" s="77"/>
    </row>
    <row r="37" spans="2:21" ht="13.5">
      <c r="B37" s="42">
        <v>29</v>
      </c>
      <c r="C37" s="74">
        <f t="shared" si="1"/>
      </c>
      <c r="D37" s="74"/>
      <c r="E37" s="42"/>
      <c r="F37" s="8"/>
      <c r="G37" s="42" t="s">
        <v>3</v>
      </c>
      <c r="H37" s="75"/>
      <c r="I37" s="75"/>
      <c r="J37" s="42"/>
      <c r="K37" s="74">
        <f t="shared" si="0"/>
      </c>
      <c r="L37" s="74"/>
      <c r="M37" s="6">
        <f t="shared" si="2"/>
      </c>
      <c r="N37" s="42"/>
      <c r="O37" s="8"/>
      <c r="P37" s="75"/>
      <c r="Q37" s="75"/>
      <c r="R37" s="76">
        <f t="shared" si="3"/>
      </c>
      <c r="S37" s="76"/>
      <c r="T37" s="77">
        <f t="shared" si="4"/>
      </c>
      <c r="U37" s="77"/>
    </row>
    <row r="38" spans="2:21" ht="13.5">
      <c r="B38" s="42">
        <v>30</v>
      </c>
      <c r="C38" s="74">
        <f t="shared" si="1"/>
      </c>
      <c r="D38" s="74"/>
      <c r="E38" s="42"/>
      <c r="F38" s="8"/>
      <c r="G38" s="42" t="s">
        <v>4</v>
      </c>
      <c r="H38" s="75"/>
      <c r="I38" s="75"/>
      <c r="J38" s="42"/>
      <c r="K38" s="74">
        <f t="shared" si="0"/>
      </c>
      <c r="L38" s="74"/>
      <c r="M38" s="6">
        <f t="shared" si="2"/>
      </c>
      <c r="N38" s="42"/>
      <c r="O38" s="8"/>
      <c r="P38" s="75"/>
      <c r="Q38" s="75"/>
      <c r="R38" s="76">
        <f t="shared" si="3"/>
      </c>
      <c r="S38" s="76"/>
      <c r="T38" s="77">
        <f t="shared" si="4"/>
      </c>
      <c r="U38" s="77"/>
    </row>
    <row r="39" spans="2:21" ht="13.5">
      <c r="B39" s="42">
        <v>31</v>
      </c>
      <c r="C39" s="74">
        <f t="shared" si="1"/>
      </c>
      <c r="D39" s="74"/>
      <c r="E39" s="42"/>
      <c r="F39" s="8"/>
      <c r="G39" s="42" t="s">
        <v>4</v>
      </c>
      <c r="H39" s="75"/>
      <c r="I39" s="75"/>
      <c r="J39" s="42"/>
      <c r="K39" s="74">
        <f t="shared" si="0"/>
      </c>
      <c r="L39" s="74"/>
      <c r="M39" s="6">
        <f t="shared" si="2"/>
      </c>
      <c r="N39" s="42"/>
      <c r="O39" s="8"/>
      <c r="P39" s="75"/>
      <c r="Q39" s="75"/>
      <c r="R39" s="76">
        <f t="shared" si="3"/>
      </c>
      <c r="S39" s="76"/>
      <c r="T39" s="77">
        <f t="shared" si="4"/>
      </c>
      <c r="U39" s="77"/>
    </row>
    <row r="40" spans="2:21" ht="13.5">
      <c r="B40" s="42">
        <v>32</v>
      </c>
      <c r="C40" s="74">
        <f t="shared" si="1"/>
      </c>
      <c r="D40" s="74"/>
      <c r="E40" s="42"/>
      <c r="F40" s="8"/>
      <c r="G40" s="42" t="s">
        <v>4</v>
      </c>
      <c r="H40" s="75"/>
      <c r="I40" s="75"/>
      <c r="J40" s="42"/>
      <c r="K40" s="74">
        <f t="shared" si="0"/>
      </c>
      <c r="L40" s="74"/>
      <c r="M40" s="6">
        <f t="shared" si="2"/>
      </c>
      <c r="N40" s="42"/>
      <c r="O40" s="8"/>
      <c r="P40" s="75"/>
      <c r="Q40" s="75"/>
      <c r="R40" s="76">
        <f t="shared" si="3"/>
      </c>
      <c r="S40" s="76"/>
      <c r="T40" s="77">
        <f t="shared" si="4"/>
      </c>
      <c r="U40" s="77"/>
    </row>
    <row r="41" spans="2:21" ht="13.5">
      <c r="B41" s="42">
        <v>33</v>
      </c>
      <c r="C41" s="74">
        <f t="shared" si="1"/>
      </c>
      <c r="D41" s="74"/>
      <c r="E41" s="42"/>
      <c r="F41" s="8"/>
      <c r="G41" s="42" t="s">
        <v>3</v>
      </c>
      <c r="H41" s="75"/>
      <c r="I41" s="75"/>
      <c r="J41" s="42"/>
      <c r="K41" s="74">
        <f t="shared" si="0"/>
      </c>
      <c r="L41" s="74"/>
      <c r="M41" s="6">
        <f t="shared" si="2"/>
      </c>
      <c r="N41" s="42"/>
      <c r="O41" s="8"/>
      <c r="P41" s="75"/>
      <c r="Q41" s="75"/>
      <c r="R41" s="76">
        <f t="shared" si="3"/>
      </c>
      <c r="S41" s="76"/>
      <c r="T41" s="77">
        <f t="shared" si="4"/>
      </c>
      <c r="U41" s="77"/>
    </row>
    <row r="42" spans="2:21" ht="13.5">
      <c r="B42" s="42">
        <v>34</v>
      </c>
      <c r="C42" s="74">
        <f t="shared" si="1"/>
      </c>
      <c r="D42" s="74"/>
      <c r="E42" s="42"/>
      <c r="F42" s="8"/>
      <c r="G42" s="42" t="s">
        <v>4</v>
      </c>
      <c r="H42" s="75"/>
      <c r="I42" s="75"/>
      <c r="J42" s="42"/>
      <c r="K42" s="74">
        <f t="shared" si="0"/>
      </c>
      <c r="L42" s="74"/>
      <c r="M42" s="6">
        <f t="shared" si="2"/>
      </c>
      <c r="N42" s="42"/>
      <c r="O42" s="8"/>
      <c r="P42" s="75"/>
      <c r="Q42" s="75"/>
      <c r="R42" s="76">
        <f t="shared" si="3"/>
      </c>
      <c r="S42" s="76"/>
      <c r="T42" s="77">
        <f t="shared" si="4"/>
      </c>
      <c r="U42" s="77"/>
    </row>
    <row r="43" spans="2:21" ht="13.5">
      <c r="B43" s="42">
        <v>35</v>
      </c>
      <c r="C43" s="74">
        <f t="shared" si="1"/>
      </c>
      <c r="D43" s="74"/>
      <c r="E43" s="42"/>
      <c r="F43" s="8"/>
      <c r="G43" s="42" t="s">
        <v>3</v>
      </c>
      <c r="H43" s="75"/>
      <c r="I43" s="75"/>
      <c r="J43" s="42"/>
      <c r="K43" s="74">
        <f t="shared" si="0"/>
      </c>
      <c r="L43" s="74"/>
      <c r="M43" s="6">
        <f t="shared" si="2"/>
      </c>
      <c r="N43" s="42"/>
      <c r="O43" s="8"/>
      <c r="P43" s="75"/>
      <c r="Q43" s="75"/>
      <c r="R43" s="76">
        <f t="shared" si="3"/>
      </c>
      <c r="S43" s="76"/>
      <c r="T43" s="77">
        <f t="shared" si="4"/>
      </c>
      <c r="U43" s="77"/>
    </row>
    <row r="44" spans="2:21" ht="13.5">
      <c r="B44" s="42">
        <v>36</v>
      </c>
      <c r="C44" s="74">
        <f t="shared" si="1"/>
      </c>
      <c r="D44" s="74"/>
      <c r="E44" s="42"/>
      <c r="F44" s="8"/>
      <c r="G44" s="42" t="s">
        <v>4</v>
      </c>
      <c r="H44" s="75"/>
      <c r="I44" s="75"/>
      <c r="J44" s="42"/>
      <c r="K44" s="74">
        <f t="shared" si="0"/>
      </c>
      <c r="L44" s="74"/>
      <c r="M44" s="6">
        <f t="shared" si="2"/>
      </c>
      <c r="N44" s="42"/>
      <c r="O44" s="8"/>
      <c r="P44" s="75"/>
      <c r="Q44" s="75"/>
      <c r="R44" s="76">
        <f t="shared" si="3"/>
      </c>
      <c r="S44" s="76"/>
      <c r="T44" s="77">
        <f t="shared" si="4"/>
      </c>
      <c r="U44" s="77"/>
    </row>
    <row r="45" spans="2:21" ht="13.5">
      <c r="B45" s="42">
        <v>37</v>
      </c>
      <c r="C45" s="74">
        <f t="shared" si="1"/>
      </c>
      <c r="D45" s="74"/>
      <c r="E45" s="42"/>
      <c r="F45" s="8"/>
      <c r="G45" s="42" t="s">
        <v>3</v>
      </c>
      <c r="H45" s="75"/>
      <c r="I45" s="75"/>
      <c r="J45" s="42"/>
      <c r="K45" s="74">
        <f t="shared" si="0"/>
      </c>
      <c r="L45" s="74"/>
      <c r="M45" s="6">
        <f t="shared" si="2"/>
      </c>
      <c r="N45" s="42"/>
      <c r="O45" s="8"/>
      <c r="P45" s="75"/>
      <c r="Q45" s="75"/>
      <c r="R45" s="76">
        <f t="shared" si="3"/>
      </c>
      <c r="S45" s="76"/>
      <c r="T45" s="77">
        <f t="shared" si="4"/>
      </c>
      <c r="U45" s="77"/>
    </row>
    <row r="46" spans="2:21" ht="13.5">
      <c r="B46" s="42">
        <v>38</v>
      </c>
      <c r="C46" s="74">
        <f t="shared" si="1"/>
      </c>
      <c r="D46" s="74"/>
      <c r="E46" s="42"/>
      <c r="F46" s="8"/>
      <c r="G46" s="42" t="s">
        <v>4</v>
      </c>
      <c r="H46" s="75"/>
      <c r="I46" s="75"/>
      <c r="J46" s="42"/>
      <c r="K46" s="74">
        <f t="shared" si="0"/>
      </c>
      <c r="L46" s="74"/>
      <c r="M46" s="6">
        <f t="shared" si="2"/>
      </c>
      <c r="N46" s="42"/>
      <c r="O46" s="8"/>
      <c r="P46" s="75"/>
      <c r="Q46" s="75"/>
      <c r="R46" s="76">
        <f t="shared" si="3"/>
      </c>
      <c r="S46" s="76"/>
      <c r="T46" s="77">
        <f t="shared" si="4"/>
      </c>
      <c r="U46" s="77"/>
    </row>
    <row r="47" spans="2:21" ht="13.5">
      <c r="B47" s="42">
        <v>39</v>
      </c>
      <c r="C47" s="74">
        <f t="shared" si="1"/>
      </c>
      <c r="D47" s="74"/>
      <c r="E47" s="42"/>
      <c r="F47" s="8"/>
      <c r="G47" s="42" t="s">
        <v>4</v>
      </c>
      <c r="H47" s="75"/>
      <c r="I47" s="75"/>
      <c r="J47" s="42"/>
      <c r="K47" s="74">
        <f t="shared" si="0"/>
      </c>
      <c r="L47" s="74"/>
      <c r="M47" s="6">
        <f t="shared" si="2"/>
      </c>
      <c r="N47" s="42"/>
      <c r="O47" s="8"/>
      <c r="P47" s="75"/>
      <c r="Q47" s="75"/>
      <c r="R47" s="76">
        <f t="shared" si="3"/>
      </c>
      <c r="S47" s="76"/>
      <c r="T47" s="77">
        <f t="shared" si="4"/>
      </c>
      <c r="U47" s="77"/>
    </row>
    <row r="48" spans="2:21" ht="13.5">
      <c r="B48" s="42">
        <v>40</v>
      </c>
      <c r="C48" s="74">
        <f t="shared" si="1"/>
      </c>
      <c r="D48" s="74"/>
      <c r="E48" s="42"/>
      <c r="F48" s="8"/>
      <c r="G48" s="42" t="s">
        <v>89</v>
      </c>
      <c r="H48" s="75"/>
      <c r="I48" s="75"/>
      <c r="J48" s="42"/>
      <c r="K48" s="74">
        <f t="shared" si="0"/>
      </c>
      <c r="L48" s="74"/>
      <c r="M48" s="6">
        <f t="shared" si="2"/>
      </c>
      <c r="N48" s="42"/>
      <c r="O48" s="8"/>
      <c r="P48" s="75"/>
      <c r="Q48" s="75"/>
      <c r="R48" s="76">
        <f t="shared" si="3"/>
      </c>
      <c r="S48" s="76"/>
      <c r="T48" s="77">
        <f t="shared" si="4"/>
      </c>
      <c r="U48" s="77"/>
    </row>
    <row r="49" spans="2:21" ht="13.5">
      <c r="B49" s="42">
        <v>41</v>
      </c>
      <c r="C49" s="74">
        <f t="shared" si="1"/>
      </c>
      <c r="D49" s="74"/>
      <c r="E49" s="42"/>
      <c r="F49" s="8"/>
      <c r="G49" s="42" t="s">
        <v>4</v>
      </c>
      <c r="H49" s="75"/>
      <c r="I49" s="75"/>
      <c r="J49" s="42"/>
      <c r="K49" s="74">
        <f t="shared" si="0"/>
      </c>
      <c r="L49" s="74"/>
      <c r="M49" s="6">
        <f t="shared" si="2"/>
      </c>
      <c r="N49" s="42"/>
      <c r="O49" s="8"/>
      <c r="P49" s="75"/>
      <c r="Q49" s="75"/>
      <c r="R49" s="76">
        <f t="shared" si="3"/>
      </c>
      <c r="S49" s="76"/>
      <c r="T49" s="77">
        <f t="shared" si="4"/>
      </c>
      <c r="U49" s="77"/>
    </row>
    <row r="50" spans="2:21" ht="13.5">
      <c r="B50" s="42">
        <v>42</v>
      </c>
      <c r="C50" s="74">
        <f t="shared" si="1"/>
      </c>
      <c r="D50" s="74"/>
      <c r="E50" s="42"/>
      <c r="F50" s="8"/>
      <c r="G50" s="42" t="s">
        <v>4</v>
      </c>
      <c r="H50" s="75"/>
      <c r="I50" s="75"/>
      <c r="J50" s="42"/>
      <c r="K50" s="74">
        <f t="shared" si="0"/>
      </c>
      <c r="L50" s="74"/>
      <c r="M50" s="6">
        <f t="shared" si="2"/>
      </c>
      <c r="N50" s="42"/>
      <c r="O50" s="8"/>
      <c r="P50" s="75"/>
      <c r="Q50" s="75"/>
      <c r="R50" s="76">
        <f t="shared" si="3"/>
      </c>
      <c r="S50" s="76"/>
      <c r="T50" s="77">
        <f t="shared" si="4"/>
      </c>
      <c r="U50" s="77"/>
    </row>
    <row r="51" spans="2:21" ht="13.5">
      <c r="B51" s="42">
        <v>43</v>
      </c>
      <c r="C51" s="74">
        <f t="shared" si="1"/>
      </c>
      <c r="D51" s="74"/>
      <c r="E51" s="42"/>
      <c r="F51" s="8"/>
      <c r="G51" s="42" t="s">
        <v>3</v>
      </c>
      <c r="H51" s="75"/>
      <c r="I51" s="75"/>
      <c r="J51" s="42"/>
      <c r="K51" s="74">
        <f t="shared" si="0"/>
      </c>
      <c r="L51" s="74"/>
      <c r="M51" s="6">
        <f t="shared" si="2"/>
      </c>
      <c r="N51" s="42"/>
      <c r="O51" s="8"/>
      <c r="P51" s="75"/>
      <c r="Q51" s="75"/>
      <c r="R51" s="76">
        <f t="shared" si="3"/>
      </c>
      <c r="S51" s="76"/>
      <c r="T51" s="77">
        <f t="shared" si="4"/>
      </c>
      <c r="U51" s="77"/>
    </row>
    <row r="52" spans="2:21" ht="13.5">
      <c r="B52" s="42">
        <v>44</v>
      </c>
      <c r="C52" s="74">
        <f t="shared" si="1"/>
      </c>
      <c r="D52" s="74"/>
      <c r="E52" s="42"/>
      <c r="F52" s="8"/>
      <c r="G52" s="42" t="s">
        <v>3</v>
      </c>
      <c r="H52" s="75"/>
      <c r="I52" s="75"/>
      <c r="J52" s="42"/>
      <c r="K52" s="74">
        <f t="shared" si="0"/>
      </c>
      <c r="L52" s="74"/>
      <c r="M52" s="6">
        <f t="shared" si="2"/>
      </c>
      <c r="N52" s="42"/>
      <c r="O52" s="8"/>
      <c r="P52" s="75"/>
      <c r="Q52" s="75"/>
      <c r="R52" s="76">
        <f t="shared" si="3"/>
      </c>
      <c r="S52" s="76"/>
      <c r="T52" s="77">
        <f t="shared" si="4"/>
      </c>
      <c r="U52" s="77"/>
    </row>
    <row r="53" spans="2:21" ht="13.5">
      <c r="B53" s="42">
        <v>45</v>
      </c>
      <c r="C53" s="74">
        <f t="shared" si="1"/>
      </c>
      <c r="D53" s="74"/>
      <c r="E53" s="42"/>
      <c r="F53" s="8"/>
      <c r="G53" s="42" t="s">
        <v>4</v>
      </c>
      <c r="H53" s="75"/>
      <c r="I53" s="75"/>
      <c r="J53" s="42"/>
      <c r="K53" s="74">
        <f t="shared" si="0"/>
      </c>
      <c r="L53" s="74"/>
      <c r="M53" s="6">
        <f t="shared" si="2"/>
      </c>
      <c r="N53" s="42"/>
      <c r="O53" s="8"/>
      <c r="P53" s="75"/>
      <c r="Q53" s="75"/>
      <c r="R53" s="76">
        <f t="shared" si="3"/>
      </c>
      <c r="S53" s="76"/>
      <c r="T53" s="77">
        <f t="shared" si="4"/>
      </c>
      <c r="U53" s="77"/>
    </row>
    <row r="54" spans="2:21" ht="13.5">
      <c r="B54" s="42">
        <v>46</v>
      </c>
      <c r="C54" s="74">
        <f t="shared" si="1"/>
      </c>
      <c r="D54" s="74"/>
      <c r="E54" s="42"/>
      <c r="F54" s="8"/>
      <c r="G54" s="42" t="s">
        <v>4</v>
      </c>
      <c r="H54" s="75"/>
      <c r="I54" s="75"/>
      <c r="J54" s="42"/>
      <c r="K54" s="74">
        <f t="shared" si="0"/>
      </c>
      <c r="L54" s="74"/>
      <c r="M54" s="6">
        <f t="shared" si="2"/>
      </c>
      <c r="N54" s="42"/>
      <c r="O54" s="8"/>
      <c r="P54" s="75"/>
      <c r="Q54" s="75"/>
      <c r="R54" s="76">
        <f t="shared" si="3"/>
      </c>
      <c r="S54" s="76"/>
      <c r="T54" s="77">
        <f t="shared" si="4"/>
      </c>
      <c r="U54" s="77"/>
    </row>
    <row r="55" spans="2:21" ht="13.5">
      <c r="B55" s="42">
        <v>47</v>
      </c>
      <c r="C55" s="74">
        <f t="shared" si="1"/>
      </c>
      <c r="D55" s="74"/>
      <c r="E55" s="42"/>
      <c r="F55" s="8"/>
      <c r="G55" s="42" t="s">
        <v>3</v>
      </c>
      <c r="H55" s="75"/>
      <c r="I55" s="75"/>
      <c r="J55" s="42"/>
      <c r="K55" s="74">
        <f t="shared" si="0"/>
      </c>
      <c r="L55" s="74"/>
      <c r="M55" s="6">
        <f t="shared" si="2"/>
      </c>
      <c r="N55" s="42"/>
      <c r="O55" s="8"/>
      <c r="P55" s="75"/>
      <c r="Q55" s="75"/>
      <c r="R55" s="76">
        <f t="shared" si="3"/>
      </c>
      <c r="S55" s="76"/>
      <c r="T55" s="77">
        <f t="shared" si="4"/>
      </c>
      <c r="U55" s="77"/>
    </row>
    <row r="56" spans="2:21" ht="13.5">
      <c r="B56" s="42">
        <v>48</v>
      </c>
      <c r="C56" s="74">
        <f t="shared" si="1"/>
      </c>
      <c r="D56" s="74"/>
      <c r="E56" s="42"/>
      <c r="F56" s="8"/>
      <c r="G56" s="42" t="s">
        <v>3</v>
      </c>
      <c r="H56" s="75"/>
      <c r="I56" s="75"/>
      <c r="J56" s="42"/>
      <c r="K56" s="74">
        <f t="shared" si="0"/>
      </c>
      <c r="L56" s="74"/>
      <c r="M56" s="6">
        <f t="shared" si="2"/>
      </c>
      <c r="N56" s="42"/>
      <c r="O56" s="8"/>
      <c r="P56" s="75"/>
      <c r="Q56" s="75"/>
      <c r="R56" s="76">
        <f t="shared" si="3"/>
      </c>
      <c r="S56" s="76"/>
      <c r="T56" s="77">
        <f t="shared" si="4"/>
      </c>
      <c r="U56" s="77"/>
    </row>
    <row r="57" spans="2:21" ht="13.5">
      <c r="B57" s="42">
        <v>49</v>
      </c>
      <c r="C57" s="74">
        <f t="shared" si="1"/>
      </c>
      <c r="D57" s="74"/>
      <c r="E57" s="42"/>
      <c r="F57" s="8"/>
      <c r="G57" s="42" t="s">
        <v>3</v>
      </c>
      <c r="H57" s="75"/>
      <c r="I57" s="75"/>
      <c r="J57" s="42"/>
      <c r="K57" s="74">
        <f t="shared" si="0"/>
      </c>
      <c r="L57" s="74"/>
      <c r="M57" s="6">
        <f t="shared" si="2"/>
      </c>
      <c r="N57" s="42"/>
      <c r="O57" s="8"/>
      <c r="P57" s="75"/>
      <c r="Q57" s="75"/>
      <c r="R57" s="76">
        <f t="shared" si="3"/>
      </c>
      <c r="S57" s="76"/>
      <c r="T57" s="77">
        <f t="shared" si="4"/>
      </c>
      <c r="U57" s="77"/>
    </row>
    <row r="58" spans="2:21" ht="13.5">
      <c r="B58" s="42">
        <v>50</v>
      </c>
      <c r="C58" s="74">
        <f t="shared" si="1"/>
      </c>
      <c r="D58" s="74"/>
      <c r="E58" s="42"/>
      <c r="F58" s="8"/>
      <c r="G58" s="42" t="s">
        <v>3</v>
      </c>
      <c r="H58" s="75"/>
      <c r="I58" s="75"/>
      <c r="J58" s="42"/>
      <c r="K58" s="74">
        <f t="shared" si="0"/>
      </c>
      <c r="L58" s="74"/>
      <c r="M58" s="6">
        <f t="shared" si="2"/>
      </c>
      <c r="N58" s="42"/>
      <c r="O58" s="8"/>
      <c r="P58" s="75"/>
      <c r="Q58" s="75"/>
      <c r="R58" s="76">
        <f t="shared" si="3"/>
      </c>
      <c r="S58" s="76"/>
      <c r="T58" s="77">
        <f t="shared" si="4"/>
      </c>
      <c r="U58" s="77"/>
    </row>
    <row r="59" spans="2:21" ht="13.5">
      <c r="B59" s="42">
        <v>51</v>
      </c>
      <c r="C59" s="74">
        <f t="shared" si="1"/>
      </c>
      <c r="D59" s="74"/>
      <c r="E59" s="42"/>
      <c r="F59" s="8"/>
      <c r="G59" s="42" t="s">
        <v>3</v>
      </c>
      <c r="H59" s="75"/>
      <c r="I59" s="75"/>
      <c r="J59" s="42"/>
      <c r="K59" s="74">
        <f t="shared" si="0"/>
      </c>
      <c r="L59" s="74"/>
      <c r="M59" s="6">
        <f t="shared" si="2"/>
      </c>
      <c r="N59" s="42"/>
      <c r="O59" s="8"/>
      <c r="P59" s="75"/>
      <c r="Q59" s="75"/>
      <c r="R59" s="76">
        <f t="shared" si="3"/>
      </c>
      <c r="S59" s="76"/>
      <c r="T59" s="77">
        <f t="shared" si="4"/>
      </c>
      <c r="U59" s="77"/>
    </row>
    <row r="60" spans="2:21" ht="13.5">
      <c r="B60" s="42">
        <v>52</v>
      </c>
      <c r="C60" s="74">
        <f t="shared" si="1"/>
      </c>
      <c r="D60" s="74"/>
      <c r="E60" s="42"/>
      <c r="F60" s="8"/>
      <c r="G60" s="42" t="s">
        <v>3</v>
      </c>
      <c r="H60" s="75"/>
      <c r="I60" s="75"/>
      <c r="J60" s="42"/>
      <c r="K60" s="74">
        <f t="shared" si="0"/>
      </c>
      <c r="L60" s="74"/>
      <c r="M60" s="6">
        <f t="shared" si="2"/>
      </c>
      <c r="N60" s="42"/>
      <c r="O60" s="8"/>
      <c r="P60" s="75"/>
      <c r="Q60" s="75"/>
      <c r="R60" s="76">
        <f t="shared" si="3"/>
      </c>
      <c r="S60" s="76"/>
      <c r="T60" s="77">
        <f t="shared" si="4"/>
      </c>
      <c r="U60" s="77"/>
    </row>
    <row r="61" spans="2:21" ht="13.5">
      <c r="B61" s="42">
        <v>53</v>
      </c>
      <c r="C61" s="74">
        <f t="shared" si="1"/>
      </c>
      <c r="D61" s="74"/>
      <c r="E61" s="42"/>
      <c r="F61" s="8"/>
      <c r="G61" s="42" t="s">
        <v>3</v>
      </c>
      <c r="H61" s="75"/>
      <c r="I61" s="75"/>
      <c r="J61" s="42"/>
      <c r="K61" s="74">
        <f t="shared" si="0"/>
      </c>
      <c r="L61" s="74"/>
      <c r="M61" s="6">
        <f t="shared" si="2"/>
      </c>
      <c r="N61" s="42"/>
      <c r="O61" s="8"/>
      <c r="P61" s="75"/>
      <c r="Q61" s="75"/>
      <c r="R61" s="76">
        <f t="shared" si="3"/>
      </c>
      <c r="S61" s="76"/>
      <c r="T61" s="77">
        <f t="shared" si="4"/>
      </c>
      <c r="U61" s="77"/>
    </row>
    <row r="62" spans="2:21" ht="13.5">
      <c r="B62" s="42">
        <v>54</v>
      </c>
      <c r="C62" s="74">
        <f t="shared" si="1"/>
      </c>
      <c r="D62" s="74"/>
      <c r="E62" s="42"/>
      <c r="F62" s="8"/>
      <c r="G62" s="42" t="s">
        <v>3</v>
      </c>
      <c r="H62" s="75"/>
      <c r="I62" s="75"/>
      <c r="J62" s="42"/>
      <c r="K62" s="74">
        <f t="shared" si="0"/>
      </c>
      <c r="L62" s="74"/>
      <c r="M62" s="6">
        <f t="shared" si="2"/>
      </c>
      <c r="N62" s="42"/>
      <c r="O62" s="8"/>
      <c r="P62" s="75"/>
      <c r="Q62" s="75"/>
      <c r="R62" s="76">
        <f t="shared" si="3"/>
      </c>
      <c r="S62" s="76"/>
      <c r="T62" s="77">
        <f t="shared" si="4"/>
      </c>
      <c r="U62" s="77"/>
    </row>
    <row r="63" spans="2:21" ht="13.5">
      <c r="B63" s="42">
        <v>55</v>
      </c>
      <c r="C63" s="74">
        <f t="shared" si="1"/>
      </c>
      <c r="D63" s="74"/>
      <c r="E63" s="42"/>
      <c r="F63" s="8"/>
      <c r="G63" s="42" t="s">
        <v>4</v>
      </c>
      <c r="H63" s="75"/>
      <c r="I63" s="75"/>
      <c r="J63" s="42"/>
      <c r="K63" s="74">
        <f t="shared" si="0"/>
      </c>
      <c r="L63" s="74"/>
      <c r="M63" s="6">
        <f t="shared" si="2"/>
      </c>
      <c r="N63" s="42"/>
      <c r="O63" s="8"/>
      <c r="P63" s="75"/>
      <c r="Q63" s="75"/>
      <c r="R63" s="76">
        <f t="shared" si="3"/>
      </c>
      <c r="S63" s="76"/>
      <c r="T63" s="77">
        <f t="shared" si="4"/>
      </c>
      <c r="U63" s="77"/>
    </row>
    <row r="64" spans="2:21" ht="13.5">
      <c r="B64" s="42">
        <v>56</v>
      </c>
      <c r="C64" s="74">
        <f t="shared" si="1"/>
      </c>
      <c r="D64" s="74"/>
      <c r="E64" s="42"/>
      <c r="F64" s="8"/>
      <c r="G64" s="42" t="s">
        <v>3</v>
      </c>
      <c r="H64" s="75"/>
      <c r="I64" s="75"/>
      <c r="J64" s="42"/>
      <c r="K64" s="74">
        <f t="shared" si="0"/>
      </c>
      <c r="L64" s="74"/>
      <c r="M64" s="6">
        <f t="shared" si="2"/>
      </c>
      <c r="N64" s="42"/>
      <c r="O64" s="8"/>
      <c r="P64" s="75"/>
      <c r="Q64" s="75"/>
      <c r="R64" s="76">
        <f t="shared" si="3"/>
      </c>
      <c r="S64" s="76"/>
      <c r="T64" s="77">
        <f t="shared" si="4"/>
      </c>
      <c r="U64" s="77"/>
    </row>
    <row r="65" spans="2:21" ht="13.5">
      <c r="B65" s="42">
        <v>57</v>
      </c>
      <c r="C65" s="74">
        <f t="shared" si="1"/>
      </c>
      <c r="D65" s="74"/>
      <c r="E65" s="42"/>
      <c r="F65" s="8"/>
      <c r="G65" s="42" t="s">
        <v>3</v>
      </c>
      <c r="H65" s="75"/>
      <c r="I65" s="75"/>
      <c r="J65" s="42"/>
      <c r="K65" s="74">
        <f t="shared" si="0"/>
      </c>
      <c r="L65" s="74"/>
      <c r="M65" s="6">
        <f t="shared" si="2"/>
      </c>
      <c r="N65" s="42"/>
      <c r="O65" s="8"/>
      <c r="P65" s="75"/>
      <c r="Q65" s="75"/>
      <c r="R65" s="76">
        <f t="shared" si="3"/>
      </c>
      <c r="S65" s="76"/>
      <c r="T65" s="77">
        <f t="shared" si="4"/>
      </c>
      <c r="U65" s="77"/>
    </row>
    <row r="66" spans="2:21" ht="13.5">
      <c r="B66" s="42">
        <v>58</v>
      </c>
      <c r="C66" s="74">
        <f t="shared" si="1"/>
      </c>
      <c r="D66" s="74"/>
      <c r="E66" s="42"/>
      <c r="F66" s="8"/>
      <c r="G66" s="42" t="s">
        <v>3</v>
      </c>
      <c r="H66" s="75"/>
      <c r="I66" s="75"/>
      <c r="J66" s="42"/>
      <c r="K66" s="74">
        <f t="shared" si="0"/>
      </c>
      <c r="L66" s="74"/>
      <c r="M66" s="6">
        <f t="shared" si="2"/>
      </c>
      <c r="N66" s="42"/>
      <c r="O66" s="8"/>
      <c r="P66" s="75"/>
      <c r="Q66" s="75"/>
      <c r="R66" s="76">
        <f t="shared" si="3"/>
      </c>
      <c r="S66" s="76"/>
      <c r="T66" s="77">
        <f t="shared" si="4"/>
      </c>
      <c r="U66" s="77"/>
    </row>
    <row r="67" spans="2:21" ht="13.5">
      <c r="B67" s="42">
        <v>59</v>
      </c>
      <c r="C67" s="74">
        <f t="shared" si="1"/>
      </c>
      <c r="D67" s="74"/>
      <c r="E67" s="42"/>
      <c r="F67" s="8"/>
      <c r="G67" s="42" t="s">
        <v>3</v>
      </c>
      <c r="H67" s="75"/>
      <c r="I67" s="75"/>
      <c r="J67" s="42"/>
      <c r="K67" s="74">
        <f t="shared" si="0"/>
      </c>
      <c r="L67" s="74"/>
      <c r="M67" s="6">
        <f t="shared" si="2"/>
      </c>
      <c r="N67" s="42"/>
      <c r="O67" s="8"/>
      <c r="P67" s="75"/>
      <c r="Q67" s="75"/>
      <c r="R67" s="76">
        <f t="shared" si="3"/>
      </c>
      <c r="S67" s="76"/>
      <c r="T67" s="77">
        <f t="shared" si="4"/>
      </c>
      <c r="U67" s="77"/>
    </row>
    <row r="68" spans="2:21" ht="13.5">
      <c r="B68" s="42">
        <v>60</v>
      </c>
      <c r="C68" s="74">
        <f t="shared" si="1"/>
      </c>
      <c r="D68" s="74"/>
      <c r="E68" s="42"/>
      <c r="F68" s="8"/>
      <c r="G68" s="42" t="s">
        <v>4</v>
      </c>
      <c r="H68" s="75"/>
      <c r="I68" s="75"/>
      <c r="J68" s="42"/>
      <c r="K68" s="74">
        <f t="shared" si="0"/>
      </c>
      <c r="L68" s="74"/>
      <c r="M68" s="6">
        <f t="shared" si="2"/>
      </c>
      <c r="N68" s="42"/>
      <c r="O68" s="8"/>
      <c r="P68" s="75"/>
      <c r="Q68" s="75"/>
      <c r="R68" s="76">
        <f t="shared" si="3"/>
      </c>
      <c r="S68" s="76"/>
      <c r="T68" s="77">
        <f t="shared" si="4"/>
      </c>
      <c r="U68" s="77"/>
    </row>
    <row r="69" spans="2:21" ht="13.5">
      <c r="B69" s="42">
        <v>61</v>
      </c>
      <c r="C69" s="74">
        <f t="shared" si="1"/>
      </c>
      <c r="D69" s="74"/>
      <c r="E69" s="42"/>
      <c r="F69" s="8"/>
      <c r="G69" s="42" t="s">
        <v>4</v>
      </c>
      <c r="H69" s="75"/>
      <c r="I69" s="75"/>
      <c r="J69" s="42"/>
      <c r="K69" s="74">
        <f t="shared" si="0"/>
      </c>
      <c r="L69" s="74"/>
      <c r="M69" s="6">
        <f t="shared" si="2"/>
      </c>
      <c r="N69" s="42"/>
      <c r="O69" s="8"/>
      <c r="P69" s="75"/>
      <c r="Q69" s="75"/>
      <c r="R69" s="76">
        <f t="shared" si="3"/>
      </c>
      <c r="S69" s="76"/>
      <c r="T69" s="77">
        <f t="shared" si="4"/>
      </c>
      <c r="U69" s="77"/>
    </row>
    <row r="70" spans="2:21" ht="13.5">
      <c r="B70" s="42">
        <v>62</v>
      </c>
      <c r="C70" s="74">
        <f t="shared" si="1"/>
      </c>
      <c r="D70" s="74"/>
      <c r="E70" s="42"/>
      <c r="F70" s="8"/>
      <c r="G70" s="42" t="s">
        <v>3</v>
      </c>
      <c r="H70" s="75"/>
      <c r="I70" s="75"/>
      <c r="J70" s="42"/>
      <c r="K70" s="74">
        <f t="shared" si="0"/>
      </c>
      <c r="L70" s="74"/>
      <c r="M70" s="6">
        <f t="shared" si="2"/>
      </c>
      <c r="N70" s="42"/>
      <c r="O70" s="8"/>
      <c r="P70" s="75"/>
      <c r="Q70" s="75"/>
      <c r="R70" s="76">
        <f t="shared" si="3"/>
      </c>
      <c r="S70" s="76"/>
      <c r="T70" s="77">
        <f t="shared" si="4"/>
      </c>
      <c r="U70" s="77"/>
    </row>
    <row r="71" spans="2:21" ht="13.5">
      <c r="B71" s="42">
        <v>63</v>
      </c>
      <c r="C71" s="74">
        <f t="shared" si="1"/>
      </c>
      <c r="D71" s="74"/>
      <c r="E71" s="42"/>
      <c r="F71" s="8"/>
      <c r="G71" s="42" t="s">
        <v>4</v>
      </c>
      <c r="H71" s="75"/>
      <c r="I71" s="75"/>
      <c r="J71" s="42"/>
      <c r="K71" s="74">
        <f t="shared" si="0"/>
      </c>
      <c r="L71" s="74"/>
      <c r="M71" s="6">
        <f t="shared" si="2"/>
      </c>
      <c r="N71" s="42"/>
      <c r="O71" s="8"/>
      <c r="P71" s="75"/>
      <c r="Q71" s="75"/>
      <c r="R71" s="76">
        <f t="shared" si="3"/>
      </c>
      <c r="S71" s="76"/>
      <c r="T71" s="77">
        <f t="shared" si="4"/>
      </c>
      <c r="U71" s="77"/>
    </row>
    <row r="72" spans="2:21" ht="13.5">
      <c r="B72" s="42">
        <v>64</v>
      </c>
      <c r="C72" s="74">
        <f t="shared" si="1"/>
      </c>
      <c r="D72" s="74"/>
      <c r="E72" s="42"/>
      <c r="F72" s="8"/>
      <c r="G72" s="42" t="s">
        <v>3</v>
      </c>
      <c r="H72" s="75"/>
      <c r="I72" s="75"/>
      <c r="J72" s="42"/>
      <c r="K72" s="74">
        <f t="shared" si="0"/>
      </c>
      <c r="L72" s="74"/>
      <c r="M72" s="6">
        <f t="shared" si="2"/>
      </c>
      <c r="N72" s="42"/>
      <c r="O72" s="8"/>
      <c r="P72" s="75"/>
      <c r="Q72" s="75"/>
      <c r="R72" s="76">
        <f t="shared" si="3"/>
      </c>
      <c r="S72" s="76"/>
      <c r="T72" s="77">
        <f t="shared" si="4"/>
      </c>
      <c r="U72" s="77"/>
    </row>
    <row r="73" spans="2:21" ht="13.5">
      <c r="B73" s="42">
        <v>65</v>
      </c>
      <c r="C73" s="74">
        <f t="shared" si="1"/>
      </c>
      <c r="D73" s="74"/>
      <c r="E73" s="42"/>
      <c r="F73" s="8"/>
      <c r="G73" s="42" t="s">
        <v>4</v>
      </c>
      <c r="H73" s="75"/>
      <c r="I73" s="75"/>
      <c r="J73" s="42"/>
      <c r="K73" s="74">
        <f aca="true" t="shared" si="5" ref="K73:K108">IF(F73="","",C73*0.03)</f>
      </c>
      <c r="L73" s="74"/>
      <c r="M73" s="6">
        <f t="shared" si="2"/>
      </c>
      <c r="N73" s="42"/>
      <c r="O73" s="8"/>
      <c r="P73" s="75"/>
      <c r="Q73" s="75"/>
      <c r="R73" s="76">
        <f t="shared" si="3"/>
      </c>
      <c r="S73" s="76"/>
      <c r="T73" s="77">
        <f t="shared" si="4"/>
      </c>
      <c r="U73" s="77"/>
    </row>
    <row r="74" spans="2:21" ht="13.5">
      <c r="B74" s="42">
        <v>66</v>
      </c>
      <c r="C74" s="74">
        <f aca="true" t="shared" si="6" ref="C74:C108">IF(R73="","",C73+R73)</f>
      </c>
      <c r="D74" s="74"/>
      <c r="E74" s="42"/>
      <c r="F74" s="8"/>
      <c r="G74" s="42" t="s">
        <v>4</v>
      </c>
      <c r="H74" s="75"/>
      <c r="I74" s="75"/>
      <c r="J74" s="42"/>
      <c r="K74" s="74">
        <f t="shared" si="5"/>
      </c>
      <c r="L74" s="74"/>
      <c r="M74" s="6">
        <f aca="true" t="shared" si="7" ref="M74:M108">IF(J74="","",ROUNDDOWN(K74/(J74/81)/100000,2))</f>
      </c>
      <c r="N74" s="42"/>
      <c r="O74" s="8"/>
      <c r="P74" s="75"/>
      <c r="Q74" s="75"/>
      <c r="R74" s="76">
        <f aca="true" t="shared" si="8" ref="R74:R108">IF(O74="","",ROUNDDOWN((IF(G74="売",H74-P74,P74-H74))*M74*10000000/81,0))</f>
      </c>
      <c r="S74" s="76"/>
      <c r="T74" s="77">
        <f aca="true" t="shared" si="9" ref="T74:T108">IF(O74="","",IF(R74&lt;0,J74*(-1),IF(G74="買",(P74-H74)*100,(H74-P74)*100)))</f>
      </c>
      <c r="U74" s="77"/>
    </row>
    <row r="75" spans="2:21" ht="13.5">
      <c r="B75" s="42">
        <v>67</v>
      </c>
      <c r="C75" s="74">
        <f t="shared" si="6"/>
      </c>
      <c r="D75" s="74"/>
      <c r="E75" s="42"/>
      <c r="F75" s="8"/>
      <c r="G75" s="42" t="s">
        <v>3</v>
      </c>
      <c r="H75" s="75"/>
      <c r="I75" s="75"/>
      <c r="J75" s="42"/>
      <c r="K75" s="74">
        <f t="shared" si="5"/>
      </c>
      <c r="L75" s="74"/>
      <c r="M75" s="6">
        <f t="shared" si="7"/>
      </c>
      <c r="N75" s="42"/>
      <c r="O75" s="8"/>
      <c r="P75" s="75"/>
      <c r="Q75" s="75"/>
      <c r="R75" s="76">
        <f t="shared" si="8"/>
      </c>
      <c r="S75" s="76"/>
      <c r="T75" s="77">
        <f t="shared" si="9"/>
      </c>
      <c r="U75" s="77"/>
    </row>
    <row r="76" spans="2:21" ht="13.5">
      <c r="B76" s="42">
        <v>68</v>
      </c>
      <c r="C76" s="74">
        <f t="shared" si="6"/>
      </c>
      <c r="D76" s="74"/>
      <c r="E76" s="42"/>
      <c r="F76" s="8"/>
      <c r="G76" s="42" t="s">
        <v>3</v>
      </c>
      <c r="H76" s="75"/>
      <c r="I76" s="75"/>
      <c r="J76" s="42"/>
      <c r="K76" s="74">
        <f t="shared" si="5"/>
      </c>
      <c r="L76" s="74"/>
      <c r="M76" s="6">
        <f t="shared" si="7"/>
      </c>
      <c r="N76" s="42"/>
      <c r="O76" s="8"/>
      <c r="P76" s="75"/>
      <c r="Q76" s="75"/>
      <c r="R76" s="76">
        <f t="shared" si="8"/>
      </c>
      <c r="S76" s="76"/>
      <c r="T76" s="77">
        <f t="shared" si="9"/>
      </c>
      <c r="U76" s="77"/>
    </row>
    <row r="77" spans="2:21" ht="13.5">
      <c r="B77" s="42">
        <v>69</v>
      </c>
      <c r="C77" s="74">
        <f t="shared" si="6"/>
      </c>
      <c r="D77" s="74"/>
      <c r="E77" s="42"/>
      <c r="F77" s="8"/>
      <c r="G77" s="42" t="s">
        <v>3</v>
      </c>
      <c r="H77" s="75"/>
      <c r="I77" s="75"/>
      <c r="J77" s="42"/>
      <c r="K77" s="74">
        <f t="shared" si="5"/>
      </c>
      <c r="L77" s="74"/>
      <c r="M77" s="6">
        <f t="shared" si="7"/>
      </c>
      <c r="N77" s="42"/>
      <c r="O77" s="8"/>
      <c r="P77" s="75"/>
      <c r="Q77" s="75"/>
      <c r="R77" s="76">
        <f t="shared" si="8"/>
      </c>
      <c r="S77" s="76"/>
      <c r="T77" s="77">
        <f t="shared" si="9"/>
      </c>
      <c r="U77" s="77"/>
    </row>
    <row r="78" spans="2:21" ht="13.5">
      <c r="B78" s="42">
        <v>70</v>
      </c>
      <c r="C78" s="74">
        <f t="shared" si="6"/>
      </c>
      <c r="D78" s="74"/>
      <c r="E78" s="42"/>
      <c r="F78" s="8"/>
      <c r="G78" s="42" t="s">
        <v>4</v>
      </c>
      <c r="H78" s="75"/>
      <c r="I78" s="75"/>
      <c r="J78" s="42"/>
      <c r="K78" s="74">
        <f t="shared" si="5"/>
      </c>
      <c r="L78" s="74"/>
      <c r="M78" s="6">
        <f t="shared" si="7"/>
      </c>
      <c r="N78" s="42"/>
      <c r="O78" s="8"/>
      <c r="P78" s="75"/>
      <c r="Q78" s="75"/>
      <c r="R78" s="76">
        <f t="shared" si="8"/>
      </c>
      <c r="S78" s="76"/>
      <c r="T78" s="77">
        <f t="shared" si="9"/>
      </c>
      <c r="U78" s="77"/>
    </row>
    <row r="79" spans="2:21" ht="13.5">
      <c r="B79" s="42">
        <v>71</v>
      </c>
      <c r="C79" s="74">
        <f t="shared" si="6"/>
      </c>
      <c r="D79" s="74"/>
      <c r="E79" s="42"/>
      <c r="F79" s="8"/>
      <c r="G79" s="42" t="s">
        <v>3</v>
      </c>
      <c r="H79" s="75"/>
      <c r="I79" s="75"/>
      <c r="J79" s="42"/>
      <c r="K79" s="74">
        <f t="shared" si="5"/>
      </c>
      <c r="L79" s="74"/>
      <c r="M79" s="6">
        <f t="shared" si="7"/>
      </c>
      <c r="N79" s="42"/>
      <c r="O79" s="8"/>
      <c r="P79" s="75"/>
      <c r="Q79" s="75"/>
      <c r="R79" s="76">
        <f t="shared" si="8"/>
      </c>
      <c r="S79" s="76"/>
      <c r="T79" s="77">
        <f t="shared" si="9"/>
      </c>
      <c r="U79" s="77"/>
    </row>
    <row r="80" spans="2:21" ht="13.5">
      <c r="B80" s="42">
        <v>72</v>
      </c>
      <c r="C80" s="74">
        <f t="shared" si="6"/>
      </c>
      <c r="D80" s="74"/>
      <c r="E80" s="42"/>
      <c r="F80" s="8"/>
      <c r="G80" s="42" t="s">
        <v>4</v>
      </c>
      <c r="H80" s="75"/>
      <c r="I80" s="75"/>
      <c r="J80" s="42"/>
      <c r="K80" s="74">
        <f t="shared" si="5"/>
      </c>
      <c r="L80" s="74"/>
      <c r="M80" s="6">
        <f t="shared" si="7"/>
      </c>
      <c r="N80" s="42"/>
      <c r="O80" s="8"/>
      <c r="P80" s="75"/>
      <c r="Q80" s="75"/>
      <c r="R80" s="76">
        <f t="shared" si="8"/>
      </c>
      <c r="S80" s="76"/>
      <c r="T80" s="77">
        <f t="shared" si="9"/>
      </c>
      <c r="U80" s="77"/>
    </row>
    <row r="81" spans="2:21" ht="13.5">
      <c r="B81" s="42">
        <v>73</v>
      </c>
      <c r="C81" s="74">
        <f t="shared" si="6"/>
      </c>
      <c r="D81" s="74"/>
      <c r="E81" s="42"/>
      <c r="F81" s="8"/>
      <c r="G81" s="42" t="s">
        <v>3</v>
      </c>
      <c r="H81" s="75"/>
      <c r="I81" s="75"/>
      <c r="J81" s="42"/>
      <c r="K81" s="74">
        <f t="shared" si="5"/>
      </c>
      <c r="L81" s="74"/>
      <c r="M81" s="6">
        <f t="shared" si="7"/>
      </c>
      <c r="N81" s="42"/>
      <c r="O81" s="8"/>
      <c r="P81" s="75"/>
      <c r="Q81" s="75"/>
      <c r="R81" s="76">
        <f t="shared" si="8"/>
      </c>
      <c r="S81" s="76"/>
      <c r="T81" s="77">
        <f t="shared" si="9"/>
      </c>
      <c r="U81" s="77"/>
    </row>
    <row r="82" spans="2:21" ht="13.5">
      <c r="B82" s="42">
        <v>74</v>
      </c>
      <c r="C82" s="74">
        <f t="shared" si="6"/>
      </c>
      <c r="D82" s="74"/>
      <c r="E82" s="42"/>
      <c r="F82" s="8"/>
      <c r="G82" s="42" t="s">
        <v>3</v>
      </c>
      <c r="H82" s="75"/>
      <c r="I82" s="75"/>
      <c r="J82" s="42"/>
      <c r="K82" s="74">
        <f t="shared" si="5"/>
      </c>
      <c r="L82" s="74"/>
      <c r="M82" s="6">
        <f t="shared" si="7"/>
      </c>
      <c r="N82" s="42"/>
      <c r="O82" s="8"/>
      <c r="P82" s="75"/>
      <c r="Q82" s="75"/>
      <c r="R82" s="76">
        <f t="shared" si="8"/>
      </c>
      <c r="S82" s="76"/>
      <c r="T82" s="77">
        <f t="shared" si="9"/>
      </c>
      <c r="U82" s="77"/>
    </row>
    <row r="83" spans="2:21" ht="13.5">
      <c r="B83" s="42">
        <v>75</v>
      </c>
      <c r="C83" s="74">
        <f t="shared" si="6"/>
      </c>
      <c r="D83" s="74"/>
      <c r="E83" s="42"/>
      <c r="F83" s="8"/>
      <c r="G83" s="42" t="s">
        <v>3</v>
      </c>
      <c r="H83" s="75"/>
      <c r="I83" s="75"/>
      <c r="J83" s="42"/>
      <c r="K83" s="74">
        <f t="shared" si="5"/>
      </c>
      <c r="L83" s="74"/>
      <c r="M83" s="6">
        <f t="shared" si="7"/>
      </c>
      <c r="N83" s="42"/>
      <c r="O83" s="8"/>
      <c r="P83" s="75"/>
      <c r="Q83" s="75"/>
      <c r="R83" s="76">
        <f t="shared" si="8"/>
      </c>
      <c r="S83" s="76"/>
      <c r="T83" s="77">
        <f t="shared" si="9"/>
      </c>
      <c r="U83" s="77"/>
    </row>
    <row r="84" spans="2:21" ht="13.5">
      <c r="B84" s="42">
        <v>76</v>
      </c>
      <c r="C84" s="74">
        <f t="shared" si="6"/>
      </c>
      <c r="D84" s="74"/>
      <c r="E84" s="42"/>
      <c r="F84" s="8"/>
      <c r="G84" s="42" t="s">
        <v>3</v>
      </c>
      <c r="H84" s="75"/>
      <c r="I84" s="75"/>
      <c r="J84" s="42"/>
      <c r="K84" s="74">
        <f t="shared" si="5"/>
      </c>
      <c r="L84" s="74"/>
      <c r="M84" s="6">
        <f t="shared" si="7"/>
      </c>
      <c r="N84" s="42"/>
      <c r="O84" s="8"/>
      <c r="P84" s="75"/>
      <c r="Q84" s="75"/>
      <c r="R84" s="76">
        <f t="shared" si="8"/>
      </c>
      <c r="S84" s="76"/>
      <c r="T84" s="77">
        <f t="shared" si="9"/>
      </c>
      <c r="U84" s="77"/>
    </row>
    <row r="85" spans="2:21" ht="13.5">
      <c r="B85" s="42">
        <v>77</v>
      </c>
      <c r="C85" s="74">
        <f t="shared" si="6"/>
      </c>
      <c r="D85" s="74"/>
      <c r="E85" s="42"/>
      <c r="F85" s="8"/>
      <c r="G85" s="42" t="s">
        <v>4</v>
      </c>
      <c r="H85" s="75"/>
      <c r="I85" s="75"/>
      <c r="J85" s="42"/>
      <c r="K85" s="74">
        <f t="shared" si="5"/>
      </c>
      <c r="L85" s="74"/>
      <c r="M85" s="6">
        <f t="shared" si="7"/>
      </c>
      <c r="N85" s="42"/>
      <c r="O85" s="8"/>
      <c r="P85" s="75"/>
      <c r="Q85" s="75"/>
      <c r="R85" s="76">
        <f t="shared" si="8"/>
      </c>
      <c r="S85" s="76"/>
      <c r="T85" s="77">
        <f t="shared" si="9"/>
      </c>
      <c r="U85" s="77"/>
    </row>
    <row r="86" spans="2:21" ht="13.5">
      <c r="B86" s="42">
        <v>78</v>
      </c>
      <c r="C86" s="74">
        <f t="shared" si="6"/>
      </c>
      <c r="D86" s="74"/>
      <c r="E86" s="42"/>
      <c r="F86" s="8"/>
      <c r="G86" s="42" t="s">
        <v>3</v>
      </c>
      <c r="H86" s="75"/>
      <c r="I86" s="75"/>
      <c r="J86" s="42"/>
      <c r="K86" s="74">
        <f t="shared" si="5"/>
      </c>
      <c r="L86" s="74"/>
      <c r="M86" s="6">
        <f t="shared" si="7"/>
      </c>
      <c r="N86" s="42"/>
      <c r="O86" s="8"/>
      <c r="P86" s="75"/>
      <c r="Q86" s="75"/>
      <c r="R86" s="76">
        <f t="shared" si="8"/>
      </c>
      <c r="S86" s="76"/>
      <c r="T86" s="77">
        <f t="shared" si="9"/>
      </c>
      <c r="U86" s="77"/>
    </row>
    <row r="87" spans="2:21" ht="13.5">
      <c r="B87" s="42">
        <v>79</v>
      </c>
      <c r="C87" s="74">
        <f t="shared" si="6"/>
      </c>
      <c r="D87" s="74"/>
      <c r="E87" s="42"/>
      <c r="F87" s="8"/>
      <c r="G87" s="42" t="s">
        <v>4</v>
      </c>
      <c r="H87" s="75"/>
      <c r="I87" s="75"/>
      <c r="J87" s="42"/>
      <c r="K87" s="74">
        <f t="shared" si="5"/>
      </c>
      <c r="L87" s="74"/>
      <c r="M87" s="6">
        <f t="shared" si="7"/>
      </c>
      <c r="N87" s="42"/>
      <c r="O87" s="8"/>
      <c r="P87" s="75"/>
      <c r="Q87" s="75"/>
      <c r="R87" s="76">
        <f t="shared" si="8"/>
      </c>
      <c r="S87" s="76"/>
      <c r="T87" s="77">
        <f t="shared" si="9"/>
      </c>
      <c r="U87" s="77"/>
    </row>
    <row r="88" spans="2:21" ht="13.5">
      <c r="B88" s="42">
        <v>80</v>
      </c>
      <c r="C88" s="74">
        <f t="shared" si="6"/>
      </c>
      <c r="D88" s="74"/>
      <c r="E88" s="42"/>
      <c r="F88" s="8"/>
      <c r="G88" s="42" t="s">
        <v>4</v>
      </c>
      <c r="H88" s="75"/>
      <c r="I88" s="75"/>
      <c r="J88" s="42"/>
      <c r="K88" s="74">
        <f t="shared" si="5"/>
      </c>
      <c r="L88" s="74"/>
      <c r="M88" s="6">
        <f t="shared" si="7"/>
      </c>
      <c r="N88" s="42"/>
      <c r="O88" s="8"/>
      <c r="P88" s="75"/>
      <c r="Q88" s="75"/>
      <c r="R88" s="76">
        <f t="shared" si="8"/>
      </c>
      <c r="S88" s="76"/>
      <c r="T88" s="77">
        <f t="shared" si="9"/>
      </c>
      <c r="U88" s="77"/>
    </row>
    <row r="89" spans="2:21" ht="13.5">
      <c r="B89" s="42">
        <v>81</v>
      </c>
      <c r="C89" s="74">
        <f t="shared" si="6"/>
      </c>
      <c r="D89" s="74"/>
      <c r="E89" s="42"/>
      <c r="F89" s="8"/>
      <c r="G89" s="42" t="s">
        <v>4</v>
      </c>
      <c r="H89" s="75"/>
      <c r="I89" s="75"/>
      <c r="J89" s="42"/>
      <c r="K89" s="74">
        <f t="shared" si="5"/>
      </c>
      <c r="L89" s="74"/>
      <c r="M89" s="6">
        <f t="shared" si="7"/>
      </c>
      <c r="N89" s="42"/>
      <c r="O89" s="8"/>
      <c r="P89" s="75"/>
      <c r="Q89" s="75"/>
      <c r="R89" s="76">
        <f t="shared" si="8"/>
      </c>
      <c r="S89" s="76"/>
      <c r="T89" s="77">
        <f t="shared" si="9"/>
      </c>
      <c r="U89" s="77"/>
    </row>
    <row r="90" spans="2:21" ht="13.5">
      <c r="B90" s="42">
        <v>82</v>
      </c>
      <c r="C90" s="74">
        <f t="shared" si="6"/>
      </c>
      <c r="D90" s="74"/>
      <c r="E90" s="42"/>
      <c r="F90" s="8"/>
      <c r="G90" s="42" t="s">
        <v>4</v>
      </c>
      <c r="H90" s="75"/>
      <c r="I90" s="75"/>
      <c r="J90" s="42"/>
      <c r="K90" s="74">
        <f t="shared" si="5"/>
      </c>
      <c r="L90" s="74"/>
      <c r="M90" s="6">
        <f t="shared" si="7"/>
      </c>
      <c r="N90" s="42"/>
      <c r="O90" s="8"/>
      <c r="P90" s="75"/>
      <c r="Q90" s="75"/>
      <c r="R90" s="76">
        <f t="shared" si="8"/>
      </c>
      <c r="S90" s="76"/>
      <c r="T90" s="77">
        <f t="shared" si="9"/>
      </c>
      <c r="U90" s="77"/>
    </row>
    <row r="91" spans="2:21" ht="13.5">
      <c r="B91" s="42">
        <v>83</v>
      </c>
      <c r="C91" s="74">
        <f t="shared" si="6"/>
      </c>
      <c r="D91" s="74"/>
      <c r="E91" s="42"/>
      <c r="F91" s="8"/>
      <c r="G91" s="42" t="s">
        <v>4</v>
      </c>
      <c r="H91" s="75"/>
      <c r="I91" s="75"/>
      <c r="J91" s="42"/>
      <c r="K91" s="74">
        <f t="shared" si="5"/>
      </c>
      <c r="L91" s="74"/>
      <c r="M91" s="6">
        <f t="shared" si="7"/>
      </c>
      <c r="N91" s="42"/>
      <c r="O91" s="8"/>
      <c r="P91" s="75"/>
      <c r="Q91" s="75"/>
      <c r="R91" s="76">
        <f t="shared" si="8"/>
      </c>
      <c r="S91" s="76"/>
      <c r="T91" s="77">
        <f t="shared" si="9"/>
      </c>
      <c r="U91" s="77"/>
    </row>
    <row r="92" spans="2:21" ht="13.5">
      <c r="B92" s="42">
        <v>84</v>
      </c>
      <c r="C92" s="74">
        <f t="shared" si="6"/>
      </c>
      <c r="D92" s="74"/>
      <c r="E92" s="42"/>
      <c r="F92" s="8"/>
      <c r="G92" s="42" t="s">
        <v>3</v>
      </c>
      <c r="H92" s="75"/>
      <c r="I92" s="75"/>
      <c r="J92" s="42"/>
      <c r="K92" s="74">
        <f t="shared" si="5"/>
      </c>
      <c r="L92" s="74"/>
      <c r="M92" s="6">
        <f t="shared" si="7"/>
      </c>
      <c r="N92" s="42"/>
      <c r="O92" s="8"/>
      <c r="P92" s="75"/>
      <c r="Q92" s="75"/>
      <c r="R92" s="76">
        <f t="shared" si="8"/>
      </c>
      <c r="S92" s="76"/>
      <c r="T92" s="77">
        <f t="shared" si="9"/>
      </c>
      <c r="U92" s="77"/>
    </row>
    <row r="93" spans="2:21" ht="13.5">
      <c r="B93" s="42">
        <v>85</v>
      </c>
      <c r="C93" s="74">
        <f t="shared" si="6"/>
      </c>
      <c r="D93" s="74"/>
      <c r="E93" s="42"/>
      <c r="F93" s="8"/>
      <c r="G93" s="42" t="s">
        <v>4</v>
      </c>
      <c r="H93" s="75"/>
      <c r="I93" s="75"/>
      <c r="J93" s="42"/>
      <c r="K93" s="74">
        <f t="shared" si="5"/>
      </c>
      <c r="L93" s="74"/>
      <c r="M93" s="6">
        <f t="shared" si="7"/>
      </c>
      <c r="N93" s="42"/>
      <c r="O93" s="8"/>
      <c r="P93" s="75"/>
      <c r="Q93" s="75"/>
      <c r="R93" s="76">
        <f t="shared" si="8"/>
      </c>
      <c r="S93" s="76"/>
      <c r="T93" s="77">
        <f t="shared" si="9"/>
      </c>
      <c r="U93" s="77"/>
    </row>
    <row r="94" spans="2:21" ht="13.5">
      <c r="B94" s="42">
        <v>86</v>
      </c>
      <c r="C94" s="74">
        <f t="shared" si="6"/>
      </c>
      <c r="D94" s="74"/>
      <c r="E94" s="42"/>
      <c r="F94" s="8"/>
      <c r="G94" s="42" t="s">
        <v>3</v>
      </c>
      <c r="H94" s="75"/>
      <c r="I94" s="75"/>
      <c r="J94" s="42"/>
      <c r="K94" s="74">
        <f t="shared" si="5"/>
      </c>
      <c r="L94" s="74"/>
      <c r="M94" s="6">
        <f t="shared" si="7"/>
      </c>
      <c r="N94" s="42"/>
      <c r="O94" s="8"/>
      <c r="P94" s="75"/>
      <c r="Q94" s="75"/>
      <c r="R94" s="76">
        <f t="shared" si="8"/>
      </c>
      <c r="S94" s="76"/>
      <c r="T94" s="77">
        <f t="shared" si="9"/>
      </c>
      <c r="U94" s="77"/>
    </row>
    <row r="95" spans="2:21" ht="13.5">
      <c r="B95" s="42">
        <v>87</v>
      </c>
      <c r="C95" s="74">
        <f t="shared" si="6"/>
      </c>
      <c r="D95" s="74"/>
      <c r="E95" s="42"/>
      <c r="F95" s="8"/>
      <c r="G95" s="42" t="s">
        <v>4</v>
      </c>
      <c r="H95" s="75"/>
      <c r="I95" s="75"/>
      <c r="J95" s="42"/>
      <c r="K95" s="74">
        <f t="shared" si="5"/>
      </c>
      <c r="L95" s="74"/>
      <c r="M95" s="6">
        <f t="shared" si="7"/>
      </c>
      <c r="N95" s="42"/>
      <c r="O95" s="8"/>
      <c r="P95" s="75"/>
      <c r="Q95" s="75"/>
      <c r="R95" s="76">
        <f t="shared" si="8"/>
      </c>
      <c r="S95" s="76"/>
      <c r="T95" s="77">
        <f t="shared" si="9"/>
      </c>
      <c r="U95" s="77"/>
    </row>
    <row r="96" spans="2:21" ht="13.5">
      <c r="B96" s="42">
        <v>88</v>
      </c>
      <c r="C96" s="74">
        <f t="shared" si="6"/>
      </c>
      <c r="D96" s="74"/>
      <c r="E96" s="42"/>
      <c r="F96" s="8"/>
      <c r="G96" s="42" t="s">
        <v>3</v>
      </c>
      <c r="H96" s="75"/>
      <c r="I96" s="75"/>
      <c r="J96" s="42"/>
      <c r="K96" s="74">
        <f t="shared" si="5"/>
      </c>
      <c r="L96" s="74"/>
      <c r="M96" s="6">
        <f t="shared" si="7"/>
      </c>
      <c r="N96" s="42"/>
      <c r="O96" s="8"/>
      <c r="P96" s="75"/>
      <c r="Q96" s="75"/>
      <c r="R96" s="76">
        <f t="shared" si="8"/>
      </c>
      <c r="S96" s="76"/>
      <c r="T96" s="77">
        <f t="shared" si="9"/>
      </c>
      <c r="U96" s="77"/>
    </row>
    <row r="97" spans="2:21" ht="13.5">
      <c r="B97" s="42">
        <v>89</v>
      </c>
      <c r="C97" s="74">
        <f t="shared" si="6"/>
      </c>
      <c r="D97" s="74"/>
      <c r="E97" s="42"/>
      <c r="F97" s="8"/>
      <c r="G97" s="42" t="s">
        <v>4</v>
      </c>
      <c r="H97" s="75"/>
      <c r="I97" s="75"/>
      <c r="J97" s="42"/>
      <c r="K97" s="74">
        <f t="shared" si="5"/>
      </c>
      <c r="L97" s="74"/>
      <c r="M97" s="6">
        <f t="shared" si="7"/>
      </c>
      <c r="N97" s="42"/>
      <c r="O97" s="8"/>
      <c r="P97" s="75"/>
      <c r="Q97" s="75"/>
      <c r="R97" s="76">
        <f t="shared" si="8"/>
      </c>
      <c r="S97" s="76"/>
      <c r="T97" s="77">
        <f t="shared" si="9"/>
      </c>
      <c r="U97" s="77"/>
    </row>
    <row r="98" spans="2:21" ht="13.5">
      <c r="B98" s="42">
        <v>90</v>
      </c>
      <c r="C98" s="74">
        <f t="shared" si="6"/>
      </c>
      <c r="D98" s="74"/>
      <c r="E98" s="42"/>
      <c r="F98" s="8"/>
      <c r="G98" s="42" t="s">
        <v>3</v>
      </c>
      <c r="H98" s="75"/>
      <c r="I98" s="75"/>
      <c r="J98" s="42"/>
      <c r="K98" s="74">
        <f t="shared" si="5"/>
      </c>
      <c r="L98" s="74"/>
      <c r="M98" s="6">
        <f t="shared" si="7"/>
      </c>
      <c r="N98" s="42"/>
      <c r="O98" s="8"/>
      <c r="P98" s="75"/>
      <c r="Q98" s="75"/>
      <c r="R98" s="76">
        <f t="shared" si="8"/>
      </c>
      <c r="S98" s="76"/>
      <c r="T98" s="77">
        <f t="shared" si="9"/>
      </c>
      <c r="U98" s="77"/>
    </row>
    <row r="99" spans="2:21" ht="13.5">
      <c r="B99" s="42">
        <v>91</v>
      </c>
      <c r="C99" s="74">
        <f t="shared" si="6"/>
      </c>
      <c r="D99" s="74"/>
      <c r="E99" s="42"/>
      <c r="F99" s="8"/>
      <c r="G99" s="42" t="s">
        <v>4</v>
      </c>
      <c r="H99" s="75"/>
      <c r="I99" s="75"/>
      <c r="J99" s="42"/>
      <c r="K99" s="74">
        <f t="shared" si="5"/>
      </c>
      <c r="L99" s="74"/>
      <c r="M99" s="6">
        <f t="shared" si="7"/>
      </c>
      <c r="N99" s="42"/>
      <c r="O99" s="8"/>
      <c r="P99" s="75"/>
      <c r="Q99" s="75"/>
      <c r="R99" s="76">
        <f t="shared" si="8"/>
      </c>
      <c r="S99" s="76"/>
      <c r="T99" s="77">
        <f t="shared" si="9"/>
      </c>
      <c r="U99" s="77"/>
    </row>
    <row r="100" spans="2:21" ht="13.5">
      <c r="B100" s="42">
        <v>92</v>
      </c>
      <c r="C100" s="74">
        <f t="shared" si="6"/>
      </c>
      <c r="D100" s="74"/>
      <c r="E100" s="42"/>
      <c r="F100" s="8"/>
      <c r="G100" s="42" t="s">
        <v>4</v>
      </c>
      <c r="H100" s="75"/>
      <c r="I100" s="75"/>
      <c r="J100" s="42"/>
      <c r="K100" s="74">
        <f t="shared" si="5"/>
      </c>
      <c r="L100" s="74"/>
      <c r="M100" s="6">
        <f t="shared" si="7"/>
      </c>
      <c r="N100" s="42"/>
      <c r="O100" s="8"/>
      <c r="P100" s="75"/>
      <c r="Q100" s="75"/>
      <c r="R100" s="76">
        <f t="shared" si="8"/>
      </c>
      <c r="S100" s="76"/>
      <c r="T100" s="77">
        <f t="shared" si="9"/>
      </c>
      <c r="U100" s="77"/>
    </row>
    <row r="101" spans="2:21" ht="13.5">
      <c r="B101" s="42">
        <v>93</v>
      </c>
      <c r="C101" s="74">
        <f t="shared" si="6"/>
      </c>
      <c r="D101" s="74"/>
      <c r="E101" s="42"/>
      <c r="F101" s="8"/>
      <c r="G101" s="42" t="s">
        <v>3</v>
      </c>
      <c r="H101" s="75"/>
      <c r="I101" s="75"/>
      <c r="J101" s="42"/>
      <c r="K101" s="74">
        <f t="shared" si="5"/>
      </c>
      <c r="L101" s="74"/>
      <c r="M101" s="6">
        <f t="shared" si="7"/>
      </c>
      <c r="N101" s="42"/>
      <c r="O101" s="8"/>
      <c r="P101" s="75"/>
      <c r="Q101" s="75"/>
      <c r="R101" s="76">
        <f t="shared" si="8"/>
      </c>
      <c r="S101" s="76"/>
      <c r="T101" s="77">
        <f t="shared" si="9"/>
      </c>
      <c r="U101" s="77"/>
    </row>
    <row r="102" spans="2:21" ht="13.5">
      <c r="B102" s="42">
        <v>94</v>
      </c>
      <c r="C102" s="74">
        <f t="shared" si="6"/>
      </c>
      <c r="D102" s="74"/>
      <c r="E102" s="42"/>
      <c r="F102" s="8"/>
      <c r="G102" s="42" t="s">
        <v>3</v>
      </c>
      <c r="H102" s="75"/>
      <c r="I102" s="75"/>
      <c r="J102" s="42"/>
      <c r="K102" s="74">
        <f t="shared" si="5"/>
      </c>
      <c r="L102" s="74"/>
      <c r="M102" s="6">
        <f t="shared" si="7"/>
      </c>
      <c r="N102" s="42"/>
      <c r="O102" s="8"/>
      <c r="P102" s="75"/>
      <c r="Q102" s="75"/>
      <c r="R102" s="76">
        <f t="shared" si="8"/>
      </c>
      <c r="S102" s="76"/>
      <c r="T102" s="77">
        <f t="shared" si="9"/>
      </c>
      <c r="U102" s="77"/>
    </row>
    <row r="103" spans="2:21" ht="13.5">
      <c r="B103" s="42">
        <v>95</v>
      </c>
      <c r="C103" s="74">
        <f t="shared" si="6"/>
      </c>
      <c r="D103" s="74"/>
      <c r="E103" s="42"/>
      <c r="F103" s="8"/>
      <c r="G103" s="42" t="s">
        <v>3</v>
      </c>
      <c r="H103" s="75"/>
      <c r="I103" s="75"/>
      <c r="J103" s="42"/>
      <c r="K103" s="74">
        <f t="shared" si="5"/>
      </c>
      <c r="L103" s="74"/>
      <c r="M103" s="6">
        <f t="shared" si="7"/>
      </c>
      <c r="N103" s="42"/>
      <c r="O103" s="8"/>
      <c r="P103" s="75"/>
      <c r="Q103" s="75"/>
      <c r="R103" s="76">
        <f t="shared" si="8"/>
      </c>
      <c r="S103" s="76"/>
      <c r="T103" s="77">
        <f t="shared" si="9"/>
      </c>
      <c r="U103" s="77"/>
    </row>
    <row r="104" spans="2:21" ht="13.5">
      <c r="B104" s="42">
        <v>96</v>
      </c>
      <c r="C104" s="74">
        <f t="shared" si="6"/>
      </c>
      <c r="D104" s="74"/>
      <c r="E104" s="42"/>
      <c r="F104" s="8"/>
      <c r="G104" s="42" t="s">
        <v>4</v>
      </c>
      <c r="H104" s="75"/>
      <c r="I104" s="75"/>
      <c r="J104" s="42"/>
      <c r="K104" s="74">
        <f t="shared" si="5"/>
      </c>
      <c r="L104" s="74"/>
      <c r="M104" s="6">
        <f t="shared" si="7"/>
      </c>
      <c r="N104" s="42"/>
      <c r="O104" s="8"/>
      <c r="P104" s="75"/>
      <c r="Q104" s="75"/>
      <c r="R104" s="76">
        <f t="shared" si="8"/>
      </c>
      <c r="S104" s="76"/>
      <c r="T104" s="77">
        <f t="shared" si="9"/>
      </c>
      <c r="U104" s="77"/>
    </row>
    <row r="105" spans="2:21" ht="13.5">
      <c r="B105" s="42">
        <v>97</v>
      </c>
      <c r="C105" s="74">
        <f t="shared" si="6"/>
      </c>
      <c r="D105" s="74"/>
      <c r="E105" s="42"/>
      <c r="F105" s="8"/>
      <c r="G105" s="42" t="s">
        <v>3</v>
      </c>
      <c r="H105" s="75"/>
      <c r="I105" s="75"/>
      <c r="J105" s="42"/>
      <c r="K105" s="74">
        <f t="shared" si="5"/>
      </c>
      <c r="L105" s="74"/>
      <c r="M105" s="6">
        <f t="shared" si="7"/>
      </c>
      <c r="N105" s="42"/>
      <c r="O105" s="8"/>
      <c r="P105" s="75"/>
      <c r="Q105" s="75"/>
      <c r="R105" s="76">
        <f t="shared" si="8"/>
      </c>
      <c r="S105" s="76"/>
      <c r="T105" s="77">
        <f t="shared" si="9"/>
      </c>
      <c r="U105" s="77"/>
    </row>
    <row r="106" spans="2:21" ht="13.5">
      <c r="B106" s="42">
        <v>98</v>
      </c>
      <c r="C106" s="74">
        <f t="shared" si="6"/>
      </c>
      <c r="D106" s="74"/>
      <c r="E106" s="42"/>
      <c r="F106" s="8"/>
      <c r="G106" s="42" t="s">
        <v>4</v>
      </c>
      <c r="H106" s="75"/>
      <c r="I106" s="75"/>
      <c r="J106" s="42"/>
      <c r="K106" s="74">
        <f t="shared" si="5"/>
      </c>
      <c r="L106" s="74"/>
      <c r="M106" s="6">
        <f t="shared" si="7"/>
      </c>
      <c r="N106" s="42"/>
      <c r="O106" s="8"/>
      <c r="P106" s="75"/>
      <c r="Q106" s="75"/>
      <c r="R106" s="76">
        <f t="shared" si="8"/>
      </c>
      <c r="S106" s="76"/>
      <c r="T106" s="77">
        <f t="shared" si="9"/>
      </c>
      <c r="U106" s="77"/>
    </row>
    <row r="107" spans="2:21" ht="13.5">
      <c r="B107" s="42">
        <v>99</v>
      </c>
      <c r="C107" s="74">
        <f t="shared" si="6"/>
      </c>
      <c r="D107" s="74"/>
      <c r="E107" s="42"/>
      <c r="F107" s="8"/>
      <c r="G107" s="42" t="s">
        <v>4</v>
      </c>
      <c r="H107" s="75"/>
      <c r="I107" s="75"/>
      <c r="J107" s="42"/>
      <c r="K107" s="74">
        <f t="shared" si="5"/>
      </c>
      <c r="L107" s="74"/>
      <c r="M107" s="6">
        <f t="shared" si="7"/>
      </c>
      <c r="N107" s="42"/>
      <c r="O107" s="8"/>
      <c r="P107" s="75"/>
      <c r="Q107" s="75"/>
      <c r="R107" s="76">
        <f t="shared" si="8"/>
      </c>
      <c r="S107" s="76"/>
      <c r="T107" s="77">
        <f t="shared" si="9"/>
      </c>
      <c r="U107" s="77"/>
    </row>
    <row r="108" spans="2:21" ht="13.5">
      <c r="B108" s="42">
        <v>100</v>
      </c>
      <c r="C108" s="74">
        <f t="shared" si="6"/>
      </c>
      <c r="D108" s="74"/>
      <c r="E108" s="42"/>
      <c r="F108" s="8"/>
      <c r="G108" s="42" t="s">
        <v>3</v>
      </c>
      <c r="H108" s="75"/>
      <c r="I108" s="75"/>
      <c r="J108" s="42"/>
      <c r="K108" s="74">
        <f t="shared" si="5"/>
      </c>
      <c r="L108" s="74"/>
      <c r="M108" s="6">
        <f t="shared" si="7"/>
      </c>
      <c r="N108" s="42"/>
      <c r="O108" s="8"/>
      <c r="P108" s="75"/>
      <c r="Q108" s="75"/>
      <c r="R108" s="76">
        <f t="shared" si="8"/>
      </c>
      <c r="S108" s="76"/>
      <c r="T108" s="77">
        <f t="shared" si="9"/>
      </c>
      <c r="U108" s="7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8" operator="equal" stopIfTrue="1">
      <formula>"買"</formula>
    </cfRule>
    <cfRule type="cellIs" priority="2" dxfId="169" operator="equal" stopIfTrue="1">
      <formula>"売"</formula>
    </cfRule>
  </conditionalFormatting>
  <conditionalFormatting sqref="G9:G11 G14:G45 G47:G108">
    <cfRule type="cellIs" priority="7" dxfId="168" operator="equal" stopIfTrue="1">
      <formula>"買"</formula>
    </cfRule>
    <cfRule type="cellIs" priority="8" dxfId="169" operator="equal" stopIfTrue="1">
      <formula>"売"</formula>
    </cfRule>
  </conditionalFormatting>
  <conditionalFormatting sqref="G12">
    <cfRule type="cellIs" priority="5" dxfId="168" operator="equal" stopIfTrue="1">
      <formula>"買"</formula>
    </cfRule>
    <cfRule type="cellIs" priority="6" dxfId="169" operator="equal" stopIfTrue="1">
      <formula>"売"</formula>
    </cfRule>
  </conditionalFormatting>
  <conditionalFormatting sqref="G13">
    <cfRule type="cellIs" priority="3" dxfId="168" operator="equal" stopIfTrue="1">
      <formula>"買"</formula>
    </cfRule>
    <cfRule type="cellIs" priority="4" dxfId="16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9.00390625" defaultRowHeight="13.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U298"/>
  <sheetViews>
    <sheetView zoomScale="90" zoomScaleNormal="90" zoomScalePageLayoutView="0" workbookViewId="0" topLeftCell="A1">
      <pane ySplit="8" topLeftCell="A27" activePane="bottomLeft" state="frozen"/>
      <selection pane="topLeft" activeCell="A1" sqref="A1"/>
      <selection pane="bottomLeft" activeCell="C40" sqref="C40:D40"/>
    </sheetView>
  </sheetViews>
  <sheetFormatPr defaultColWidth="9.00390625" defaultRowHeight="13.5"/>
  <cols>
    <col min="1" max="1" width="2.875" style="0" customWidth="1"/>
    <col min="2" max="18" width="6.625" style="0" customWidth="1"/>
    <col min="22" max="22" width="10.875" style="20" bestFit="1" customWidth="1"/>
  </cols>
  <sheetData>
    <row r="2" spans="2:20" ht="13.5">
      <c r="B2" s="43" t="s">
        <v>5</v>
      </c>
      <c r="C2" s="43"/>
      <c r="D2" s="45" t="s">
        <v>46</v>
      </c>
      <c r="E2" s="45"/>
      <c r="F2" s="43" t="s">
        <v>6</v>
      </c>
      <c r="G2" s="43"/>
      <c r="H2" s="45" t="s">
        <v>35</v>
      </c>
      <c r="I2" s="45"/>
      <c r="J2" s="43" t="s">
        <v>7</v>
      </c>
      <c r="K2" s="43"/>
      <c r="L2" s="44">
        <f>C9</f>
        <v>1000000</v>
      </c>
      <c r="M2" s="45"/>
      <c r="N2" s="43" t="s">
        <v>8</v>
      </c>
      <c r="O2" s="43"/>
      <c r="P2" s="44" t="e">
        <f>#REF!+#REF!</f>
        <v>#REF!</v>
      </c>
      <c r="Q2" s="45"/>
      <c r="R2" s="1"/>
      <c r="S2" s="1"/>
      <c r="T2" s="1"/>
    </row>
    <row r="3" spans="2:19" ht="57" customHeight="1">
      <c r="B3" s="43" t="s">
        <v>9</v>
      </c>
      <c r="C3" s="43"/>
      <c r="D3" s="46" t="s">
        <v>36</v>
      </c>
      <c r="E3" s="46"/>
      <c r="F3" s="46"/>
      <c r="G3" s="46"/>
      <c r="H3" s="46"/>
      <c r="I3" s="46"/>
      <c r="J3" s="43" t="s">
        <v>10</v>
      </c>
      <c r="K3" s="43"/>
      <c r="L3" s="46" t="s">
        <v>34</v>
      </c>
      <c r="M3" s="47"/>
      <c r="N3" s="47"/>
      <c r="O3" s="47"/>
      <c r="P3" s="47"/>
      <c r="Q3" s="47"/>
      <c r="R3" s="1"/>
      <c r="S3" s="1"/>
    </row>
    <row r="4" spans="2:20" ht="13.5">
      <c r="B4" s="43" t="s">
        <v>11</v>
      </c>
      <c r="C4" s="43"/>
      <c r="D4" s="48">
        <f>SUM($R$9:$S$837)</f>
        <v>23857627</v>
      </c>
      <c r="E4" s="48"/>
      <c r="F4" s="43" t="s">
        <v>12</v>
      </c>
      <c r="G4" s="43"/>
      <c r="H4" s="49">
        <f>SUM($T$9:$U$53)</f>
        <v>4778.499999999996</v>
      </c>
      <c r="I4" s="45"/>
      <c r="J4" s="50" t="s">
        <v>13</v>
      </c>
      <c r="K4" s="50"/>
      <c r="L4" s="44">
        <f>MAX($C$9:$D$834)-C9</f>
        <v>18271989</v>
      </c>
      <c r="M4" s="44"/>
      <c r="N4" s="50" t="s">
        <v>14</v>
      </c>
      <c r="O4" s="50"/>
      <c r="P4" s="48">
        <f>MIN($C$9:$D$834)-C9</f>
        <v>-62642</v>
      </c>
      <c r="Q4" s="48"/>
      <c r="R4" s="1"/>
      <c r="S4" s="1"/>
      <c r="T4" s="1"/>
    </row>
    <row r="5" spans="2:20" ht="13.5">
      <c r="B5" s="36" t="s">
        <v>15</v>
      </c>
      <c r="C5" s="2">
        <f>COUNTIF($R$9:$R$834,"&gt;0")</f>
        <v>108</v>
      </c>
      <c r="D5" s="37" t="s">
        <v>16</v>
      </c>
      <c r="E5" s="16">
        <f>COUNTIF($R$9:$R$834,"&lt;0")</f>
        <v>150</v>
      </c>
      <c r="F5" s="37" t="s">
        <v>17</v>
      </c>
      <c r="G5" s="2">
        <f>COUNTIF($R$9:$R$834,"=0")</f>
        <v>0</v>
      </c>
      <c r="H5" s="37" t="s">
        <v>18</v>
      </c>
      <c r="I5" s="3">
        <f>C5/SUM(C5,E5,G5)</f>
        <v>0.4186046511627907</v>
      </c>
      <c r="J5" s="51" t="s">
        <v>19</v>
      </c>
      <c r="K5" s="43"/>
      <c r="L5" s="52">
        <v>6</v>
      </c>
      <c r="M5" s="53"/>
      <c r="N5" s="18" t="s">
        <v>20</v>
      </c>
      <c r="O5" s="9"/>
      <c r="P5" s="52">
        <v>11</v>
      </c>
      <c r="Q5" s="5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21</v>
      </c>
      <c r="C7" s="56" t="s">
        <v>22</v>
      </c>
      <c r="D7" s="57"/>
      <c r="E7" s="60" t="s">
        <v>23</v>
      </c>
      <c r="F7" s="61"/>
      <c r="G7" s="61"/>
      <c r="H7" s="61"/>
      <c r="I7" s="62"/>
      <c r="J7" s="63" t="s">
        <v>52</v>
      </c>
      <c r="K7" s="64"/>
      <c r="L7" s="65"/>
      <c r="M7" s="66" t="s">
        <v>24</v>
      </c>
      <c r="N7" s="67" t="s">
        <v>25</v>
      </c>
      <c r="O7" s="68"/>
      <c r="P7" s="68"/>
      <c r="Q7" s="69"/>
      <c r="R7" s="70" t="s">
        <v>26</v>
      </c>
      <c r="S7" s="70"/>
      <c r="T7" s="70"/>
      <c r="U7" s="70"/>
    </row>
    <row r="8" spans="2:21" ht="13.5">
      <c r="B8" s="55"/>
      <c r="C8" s="58"/>
      <c r="D8" s="59"/>
      <c r="E8" s="19" t="s">
        <v>27</v>
      </c>
      <c r="F8" s="19" t="s">
        <v>28</v>
      </c>
      <c r="G8" s="19" t="s">
        <v>29</v>
      </c>
      <c r="H8" s="71" t="s">
        <v>30</v>
      </c>
      <c r="I8" s="62"/>
      <c r="J8" s="4" t="s">
        <v>31</v>
      </c>
      <c r="K8" s="72" t="s">
        <v>32</v>
      </c>
      <c r="L8" s="65"/>
      <c r="M8" s="66"/>
      <c r="N8" s="5" t="s">
        <v>27</v>
      </c>
      <c r="O8" s="5" t="s">
        <v>28</v>
      </c>
      <c r="P8" s="73" t="s">
        <v>30</v>
      </c>
      <c r="Q8" s="69"/>
      <c r="R8" s="70" t="s">
        <v>33</v>
      </c>
      <c r="S8" s="70"/>
      <c r="T8" s="70" t="s">
        <v>31</v>
      </c>
      <c r="U8" s="70"/>
    </row>
    <row r="9" spans="2:21" s="20" customFormat="1" ht="13.5">
      <c r="B9" s="35">
        <v>1</v>
      </c>
      <c r="C9" s="74">
        <v>1000000</v>
      </c>
      <c r="D9" s="74"/>
      <c r="E9" s="35">
        <v>1995</v>
      </c>
      <c r="F9" s="8">
        <v>20154</v>
      </c>
      <c r="G9" s="35" t="s">
        <v>3</v>
      </c>
      <c r="H9" s="75">
        <v>128.87</v>
      </c>
      <c r="I9" s="75"/>
      <c r="J9" s="35">
        <v>268</v>
      </c>
      <c r="K9" s="74">
        <f>IF(F9="","",C9*0.01)</f>
        <v>10000</v>
      </c>
      <c r="L9" s="74"/>
      <c r="M9" s="6">
        <f>IF(J9="","",ROUNDDOWN(K9/(J9/81)/100000,2))</f>
        <v>0.03</v>
      </c>
      <c r="N9" s="35">
        <v>1995</v>
      </c>
      <c r="O9" s="8">
        <v>42078</v>
      </c>
      <c r="P9" s="75">
        <v>124.8</v>
      </c>
      <c r="Q9" s="75"/>
      <c r="R9" s="76">
        <f>IF(O9="","",ROUNDDOWN((IF(G9="売",H9-P9,P9-H9))*M9*10000000/81,0))</f>
        <v>15074</v>
      </c>
      <c r="S9" s="76"/>
      <c r="T9" s="77">
        <f>IF(O9="","",IF(R9&lt;0,J9*(-1),IF(G9="買",(P9-H9)*100,(H9-P9)*100)))</f>
        <v>407.00000000000074</v>
      </c>
      <c r="U9" s="77"/>
    </row>
    <row r="10" spans="2:21" s="20" customFormat="1" ht="13.5">
      <c r="B10" s="35">
        <v>2</v>
      </c>
      <c r="C10" s="74">
        <f>IF(R9="",J15,C9+R9)</f>
        <v>1015074</v>
      </c>
      <c r="D10" s="74"/>
      <c r="E10" s="35">
        <v>1996</v>
      </c>
      <c r="F10" s="8">
        <v>34899</v>
      </c>
      <c r="G10" s="35" t="s">
        <v>4</v>
      </c>
      <c r="H10" s="75">
        <v>124.58</v>
      </c>
      <c r="I10" s="75"/>
      <c r="J10" s="35">
        <v>140</v>
      </c>
      <c r="K10" s="74">
        <f aca="true" t="shared" si="0" ref="K10:K53">IF(F10="","",C10*0.01)</f>
        <v>10150.74</v>
      </c>
      <c r="L10" s="74"/>
      <c r="M10" s="6">
        <f aca="true" t="shared" si="1" ref="M10:M53">IF(J10="","",ROUNDDOWN(K10/(J10/81)/100000,2))</f>
        <v>0.05</v>
      </c>
      <c r="N10" s="35">
        <v>1996</v>
      </c>
      <c r="O10" s="8">
        <v>42210</v>
      </c>
      <c r="P10" s="83">
        <v>122.84</v>
      </c>
      <c r="Q10" s="83"/>
      <c r="R10" s="76">
        <f aca="true" t="shared" si="2" ref="R10:R53">IF(O10="","",ROUNDDOWN((IF(G10="売",H10-P10,P10-H10))*M10*10000000/81,0))</f>
        <v>-10740</v>
      </c>
      <c r="S10" s="76"/>
      <c r="T10" s="77">
        <f aca="true" t="shared" si="3" ref="T10:T53">IF(O10="","",IF(R10&lt;0,J10*(-1),IF(G10="買",(P10-H10)*100,(H10-P10)*100)))</f>
        <v>-140</v>
      </c>
      <c r="U10" s="77"/>
    </row>
    <row r="11" spans="2:21" ht="13.5">
      <c r="B11" s="35">
        <v>3</v>
      </c>
      <c r="C11" s="74">
        <f aca="true" t="shared" si="4" ref="C11:C53">IF(R10="","",C10+R10)</f>
        <v>1004334</v>
      </c>
      <c r="D11" s="74"/>
      <c r="E11" s="35">
        <v>1997</v>
      </c>
      <c r="F11" s="8">
        <v>42013</v>
      </c>
      <c r="G11" s="35" t="s">
        <v>3</v>
      </c>
      <c r="H11" s="75">
        <v>143.57</v>
      </c>
      <c r="I11" s="75"/>
      <c r="J11" s="35">
        <v>242</v>
      </c>
      <c r="K11" s="74">
        <f t="shared" si="0"/>
        <v>10043.34</v>
      </c>
      <c r="L11" s="74"/>
      <c r="M11" s="6">
        <f>IF(J11="","",ROUNDDOWN(K11/(J11/81)/100000,2))</f>
        <v>0.03</v>
      </c>
      <c r="N11" s="35">
        <v>1997</v>
      </c>
      <c r="O11" s="8">
        <v>42021</v>
      </c>
      <c r="P11" s="75">
        <v>142.81</v>
      </c>
      <c r="Q11" s="75"/>
      <c r="R11" s="76">
        <f t="shared" si="2"/>
        <v>2814</v>
      </c>
      <c r="S11" s="76"/>
      <c r="T11" s="77">
        <f t="shared" si="3"/>
        <v>75.99999999999909</v>
      </c>
      <c r="U11" s="77"/>
    </row>
    <row r="12" spans="2:21" ht="13.5">
      <c r="B12" s="35">
        <v>4</v>
      </c>
      <c r="C12" s="74">
        <f t="shared" si="4"/>
        <v>1007148</v>
      </c>
      <c r="D12" s="74"/>
      <c r="E12" s="35">
        <v>1997</v>
      </c>
      <c r="F12" s="8">
        <v>42081</v>
      </c>
      <c r="G12" s="35" t="s">
        <v>4</v>
      </c>
      <c r="H12" s="75">
        <v>143.36</v>
      </c>
      <c r="I12" s="75"/>
      <c r="J12" s="35">
        <v>124</v>
      </c>
      <c r="K12" s="74">
        <f t="shared" si="0"/>
        <v>10071.48</v>
      </c>
      <c r="L12" s="74"/>
      <c r="M12" s="6">
        <f t="shared" si="1"/>
        <v>0.06</v>
      </c>
      <c r="N12" s="35">
        <v>1997</v>
      </c>
      <c r="O12" s="8">
        <v>42084</v>
      </c>
      <c r="P12" s="75">
        <v>142.12</v>
      </c>
      <c r="Q12" s="75"/>
      <c r="R12" s="76">
        <f t="shared" si="2"/>
        <v>-9185</v>
      </c>
      <c r="S12" s="76"/>
      <c r="T12" s="77">
        <f t="shared" si="3"/>
        <v>-124</v>
      </c>
      <c r="U12" s="77"/>
    </row>
    <row r="13" spans="2:21" s="20" customFormat="1" ht="13.5">
      <c r="B13" s="35">
        <v>5</v>
      </c>
      <c r="C13" s="74">
        <f t="shared" si="4"/>
        <v>997963</v>
      </c>
      <c r="D13" s="74"/>
      <c r="E13" s="35">
        <v>1997</v>
      </c>
      <c r="F13" s="8">
        <v>42301</v>
      </c>
      <c r="G13" s="35" t="s">
        <v>4</v>
      </c>
      <c r="H13" s="75">
        <v>135.26</v>
      </c>
      <c r="I13" s="75"/>
      <c r="J13" s="35">
        <v>265</v>
      </c>
      <c r="K13" s="74">
        <f t="shared" si="0"/>
        <v>9979.630000000001</v>
      </c>
      <c r="L13" s="74"/>
      <c r="M13" s="6">
        <f t="shared" si="1"/>
        <v>0.03</v>
      </c>
      <c r="N13" s="35">
        <v>1997</v>
      </c>
      <c r="O13" s="8">
        <v>42329</v>
      </c>
      <c r="P13" s="75">
        <v>139.84</v>
      </c>
      <c r="Q13" s="75"/>
      <c r="R13" s="76">
        <f t="shared" si="2"/>
        <v>16962</v>
      </c>
      <c r="S13" s="76"/>
      <c r="T13" s="77">
        <f t="shared" si="3"/>
        <v>458.00000000000125</v>
      </c>
      <c r="U13" s="77"/>
    </row>
    <row r="14" spans="2:21" s="20" customFormat="1" ht="13.5">
      <c r="B14" s="35">
        <v>6</v>
      </c>
      <c r="C14" s="74">
        <f>IF(R13="","",C13+R13)</f>
        <v>1014925</v>
      </c>
      <c r="D14" s="74"/>
      <c r="E14" s="35">
        <v>1998</v>
      </c>
      <c r="F14" s="8">
        <v>42202</v>
      </c>
      <c r="G14" s="35" t="s">
        <v>4</v>
      </c>
      <c r="H14" s="75">
        <v>153.58</v>
      </c>
      <c r="I14" s="75"/>
      <c r="J14" s="35">
        <v>186</v>
      </c>
      <c r="K14" s="74">
        <f t="shared" si="0"/>
        <v>10149.25</v>
      </c>
      <c r="L14" s="74"/>
      <c r="M14" s="6">
        <f t="shared" si="1"/>
        <v>0.04</v>
      </c>
      <c r="N14" s="35">
        <v>1998</v>
      </c>
      <c r="O14" s="8">
        <v>42236</v>
      </c>
      <c r="P14" s="75">
        <v>153.89</v>
      </c>
      <c r="Q14" s="75"/>
      <c r="R14" s="76">
        <f t="shared" si="2"/>
        <v>1530</v>
      </c>
      <c r="S14" s="76"/>
      <c r="T14" s="77">
        <f t="shared" si="3"/>
        <v>30.999999999997385</v>
      </c>
      <c r="U14" s="77"/>
    </row>
    <row r="15" spans="2:21" ht="13.5">
      <c r="B15" s="35">
        <v>7</v>
      </c>
      <c r="C15" s="74">
        <f t="shared" si="4"/>
        <v>1016455</v>
      </c>
      <c r="D15" s="74"/>
      <c r="E15" s="35">
        <v>1999</v>
      </c>
      <c r="F15" s="8">
        <v>42008</v>
      </c>
      <c r="G15" s="35" t="s">
        <v>3</v>
      </c>
      <c r="H15" s="75">
        <v>132</v>
      </c>
      <c r="I15" s="75"/>
      <c r="J15" s="35">
        <v>409</v>
      </c>
      <c r="K15" s="74">
        <f t="shared" si="0"/>
        <v>10164.550000000001</v>
      </c>
      <c r="L15" s="74"/>
      <c r="M15" s="6">
        <f t="shared" si="1"/>
        <v>0.02</v>
      </c>
      <c r="N15" s="35">
        <v>1999</v>
      </c>
      <c r="O15" s="8">
        <v>42052</v>
      </c>
      <c r="P15" s="75">
        <v>133.91</v>
      </c>
      <c r="Q15" s="75"/>
      <c r="R15" s="76">
        <f t="shared" si="2"/>
        <v>-4716</v>
      </c>
      <c r="S15" s="76"/>
      <c r="T15" s="77">
        <f t="shared" si="3"/>
        <v>-409</v>
      </c>
      <c r="U15" s="77"/>
    </row>
    <row r="16" spans="2:21" ht="13.5">
      <c r="B16" s="35">
        <v>8</v>
      </c>
      <c r="C16" s="74">
        <f t="shared" si="4"/>
        <v>1011739</v>
      </c>
      <c r="D16" s="74"/>
      <c r="E16" s="35">
        <v>2000</v>
      </c>
      <c r="F16" s="8">
        <v>42357</v>
      </c>
      <c r="G16" s="35" t="s">
        <v>4</v>
      </c>
      <c r="H16" s="75">
        <v>100.83</v>
      </c>
      <c r="I16" s="75"/>
      <c r="J16" s="35">
        <v>146</v>
      </c>
      <c r="K16" s="74">
        <f t="shared" si="0"/>
        <v>10117.39</v>
      </c>
      <c r="L16" s="74"/>
      <c r="M16" s="6">
        <f t="shared" si="1"/>
        <v>0.05</v>
      </c>
      <c r="N16" s="35">
        <v>2001</v>
      </c>
      <c r="O16" s="8">
        <v>42026</v>
      </c>
      <c r="P16" s="75">
        <v>108.565</v>
      </c>
      <c r="Q16" s="75"/>
      <c r="R16" s="76">
        <f t="shared" si="2"/>
        <v>47746</v>
      </c>
      <c r="S16" s="76"/>
      <c r="T16" s="77">
        <f t="shared" si="3"/>
        <v>773.5</v>
      </c>
      <c r="U16" s="77"/>
    </row>
    <row r="17" spans="2:21" ht="13.5">
      <c r="B17" s="35">
        <v>9</v>
      </c>
      <c r="C17" s="74">
        <f t="shared" si="4"/>
        <v>1059485</v>
      </c>
      <c r="D17" s="74"/>
      <c r="E17" s="35">
        <v>2001</v>
      </c>
      <c r="F17" s="8">
        <v>42357</v>
      </c>
      <c r="G17" s="35" t="s">
        <v>4</v>
      </c>
      <c r="H17" s="75">
        <v>116.04</v>
      </c>
      <c r="I17" s="75"/>
      <c r="J17" s="35">
        <v>170</v>
      </c>
      <c r="K17" s="74">
        <f t="shared" si="0"/>
        <v>10594.85</v>
      </c>
      <c r="L17" s="74"/>
      <c r="M17" s="6">
        <f t="shared" si="1"/>
        <v>0.05</v>
      </c>
      <c r="N17" s="35">
        <v>2001</v>
      </c>
      <c r="O17" s="8">
        <v>42362</v>
      </c>
      <c r="P17" s="75">
        <v>114.34</v>
      </c>
      <c r="Q17" s="75"/>
      <c r="R17" s="76">
        <f t="shared" si="2"/>
        <v>-10493</v>
      </c>
      <c r="S17" s="76"/>
      <c r="T17" s="77">
        <f t="shared" si="3"/>
        <v>-170</v>
      </c>
      <c r="U17" s="77"/>
    </row>
    <row r="18" spans="2:21" ht="13.5">
      <c r="B18" s="35">
        <v>10</v>
      </c>
      <c r="C18" s="74">
        <f t="shared" si="4"/>
        <v>1048992</v>
      </c>
      <c r="D18" s="74"/>
      <c r="E18" s="35">
        <v>2002</v>
      </c>
      <c r="F18" s="8">
        <v>42005</v>
      </c>
      <c r="G18" s="35" t="s">
        <v>4</v>
      </c>
      <c r="H18" s="75">
        <v>117.42</v>
      </c>
      <c r="I18" s="75"/>
      <c r="J18" s="35">
        <v>165</v>
      </c>
      <c r="K18" s="74">
        <f t="shared" si="0"/>
        <v>10489.92</v>
      </c>
      <c r="L18" s="74"/>
      <c r="M18" s="6">
        <f t="shared" si="1"/>
        <v>0.05</v>
      </c>
      <c r="N18" s="35">
        <v>2002</v>
      </c>
      <c r="O18" s="8">
        <v>42019</v>
      </c>
      <c r="P18" s="75">
        <v>115.77</v>
      </c>
      <c r="Q18" s="75"/>
      <c r="R18" s="76">
        <f t="shared" si="2"/>
        <v>-10185</v>
      </c>
      <c r="S18" s="76"/>
      <c r="T18" s="77">
        <f t="shared" si="3"/>
        <v>-165</v>
      </c>
      <c r="U18" s="77"/>
    </row>
    <row r="19" spans="2:21" ht="13.5">
      <c r="B19" s="35">
        <v>11</v>
      </c>
      <c r="C19" s="74">
        <f t="shared" si="4"/>
        <v>1038807</v>
      </c>
      <c r="D19" s="74"/>
      <c r="E19" s="35">
        <v>2002</v>
      </c>
      <c r="F19" s="8">
        <v>113.36</v>
      </c>
      <c r="G19" s="35" t="s">
        <v>4</v>
      </c>
      <c r="H19" s="75">
        <v>113.36</v>
      </c>
      <c r="I19" s="75"/>
      <c r="J19" s="35">
        <v>148</v>
      </c>
      <c r="K19" s="74">
        <f t="shared" si="0"/>
        <v>10388.07</v>
      </c>
      <c r="L19" s="74"/>
      <c r="M19" s="6">
        <f t="shared" si="1"/>
        <v>0.05</v>
      </c>
      <c r="N19" s="35">
        <v>2002</v>
      </c>
      <c r="O19" s="8">
        <v>42102</v>
      </c>
      <c r="P19" s="75">
        <v>115.25</v>
      </c>
      <c r="Q19" s="75"/>
      <c r="R19" s="76">
        <f t="shared" si="2"/>
        <v>11666</v>
      </c>
      <c r="S19" s="76"/>
      <c r="T19" s="77">
        <f t="shared" si="3"/>
        <v>189.00000000000006</v>
      </c>
      <c r="U19" s="77"/>
    </row>
    <row r="20" spans="2:21" ht="13.5">
      <c r="B20" s="35">
        <v>12</v>
      </c>
      <c r="C20" s="74">
        <f>IF(R19="","",C19+R19)</f>
        <v>1050473</v>
      </c>
      <c r="D20" s="74"/>
      <c r="E20" s="35">
        <v>2003</v>
      </c>
      <c r="F20" s="8">
        <v>11.3</v>
      </c>
      <c r="G20" s="35" t="s">
        <v>3</v>
      </c>
      <c r="H20" s="75">
        <v>126.79</v>
      </c>
      <c r="I20" s="75"/>
      <c r="J20" s="35">
        <v>140</v>
      </c>
      <c r="K20" s="74">
        <f t="shared" si="0"/>
        <v>10504.73</v>
      </c>
      <c r="L20" s="74"/>
      <c r="M20" s="6">
        <f t="shared" si="1"/>
        <v>0.06</v>
      </c>
      <c r="N20" s="35">
        <v>2003</v>
      </c>
      <c r="O20" s="8">
        <v>42325</v>
      </c>
      <c r="P20" s="75">
        <v>128.19</v>
      </c>
      <c r="Q20" s="75"/>
      <c r="R20" s="76">
        <f t="shared" si="2"/>
        <v>-10370</v>
      </c>
      <c r="S20" s="76"/>
      <c r="T20" s="77">
        <f t="shared" si="3"/>
        <v>-140</v>
      </c>
      <c r="U20" s="77"/>
    </row>
    <row r="21" spans="2:21" ht="13.5">
      <c r="B21" s="35">
        <v>14</v>
      </c>
      <c r="C21" s="74">
        <f>IF(R20="","",C20+R20)</f>
        <v>1040103</v>
      </c>
      <c r="D21" s="74"/>
      <c r="E21" s="35">
        <v>2004</v>
      </c>
      <c r="F21" s="8">
        <v>42340</v>
      </c>
      <c r="G21" s="35" t="s">
        <v>4</v>
      </c>
      <c r="H21" s="75">
        <v>137.02</v>
      </c>
      <c r="I21" s="75"/>
      <c r="J21" s="35">
        <v>97</v>
      </c>
      <c r="K21" s="74">
        <f t="shared" si="0"/>
        <v>10401.03</v>
      </c>
      <c r="L21" s="74"/>
      <c r="M21" s="6">
        <f t="shared" si="1"/>
        <v>0.08</v>
      </c>
      <c r="N21" s="35">
        <v>2005</v>
      </c>
      <c r="O21" s="8">
        <v>42008</v>
      </c>
      <c r="P21" s="75">
        <v>138.29</v>
      </c>
      <c r="Q21" s="75"/>
      <c r="R21" s="76">
        <f t="shared" si="2"/>
        <v>12543</v>
      </c>
      <c r="S21" s="76"/>
      <c r="T21" s="77">
        <f t="shared" si="3"/>
        <v>126.99999999999818</v>
      </c>
      <c r="U21" s="77"/>
    </row>
    <row r="22" spans="2:21" ht="13.5">
      <c r="B22" s="35">
        <v>15</v>
      </c>
      <c r="C22" s="74">
        <f t="shared" si="4"/>
        <v>1052646</v>
      </c>
      <c r="D22" s="74"/>
      <c r="E22" s="35">
        <v>2005</v>
      </c>
      <c r="F22" s="8">
        <v>42025</v>
      </c>
      <c r="G22" s="35" t="s">
        <v>4</v>
      </c>
      <c r="H22" s="75">
        <v>134.88</v>
      </c>
      <c r="I22" s="75"/>
      <c r="J22" s="35">
        <v>113</v>
      </c>
      <c r="K22" s="74">
        <f t="shared" si="0"/>
        <v>10526.460000000001</v>
      </c>
      <c r="L22" s="74"/>
      <c r="M22" s="6">
        <f t="shared" si="1"/>
        <v>0.07</v>
      </c>
      <c r="N22" s="35">
        <v>2005</v>
      </c>
      <c r="O22" s="8">
        <v>42029</v>
      </c>
      <c r="P22" s="75">
        <v>133.75</v>
      </c>
      <c r="Q22" s="75"/>
      <c r="R22" s="76">
        <f t="shared" si="2"/>
        <v>-9765</v>
      </c>
      <c r="S22" s="76"/>
      <c r="T22" s="77">
        <f t="shared" si="3"/>
        <v>-113</v>
      </c>
      <c r="U22" s="77"/>
    </row>
    <row r="23" spans="2:21" ht="13.5">
      <c r="B23" s="35">
        <v>16</v>
      </c>
      <c r="C23" s="74">
        <f t="shared" si="4"/>
        <v>1042881</v>
      </c>
      <c r="D23" s="74"/>
      <c r="E23" s="35">
        <v>2005</v>
      </c>
      <c r="F23" s="8">
        <v>42057</v>
      </c>
      <c r="G23" s="35" t="s">
        <v>4</v>
      </c>
      <c r="H23" s="75">
        <v>138.14</v>
      </c>
      <c r="I23" s="75"/>
      <c r="J23" s="35">
        <v>106</v>
      </c>
      <c r="K23" s="74">
        <f t="shared" si="0"/>
        <v>10428.81</v>
      </c>
      <c r="L23" s="74"/>
      <c r="M23" s="6">
        <f t="shared" si="1"/>
        <v>0.07</v>
      </c>
      <c r="N23" s="35">
        <v>2005</v>
      </c>
      <c r="O23" s="8">
        <v>42086</v>
      </c>
      <c r="P23" s="75">
        <v>137.18</v>
      </c>
      <c r="Q23" s="75"/>
      <c r="R23" s="76">
        <f t="shared" si="2"/>
        <v>-8296</v>
      </c>
      <c r="S23" s="76"/>
      <c r="T23" s="77">
        <f t="shared" si="3"/>
        <v>-106</v>
      </c>
      <c r="U23" s="77"/>
    </row>
    <row r="24" spans="2:21" ht="13.5">
      <c r="B24" s="38">
        <v>17</v>
      </c>
      <c r="C24" s="74">
        <f t="shared" si="4"/>
        <v>1034585</v>
      </c>
      <c r="D24" s="74"/>
      <c r="E24" s="38">
        <v>2005</v>
      </c>
      <c r="F24" s="8">
        <v>42290</v>
      </c>
      <c r="G24" s="38" t="s">
        <v>4</v>
      </c>
      <c r="H24" s="75">
        <v>137.73</v>
      </c>
      <c r="I24" s="75"/>
      <c r="J24" s="38">
        <v>78</v>
      </c>
      <c r="K24" s="74">
        <f t="shared" si="0"/>
        <v>10345.85</v>
      </c>
      <c r="L24" s="74"/>
      <c r="M24" s="6">
        <f t="shared" si="1"/>
        <v>0.1</v>
      </c>
      <c r="N24" s="38">
        <v>2005</v>
      </c>
      <c r="O24" s="8">
        <v>42315</v>
      </c>
      <c r="P24" s="75">
        <v>139.3</v>
      </c>
      <c r="Q24" s="75"/>
      <c r="R24" s="76">
        <f t="shared" si="2"/>
        <v>19382</v>
      </c>
      <c r="S24" s="76"/>
      <c r="T24" s="77">
        <f t="shared" si="3"/>
        <v>157.00000000000216</v>
      </c>
      <c r="U24" s="77"/>
    </row>
    <row r="25" spans="2:21" ht="13.5">
      <c r="B25" s="35">
        <v>18</v>
      </c>
      <c r="C25" s="74">
        <f t="shared" si="4"/>
        <v>1053967</v>
      </c>
      <c r="D25" s="74"/>
      <c r="E25" s="35">
        <v>2005</v>
      </c>
      <c r="F25" s="8">
        <v>42331</v>
      </c>
      <c r="G25" s="35" t="s">
        <v>4</v>
      </c>
      <c r="H25" s="75">
        <v>140.5</v>
      </c>
      <c r="I25" s="75"/>
      <c r="J25" s="35">
        <v>101</v>
      </c>
      <c r="K25" s="74">
        <f t="shared" si="0"/>
        <v>10539.67</v>
      </c>
      <c r="L25" s="74"/>
      <c r="M25" s="6">
        <f t="shared" si="1"/>
        <v>0.08</v>
      </c>
      <c r="N25" s="35">
        <v>2005</v>
      </c>
      <c r="O25" s="8">
        <v>42346</v>
      </c>
      <c r="P25" s="75">
        <v>141.25</v>
      </c>
      <c r="Q25" s="75"/>
      <c r="R25" s="76">
        <f t="shared" si="2"/>
        <v>7407</v>
      </c>
      <c r="S25" s="76"/>
      <c r="T25" s="77">
        <f t="shared" si="3"/>
        <v>75</v>
      </c>
      <c r="U25" s="77"/>
    </row>
    <row r="26" spans="2:21" ht="13.5">
      <c r="B26" s="35">
        <v>19</v>
      </c>
      <c r="C26" s="74">
        <f t="shared" si="4"/>
        <v>1061374</v>
      </c>
      <c r="D26" s="74"/>
      <c r="E26" s="35">
        <v>2006</v>
      </c>
      <c r="F26" s="8">
        <v>42023</v>
      </c>
      <c r="G26" s="35" t="s">
        <v>4</v>
      </c>
      <c r="H26" s="75">
        <v>139.75</v>
      </c>
      <c r="I26" s="75"/>
      <c r="J26" s="35">
        <v>97</v>
      </c>
      <c r="K26" s="74">
        <f t="shared" si="0"/>
        <v>10613.74</v>
      </c>
      <c r="L26" s="74"/>
      <c r="M26" s="6">
        <f t="shared" si="1"/>
        <v>0.08</v>
      </c>
      <c r="N26" s="35">
        <v>2006</v>
      </c>
      <c r="O26" s="8">
        <v>42042</v>
      </c>
      <c r="P26" s="75">
        <v>151.5</v>
      </c>
      <c r="Q26" s="75"/>
      <c r="R26" s="76">
        <f t="shared" si="2"/>
        <v>116049</v>
      </c>
      <c r="S26" s="76"/>
      <c r="T26" s="77">
        <f t="shared" si="3"/>
        <v>1175</v>
      </c>
      <c r="U26" s="77"/>
    </row>
    <row r="27" spans="2:21" ht="13.5">
      <c r="B27" s="35">
        <v>20</v>
      </c>
      <c r="C27" s="74">
        <f t="shared" si="4"/>
        <v>1177423</v>
      </c>
      <c r="D27" s="74"/>
      <c r="E27" s="35">
        <v>2006</v>
      </c>
      <c r="F27" s="8">
        <v>42147</v>
      </c>
      <c r="G27" s="35" t="s">
        <v>4</v>
      </c>
      <c r="H27" s="75">
        <v>143.86</v>
      </c>
      <c r="I27" s="75"/>
      <c r="J27" s="35">
        <v>124</v>
      </c>
      <c r="K27" s="74">
        <f t="shared" si="0"/>
        <v>11774.23</v>
      </c>
      <c r="L27" s="74"/>
      <c r="M27" s="6">
        <f t="shared" si="1"/>
        <v>0.07</v>
      </c>
      <c r="N27" s="35">
        <v>2006</v>
      </c>
      <c r="O27" s="8">
        <v>42195</v>
      </c>
      <c r="P27" s="75">
        <v>145.31</v>
      </c>
      <c r="Q27" s="75"/>
      <c r="R27" s="76">
        <f t="shared" si="2"/>
        <v>12530</v>
      </c>
      <c r="S27" s="76"/>
      <c r="T27" s="77">
        <f t="shared" si="3"/>
        <v>144.99999999999886</v>
      </c>
      <c r="U27" s="77"/>
    </row>
    <row r="28" spans="2:21" ht="13.5">
      <c r="B28" s="35">
        <v>21</v>
      </c>
      <c r="C28" s="74">
        <f t="shared" si="4"/>
        <v>1189953</v>
      </c>
      <c r="D28" s="74"/>
      <c r="E28" s="35">
        <v>2007</v>
      </c>
      <c r="F28" s="8">
        <v>42093</v>
      </c>
      <c r="G28" s="35" t="s">
        <v>4</v>
      </c>
      <c r="H28" s="75">
        <v>157.59</v>
      </c>
      <c r="I28" s="75"/>
      <c r="J28" s="35">
        <v>94</v>
      </c>
      <c r="K28" s="74">
        <f t="shared" si="0"/>
        <v>11899.53</v>
      </c>
      <c r="L28" s="74"/>
      <c r="M28" s="6">
        <f t="shared" si="1"/>
        <v>0.1</v>
      </c>
      <c r="N28" s="35">
        <v>2007</v>
      </c>
      <c r="O28" s="8">
        <v>42209</v>
      </c>
      <c r="P28" s="75">
        <v>166.49</v>
      </c>
      <c r="Q28" s="75"/>
      <c r="R28" s="76">
        <f>IF(O28="","",ROUNDDOWN((IF(G28="売",H28-P28,P28-H28))*M28*10000000/81,0))</f>
        <v>109876</v>
      </c>
      <c r="S28" s="76"/>
      <c r="T28" s="77">
        <f t="shared" si="3"/>
        <v>890.0000000000006</v>
      </c>
      <c r="U28" s="77"/>
    </row>
    <row r="29" spans="2:21" ht="13.5">
      <c r="B29" s="35">
        <v>22</v>
      </c>
      <c r="C29" s="74">
        <f t="shared" si="4"/>
        <v>1299829</v>
      </c>
      <c r="D29" s="74"/>
      <c r="E29" s="35">
        <v>2007</v>
      </c>
      <c r="F29" s="8">
        <v>42261</v>
      </c>
      <c r="G29" s="35" t="s">
        <v>4</v>
      </c>
      <c r="H29" s="75">
        <v>160.22</v>
      </c>
      <c r="I29" s="75"/>
      <c r="J29" s="35">
        <v>145</v>
      </c>
      <c r="K29" s="74">
        <f t="shared" si="0"/>
        <v>12998.29</v>
      </c>
      <c r="L29" s="74"/>
      <c r="M29" s="6">
        <f t="shared" si="1"/>
        <v>0.07</v>
      </c>
      <c r="N29" s="35">
        <v>2007</v>
      </c>
      <c r="O29" s="8">
        <v>42320</v>
      </c>
      <c r="P29" s="75">
        <v>160.45</v>
      </c>
      <c r="Q29" s="75"/>
      <c r="R29" s="76">
        <f t="shared" si="2"/>
        <v>1987</v>
      </c>
      <c r="S29" s="76"/>
      <c r="T29" s="77">
        <f t="shared" si="3"/>
        <v>22.999999999998977</v>
      </c>
      <c r="U29" s="77"/>
    </row>
    <row r="30" spans="2:21" ht="13.5">
      <c r="B30" s="35">
        <v>23</v>
      </c>
      <c r="C30" s="74">
        <f t="shared" si="4"/>
        <v>1301816</v>
      </c>
      <c r="D30" s="74"/>
      <c r="E30" s="35">
        <v>2007</v>
      </c>
      <c r="F30" s="8">
        <v>42330</v>
      </c>
      <c r="G30" s="35" t="s">
        <v>3</v>
      </c>
      <c r="H30" s="75">
        <v>160.83</v>
      </c>
      <c r="I30" s="75"/>
      <c r="J30" s="35">
        <v>144</v>
      </c>
      <c r="K30" s="74">
        <f t="shared" si="0"/>
        <v>13018.16</v>
      </c>
      <c r="L30" s="74"/>
      <c r="M30" s="6">
        <f t="shared" si="1"/>
        <v>0.07</v>
      </c>
      <c r="N30" s="35">
        <v>2007</v>
      </c>
      <c r="O30" s="8">
        <v>42336</v>
      </c>
      <c r="P30" s="75">
        <v>162.25</v>
      </c>
      <c r="Q30" s="75"/>
      <c r="R30" s="76">
        <f t="shared" si="2"/>
        <v>-12271</v>
      </c>
      <c r="S30" s="76"/>
      <c r="T30" s="77">
        <f t="shared" si="3"/>
        <v>-144</v>
      </c>
      <c r="U30" s="77"/>
    </row>
    <row r="31" spans="2:21" ht="13.5">
      <c r="B31" s="35">
        <v>24</v>
      </c>
      <c r="C31" s="74">
        <f t="shared" si="4"/>
        <v>1289545</v>
      </c>
      <c r="D31" s="74"/>
      <c r="E31" s="35">
        <v>2007</v>
      </c>
      <c r="F31" s="8">
        <v>42342</v>
      </c>
      <c r="G31" s="35" t="s">
        <v>4</v>
      </c>
      <c r="H31" s="75">
        <v>162.38</v>
      </c>
      <c r="I31" s="75"/>
      <c r="J31" s="35">
        <v>144</v>
      </c>
      <c r="K31" s="74">
        <f t="shared" si="0"/>
        <v>12895.45</v>
      </c>
      <c r="L31" s="74"/>
      <c r="M31" s="6">
        <f t="shared" si="1"/>
        <v>0.07</v>
      </c>
      <c r="N31" s="35">
        <v>2008</v>
      </c>
      <c r="O31" s="8">
        <v>42006</v>
      </c>
      <c r="P31" s="75">
        <v>160.74</v>
      </c>
      <c r="Q31" s="75"/>
      <c r="R31" s="76">
        <f t="shared" si="2"/>
        <v>-14172</v>
      </c>
      <c r="S31" s="76"/>
      <c r="T31" s="77">
        <f t="shared" si="3"/>
        <v>-144</v>
      </c>
      <c r="U31" s="77"/>
    </row>
    <row r="32" spans="2:21" ht="13.5">
      <c r="B32" s="35">
        <v>25</v>
      </c>
      <c r="C32" s="74">
        <f t="shared" si="4"/>
        <v>1275373</v>
      </c>
      <c r="D32" s="74"/>
      <c r="E32" s="35">
        <v>2008</v>
      </c>
      <c r="F32" s="8">
        <v>42022</v>
      </c>
      <c r="G32" s="35" t="s">
        <v>3</v>
      </c>
      <c r="H32" s="75">
        <v>155.72</v>
      </c>
      <c r="I32" s="75"/>
      <c r="J32" s="35">
        <v>217</v>
      </c>
      <c r="K32" s="74">
        <f t="shared" si="0"/>
        <v>12753.73</v>
      </c>
      <c r="L32" s="74"/>
      <c r="M32" s="6">
        <f t="shared" si="1"/>
        <v>0.04</v>
      </c>
      <c r="N32" s="35">
        <v>2008</v>
      </c>
      <c r="O32" s="8">
        <v>42028</v>
      </c>
      <c r="P32" s="75">
        <v>157.79</v>
      </c>
      <c r="Q32" s="75"/>
      <c r="R32" s="76">
        <f t="shared" si="2"/>
        <v>-10222</v>
      </c>
      <c r="S32" s="76"/>
      <c r="T32" s="77">
        <f t="shared" si="3"/>
        <v>-217</v>
      </c>
      <c r="U32" s="77"/>
    </row>
    <row r="33" spans="2:21" ht="13.5">
      <c r="B33" s="35">
        <v>26</v>
      </c>
      <c r="C33" s="74">
        <f t="shared" si="4"/>
        <v>1265151</v>
      </c>
      <c r="D33" s="74"/>
      <c r="E33" s="35">
        <v>2008</v>
      </c>
      <c r="F33" s="8">
        <v>42193</v>
      </c>
      <c r="G33" s="35" t="s">
        <v>4</v>
      </c>
      <c r="H33" s="75">
        <v>168.56</v>
      </c>
      <c r="I33" s="75"/>
      <c r="J33" s="35">
        <v>137</v>
      </c>
      <c r="K33" s="74">
        <f t="shared" si="0"/>
        <v>12651.51</v>
      </c>
      <c r="L33" s="74"/>
      <c r="M33" s="6">
        <f t="shared" si="1"/>
        <v>0.07</v>
      </c>
      <c r="N33" s="35">
        <v>2008</v>
      </c>
      <c r="O33" s="8">
        <v>42200</v>
      </c>
      <c r="P33" s="75">
        <v>167.19</v>
      </c>
      <c r="Q33" s="75"/>
      <c r="R33" s="76">
        <f t="shared" si="2"/>
        <v>-11839</v>
      </c>
      <c r="S33" s="76"/>
      <c r="T33" s="77">
        <f t="shared" si="3"/>
        <v>-137</v>
      </c>
      <c r="U33" s="77"/>
    </row>
    <row r="34" spans="2:21" ht="13.5">
      <c r="B34" s="35">
        <v>27</v>
      </c>
      <c r="C34" s="74">
        <f t="shared" si="4"/>
        <v>1253312</v>
      </c>
      <c r="D34" s="74"/>
      <c r="E34" s="35">
        <v>2008</v>
      </c>
      <c r="F34" s="8">
        <v>42216</v>
      </c>
      <c r="G34" s="35" t="s">
        <v>3</v>
      </c>
      <c r="H34" s="75">
        <v>168.05</v>
      </c>
      <c r="I34" s="75"/>
      <c r="J34" s="35">
        <v>115</v>
      </c>
      <c r="K34" s="74">
        <f t="shared" si="0"/>
        <v>12533.12</v>
      </c>
      <c r="L34" s="74"/>
      <c r="M34" s="6">
        <f t="shared" si="1"/>
        <v>0.08</v>
      </c>
      <c r="N34" s="35">
        <v>2008</v>
      </c>
      <c r="O34" s="8">
        <v>42222</v>
      </c>
      <c r="P34" s="75">
        <v>169.2</v>
      </c>
      <c r="Q34" s="75"/>
      <c r="R34" s="76">
        <f t="shared" si="2"/>
        <v>-11358</v>
      </c>
      <c r="S34" s="76"/>
      <c r="T34" s="77">
        <f t="shared" si="3"/>
        <v>-115</v>
      </c>
      <c r="U34" s="77"/>
    </row>
    <row r="35" spans="2:21" ht="13.5">
      <c r="B35" s="35">
        <v>28</v>
      </c>
      <c r="C35" s="74">
        <f t="shared" si="4"/>
        <v>1241954</v>
      </c>
      <c r="D35" s="74"/>
      <c r="E35" s="35">
        <v>2008</v>
      </c>
      <c r="F35" s="8">
        <v>42257</v>
      </c>
      <c r="G35" s="35" t="s">
        <v>3</v>
      </c>
      <c r="H35" s="75">
        <v>150.16</v>
      </c>
      <c r="I35" s="75"/>
      <c r="J35" s="35">
        <v>240</v>
      </c>
      <c r="K35" s="74">
        <f t="shared" si="0"/>
        <v>12419.54</v>
      </c>
      <c r="L35" s="74"/>
      <c r="M35" s="6">
        <f t="shared" si="1"/>
        <v>0.04</v>
      </c>
      <c r="N35" s="35">
        <v>2008</v>
      </c>
      <c r="O35" s="8">
        <v>42259</v>
      </c>
      <c r="P35" s="75">
        <v>152.56</v>
      </c>
      <c r="Q35" s="75"/>
      <c r="R35" s="76">
        <f t="shared" si="2"/>
        <v>-11851</v>
      </c>
      <c r="S35" s="76"/>
      <c r="T35" s="77">
        <f t="shared" si="3"/>
        <v>-240</v>
      </c>
      <c r="U35" s="77"/>
    </row>
    <row r="36" spans="2:21" ht="13.5">
      <c r="B36" s="35">
        <v>29</v>
      </c>
      <c r="C36" s="74">
        <f t="shared" si="4"/>
        <v>1230103</v>
      </c>
      <c r="D36" s="74"/>
      <c r="E36" s="35">
        <v>2008</v>
      </c>
      <c r="F36" s="8">
        <v>42284</v>
      </c>
      <c r="G36" s="35" t="s">
        <v>3</v>
      </c>
      <c r="H36" s="75">
        <v>136.49</v>
      </c>
      <c r="I36" s="75"/>
      <c r="J36" s="35">
        <v>451</v>
      </c>
      <c r="K36" s="74">
        <f t="shared" si="0"/>
        <v>12301.03</v>
      </c>
      <c r="L36" s="74"/>
      <c r="M36" s="6">
        <f t="shared" si="1"/>
        <v>0.02</v>
      </c>
      <c r="N36" s="35">
        <v>2008</v>
      </c>
      <c r="O36" s="8">
        <v>42291</v>
      </c>
      <c r="P36" s="75">
        <v>141</v>
      </c>
      <c r="Q36" s="75"/>
      <c r="R36" s="76">
        <f t="shared" si="2"/>
        <v>-11135</v>
      </c>
      <c r="S36" s="76"/>
      <c r="T36" s="77">
        <f t="shared" si="3"/>
        <v>-451</v>
      </c>
      <c r="U36" s="77"/>
    </row>
    <row r="37" spans="2:21" ht="13.5">
      <c r="B37" s="35">
        <v>30</v>
      </c>
      <c r="C37" s="74">
        <f t="shared" si="4"/>
        <v>1218968</v>
      </c>
      <c r="D37" s="74"/>
      <c r="E37" s="35">
        <v>2009</v>
      </c>
      <c r="F37" s="8">
        <v>42150</v>
      </c>
      <c r="G37" s="35" t="s">
        <v>4</v>
      </c>
      <c r="H37" s="75">
        <v>133.28</v>
      </c>
      <c r="I37" s="75"/>
      <c r="J37" s="35">
        <v>186</v>
      </c>
      <c r="K37" s="74">
        <f t="shared" si="0"/>
        <v>12189.68</v>
      </c>
      <c r="L37" s="74"/>
      <c r="M37" s="6">
        <f t="shared" si="1"/>
        <v>0.05</v>
      </c>
      <c r="N37" s="35">
        <v>2009</v>
      </c>
      <c r="O37" s="8">
        <v>42178</v>
      </c>
      <c r="P37" s="75">
        <v>131.42</v>
      </c>
      <c r="Q37" s="75"/>
      <c r="R37" s="76">
        <f t="shared" si="2"/>
        <v>-11481</v>
      </c>
      <c r="S37" s="76"/>
      <c r="T37" s="77">
        <f t="shared" si="3"/>
        <v>-186</v>
      </c>
      <c r="U37" s="77"/>
    </row>
    <row r="38" spans="2:21" ht="13.5">
      <c r="B38" s="35">
        <v>31</v>
      </c>
      <c r="C38" s="74">
        <f t="shared" si="4"/>
        <v>1207487</v>
      </c>
      <c r="D38" s="74"/>
      <c r="E38" s="35">
        <v>2009</v>
      </c>
      <c r="F38" s="8">
        <v>42201</v>
      </c>
      <c r="G38" s="35" t="s">
        <v>4</v>
      </c>
      <c r="H38" s="75">
        <v>133.22</v>
      </c>
      <c r="I38" s="75"/>
      <c r="J38" s="35">
        <v>167</v>
      </c>
      <c r="K38" s="74">
        <f t="shared" si="0"/>
        <v>12074.87</v>
      </c>
      <c r="L38" s="74"/>
      <c r="M38" s="6">
        <f t="shared" si="1"/>
        <v>0.05</v>
      </c>
      <c r="N38" s="35">
        <v>2009</v>
      </c>
      <c r="O38" s="8">
        <v>42233</v>
      </c>
      <c r="P38" s="75">
        <v>132.75</v>
      </c>
      <c r="Q38" s="75"/>
      <c r="R38" s="76">
        <f t="shared" si="2"/>
        <v>-2901</v>
      </c>
      <c r="S38" s="76"/>
      <c r="T38" s="77">
        <f t="shared" si="3"/>
        <v>-167</v>
      </c>
      <c r="U38" s="77"/>
    </row>
    <row r="39" spans="2:21" ht="13.5">
      <c r="B39" s="35">
        <v>32</v>
      </c>
      <c r="C39" s="74">
        <f t="shared" si="4"/>
        <v>1204586</v>
      </c>
      <c r="D39" s="74"/>
      <c r="E39" s="35">
        <v>2009</v>
      </c>
      <c r="F39" s="8">
        <v>42265</v>
      </c>
      <c r="G39" s="35" t="s">
        <v>4</v>
      </c>
      <c r="H39" s="75">
        <v>134.63</v>
      </c>
      <c r="I39" s="75"/>
      <c r="J39" s="35">
        <v>97</v>
      </c>
      <c r="K39" s="74">
        <f t="shared" si="0"/>
        <v>12045.86</v>
      </c>
      <c r="L39" s="74"/>
      <c r="M39" s="6">
        <f t="shared" si="1"/>
        <v>0.1</v>
      </c>
      <c r="N39" s="35">
        <v>2009</v>
      </c>
      <c r="O39" s="8">
        <v>42271</v>
      </c>
      <c r="P39" s="75">
        <v>133.66</v>
      </c>
      <c r="Q39" s="75"/>
      <c r="R39" s="76">
        <f t="shared" si="2"/>
        <v>-11975</v>
      </c>
      <c r="S39" s="76"/>
      <c r="T39" s="77">
        <f t="shared" si="3"/>
        <v>-97</v>
      </c>
      <c r="U39" s="77"/>
    </row>
    <row r="40" spans="2:21" ht="13.5">
      <c r="B40" s="35">
        <v>33</v>
      </c>
      <c r="C40" s="74">
        <f t="shared" si="4"/>
        <v>1192611</v>
      </c>
      <c r="D40" s="74"/>
      <c r="E40" s="35">
        <v>2009</v>
      </c>
      <c r="F40" s="8">
        <v>133.73</v>
      </c>
      <c r="G40" s="35" t="s">
        <v>4</v>
      </c>
      <c r="H40" s="75">
        <v>133</v>
      </c>
      <c r="I40" s="75"/>
      <c r="J40" s="35">
        <v>149</v>
      </c>
      <c r="K40" s="74">
        <f t="shared" si="0"/>
        <v>11926.11</v>
      </c>
      <c r="L40" s="74"/>
      <c r="M40" s="6">
        <f t="shared" si="1"/>
        <v>0.06</v>
      </c>
      <c r="N40" s="35">
        <v>2009</v>
      </c>
      <c r="O40" s="8">
        <v>42310</v>
      </c>
      <c r="P40" s="75">
        <v>132.25</v>
      </c>
      <c r="Q40" s="75"/>
      <c r="R40" s="76">
        <f t="shared" si="2"/>
        <v>-5555</v>
      </c>
      <c r="S40" s="76"/>
      <c r="T40" s="77">
        <f t="shared" si="3"/>
        <v>-149</v>
      </c>
      <c r="U40" s="77"/>
    </row>
    <row r="41" spans="2:21" ht="13.5">
      <c r="B41" s="35">
        <v>34</v>
      </c>
      <c r="C41" s="74">
        <f t="shared" si="4"/>
        <v>1187056</v>
      </c>
      <c r="D41" s="74"/>
      <c r="E41" s="35">
        <v>2010</v>
      </c>
      <c r="F41" s="8">
        <v>42134</v>
      </c>
      <c r="G41" s="35" t="s">
        <v>3</v>
      </c>
      <c r="H41" s="75">
        <v>118.02</v>
      </c>
      <c r="I41" s="75"/>
      <c r="J41" s="35">
        <v>421</v>
      </c>
      <c r="K41" s="74">
        <f t="shared" si="0"/>
        <v>11870.56</v>
      </c>
      <c r="L41" s="74"/>
      <c r="M41" s="6">
        <f t="shared" si="1"/>
        <v>0.02</v>
      </c>
      <c r="N41" s="35">
        <v>2010</v>
      </c>
      <c r="O41" s="8">
        <v>42201</v>
      </c>
      <c r="P41" s="75">
        <v>113.4</v>
      </c>
      <c r="Q41" s="75"/>
      <c r="R41" s="76">
        <f t="shared" si="2"/>
        <v>11407</v>
      </c>
      <c r="S41" s="76"/>
      <c r="T41" s="77">
        <f t="shared" si="3"/>
        <v>461.99999999999903</v>
      </c>
      <c r="U41" s="77"/>
    </row>
    <row r="42" spans="2:21" ht="13.5">
      <c r="B42" s="35">
        <v>35</v>
      </c>
      <c r="C42" s="74">
        <f t="shared" si="4"/>
        <v>1198463</v>
      </c>
      <c r="D42" s="74"/>
      <c r="E42" s="35">
        <v>2010</v>
      </c>
      <c r="F42" s="8">
        <v>42261</v>
      </c>
      <c r="G42" s="35" t="s">
        <v>4</v>
      </c>
      <c r="H42" s="75">
        <v>108.27</v>
      </c>
      <c r="I42" s="75"/>
      <c r="J42" s="35">
        <v>153</v>
      </c>
      <c r="K42" s="74">
        <f t="shared" si="0"/>
        <v>11984.630000000001</v>
      </c>
      <c r="L42" s="74"/>
      <c r="M42" s="6">
        <f t="shared" si="1"/>
        <v>0.06</v>
      </c>
      <c r="N42" s="35">
        <v>2010</v>
      </c>
      <c r="O42" s="8">
        <v>42320</v>
      </c>
      <c r="P42" s="75">
        <v>111.51</v>
      </c>
      <c r="Q42" s="75"/>
      <c r="R42" s="76">
        <f t="shared" si="2"/>
        <v>24000</v>
      </c>
      <c r="S42" s="76"/>
      <c r="T42" s="77">
        <f t="shared" si="3"/>
        <v>324.0000000000009</v>
      </c>
      <c r="U42" s="77"/>
    </row>
    <row r="43" spans="2:21" ht="13.5">
      <c r="B43" s="35">
        <v>36</v>
      </c>
      <c r="C43" s="74">
        <f t="shared" si="4"/>
        <v>1222463</v>
      </c>
      <c r="D43" s="74"/>
      <c r="E43" s="35">
        <v>2011</v>
      </c>
      <c r="F43" s="8">
        <v>42158</v>
      </c>
      <c r="G43" s="35" t="s">
        <v>4</v>
      </c>
      <c r="H43" s="75">
        <v>117.57</v>
      </c>
      <c r="I43" s="75"/>
      <c r="J43" s="35">
        <v>171</v>
      </c>
      <c r="K43" s="74">
        <f t="shared" si="0"/>
        <v>12224.630000000001</v>
      </c>
      <c r="L43" s="74"/>
      <c r="M43" s="6">
        <f t="shared" si="1"/>
        <v>0.05</v>
      </c>
      <c r="N43" s="35">
        <v>2011</v>
      </c>
      <c r="O43" s="8">
        <v>42165</v>
      </c>
      <c r="P43" s="75">
        <v>115.86</v>
      </c>
      <c r="Q43" s="75"/>
      <c r="R43" s="76">
        <f t="shared" si="2"/>
        <v>-10555</v>
      </c>
      <c r="S43" s="76"/>
      <c r="T43" s="77">
        <f t="shared" si="3"/>
        <v>-171</v>
      </c>
      <c r="U43" s="77"/>
    </row>
    <row r="44" spans="2:21" ht="13.5">
      <c r="B44" s="35">
        <v>37</v>
      </c>
      <c r="C44" s="74">
        <f t="shared" si="4"/>
        <v>1211908</v>
      </c>
      <c r="D44" s="74"/>
      <c r="E44" s="35">
        <v>2011</v>
      </c>
      <c r="F44" s="8">
        <v>42219</v>
      </c>
      <c r="G44" s="35" t="s">
        <v>3</v>
      </c>
      <c r="H44" s="75">
        <v>110.92</v>
      </c>
      <c r="I44" s="75"/>
      <c r="J44" s="35">
        <v>324</v>
      </c>
      <c r="K44" s="74">
        <f t="shared" si="0"/>
        <v>12119.08</v>
      </c>
      <c r="L44" s="74"/>
      <c r="M44" s="6">
        <f t="shared" si="1"/>
        <v>0.03</v>
      </c>
      <c r="N44" s="35">
        <v>2011</v>
      </c>
      <c r="O44" s="8">
        <v>42287</v>
      </c>
      <c r="P44" s="75">
        <v>104.95</v>
      </c>
      <c r="Q44" s="75"/>
      <c r="R44" s="76">
        <f t="shared" si="2"/>
        <v>22111</v>
      </c>
      <c r="S44" s="76"/>
      <c r="T44" s="77">
        <f t="shared" si="3"/>
        <v>596.9999999999999</v>
      </c>
      <c r="U44" s="77"/>
    </row>
    <row r="45" spans="2:21" ht="13.5">
      <c r="B45" s="35">
        <v>38</v>
      </c>
      <c r="C45" s="74">
        <f t="shared" si="4"/>
        <v>1234019</v>
      </c>
      <c r="D45" s="74"/>
      <c r="E45" s="35">
        <v>2012</v>
      </c>
      <c r="F45" s="8">
        <v>42075</v>
      </c>
      <c r="G45" s="35" t="s">
        <v>4</v>
      </c>
      <c r="H45" s="75">
        <v>108.28</v>
      </c>
      <c r="I45" s="75"/>
      <c r="J45" s="35">
        <v>80</v>
      </c>
      <c r="K45" s="74">
        <f t="shared" si="0"/>
        <v>12340.19</v>
      </c>
      <c r="L45" s="74"/>
      <c r="M45" s="6">
        <f t="shared" si="1"/>
        <v>0.12</v>
      </c>
      <c r="N45" s="35">
        <v>2012</v>
      </c>
      <c r="O45" s="8">
        <v>42098</v>
      </c>
      <c r="P45" s="75">
        <v>107.48</v>
      </c>
      <c r="Q45" s="75"/>
      <c r="R45" s="76">
        <f t="shared" si="2"/>
        <v>-11851</v>
      </c>
      <c r="S45" s="76"/>
      <c r="T45" s="77">
        <f t="shared" si="3"/>
        <v>-80</v>
      </c>
      <c r="U45" s="77"/>
    </row>
    <row r="46" spans="2:21" ht="13.5">
      <c r="B46" s="35">
        <v>39</v>
      </c>
      <c r="C46" s="74">
        <f t="shared" si="4"/>
        <v>1222168</v>
      </c>
      <c r="D46" s="74"/>
      <c r="E46" s="35">
        <v>2012</v>
      </c>
      <c r="F46" s="8">
        <v>42260</v>
      </c>
      <c r="G46" s="35" t="s">
        <v>4</v>
      </c>
      <c r="H46" s="75">
        <v>100.76</v>
      </c>
      <c r="I46" s="75"/>
      <c r="J46" s="35">
        <v>133</v>
      </c>
      <c r="K46" s="74">
        <f t="shared" si="0"/>
        <v>12221.68</v>
      </c>
      <c r="L46" s="74"/>
      <c r="M46" s="6">
        <f t="shared" si="1"/>
        <v>0.07</v>
      </c>
      <c r="N46" s="35">
        <v>2013</v>
      </c>
      <c r="O46" s="8">
        <v>42168</v>
      </c>
      <c r="P46" s="75">
        <v>124.91</v>
      </c>
      <c r="Q46" s="75"/>
      <c r="R46" s="76">
        <f t="shared" si="2"/>
        <v>208703</v>
      </c>
      <c r="S46" s="76"/>
      <c r="T46" s="77">
        <f t="shared" si="3"/>
        <v>2414.999999999999</v>
      </c>
      <c r="U46" s="77"/>
    </row>
    <row r="47" spans="2:21" ht="13.5">
      <c r="B47" s="35">
        <v>40</v>
      </c>
      <c r="C47" s="74">
        <f t="shared" si="4"/>
        <v>1430871</v>
      </c>
      <c r="D47" s="74"/>
      <c r="E47" s="35">
        <v>2013</v>
      </c>
      <c r="F47" s="8">
        <v>42321</v>
      </c>
      <c r="G47" s="35" t="s">
        <v>4</v>
      </c>
      <c r="H47" s="75">
        <v>133.96</v>
      </c>
      <c r="I47" s="75"/>
      <c r="J47" s="35">
        <v>75</v>
      </c>
      <c r="K47" s="74">
        <f t="shared" si="0"/>
        <v>14308.710000000001</v>
      </c>
      <c r="L47" s="74"/>
      <c r="M47" s="6">
        <f t="shared" si="1"/>
        <v>0.15</v>
      </c>
      <c r="N47" s="35">
        <v>2014</v>
      </c>
      <c r="O47" s="8">
        <v>42017</v>
      </c>
      <c r="P47" s="75">
        <v>140.99</v>
      </c>
      <c r="Q47" s="75"/>
      <c r="R47" s="76">
        <f t="shared" si="2"/>
        <v>130185</v>
      </c>
      <c r="S47" s="76"/>
      <c r="T47" s="77">
        <f t="shared" si="3"/>
        <v>703.0000000000001</v>
      </c>
      <c r="U47" s="77"/>
    </row>
    <row r="48" spans="2:21" ht="13.5">
      <c r="B48" s="35">
        <v>41</v>
      </c>
      <c r="C48" s="74">
        <f t="shared" si="4"/>
        <v>1561056</v>
      </c>
      <c r="D48" s="74"/>
      <c r="E48" s="35">
        <v>2014</v>
      </c>
      <c r="F48" s="8">
        <v>42164</v>
      </c>
      <c r="G48" s="35" t="s">
        <v>4</v>
      </c>
      <c r="H48" s="75">
        <v>139.96</v>
      </c>
      <c r="I48" s="75"/>
      <c r="J48" s="35">
        <v>131</v>
      </c>
      <c r="K48" s="74">
        <f t="shared" si="0"/>
        <v>15610.56</v>
      </c>
      <c r="L48" s="74"/>
      <c r="M48" s="6">
        <f t="shared" si="1"/>
        <v>0.09</v>
      </c>
      <c r="N48" s="35">
        <v>2014</v>
      </c>
      <c r="O48" s="8">
        <v>42165</v>
      </c>
      <c r="P48" s="75">
        <v>138.65</v>
      </c>
      <c r="Q48" s="75"/>
      <c r="R48" s="76">
        <f t="shared" si="2"/>
        <v>-14555</v>
      </c>
      <c r="S48" s="76"/>
      <c r="T48" s="77">
        <f t="shared" si="3"/>
        <v>-131</v>
      </c>
      <c r="U48" s="77"/>
    </row>
    <row r="49" spans="2:21" ht="13.5">
      <c r="B49" s="35">
        <v>42</v>
      </c>
      <c r="C49" s="74">
        <f t="shared" si="4"/>
        <v>1546501</v>
      </c>
      <c r="D49" s="74"/>
      <c r="E49" s="35">
        <v>2014</v>
      </c>
      <c r="F49" s="8">
        <v>42333</v>
      </c>
      <c r="G49" s="35" t="s">
        <v>4</v>
      </c>
      <c r="H49" s="75">
        <v>147.4</v>
      </c>
      <c r="I49" s="75"/>
      <c r="J49" s="35">
        <v>121</v>
      </c>
      <c r="K49" s="74">
        <f t="shared" si="0"/>
        <v>15465.01</v>
      </c>
      <c r="L49" s="74"/>
      <c r="M49" s="6">
        <f t="shared" si="1"/>
        <v>0.1</v>
      </c>
      <c r="N49" s="35">
        <v>2014</v>
      </c>
      <c r="O49" s="8">
        <v>42341</v>
      </c>
      <c r="P49" s="75">
        <v>146.93</v>
      </c>
      <c r="Q49" s="75"/>
      <c r="R49" s="76">
        <f t="shared" si="2"/>
        <v>-5802</v>
      </c>
      <c r="S49" s="76"/>
      <c r="T49" s="77">
        <f t="shared" si="3"/>
        <v>-121</v>
      </c>
      <c r="U49" s="77"/>
    </row>
    <row r="50" spans="2:21" ht="13.5">
      <c r="B50" s="35">
        <v>43</v>
      </c>
      <c r="C50" s="74">
        <f t="shared" si="4"/>
        <v>1540699</v>
      </c>
      <c r="D50" s="74"/>
      <c r="E50" s="35">
        <v>2015</v>
      </c>
      <c r="F50" s="8">
        <v>42198</v>
      </c>
      <c r="G50" s="35" t="s">
        <v>3</v>
      </c>
      <c r="H50" s="75">
        <v>135.53</v>
      </c>
      <c r="I50" s="75"/>
      <c r="J50" s="35">
        <v>230</v>
      </c>
      <c r="K50" s="74">
        <f t="shared" si="0"/>
        <v>15406.99</v>
      </c>
      <c r="L50" s="74"/>
      <c r="M50" s="6">
        <f t="shared" si="1"/>
        <v>0.05</v>
      </c>
      <c r="N50" s="35">
        <v>2015</v>
      </c>
      <c r="O50" s="8">
        <v>42227</v>
      </c>
      <c r="P50" s="75">
        <v>137.83</v>
      </c>
      <c r="Q50" s="75"/>
      <c r="R50" s="76">
        <f t="shared" si="2"/>
        <v>-14197</v>
      </c>
      <c r="S50" s="76"/>
      <c r="T50" s="77">
        <f t="shared" si="3"/>
        <v>-230</v>
      </c>
      <c r="U50" s="77"/>
    </row>
    <row r="51" spans="2:21" ht="13.5">
      <c r="B51" s="35">
        <v>44</v>
      </c>
      <c r="C51" s="74">
        <f t="shared" si="4"/>
        <v>1526502</v>
      </c>
      <c r="D51" s="74"/>
      <c r="E51" s="35">
        <v>2015</v>
      </c>
      <c r="F51" s="8">
        <v>42317</v>
      </c>
      <c r="G51" s="35" t="s">
        <v>3</v>
      </c>
      <c r="H51" s="75">
        <v>132.17</v>
      </c>
      <c r="I51" s="75"/>
      <c r="J51" s="35">
        <v>102</v>
      </c>
      <c r="K51" s="74">
        <f t="shared" si="0"/>
        <v>15265.02</v>
      </c>
      <c r="L51" s="74"/>
      <c r="M51" s="6">
        <f t="shared" si="1"/>
        <v>0.12</v>
      </c>
      <c r="N51" s="35">
        <v>2015</v>
      </c>
      <c r="O51" s="8">
        <v>42341</v>
      </c>
      <c r="P51" s="75">
        <v>133.19</v>
      </c>
      <c r="Q51" s="75"/>
      <c r="R51" s="76">
        <f t="shared" si="2"/>
        <v>-15111</v>
      </c>
      <c r="S51" s="76"/>
      <c r="T51" s="77">
        <f t="shared" si="3"/>
        <v>-102</v>
      </c>
      <c r="U51" s="77"/>
    </row>
    <row r="52" spans="2:21" ht="13.5">
      <c r="B52" s="35">
        <v>45</v>
      </c>
      <c r="C52" s="74">
        <f t="shared" si="4"/>
        <v>1511391</v>
      </c>
      <c r="D52" s="74"/>
      <c r="E52" s="35"/>
      <c r="F52" s="8"/>
      <c r="G52" s="35" t="s">
        <v>4</v>
      </c>
      <c r="H52" s="75"/>
      <c r="I52" s="75"/>
      <c r="J52" s="35"/>
      <c r="K52" s="74">
        <f t="shared" si="0"/>
      </c>
      <c r="L52" s="74"/>
      <c r="M52" s="6">
        <f t="shared" si="1"/>
      </c>
      <c r="N52" s="35"/>
      <c r="O52" s="8"/>
      <c r="P52" s="75"/>
      <c r="Q52" s="75"/>
      <c r="R52" s="76">
        <f t="shared" si="2"/>
      </c>
      <c r="S52" s="76"/>
      <c r="T52" s="77">
        <f t="shared" si="3"/>
      </c>
      <c r="U52" s="77"/>
    </row>
    <row r="53" spans="2:21" ht="13.5">
      <c r="B53" s="35">
        <v>46</v>
      </c>
      <c r="C53" s="74">
        <f t="shared" si="4"/>
      </c>
      <c r="D53" s="74"/>
      <c r="E53" s="35"/>
      <c r="F53" s="8"/>
      <c r="G53" s="35" t="s">
        <v>4</v>
      </c>
      <c r="H53" s="75"/>
      <c r="I53" s="75"/>
      <c r="J53" s="35"/>
      <c r="K53" s="74">
        <f t="shared" si="0"/>
      </c>
      <c r="L53" s="74"/>
      <c r="M53" s="6">
        <f t="shared" si="1"/>
      </c>
      <c r="N53" s="35"/>
      <c r="O53" s="8"/>
      <c r="P53" s="75"/>
      <c r="Q53" s="75"/>
      <c r="R53" s="76">
        <f t="shared" si="2"/>
      </c>
      <c r="S53" s="76"/>
      <c r="T53" s="77">
        <f t="shared" si="3"/>
      </c>
      <c r="U53" s="77"/>
    </row>
    <row r="54" spans="2:18" ht="13.5">
      <c r="B54" s="1"/>
      <c r="C54" s="1"/>
      <c r="D54" s="1"/>
      <c r="E54" s="1"/>
      <c r="F54" s="1"/>
      <c r="G54" s="1"/>
      <c r="H54" s="1"/>
      <c r="I54" s="1"/>
      <c r="J54" s="1"/>
      <c r="K54" s="1"/>
      <c r="L54" s="1"/>
      <c r="M54" s="1"/>
      <c r="N54" s="1"/>
      <c r="O54" s="1"/>
      <c r="P54" s="1"/>
      <c r="Q54" s="1"/>
      <c r="R54" s="1"/>
    </row>
    <row r="56" spans="2:21" ht="13.5">
      <c r="B56" s="54" t="s">
        <v>21</v>
      </c>
      <c r="C56" s="56" t="s">
        <v>22</v>
      </c>
      <c r="D56" s="57"/>
      <c r="E56" s="60" t="s">
        <v>23</v>
      </c>
      <c r="F56" s="61"/>
      <c r="G56" s="61"/>
      <c r="H56" s="61"/>
      <c r="I56" s="62"/>
      <c r="J56" s="63" t="s">
        <v>53</v>
      </c>
      <c r="K56" s="64"/>
      <c r="L56" s="65"/>
      <c r="M56" s="66" t="s">
        <v>24</v>
      </c>
      <c r="N56" s="67" t="s">
        <v>25</v>
      </c>
      <c r="O56" s="68"/>
      <c r="P56" s="68"/>
      <c r="Q56" s="69"/>
      <c r="R56" s="70" t="s">
        <v>26</v>
      </c>
      <c r="S56" s="70"/>
      <c r="T56" s="70"/>
      <c r="U56" s="70"/>
    </row>
    <row r="57" spans="2:21" ht="13.5">
      <c r="B57" s="55"/>
      <c r="C57" s="58"/>
      <c r="D57" s="59"/>
      <c r="E57" s="19" t="s">
        <v>27</v>
      </c>
      <c r="F57" s="19" t="s">
        <v>28</v>
      </c>
      <c r="G57" s="19" t="s">
        <v>29</v>
      </c>
      <c r="H57" s="71" t="s">
        <v>30</v>
      </c>
      <c r="I57" s="62"/>
      <c r="J57" s="4" t="s">
        <v>31</v>
      </c>
      <c r="K57" s="72" t="s">
        <v>32</v>
      </c>
      <c r="L57" s="65"/>
      <c r="M57" s="66"/>
      <c r="N57" s="5" t="s">
        <v>27</v>
      </c>
      <c r="O57" s="5" t="s">
        <v>28</v>
      </c>
      <c r="P57" s="73" t="s">
        <v>30</v>
      </c>
      <c r="Q57" s="69"/>
      <c r="R57" s="70" t="s">
        <v>33</v>
      </c>
      <c r="S57" s="70"/>
      <c r="T57" s="70" t="s">
        <v>31</v>
      </c>
      <c r="U57" s="70"/>
    </row>
    <row r="58" spans="2:21" s="20" customFormat="1" ht="13.5">
      <c r="B58" s="39">
        <v>1</v>
      </c>
      <c r="C58" s="74">
        <v>1000000</v>
      </c>
      <c r="D58" s="74"/>
      <c r="E58" s="39">
        <v>1995</v>
      </c>
      <c r="F58" s="8">
        <v>20154</v>
      </c>
      <c r="G58" s="39" t="s">
        <v>3</v>
      </c>
      <c r="H58" s="75">
        <v>128.87</v>
      </c>
      <c r="I58" s="75"/>
      <c r="J58" s="39">
        <v>268</v>
      </c>
      <c r="K58" s="74">
        <f>IF(F58="","",C58*0.02)</f>
        <v>20000</v>
      </c>
      <c r="L58" s="74"/>
      <c r="M58" s="6">
        <f>IF(J58="","",ROUNDDOWN(K58/(J58/81)/100000,2))</f>
        <v>0.06</v>
      </c>
      <c r="N58" s="39">
        <v>1995</v>
      </c>
      <c r="O58" s="8">
        <v>42078</v>
      </c>
      <c r="P58" s="75">
        <v>124.8</v>
      </c>
      <c r="Q58" s="75"/>
      <c r="R58" s="76">
        <f aca="true" t="shared" si="5" ref="R58:R77">IF(O58="","",ROUNDDOWN((IF(G58="売",H58-P58,P58-H58))*M58*10000000/81,0))</f>
        <v>30148</v>
      </c>
      <c r="S58" s="76"/>
      <c r="T58" s="77">
        <f>IF(O58="","",IF(R58&lt;0,J58*(-1),IF(G58="買",(P58-H58)*100,(H58-P58)*100)))</f>
        <v>407.00000000000074</v>
      </c>
      <c r="U58" s="77"/>
    </row>
    <row r="59" spans="2:21" s="20" customFormat="1" ht="13.5">
      <c r="B59" s="39">
        <v>2</v>
      </c>
      <c r="C59" s="74">
        <f>IF(R58="",J64,C58+R58)</f>
        <v>1030148</v>
      </c>
      <c r="D59" s="74"/>
      <c r="E59" s="39">
        <v>1996</v>
      </c>
      <c r="F59" s="8">
        <v>34899</v>
      </c>
      <c r="G59" s="39" t="s">
        <v>4</v>
      </c>
      <c r="H59" s="75">
        <v>124.58</v>
      </c>
      <c r="I59" s="75"/>
      <c r="J59" s="39">
        <v>140</v>
      </c>
      <c r="K59" s="74">
        <f aca="true" t="shared" si="6" ref="K59:K102">IF(F59="","",C59*0.02)</f>
        <v>20602.96</v>
      </c>
      <c r="L59" s="74"/>
      <c r="M59" s="6">
        <f>IF(J59="","",ROUNDDOWN(K59/(J59/81)/100000,2))</f>
        <v>0.11</v>
      </c>
      <c r="N59" s="39">
        <v>1996</v>
      </c>
      <c r="O59" s="8">
        <v>42210</v>
      </c>
      <c r="P59" s="83">
        <v>122.84</v>
      </c>
      <c r="Q59" s="83"/>
      <c r="R59" s="76">
        <f t="shared" si="5"/>
        <v>-23629</v>
      </c>
      <c r="S59" s="76"/>
      <c r="T59" s="77">
        <f aca="true" t="shared" si="7" ref="T59:T102">IF(O59="","",IF(R59&lt;0,J59*(-1),IF(G59="買",(P59-H59)*100,(H59-P59)*100)))</f>
        <v>-140</v>
      </c>
      <c r="U59" s="77"/>
    </row>
    <row r="60" spans="2:21" ht="13.5">
      <c r="B60" s="39">
        <v>3</v>
      </c>
      <c r="C60" s="74">
        <f aca="true" t="shared" si="8" ref="C60:C70">IF(R59="","",C59+R59)</f>
        <v>1006519</v>
      </c>
      <c r="D60" s="74"/>
      <c r="E60" s="39">
        <v>1997</v>
      </c>
      <c r="F60" s="8">
        <v>42013</v>
      </c>
      <c r="G60" s="39" t="s">
        <v>3</v>
      </c>
      <c r="H60" s="75">
        <v>143.57</v>
      </c>
      <c r="I60" s="75"/>
      <c r="J60" s="39">
        <v>242</v>
      </c>
      <c r="K60" s="74">
        <f t="shared" si="6"/>
        <v>20130.38</v>
      </c>
      <c r="L60" s="74"/>
      <c r="M60" s="6">
        <f>IF(J60="","",ROUNDDOWN(K60/(J60/81)/100000,2))</f>
        <v>0.06</v>
      </c>
      <c r="N60" s="39">
        <v>1997</v>
      </c>
      <c r="O60" s="8">
        <v>42021</v>
      </c>
      <c r="P60" s="75">
        <v>142.81</v>
      </c>
      <c r="Q60" s="75"/>
      <c r="R60" s="76">
        <f t="shared" si="5"/>
        <v>5629</v>
      </c>
      <c r="S60" s="76"/>
      <c r="T60" s="77">
        <f t="shared" si="7"/>
        <v>75.99999999999909</v>
      </c>
      <c r="U60" s="77"/>
    </row>
    <row r="61" spans="2:21" ht="13.5">
      <c r="B61" s="39">
        <v>4</v>
      </c>
      <c r="C61" s="74">
        <f t="shared" si="8"/>
        <v>1012148</v>
      </c>
      <c r="D61" s="74"/>
      <c r="E61" s="39">
        <v>1997</v>
      </c>
      <c r="F61" s="8">
        <v>42081</v>
      </c>
      <c r="G61" s="39" t="s">
        <v>4</v>
      </c>
      <c r="H61" s="75">
        <v>143.36</v>
      </c>
      <c r="I61" s="75"/>
      <c r="J61" s="39">
        <v>124</v>
      </c>
      <c r="K61" s="74">
        <f t="shared" si="6"/>
        <v>20242.96</v>
      </c>
      <c r="L61" s="74"/>
      <c r="M61" s="6">
        <f aca="true" t="shared" si="9" ref="M61:M102">IF(J61="","",ROUNDDOWN(K61/(J61/81)/100000,2))</f>
        <v>0.13</v>
      </c>
      <c r="N61" s="39">
        <v>1997</v>
      </c>
      <c r="O61" s="8">
        <v>42084</v>
      </c>
      <c r="P61" s="75">
        <v>142.12</v>
      </c>
      <c r="Q61" s="75"/>
      <c r="R61" s="76">
        <f t="shared" si="5"/>
        <v>-19901</v>
      </c>
      <c r="S61" s="76"/>
      <c r="T61" s="77">
        <f t="shared" si="7"/>
        <v>-124</v>
      </c>
      <c r="U61" s="77"/>
    </row>
    <row r="62" spans="2:21" s="20" customFormat="1" ht="13.5">
      <c r="B62" s="39">
        <v>5</v>
      </c>
      <c r="C62" s="74">
        <f t="shared" si="8"/>
        <v>992247</v>
      </c>
      <c r="D62" s="74"/>
      <c r="E62" s="39">
        <v>1997</v>
      </c>
      <c r="F62" s="8">
        <v>42301</v>
      </c>
      <c r="G62" s="39" t="s">
        <v>4</v>
      </c>
      <c r="H62" s="75">
        <v>135.26</v>
      </c>
      <c r="I62" s="75"/>
      <c r="J62" s="39">
        <v>265</v>
      </c>
      <c r="K62" s="74">
        <f t="shared" si="6"/>
        <v>19844.94</v>
      </c>
      <c r="L62" s="74"/>
      <c r="M62" s="6">
        <f t="shared" si="9"/>
        <v>0.06</v>
      </c>
      <c r="N62" s="39">
        <v>1997</v>
      </c>
      <c r="O62" s="8">
        <v>42329</v>
      </c>
      <c r="P62" s="75">
        <v>139.84</v>
      </c>
      <c r="Q62" s="75"/>
      <c r="R62" s="76">
        <f t="shared" si="5"/>
        <v>33925</v>
      </c>
      <c r="S62" s="76"/>
      <c r="T62" s="77">
        <f t="shared" si="7"/>
        <v>458.00000000000125</v>
      </c>
      <c r="U62" s="77"/>
    </row>
    <row r="63" spans="2:21" s="20" customFormat="1" ht="13.5">
      <c r="B63" s="39">
        <v>6</v>
      </c>
      <c r="C63" s="74">
        <f t="shared" si="8"/>
        <v>1026172</v>
      </c>
      <c r="D63" s="74"/>
      <c r="E63" s="39">
        <v>1998</v>
      </c>
      <c r="F63" s="8">
        <v>42202</v>
      </c>
      <c r="G63" s="39" t="s">
        <v>4</v>
      </c>
      <c r="H63" s="75">
        <v>153.58</v>
      </c>
      <c r="I63" s="75"/>
      <c r="J63" s="39">
        <v>186</v>
      </c>
      <c r="K63" s="74">
        <f t="shared" si="6"/>
        <v>20523.44</v>
      </c>
      <c r="L63" s="74"/>
      <c r="M63" s="6">
        <f t="shared" si="9"/>
        <v>0.08</v>
      </c>
      <c r="N63" s="39">
        <v>1998</v>
      </c>
      <c r="O63" s="8">
        <v>42236</v>
      </c>
      <c r="P63" s="75">
        <v>153.89</v>
      </c>
      <c r="Q63" s="75"/>
      <c r="R63" s="76">
        <f t="shared" si="5"/>
        <v>3061</v>
      </c>
      <c r="S63" s="76"/>
      <c r="T63" s="77">
        <f t="shared" si="7"/>
        <v>30.999999999997385</v>
      </c>
      <c r="U63" s="77"/>
    </row>
    <row r="64" spans="2:21" ht="13.5">
      <c r="B64" s="39">
        <v>7</v>
      </c>
      <c r="C64" s="74">
        <f t="shared" si="8"/>
        <v>1029233</v>
      </c>
      <c r="D64" s="74"/>
      <c r="E64" s="39">
        <v>1999</v>
      </c>
      <c r="F64" s="8">
        <v>42008</v>
      </c>
      <c r="G64" s="39" t="s">
        <v>3</v>
      </c>
      <c r="H64" s="75">
        <v>132</v>
      </c>
      <c r="I64" s="75"/>
      <c r="J64" s="39">
        <v>409</v>
      </c>
      <c r="K64" s="74">
        <f t="shared" si="6"/>
        <v>20584.66</v>
      </c>
      <c r="L64" s="74"/>
      <c r="M64" s="6">
        <f t="shared" si="9"/>
        <v>0.04</v>
      </c>
      <c r="N64" s="39">
        <v>1999</v>
      </c>
      <c r="O64" s="8">
        <v>42052</v>
      </c>
      <c r="P64" s="75">
        <v>133.91</v>
      </c>
      <c r="Q64" s="75"/>
      <c r="R64" s="76">
        <f t="shared" si="5"/>
        <v>-9432</v>
      </c>
      <c r="S64" s="76"/>
      <c r="T64" s="77">
        <f t="shared" si="7"/>
        <v>-409</v>
      </c>
      <c r="U64" s="77"/>
    </row>
    <row r="65" spans="2:21" ht="13.5">
      <c r="B65" s="39">
        <v>8</v>
      </c>
      <c r="C65" s="74">
        <f t="shared" si="8"/>
        <v>1019801</v>
      </c>
      <c r="D65" s="74"/>
      <c r="E65" s="39">
        <v>2000</v>
      </c>
      <c r="F65" s="8">
        <v>42357</v>
      </c>
      <c r="G65" s="39" t="s">
        <v>4</v>
      </c>
      <c r="H65" s="75">
        <v>100.83</v>
      </c>
      <c r="I65" s="75"/>
      <c r="J65" s="39">
        <v>146</v>
      </c>
      <c r="K65" s="74">
        <f t="shared" si="6"/>
        <v>20396.02</v>
      </c>
      <c r="L65" s="74"/>
      <c r="M65" s="6">
        <f t="shared" si="9"/>
        <v>0.11</v>
      </c>
      <c r="N65" s="39">
        <v>2001</v>
      </c>
      <c r="O65" s="8">
        <v>42026</v>
      </c>
      <c r="P65" s="75">
        <v>108.565</v>
      </c>
      <c r="Q65" s="75"/>
      <c r="R65" s="76">
        <f t="shared" si="5"/>
        <v>105043</v>
      </c>
      <c r="S65" s="76"/>
      <c r="T65" s="77">
        <f t="shared" si="7"/>
        <v>773.5</v>
      </c>
      <c r="U65" s="77"/>
    </row>
    <row r="66" spans="2:21" ht="13.5">
      <c r="B66" s="39">
        <v>9</v>
      </c>
      <c r="C66" s="74">
        <f t="shared" si="8"/>
        <v>1124844</v>
      </c>
      <c r="D66" s="74"/>
      <c r="E66" s="39">
        <v>2001</v>
      </c>
      <c r="F66" s="8">
        <v>42357</v>
      </c>
      <c r="G66" s="39" t="s">
        <v>4</v>
      </c>
      <c r="H66" s="75">
        <v>116.04</v>
      </c>
      <c r="I66" s="75"/>
      <c r="J66" s="39">
        <v>170</v>
      </c>
      <c r="K66" s="74">
        <f t="shared" si="6"/>
        <v>22496.88</v>
      </c>
      <c r="L66" s="74"/>
      <c r="M66" s="6">
        <f t="shared" si="9"/>
        <v>0.1</v>
      </c>
      <c r="N66" s="39">
        <v>2001</v>
      </c>
      <c r="O66" s="8">
        <v>42362</v>
      </c>
      <c r="P66" s="75">
        <v>114.34</v>
      </c>
      <c r="Q66" s="75"/>
      <c r="R66" s="76">
        <f t="shared" si="5"/>
        <v>-20987</v>
      </c>
      <c r="S66" s="76"/>
      <c r="T66" s="77">
        <f t="shared" si="7"/>
        <v>-170</v>
      </c>
      <c r="U66" s="77"/>
    </row>
    <row r="67" spans="2:21" ht="13.5">
      <c r="B67" s="39">
        <v>10</v>
      </c>
      <c r="C67" s="74">
        <f t="shared" si="8"/>
        <v>1103857</v>
      </c>
      <c r="D67" s="74"/>
      <c r="E67" s="39">
        <v>2002</v>
      </c>
      <c r="F67" s="8">
        <v>42005</v>
      </c>
      <c r="G67" s="39" t="s">
        <v>4</v>
      </c>
      <c r="H67" s="75">
        <v>117.42</v>
      </c>
      <c r="I67" s="75"/>
      <c r="J67" s="39">
        <v>165</v>
      </c>
      <c r="K67" s="74">
        <f t="shared" si="6"/>
        <v>22077.14</v>
      </c>
      <c r="L67" s="74"/>
      <c r="M67" s="6">
        <f t="shared" si="9"/>
        <v>0.1</v>
      </c>
      <c r="N67" s="39">
        <v>2002</v>
      </c>
      <c r="O67" s="8">
        <v>42019</v>
      </c>
      <c r="P67" s="75">
        <v>115.77</v>
      </c>
      <c r="Q67" s="75"/>
      <c r="R67" s="76">
        <f t="shared" si="5"/>
        <v>-20370</v>
      </c>
      <c r="S67" s="76"/>
      <c r="T67" s="77">
        <f t="shared" si="7"/>
        <v>-165</v>
      </c>
      <c r="U67" s="77"/>
    </row>
    <row r="68" spans="2:21" ht="13.5">
      <c r="B68" s="39">
        <v>11</v>
      </c>
      <c r="C68" s="74">
        <f t="shared" si="8"/>
        <v>1083487</v>
      </c>
      <c r="D68" s="74"/>
      <c r="E68" s="39">
        <v>2002</v>
      </c>
      <c r="F68" s="8">
        <v>113.36</v>
      </c>
      <c r="G68" s="39" t="s">
        <v>4</v>
      </c>
      <c r="H68" s="75">
        <v>113.36</v>
      </c>
      <c r="I68" s="75"/>
      <c r="J68" s="39">
        <v>148</v>
      </c>
      <c r="K68" s="74">
        <f t="shared" si="6"/>
        <v>21669.74</v>
      </c>
      <c r="L68" s="74"/>
      <c r="M68" s="6">
        <f t="shared" si="9"/>
        <v>0.11</v>
      </c>
      <c r="N68" s="39">
        <v>2002</v>
      </c>
      <c r="O68" s="8">
        <v>42102</v>
      </c>
      <c r="P68" s="75">
        <v>115.25</v>
      </c>
      <c r="Q68" s="75"/>
      <c r="R68" s="76">
        <f t="shared" si="5"/>
        <v>25666</v>
      </c>
      <c r="S68" s="76"/>
      <c r="T68" s="77">
        <f t="shared" si="7"/>
        <v>189.00000000000006</v>
      </c>
      <c r="U68" s="77"/>
    </row>
    <row r="69" spans="2:21" ht="13.5">
      <c r="B69" s="39">
        <v>12</v>
      </c>
      <c r="C69" s="74">
        <f t="shared" si="8"/>
        <v>1109153</v>
      </c>
      <c r="D69" s="74"/>
      <c r="E69" s="39">
        <v>2003</v>
      </c>
      <c r="F69" s="8">
        <v>11.3</v>
      </c>
      <c r="G69" s="39" t="s">
        <v>3</v>
      </c>
      <c r="H69" s="75">
        <v>126.79</v>
      </c>
      <c r="I69" s="75"/>
      <c r="J69" s="39">
        <v>140</v>
      </c>
      <c r="K69" s="74">
        <f t="shared" si="6"/>
        <v>22183.06</v>
      </c>
      <c r="L69" s="74"/>
      <c r="M69" s="6">
        <f t="shared" si="9"/>
        <v>0.12</v>
      </c>
      <c r="N69" s="39">
        <v>2003</v>
      </c>
      <c r="O69" s="8">
        <v>42325</v>
      </c>
      <c r="P69" s="75">
        <v>128.19</v>
      </c>
      <c r="Q69" s="75"/>
      <c r="R69" s="76">
        <f t="shared" si="5"/>
        <v>-20740</v>
      </c>
      <c r="S69" s="76"/>
      <c r="T69" s="77">
        <f t="shared" si="7"/>
        <v>-140</v>
      </c>
      <c r="U69" s="77"/>
    </row>
    <row r="70" spans="2:21" ht="13.5">
      <c r="B70" s="39">
        <v>14</v>
      </c>
      <c r="C70" s="74">
        <f t="shared" si="8"/>
        <v>1088413</v>
      </c>
      <c r="D70" s="74"/>
      <c r="E70" s="39">
        <v>2004</v>
      </c>
      <c r="F70" s="8">
        <v>42340</v>
      </c>
      <c r="G70" s="39" t="s">
        <v>4</v>
      </c>
      <c r="H70" s="75">
        <v>137.02</v>
      </c>
      <c r="I70" s="75"/>
      <c r="J70" s="39">
        <v>97</v>
      </c>
      <c r="K70" s="74">
        <f t="shared" si="6"/>
        <v>21768.260000000002</v>
      </c>
      <c r="L70" s="74"/>
      <c r="M70" s="6">
        <f t="shared" si="9"/>
        <v>0.18</v>
      </c>
      <c r="N70" s="39">
        <v>2005</v>
      </c>
      <c r="O70" s="8">
        <v>42008</v>
      </c>
      <c r="P70" s="75">
        <v>138.29</v>
      </c>
      <c r="Q70" s="75"/>
      <c r="R70" s="76">
        <f t="shared" si="5"/>
        <v>28222</v>
      </c>
      <c r="S70" s="76"/>
      <c r="T70" s="77">
        <f t="shared" si="7"/>
        <v>126.99999999999818</v>
      </c>
      <c r="U70" s="77"/>
    </row>
    <row r="71" spans="2:21" ht="13.5">
      <c r="B71" s="39">
        <v>15</v>
      </c>
      <c r="C71" s="74">
        <f aca="true" t="shared" si="10" ref="C71:C102">IF(R70="","",C70+R70)</f>
        <v>1116635</v>
      </c>
      <c r="D71" s="74"/>
      <c r="E71" s="39">
        <v>2005</v>
      </c>
      <c r="F71" s="8">
        <v>42025</v>
      </c>
      <c r="G71" s="39" t="s">
        <v>4</v>
      </c>
      <c r="H71" s="75">
        <v>134.88</v>
      </c>
      <c r="I71" s="75"/>
      <c r="J71" s="39">
        <v>113</v>
      </c>
      <c r="K71" s="74">
        <f t="shared" si="6"/>
        <v>22332.7</v>
      </c>
      <c r="L71" s="74"/>
      <c r="M71" s="6">
        <f t="shared" si="9"/>
        <v>0.16</v>
      </c>
      <c r="N71" s="39">
        <v>2005</v>
      </c>
      <c r="O71" s="8">
        <v>42029</v>
      </c>
      <c r="P71" s="75">
        <v>133.75</v>
      </c>
      <c r="Q71" s="75"/>
      <c r="R71" s="76">
        <f t="shared" si="5"/>
        <v>-22320</v>
      </c>
      <c r="S71" s="76"/>
      <c r="T71" s="77">
        <f t="shared" si="7"/>
        <v>-113</v>
      </c>
      <c r="U71" s="77"/>
    </row>
    <row r="72" spans="2:21" ht="13.5">
      <c r="B72" s="39">
        <v>16</v>
      </c>
      <c r="C72" s="74">
        <f t="shared" si="10"/>
        <v>1094315</v>
      </c>
      <c r="D72" s="74"/>
      <c r="E72" s="39">
        <v>2005</v>
      </c>
      <c r="F72" s="8">
        <v>42057</v>
      </c>
      <c r="G72" s="39" t="s">
        <v>4</v>
      </c>
      <c r="H72" s="75">
        <v>138.14</v>
      </c>
      <c r="I72" s="75"/>
      <c r="J72" s="39">
        <v>106</v>
      </c>
      <c r="K72" s="74">
        <f t="shared" si="6"/>
        <v>21886.3</v>
      </c>
      <c r="L72" s="74"/>
      <c r="M72" s="6">
        <f t="shared" si="9"/>
        <v>0.16</v>
      </c>
      <c r="N72" s="39">
        <v>2005</v>
      </c>
      <c r="O72" s="8">
        <v>42086</v>
      </c>
      <c r="P72" s="75">
        <v>137.18</v>
      </c>
      <c r="Q72" s="75"/>
      <c r="R72" s="76">
        <f t="shared" si="5"/>
        <v>-18962</v>
      </c>
      <c r="S72" s="76"/>
      <c r="T72" s="77">
        <f t="shared" si="7"/>
        <v>-106</v>
      </c>
      <c r="U72" s="77"/>
    </row>
    <row r="73" spans="2:21" ht="13.5">
      <c r="B73" s="39">
        <v>17</v>
      </c>
      <c r="C73" s="74">
        <f t="shared" si="10"/>
        <v>1075353</v>
      </c>
      <c r="D73" s="74"/>
      <c r="E73" s="39">
        <v>2005</v>
      </c>
      <c r="F73" s="8">
        <v>42290</v>
      </c>
      <c r="G73" s="39" t="s">
        <v>4</v>
      </c>
      <c r="H73" s="75">
        <v>137.73</v>
      </c>
      <c r="I73" s="75"/>
      <c r="J73" s="39">
        <v>78</v>
      </c>
      <c r="K73" s="74">
        <f t="shared" si="6"/>
        <v>21507.06</v>
      </c>
      <c r="L73" s="74"/>
      <c r="M73" s="6">
        <f t="shared" si="9"/>
        <v>0.22</v>
      </c>
      <c r="N73" s="39">
        <v>2005</v>
      </c>
      <c r="O73" s="8">
        <v>42315</v>
      </c>
      <c r="P73" s="75">
        <v>139.3</v>
      </c>
      <c r="Q73" s="75"/>
      <c r="R73" s="76">
        <f t="shared" si="5"/>
        <v>42641</v>
      </c>
      <c r="S73" s="76"/>
      <c r="T73" s="77">
        <f t="shared" si="7"/>
        <v>157.00000000000216</v>
      </c>
      <c r="U73" s="77"/>
    </row>
    <row r="74" spans="2:21" ht="13.5">
      <c r="B74" s="39">
        <v>18</v>
      </c>
      <c r="C74" s="74">
        <f t="shared" si="10"/>
        <v>1117994</v>
      </c>
      <c r="D74" s="74"/>
      <c r="E74" s="39">
        <v>2005</v>
      </c>
      <c r="F74" s="8">
        <v>42331</v>
      </c>
      <c r="G74" s="39" t="s">
        <v>4</v>
      </c>
      <c r="H74" s="75">
        <v>140.5</v>
      </c>
      <c r="I74" s="75"/>
      <c r="J74" s="39">
        <v>101</v>
      </c>
      <c r="K74" s="74">
        <f t="shared" si="6"/>
        <v>22359.88</v>
      </c>
      <c r="L74" s="74"/>
      <c r="M74" s="6">
        <f t="shared" si="9"/>
        <v>0.17</v>
      </c>
      <c r="N74" s="39">
        <v>2005</v>
      </c>
      <c r="O74" s="8">
        <v>42346</v>
      </c>
      <c r="P74" s="75">
        <v>141.25</v>
      </c>
      <c r="Q74" s="75"/>
      <c r="R74" s="76">
        <f t="shared" si="5"/>
        <v>15740</v>
      </c>
      <c r="S74" s="76"/>
      <c r="T74" s="77">
        <f t="shared" si="7"/>
        <v>75</v>
      </c>
      <c r="U74" s="77"/>
    </row>
    <row r="75" spans="2:21" ht="13.5">
      <c r="B75" s="39">
        <v>19</v>
      </c>
      <c r="C75" s="74">
        <f t="shared" si="10"/>
        <v>1133734</v>
      </c>
      <c r="D75" s="74"/>
      <c r="E75" s="39">
        <v>2006</v>
      </c>
      <c r="F75" s="8">
        <v>42023</v>
      </c>
      <c r="G75" s="39" t="s">
        <v>4</v>
      </c>
      <c r="H75" s="75">
        <v>139.75</v>
      </c>
      <c r="I75" s="75"/>
      <c r="J75" s="39">
        <v>97</v>
      </c>
      <c r="K75" s="74">
        <f t="shared" si="6"/>
        <v>22674.68</v>
      </c>
      <c r="L75" s="74"/>
      <c r="M75" s="6">
        <f t="shared" si="9"/>
        <v>0.18</v>
      </c>
      <c r="N75" s="39">
        <v>2006</v>
      </c>
      <c r="O75" s="8">
        <v>42042</v>
      </c>
      <c r="P75" s="75">
        <v>151.5</v>
      </c>
      <c r="Q75" s="75"/>
      <c r="R75" s="76">
        <f t="shared" si="5"/>
        <v>261111</v>
      </c>
      <c r="S75" s="76"/>
      <c r="T75" s="77">
        <f t="shared" si="7"/>
        <v>1175</v>
      </c>
      <c r="U75" s="77"/>
    </row>
    <row r="76" spans="2:21" ht="13.5">
      <c r="B76" s="39">
        <v>20</v>
      </c>
      <c r="C76" s="74">
        <f t="shared" si="10"/>
        <v>1394845</v>
      </c>
      <c r="D76" s="74"/>
      <c r="E76" s="39">
        <v>2006</v>
      </c>
      <c r="F76" s="8">
        <v>42147</v>
      </c>
      <c r="G76" s="39" t="s">
        <v>4</v>
      </c>
      <c r="H76" s="75">
        <v>143.86</v>
      </c>
      <c r="I76" s="75"/>
      <c r="J76" s="39">
        <v>124</v>
      </c>
      <c r="K76" s="74">
        <f t="shared" si="6"/>
        <v>27896.9</v>
      </c>
      <c r="L76" s="74"/>
      <c r="M76" s="6">
        <f t="shared" si="9"/>
        <v>0.18</v>
      </c>
      <c r="N76" s="39">
        <v>2006</v>
      </c>
      <c r="O76" s="8">
        <v>42195</v>
      </c>
      <c r="P76" s="75">
        <v>145.31</v>
      </c>
      <c r="Q76" s="75"/>
      <c r="R76" s="76">
        <f t="shared" si="5"/>
        <v>32222</v>
      </c>
      <c r="S76" s="76"/>
      <c r="T76" s="77">
        <f t="shared" si="7"/>
        <v>144.99999999999886</v>
      </c>
      <c r="U76" s="77"/>
    </row>
    <row r="77" spans="2:21" ht="13.5">
      <c r="B77" s="39">
        <v>21</v>
      </c>
      <c r="C77" s="74">
        <f t="shared" si="10"/>
        <v>1427067</v>
      </c>
      <c r="D77" s="74"/>
      <c r="E77" s="39">
        <v>2007</v>
      </c>
      <c r="F77" s="8">
        <v>42093</v>
      </c>
      <c r="G77" s="39" t="s">
        <v>4</v>
      </c>
      <c r="H77" s="75">
        <v>157.59</v>
      </c>
      <c r="I77" s="75"/>
      <c r="J77" s="39">
        <v>94</v>
      </c>
      <c r="K77" s="74">
        <f t="shared" si="6"/>
        <v>28541.34</v>
      </c>
      <c r="L77" s="74"/>
      <c r="M77" s="6">
        <f t="shared" si="9"/>
        <v>0.24</v>
      </c>
      <c r="N77" s="39">
        <v>2007</v>
      </c>
      <c r="O77" s="8">
        <v>42209</v>
      </c>
      <c r="P77" s="75">
        <v>166.49</v>
      </c>
      <c r="Q77" s="75"/>
      <c r="R77" s="76">
        <f t="shared" si="5"/>
        <v>263703</v>
      </c>
      <c r="S77" s="76"/>
      <c r="T77" s="77">
        <f t="shared" si="7"/>
        <v>890.0000000000006</v>
      </c>
      <c r="U77" s="77"/>
    </row>
    <row r="78" spans="2:21" ht="13.5">
      <c r="B78" s="39">
        <v>22</v>
      </c>
      <c r="C78" s="74">
        <f t="shared" si="10"/>
        <v>1690770</v>
      </c>
      <c r="D78" s="74"/>
      <c r="E78" s="39">
        <v>2007</v>
      </c>
      <c r="F78" s="8">
        <v>42261</v>
      </c>
      <c r="G78" s="39" t="s">
        <v>4</v>
      </c>
      <c r="H78" s="75">
        <v>160.22</v>
      </c>
      <c r="I78" s="75"/>
      <c r="J78" s="39">
        <v>145</v>
      </c>
      <c r="K78" s="74">
        <f t="shared" si="6"/>
        <v>33815.4</v>
      </c>
      <c r="L78" s="74"/>
      <c r="M78" s="6">
        <f t="shared" si="9"/>
        <v>0.18</v>
      </c>
      <c r="N78" s="39">
        <v>2007</v>
      </c>
      <c r="O78" s="8">
        <v>42320</v>
      </c>
      <c r="P78" s="75">
        <v>160.45</v>
      </c>
      <c r="Q78" s="75"/>
      <c r="R78" s="76">
        <f aca="true" t="shared" si="11" ref="R78:R102">IF(O78="","",ROUNDDOWN((IF(G78="売",H78-P78,P78-H78))*M78*10000000/81,0))</f>
        <v>5111</v>
      </c>
      <c r="S78" s="76"/>
      <c r="T78" s="77">
        <f t="shared" si="7"/>
        <v>22.999999999998977</v>
      </c>
      <c r="U78" s="77"/>
    </row>
    <row r="79" spans="2:21" ht="13.5">
      <c r="B79" s="39">
        <v>23</v>
      </c>
      <c r="C79" s="74">
        <f t="shared" si="10"/>
        <v>1695881</v>
      </c>
      <c r="D79" s="74"/>
      <c r="E79" s="39">
        <v>2007</v>
      </c>
      <c r="F79" s="8">
        <v>42330</v>
      </c>
      <c r="G79" s="39" t="s">
        <v>3</v>
      </c>
      <c r="H79" s="75">
        <v>160.83</v>
      </c>
      <c r="I79" s="75"/>
      <c r="J79" s="39">
        <v>144</v>
      </c>
      <c r="K79" s="74">
        <f t="shared" si="6"/>
        <v>33917.62</v>
      </c>
      <c r="L79" s="74"/>
      <c r="M79" s="6">
        <f t="shared" si="9"/>
        <v>0.19</v>
      </c>
      <c r="N79" s="39">
        <v>2007</v>
      </c>
      <c r="O79" s="8">
        <v>42336</v>
      </c>
      <c r="P79" s="75">
        <v>162.25</v>
      </c>
      <c r="Q79" s="75"/>
      <c r="R79" s="76">
        <f t="shared" si="11"/>
        <v>-33308</v>
      </c>
      <c r="S79" s="76"/>
      <c r="T79" s="77">
        <f t="shared" si="7"/>
        <v>-144</v>
      </c>
      <c r="U79" s="77"/>
    </row>
    <row r="80" spans="2:21" ht="13.5">
      <c r="B80" s="39">
        <v>24</v>
      </c>
      <c r="C80" s="74">
        <f t="shared" si="10"/>
        <v>1662573</v>
      </c>
      <c r="D80" s="74"/>
      <c r="E80" s="39">
        <v>2007</v>
      </c>
      <c r="F80" s="8">
        <v>42342</v>
      </c>
      <c r="G80" s="39" t="s">
        <v>4</v>
      </c>
      <c r="H80" s="75">
        <v>162.38</v>
      </c>
      <c r="I80" s="75"/>
      <c r="J80" s="39">
        <v>144</v>
      </c>
      <c r="K80" s="74">
        <f t="shared" si="6"/>
        <v>33251.46</v>
      </c>
      <c r="L80" s="74"/>
      <c r="M80" s="6">
        <f t="shared" si="9"/>
        <v>0.18</v>
      </c>
      <c r="N80" s="39">
        <v>2008</v>
      </c>
      <c r="O80" s="8">
        <v>42006</v>
      </c>
      <c r="P80" s="75">
        <v>160.74</v>
      </c>
      <c r="Q80" s="75"/>
      <c r="R80" s="76">
        <f t="shared" si="11"/>
        <v>-36444</v>
      </c>
      <c r="S80" s="76"/>
      <c r="T80" s="77">
        <f t="shared" si="7"/>
        <v>-144</v>
      </c>
      <c r="U80" s="77"/>
    </row>
    <row r="81" spans="2:21" ht="13.5">
      <c r="B81" s="39">
        <v>25</v>
      </c>
      <c r="C81" s="74">
        <f t="shared" si="10"/>
        <v>1626129</v>
      </c>
      <c r="D81" s="74"/>
      <c r="E81" s="39">
        <v>2008</v>
      </c>
      <c r="F81" s="8">
        <v>42022</v>
      </c>
      <c r="G81" s="39" t="s">
        <v>3</v>
      </c>
      <c r="H81" s="75">
        <v>155.72</v>
      </c>
      <c r="I81" s="75"/>
      <c r="J81" s="39">
        <v>217</v>
      </c>
      <c r="K81" s="74">
        <f t="shared" si="6"/>
        <v>32522.58</v>
      </c>
      <c r="L81" s="74"/>
      <c r="M81" s="6">
        <f t="shared" si="9"/>
        <v>0.12</v>
      </c>
      <c r="N81" s="39">
        <v>2008</v>
      </c>
      <c r="O81" s="8">
        <v>42028</v>
      </c>
      <c r="P81" s="75">
        <v>157.79</v>
      </c>
      <c r="Q81" s="75"/>
      <c r="R81" s="76">
        <f t="shared" si="11"/>
        <v>-30666</v>
      </c>
      <c r="S81" s="76"/>
      <c r="T81" s="77">
        <f t="shared" si="7"/>
        <v>-217</v>
      </c>
      <c r="U81" s="77"/>
    </row>
    <row r="82" spans="2:21" ht="13.5">
      <c r="B82" s="39">
        <v>26</v>
      </c>
      <c r="C82" s="74">
        <f t="shared" si="10"/>
        <v>1595463</v>
      </c>
      <c r="D82" s="74"/>
      <c r="E82" s="39">
        <v>2008</v>
      </c>
      <c r="F82" s="8">
        <v>42193</v>
      </c>
      <c r="G82" s="39" t="s">
        <v>4</v>
      </c>
      <c r="H82" s="75">
        <v>168.56</v>
      </c>
      <c r="I82" s="75"/>
      <c r="J82" s="39">
        <v>137</v>
      </c>
      <c r="K82" s="74">
        <f t="shared" si="6"/>
        <v>31909.260000000002</v>
      </c>
      <c r="L82" s="74"/>
      <c r="M82" s="6">
        <f t="shared" si="9"/>
        <v>0.18</v>
      </c>
      <c r="N82" s="39">
        <v>2008</v>
      </c>
      <c r="O82" s="8">
        <v>42200</v>
      </c>
      <c r="P82" s="75">
        <v>167.19</v>
      </c>
      <c r="Q82" s="75"/>
      <c r="R82" s="76">
        <f t="shared" si="11"/>
        <v>-30444</v>
      </c>
      <c r="S82" s="76"/>
      <c r="T82" s="77">
        <f t="shared" si="7"/>
        <v>-137</v>
      </c>
      <c r="U82" s="77"/>
    </row>
    <row r="83" spans="2:21" ht="13.5">
      <c r="B83" s="39">
        <v>27</v>
      </c>
      <c r="C83" s="74">
        <f t="shared" si="10"/>
        <v>1565019</v>
      </c>
      <c r="D83" s="74"/>
      <c r="E83" s="39">
        <v>2008</v>
      </c>
      <c r="F83" s="8">
        <v>42216</v>
      </c>
      <c r="G83" s="39" t="s">
        <v>3</v>
      </c>
      <c r="H83" s="75">
        <v>168.05</v>
      </c>
      <c r="I83" s="75"/>
      <c r="J83" s="39">
        <v>115</v>
      </c>
      <c r="K83" s="74">
        <f t="shared" si="6"/>
        <v>31300.38</v>
      </c>
      <c r="L83" s="74"/>
      <c r="M83" s="6">
        <f t="shared" si="9"/>
        <v>0.22</v>
      </c>
      <c r="N83" s="39">
        <v>2008</v>
      </c>
      <c r="O83" s="8">
        <v>42222</v>
      </c>
      <c r="P83" s="75">
        <v>169.2</v>
      </c>
      <c r="Q83" s="75"/>
      <c r="R83" s="76">
        <f t="shared" si="11"/>
        <v>-31234</v>
      </c>
      <c r="S83" s="76"/>
      <c r="T83" s="77">
        <f t="shared" si="7"/>
        <v>-115</v>
      </c>
      <c r="U83" s="77"/>
    </row>
    <row r="84" spans="2:21" ht="13.5">
      <c r="B84" s="39">
        <v>28</v>
      </c>
      <c r="C84" s="74">
        <f t="shared" si="10"/>
        <v>1533785</v>
      </c>
      <c r="D84" s="74"/>
      <c r="E84" s="39">
        <v>2008</v>
      </c>
      <c r="F84" s="8">
        <v>42257</v>
      </c>
      <c r="G84" s="39" t="s">
        <v>3</v>
      </c>
      <c r="H84" s="75">
        <v>150.16</v>
      </c>
      <c r="I84" s="75"/>
      <c r="J84" s="39">
        <v>240</v>
      </c>
      <c r="K84" s="74">
        <f t="shared" si="6"/>
        <v>30675.7</v>
      </c>
      <c r="L84" s="74"/>
      <c r="M84" s="6">
        <f t="shared" si="9"/>
        <v>0.1</v>
      </c>
      <c r="N84" s="39">
        <v>2008</v>
      </c>
      <c r="O84" s="8">
        <v>42259</v>
      </c>
      <c r="P84" s="75">
        <v>152.56</v>
      </c>
      <c r="Q84" s="75"/>
      <c r="R84" s="76">
        <f t="shared" si="11"/>
        <v>-29629</v>
      </c>
      <c r="S84" s="76"/>
      <c r="T84" s="77">
        <f t="shared" si="7"/>
        <v>-240</v>
      </c>
      <c r="U84" s="77"/>
    </row>
    <row r="85" spans="2:21" ht="13.5">
      <c r="B85" s="39">
        <v>29</v>
      </c>
      <c r="C85" s="74">
        <f t="shared" si="10"/>
        <v>1504156</v>
      </c>
      <c r="D85" s="74"/>
      <c r="E85" s="39">
        <v>2008</v>
      </c>
      <c r="F85" s="8">
        <v>42284</v>
      </c>
      <c r="G85" s="39" t="s">
        <v>3</v>
      </c>
      <c r="H85" s="75">
        <v>136.49</v>
      </c>
      <c r="I85" s="75"/>
      <c r="J85" s="39">
        <v>451</v>
      </c>
      <c r="K85" s="74">
        <f t="shared" si="6"/>
        <v>30083.12</v>
      </c>
      <c r="L85" s="74"/>
      <c r="M85" s="6">
        <f t="shared" si="9"/>
        <v>0.05</v>
      </c>
      <c r="N85" s="39">
        <v>2008</v>
      </c>
      <c r="O85" s="8">
        <v>42291</v>
      </c>
      <c r="P85" s="75">
        <v>141</v>
      </c>
      <c r="Q85" s="75"/>
      <c r="R85" s="76">
        <f t="shared" si="11"/>
        <v>-27839</v>
      </c>
      <c r="S85" s="76"/>
      <c r="T85" s="77">
        <f t="shared" si="7"/>
        <v>-451</v>
      </c>
      <c r="U85" s="77"/>
    </row>
    <row r="86" spans="2:21" ht="13.5">
      <c r="B86" s="39">
        <v>30</v>
      </c>
      <c r="C86" s="74">
        <f t="shared" si="10"/>
        <v>1476317</v>
      </c>
      <c r="D86" s="74"/>
      <c r="E86" s="39">
        <v>2009</v>
      </c>
      <c r="F86" s="8">
        <v>42150</v>
      </c>
      <c r="G86" s="39" t="s">
        <v>4</v>
      </c>
      <c r="H86" s="75">
        <v>133.28</v>
      </c>
      <c r="I86" s="75"/>
      <c r="J86" s="39">
        <v>186</v>
      </c>
      <c r="K86" s="74">
        <f t="shared" si="6"/>
        <v>29526.34</v>
      </c>
      <c r="L86" s="74"/>
      <c r="M86" s="6">
        <f t="shared" si="9"/>
        <v>0.12</v>
      </c>
      <c r="N86" s="39">
        <v>2009</v>
      </c>
      <c r="O86" s="8">
        <v>42178</v>
      </c>
      <c r="P86" s="75">
        <v>131.42</v>
      </c>
      <c r="Q86" s="75"/>
      <c r="R86" s="76">
        <f t="shared" si="11"/>
        <v>-27555</v>
      </c>
      <c r="S86" s="76"/>
      <c r="T86" s="77">
        <f t="shared" si="7"/>
        <v>-186</v>
      </c>
      <c r="U86" s="77"/>
    </row>
    <row r="87" spans="2:21" ht="13.5">
      <c r="B87" s="39">
        <v>31</v>
      </c>
      <c r="C87" s="74">
        <f t="shared" si="10"/>
        <v>1448762</v>
      </c>
      <c r="D87" s="74"/>
      <c r="E87" s="39">
        <v>2009</v>
      </c>
      <c r="F87" s="8">
        <v>42201</v>
      </c>
      <c r="G87" s="39" t="s">
        <v>4</v>
      </c>
      <c r="H87" s="75">
        <v>133.22</v>
      </c>
      <c r="I87" s="75"/>
      <c r="J87" s="39">
        <v>167</v>
      </c>
      <c r="K87" s="74">
        <f t="shared" si="6"/>
        <v>28975.24</v>
      </c>
      <c r="L87" s="74"/>
      <c r="M87" s="6">
        <f t="shared" si="9"/>
        <v>0.14</v>
      </c>
      <c r="N87" s="39">
        <v>2009</v>
      </c>
      <c r="O87" s="8">
        <v>42233</v>
      </c>
      <c r="P87" s="75">
        <v>132.75</v>
      </c>
      <c r="Q87" s="75"/>
      <c r="R87" s="76">
        <f t="shared" si="11"/>
        <v>-8123</v>
      </c>
      <c r="S87" s="76"/>
      <c r="T87" s="77">
        <f t="shared" si="7"/>
        <v>-167</v>
      </c>
      <c r="U87" s="77"/>
    </row>
    <row r="88" spans="2:21" ht="13.5">
      <c r="B88" s="39">
        <v>32</v>
      </c>
      <c r="C88" s="74">
        <f t="shared" si="10"/>
        <v>1440639</v>
      </c>
      <c r="D88" s="74"/>
      <c r="E88" s="39">
        <v>2009</v>
      </c>
      <c r="F88" s="8">
        <v>42265</v>
      </c>
      <c r="G88" s="39" t="s">
        <v>4</v>
      </c>
      <c r="H88" s="75">
        <v>134.63</v>
      </c>
      <c r="I88" s="75"/>
      <c r="J88" s="39">
        <v>97</v>
      </c>
      <c r="K88" s="74">
        <f t="shared" si="6"/>
        <v>28812.78</v>
      </c>
      <c r="L88" s="74"/>
      <c r="M88" s="6">
        <f t="shared" si="9"/>
        <v>0.24</v>
      </c>
      <c r="N88" s="39">
        <v>2009</v>
      </c>
      <c r="O88" s="8">
        <v>42271</v>
      </c>
      <c r="P88" s="75">
        <v>133.66</v>
      </c>
      <c r="Q88" s="75"/>
      <c r="R88" s="76">
        <f t="shared" si="11"/>
        <v>-28740</v>
      </c>
      <c r="S88" s="76"/>
      <c r="T88" s="77">
        <f t="shared" si="7"/>
        <v>-97</v>
      </c>
      <c r="U88" s="77"/>
    </row>
    <row r="89" spans="2:21" ht="13.5">
      <c r="B89" s="39">
        <v>33</v>
      </c>
      <c r="C89" s="74">
        <f t="shared" si="10"/>
        <v>1411899</v>
      </c>
      <c r="D89" s="74"/>
      <c r="E89" s="39">
        <v>2009</v>
      </c>
      <c r="F89" s="8">
        <v>133.73</v>
      </c>
      <c r="G89" s="39" t="s">
        <v>4</v>
      </c>
      <c r="H89" s="75">
        <v>133</v>
      </c>
      <c r="I89" s="75"/>
      <c r="J89" s="39">
        <v>149</v>
      </c>
      <c r="K89" s="74">
        <f t="shared" si="6"/>
        <v>28237.98</v>
      </c>
      <c r="L89" s="74"/>
      <c r="M89" s="6">
        <f t="shared" si="9"/>
        <v>0.15</v>
      </c>
      <c r="N89" s="39">
        <v>2009</v>
      </c>
      <c r="O89" s="8">
        <v>42310</v>
      </c>
      <c r="P89" s="75">
        <v>132.25</v>
      </c>
      <c r="Q89" s="75"/>
      <c r="R89" s="76">
        <f t="shared" si="11"/>
        <v>-13888</v>
      </c>
      <c r="S89" s="76"/>
      <c r="T89" s="77">
        <f t="shared" si="7"/>
        <v>-149</v>
      </c>
      <c r="U89" s="77"/>
    </row>
    <row r="90" spans="2:21" ht="13.5">
      <c r="B90" s="39">
        <v>34</v>
      </c>
      <c r="C90" s="74">
        <f t="shared" si="10"/>
        <v>1398011</v>
      </c>
      <c r="D90" s="74"/>
      <c r="E90" s="39">
        <v>2010</v>
      </c>
      <c r="F90" s="8">
        <v>42134</v>
      </c>
      <c r="G90" s="39" t="s">
        <v>3</v>
      </c>
      <c r="H90" s="75">
        <v>118.02</v>
      </c>
      <c r="I90" s="75"/>
      <c r="J90" s="39">
        <v>421</v>
      </c>
      <c r="K90" s="74">
        <f t="shared" si="6"/>
        <v>27960.22</v>
      </c>
      <c r="L90" s="74"/>
      <c r="M90" s="6">
        <f t="shared" si="9"/>
        <v>0.05</v>
      </c>
      <c r="N90" s="39">
        <v>2010</v>
      </c>
      <c r="O90" s="8">
        <v>42201</v>
      </c>
      <c r="P90" s="75">
        <v>113.4</v>
      </c>
      <c r="Q90" s="75"/>
      <c r="R90" s="76">
        <f t="shared" si="11"/>
        <v>28518</v>
      </c>
      <c r="S90" s="76"/>
      <c r="T90" s="77">
        <f t="shared" si="7"/>
        <v>461.99999999999903</v>
      </c>
      <c r="U90" s="77"/>
    </row>
    <row r="91" spans="2:21" ht="13.5">
      <c r="B91" s="39">
        <v>35</v>
      </c>
      <c r="C91" s="74">
        <f t="shared" si="10"/>
        <v>1426529</v>
      </c>
      <c r="D91" s="74"/>
      <c r="E91" s="39">
        <v>2010</v>
      </c>
      <c r="F91" s="8">
        <v>42261</v>
      </c>
      <c r="G91" s="39" t="s">
        <v>4</v>
      </c>
      <c r="H91" s="75">
        <v>108.27</v>
      </c>
      <c r="I91" s="75"/>
      <c r="J91" s="39">
        <v>153</v>
      </c>
      <c r="K91" s="74">
        <f t="shared" si="6"/>
        <v>28530.58</v>
      </c>
      <c r="L91" s="74"/>
      <c r="M91" s="6">
        <f t="shared" si="9"/>
        <v>0.15</v>
      </c>
      <c r="N91" s="39">
        <v>2010</v>
      </c>
      <c r="O91" s="8">
        <v>42320</v>
      </c>
      <c r="P91" s="75">
        <v>111.51</v>
      </c>
      <c r="Q91" s="75"/>
      <c r="R91" s="76">
        <f t="shared" si="11"/>
        <v>60000</v>
      </c>
      <c r="S91" s="76"/>
      <c r="T91" s="77">
        <f t="shared" si="7"/>
        <v>324.0000000000009</v>
      </c>
      <c r="U91" s="77"/>
    </row>
    <row r="92" spans="2:21" ht="13.5">
      <c r="B92" s="39">
        <v>36</v>
      </c>
      <c r="C92" s="74">
        <f t="shared" si="10"/>
        <v>1486529</v>
      </c>
      <c r="D92" s="74"/>
      <c r="E92" s="39">
        <v>2011</v>
      </c>
      <c r="F92" s="8">
        <v>42158</v>
      </c>
      <c r="G92" s="39" t="s">
        <v>4</v>
      </c>
      <c r="H92" s="75">
        <v>117.57</v>
      </c>
      <c r="I92" s="75"/>
      <c r="J92" s="39">
        <v>171</v>
      </c>
      <c r="K92" s="74">
        <f t="shared" si="6"/>
        <v>29730.58</v>
      </c>
      <c r="L92" s="74"/>
      <c r="M92" s="6">
        <f t="shared" si="9"/>
        <v>0.14</v>
      </c>
      <c r="N92" s="39">
        <v>2011</v>
      </c>
      <c r="O92" s="8">
        <v>42165</v>
      </c>
      <c r="P92" s="75">
        <v>115.86</v>
      </c>
      <c r="Q92" s="75"/>
      <c r="R92" s="76">
        <f t="shared" si="11"/>
        <v>-29555</v>
      </c>
      <c r="S92" s="76"/>
      <c r="T92" s="77">
        <f t="shared" si="7"/>
        <v>-171</v>
      </c>
      <c r="U92" s="77"/>
    </row>
    <row r="93" spans="2:21" ht="13.5">
      <c r="B93" s="39">
        <v>37</v>
      </c>
      <c r="C93" s="74">
        <f t="shared" si="10"/>
        <v>1456974</v>
      </c>
      <c r="D93" s="74"/>
      <c r="E93" s="39">
        <v>2011</v>
      </c>
      <c r="F93" s="8">
        <v>42219</v>
      </c>
      <c r="G93" s="39" t="s">
        <v>3</v>
      </c>
      <c r="H93" s="75">
        <v>110.92</v>
      </c>
      <c r="I93" s="75"/>
      <c r="J93" s="39">
        <v>324</v>
      </c>
      <c r="K93" s="74">
        <f t="shared" si="6"/>
        <v>29139.48</v>
      </c>
      <c r="L93" s="74"/>
      <c r="M93" s="6">
        <f t="shared" si="9"/>
        <v>0.07</v>
      </c>
      <c r="N93" s="39">
        <v>2011</v>
      </c>
      <c r="O93" s="8">
        <v>42287</v>
      </c>
      <c r="P93" s="75">
        <v>104.95</v>
      </c>
      <c r="Q93" s="75"/>
      <c r="R93" s="76">
        <f t="shared" si="11"/>
        <v>51592</v>
      </c>
      <c r="S93" s="76"/>
      <c r="T93" s="77">
        <f t="shared" si="7"/>
        <v>596.9999999999999</v>
      </c>
      <c r="U93" s="77"/>
    </row>
    <row r="94" spans="2:21" ht="13.5">
      <c r="B94" s="39">
        <v>38</v>
      </c>
      <c r="C94" s="74">
        <f t="shared" si="10"/>
        <v>1508566</v>
      </c>
      <c r="D94" s="74"/>
      <c r="E94" s="39">
        <v>2012</v>
      </c>
      <c r="F94" s="8">
        <v>42075</v>
      </c>
      <c r="G94" s="39" t="s">
        <v>4</v>
      </c>
      <c r="H94" s="75">
        <v>108.28</v>
      </c>
      <c r="I94" s="75"/>
      <c r="J94" s="39">
        <v>80</v>
      </c>
      <c r="K94" s="74">
        <f t="shared" si="6"/>
        <v>30171.32</v>
      </c>
      <c r="L94" s="74"/>
      <c r="M94" s="6">
        <f t="shared" si="9"/>
        <v>0.3</v>
      </c>
      <c r="N94" s="39">
        <v>2012</v>
      </c>
      <c r="O94" s="8">
        <v>42098</v>
      </c>
      <c r="P94" s="75">
        <v>107.48</v>
      </c>
      <c r="Q94" s="75"/>
      <c r="R94" s="76">
        <f t="shared" si="11"/>
        <v>-29629</v>
      </c>
      <c r="S94" s="76"/>
      <c r="T94" s="77">
        <f t="shared" si="7"/>
        <v>-80</v>
      </c>
      <c r="U94" s="77"/>
    </row>
    <row r="95" spans="2:21" ht="13.5">
      <c r="B95" s="39">
        <v>39</v>
      </c>
      <c r="C95" s="74">
        <f t="shared" si="10"/>
        <v>1478937</v>
      </c>
      <c r="D95" s="74"/>
      <c r="E95" s="39">
        <v>2012</v>
      </c>
      <c r="F95" s="8">
        <v>42260</v>
      </c>
      <c r="G95" s="39" t="s">
        <v>4</v>
      </c>
      <c r="H95" s="75">
        <v>100.76</v>
      </c>
      <c r="I95" s="75"/>
      <c r="J95" s="39">
        <v>133</v>
      </c>
      <c r="K95" s="74">
        <f t="shared" si="6"/>
        <v>29578.74</v>
      </c>
      <c r="L95" s="74"/>
      <c r="M95" s="6">
        <f t="shared" si="9"/>
        <v>0.18</v>
      </c>
      <c r="N95" s="39">
        <v>2013</v>
      </c>
      <c r="O95" s="8">
        <v>42168</v>
      </c>
      <c r="P95" s="75">
        <v>124.91</v>
      </c>
      <c r="Q95" s="75"/>
      <c r="R95" s="76">
        <f t="shared" si="11"/>
        <v>536666</v>
      </c>
      <c r="S95" s="76"/>
      <c r="T95" s="77">
        <f t="shared" si="7"/>
        <v>2414.999999999999</v>
      </c>
      <c r="U95" s="77"/>
    </row>
    <row r="96" spans="2:21" ht="13.5">
      <c r="B96" s="39">
        <v>40</v>
      </c>
      <c r="C96" s="74">
        <f t="shared" si="10"/>
        <v>2015603</v>
      </c>
      <c r="D96" s="74"/>
      <c r="E96" s="39">
        <v>2013</v>
      </c>
      <c r="F96" s="8">
        <v>42321</v>
      </c>
      <c r="G96" s="39" t="s">
        <v>4</v>
      </c>
      <c r="H96" s="75">
        <v>133.96</v>
      </c>
      <c r="I96" s="75"/>
      <c r="J96" s="39">
        <v>75</v>
      </c>
      <c r="K96" s="74">
        <f t="shared" si="6"/>
        <v>40312.06</v>
      </c>
      <c r="L96" s="74"/>
      <c r="M96" s="6">
        <f t="shared" si="9"/>
        <v>0.43</v>
      </c>
      <c r="N96" s="39">
        <v>2014</v>
      </c>
      <c r="O96" s="8">
        <v>42017</v>
      </c>
      <c r="P96" s="75">
        <v>140.99</v>
      </c>
      <c r="Q96" s="75"/>
      <c r="R96" s="76">
        <f t="shared" si="11"/>
        <v>373197</v>
      </c>
      <c r="S96" s="76"/>
      <c r="T96" s="77">
        <f t="shared" si="7"/>
        <v>703.0000000000001</v>
      </c>
      <c r="U96" s="77"/>
    </row>
    <row r="97" spans="2:21" ht="13.5">
      <c r="B97" s="39">
        <v>41</v>
      </c>
      <c r="C97" s="74">
        <f t="shared" si="10"/>
        <v>2388800</v>
      </c>
      <c r="D97" s="74"/>
      <c r="E97" s="39">
        <v>2014</v>
      </c>
      <c r="F97" s="8">
        <v>42164</v>
      </c>
      <c r="G97" s="39" t="s">
        <v>4</v>
      </c>
      <c r="H97" s="75">
        <v>139.96</v>
      </c>
      <c r="I97" s="75"/>
      <c r="J97" s="39">
        <v>131</v>
      </c>
      <c r="K97" s="74">
        <f t="shared" si="6"/>
        <v>47776</v>
      </c>
      <c r="L97" s="74"/>
      <c r="M97" s="6">
        <f t="shared" si="9"/>
        <v>0.29</v>
      </c>
      <c r="N97" s="39">
        <v>2014</v>
      </c>
      <c r="O97" s="8">
        <v>42165</v>
      </c>
      <c r="P97" s="75">
        <v>138.65</v>
      </c>
      <c r="Q97" s="75"/>
      <c r="R97" s="76">
        <f t="shared" si="11"/>
        <v>-46901</v>
      </c>
      <c r="S97" s="76"/>
      <c r="T97" s="77">
        <f t="shared" si="7"/>
        <v>-131</v>
      </c>
      <c r="U97" s="77"/>
    </row>
    <row r="98" spans="2:21" ht="13.5">
      <c r="B98" s="39">
        <v>42</v>
      </c>
      <c r="C98" s="74">
        <f t="shared" si="10"/>
        <v>2341899</v>
      </c>
      <c r="D98" s="74"/>
      <c r="E98" s="39">
        <v>2014</v>
      </c>
      <c r="F98" s="8">
        <v>42333</v>
      </c>
      <c r="G98" s="39" t="s">
        <v>4</v>
      </c>
      <c r="H98" s="75">
        <v>147.4</v>
      </c>
      <c r="I98" s="75"/>
      <c r="J98" s="39">
        <v>121</v>
      </c>
      <c r="K98" s="74">
        <f t="shared" si="6"/>
        <v>46837.98</v>
      </c>
      <c r="L98" s="74"/>
      <c r="M98" s="6">
        <f t="shared" si="9"/>
        <v>0.31</v>
      </c>
      <c r="N98" s="39">
        <v>2014</v>
      </c>
      <c r="O98" s="8">
        <v>42341</v>
      </c>
      <c r="P98" s="75">
        <v>146.93</v>
      </c>
      <c r="Q98" s="75"/>
      <c r="R98" s="76">
        <f t="shared" si="11"/>
        <v>-17987</v>
      </c>
      <c r="S98" s="76"/>
      <c r="T98" s="77">
        <f t="shared" si="7"/>
        <v>-121</v>
      </c>
      <c r="U98" s="77"/>
    </row>
    <row r="99" spans="2:21" ht="13.5">
      <c r="B99" s="39">
        <v>43</v>
      </c>
      <c r="C99" s="74">
        <f t="shared" si="10"/>
        <v>2323912</v>
      </c>
      <c r="D99" s="74"/>
      <c r="E99" s="39">
        <v>2015</v>
      </c>
      <c r="F99" s="8">
        <v>42198</v>
      </c>
      <c r="G99" s="39" t="s">
        <v>3</v>
      </c>
      <c r="H99" s="75">
        <v>135.53</v>
      </c>
      <c r="I99" s="75"/>
      <c r="J99" s="39">
        <v>230</v>
      </c>
      <c r="K99" s="74">
        <f t="shared" si="6"/>
        <v>46478.24</v>
      </c>
      <c r="L99" s="74"/>
      <c r="M99" s="6">
        <f t="shared" si="9"/>
        <v>0.16</v>
      </c>
      <c r="N99" s="39">
        <v>2015</v>
      </c>
      <c r="O99" s="8">
        <v>42227</v>
      </c>
      <c r="P99" s="75">
        <v>137.83</v>
      </c>
      <c r="Q99" s="75"/>
      <c r="R99" s="76">
        <f t="shared" si="11"/>
        <v>-45432</v>
      </c>
      <c r="S99" s="76"/>
      <c r="T99" s="77">
        <f t="shared" si="7"/>
        <v>-230</v>
      </c>
      <c r="U99" s="77"/>
    </row>
    <row r="100" spans="2:21" ht="13.5">
      <c r="B100" s="39">
        <v>44</v>
      </c>
      <c r="C100" s="74">
        <f t="shared" si="10"/>
        <v>2278480</v>
      </c>
      <c r="D100" s="74"/>
      <c r="E100" s="39">
        <v>2015</v>
      </c>
      <c r="F100" s="8">
        <v>42317</v>
      </c>
      <c r="G100" s="39" t="s">
        <v>3</v>
      </c>
      <c r="H100" s="75">
        <v>132.17</v>
      </c>
      <c r="I100" s="75"/>
      <c r="J100" s="39">
        <v>102</v>
      </c>
      <c r="K100" s="74">
        <f t="shared" si="6"/>
        <v>45569.6</v>
      </c>
      <c r="L100" s="74"/>
      <c r="M100" s="6">
        <f t="shared" si="9"/>
        <v>0.36</v>
      </c>
      <c r="N100" s="39">
        <v>2015</v>
      </c>
      <c r="O100" s="8">
        <v>42341</v>
      </c>
      <c r="P100" s="75">
        <v>133.19</v>
      </c>
      <c r="Q100" s="75"/>
      <c r="R100" s="76">
        <f t="shared" si="11"/>
        <v>-45333</v>
      </c>
      <c r="S100" s="76"/>
      <c r="T100" s="77">
        <f t="shared" si="7"/>
        <v>-102</v>
      </c>
      <c r="U100" s="77"/>
    </row>
    <row r="101" spans="2:21" ht="13.5">
      <c r="B101" s="39">
        <v>45</v>
      </c>
      <c r="C101" s="74">
        <f t="shared" si="10"/>
        <v>2233147</v>
      </c>
      <c r="D101" s="74"/>
      <c r="E101" s="39"/>
      <c r="F101" s="8"/>
      <c r="G101" s="39" t="s">
        <v>4</v>
      </c>
      <c r="H101" s="75"/>
      <c r="I101" s="75"/>
      <c r="J101" s="39"/>
      <c r="K101" s="74">
        <f t="shared" si="6"/>
      </c>
      <c r="L101" s="74"/>
      <c r="M101" s="6">
        <f t="shared" si="9"/>
      </c>
      <c r="N101" s="39"/>
      <c r="O101" s="8"/>
      <c r="P101" s="75"/>
      <c r="Q101" s="75"/>
      <c r="R101" s="76">
        <f t="shared" si="11"/>
      </c>
      <c r="S101" s="76"/>
      <c r="T101" s="77">
        <f t="shared" si="7"/>
      </c>
      <c r="U101" s="77"/>
    </row>
    <row r="102" spans="2:21" ht="13.5">
      <c r="B102" s="39">
        <v>46</v>
      </c>
      <c r="C102" s="74">
        <f t="shared" si="10"/>
      </c>
      <c r="D102" s="74"/>
      <c r="E102" s="39"/>
      <c r="F102" s="8"/>
      <c r="G102" s="39" t="s">
        <v>4</v>
      </c>
      <c r="H102" s="75"/>
      <c r="I102" s="75"/>
      <c r="J102" s="39"/>
      <c r="K102" s="74">
        <f t="shared" si="6"/>
      </c>
      <c r="L102" s="74"/>
      <c r="M102" s="6">
        <f t="shared" si="9"/>
      </c>
      <c r="N102" s="39"/>
      <c r="O102" s="8"/>
      <c r="P102" s="75"/>
      <c r="Q102" s="75"/>
      <c r="R102" s="76">
        <f t="shared" si="11"/>
      </c>
      <c r="S102" s="76"/>
      <c r="T102" s="77">
        <f t="shared" si="7"/>
      </c>
      <c r="U102" s="77"/>
    </row>
    <row r="105" spans="2:21" ht="13.5">
      <c r="B105" s="54" t="s">
        <v>21</v>
      </c>
      <c r="C105" s="56" t="s">
        <v>22</v>
      </c>
      <c r="D105" s="57"/>
      <c r="E105" s="60" t="s">
        <v>23</v>
      </c>
      <c r="F105" s="61"/>
      <c r="G105" s="61"/>
      <c r="H105" s="61"/>
      <c r="I105" s="62"/>
      <c r="J105" s="63" t="s">
        <v>54</v>
      </c>
      <c r="K105" s="64"/>
      <c r="L105" s="65"/>
      <c r="M105" s="66" t="s">
        <v>24</v>
      </c>
      <c r="N105" s="67" t="s">
        <v>25</v>
      </c>
      <c r="O105" s="68"/>
      <c r="P105" s="68"/>
      <c r="Q105" s="69"/>
      <c r="R105" s="70" t="s">
        <v>26</v>
      </c>
      <c r="S105" s="70"/>
      <c r="T105" s="70"/>
      <c r="U105" s="70"/>
    </row>
    <row r="106" spans="2:21" ht="13.5">
      <c r="B106" s="55"/>
      <c r="C106" s="58"/>
      <c r="D106" s="59"/>
      <c r="E106" s="19" t="s">
        <v>27</v>
      </c>
      <c r="F106" s="19" t="s">
        <v>28</v>
      </c>
      <c r="G106" s="19" t="s">
        <v>29</v>
      </c>
      <c r="H106" s="71" t="s">
        <v>30</v>
      </c>
      <c r="I106" s="62"/>
      <c r="J106" s="4" t="s">
        <v>31</v>
      </c>
      <c r="K106" s="72" t="s">
        <v>32</v>
      </c>
      <c r="L106" s="65"/>
      <c r="M106" s="66"/>
      <c r="N106" s="5" t="s">
        <v>27</v>
      </c>
      <c r="O106" s="5" t="s">
        <v>28</v>
      </c>
      <c r="P106" s="73" t="s">
        <v>30</v>
      </c>
      <c r="Q106" s="69"/>
      <c r="R106" s="70" t="s">
        <v>33</v>
      </c>
      <c r="S106" s="70"/>
      <c r="T106" s="70" t="s">
        <v>31</v>
      </c>
      <c r="U106" s="70"/>
    </row>
    <row r="107" spans="2:21" s="20" customFormat="1" ht="13.5">
      <c r="B107" s="39">
        <v>1</v>
      </c>
      <c r="C107" s="74">
        <v>1000000</v>
      </c>
      <c r="D107" s="74"/>
      <c r="E107" s="39">
        <v>1995</v>
      </c>
      <c r="F107" s="8">
        <v>20154</v>
      </c>
      <c r="G107" s="39" t="s">
        <v>3</v>
      </c>
      <c r="H107" s="75">
        <v>128.87</v>
      </c>
      <c r="I107" s="75"/>
      <c r="J107" s="39">
        <v>268</v>
      </c>
      <c r="K107" s="74">
        <f>IF(F107="","",C107*0.03)</f>
        <v>30000</v>
      </c>
      <c r="L107" s="74"/>
      <c r="M107" s="6">
        <f>IF(J107="","",ROUNDDOWN(K107/(J107/81)/100000,2))</f>
        <v>0.09</v>
      </c>
      <c r="N107" s="39">
        <v>1995</v>
      </c>
      <c r="O107" s="8">
        <v>42078</v>
      </c>
      <c r="P107" s="75">
        <v>124.8</v>
      </c>
      <c r="Q107" s="75"/>
      <c r="R107" s="76">
        <f aca="true" t="shared" si="12" ref="R107:R126">IF(O107="","",ROUNDDOWN((IF(G107="売",H107-P107,P107-H107))*M107*10000000/81,0))</f>
        <v>45222</v>
      </c>
      <c r="S107" s="76"/>
      <c r="T107" s="77">
        <f>IF(O107="","",IF(R107&lt;0,J107*(-1),IF(G107="買",(P107-H107)*100,(H107-P107)*100)))</f>
        <v>407.00000000000074</v>
      </c>
      <c r="U107" s="77"/>
    </row>
    <row r="108" spans="2:21" s="20" customFormat="1" ht="13.5">
      <c r="B108" s="39">
        <v>2</v>
      </c>
      <c r="C108" s="74">
        <f>IF(R107="",J113,C107+R107)</f>
        <v>1045222</v>
      </c>
      <c r="D108" s="74"/>
      <c r="E108" s="39">
        <v>1996</v>
      </c>
      <c r="F108" s="8">
        <v>34899</v>
      </c>
      <c r="G108" s="39" t="s">
        <v>4</v>
      </c>
      <c r="H108" s="75">
        <v>124.58</v>
      </c>
      <c r="I108" s="75"/>
      <c r="J108" s="39">
        <v>140</v>
      </c>
      <c r="K108" s="74">
        <f aca="true" t="shared" si="13" ref="K108:K151">IF(F108="","",C108*0.03)</f>
        <v>31356.66</v>
      </c>
      <c r="L108" s="74"/>
      <c r="M108" s="6">
        <f>IF(J108="","",ROUNDDOWN(K108/(J108/81)/100000,2))</f>
        <v>0.18</v>
      </c>
      <c r="N108" s="39">
        <v>1996</v>
      </c>
      <c r="O108" s="8">
        <v>42210</v>
      </c>
      <c r="P108" s="83">
        <v>122.84</v>
      </c>
      <c r="Q108" s="83"/>
      <c r="R108" s="76">
        <f t="shared" si="12"/>
        <v>-38666</v>
      </c>
      <c r="S108" s="76"/>
      <c r="T108" s="77">
        <f aca="true" t="shared" si="14" ref="T108:T151">IF(O108="","",IF(R108&lt;0,J108*(-1),IF(G108="買",(P108-H108)*100,(H108-P108)*100)))</f>
        <v>-140</v>
      </c>
      <c r="U108" s="77"/>
    </row>
    <row r="109" spans="2:21" ht="13.5">
      <c r="B109" s="39">
        <v>3</v>
      </c>
      <c r="C109" s="74">
        <f aca="true" t="shared" si="15" ref="C109:C119">IF(R108="","",C108+R108)</f>
        <v>1006556</v>
      </c>
      <c r="D109" s="74"/>
      <c r="E109" s="39">
        <v>1997</v>
      </c>
      <c r="F109" s="8">
        <v>42013</v>
      </c>
      <c r="G109" s="39" t="s">
        <v>3</v>
      </c>
      <c r="H109" s="75">
        <v>143.57</v>
      </c>
      <c r="I109" s="75"/>
      <c r="J109" s="39">
        <v>242</v>
      </c>
      <c r="K109" s="74">
        <f t="shared" si="13"/>
        <v>30196.68</v>
      </c>
      <c r="L109" s="74"/>
      <c r="M109" s="6">
        <f>IF(J109="","",ROUNDDOWN(K109/(J109/81)/100000,2))</f>
        <v>0.1</v>
      </c>
      <c r="N109" s="39">
        <v>1997</v>
      </c>
      <c r="O109" s="8">
        <v>42021</v>
      </c>
      <c r="P109" s="75">
        <v>142.81</v>
      </c>
      <c r="Q109" s="75"/>
      <c r="R109" s="76">
        <f t="shared" si="12"/>
        <v>9382</v>
      </c>
      <c r="S109" s="76"/>
      <c r="T109" s="77">
        <f t="shared" si="14"/>
        <v>75.99999999999909</v>
      </c>
      <c r="U109" s="77"/>
    </row>
    <row r="110" spans="2:21" ht="13.5">
      <c r="B110" s="39">
        <v>4</v>
      </c>
      <c r="C110" s="74">
        <f t="shared" si="15"/>
        <v>1015938</v>
      </c>
      <c r="D110" s="74"/>
      <c r="E110" s="39">
        <v>1997</v>
      </c>
      <c r="F110" s="8">
        <v>42081</v>
      </c>
      <c r="G110" s="39" t="s">
        <v>4</v>
      </c>
      <c r="H110" s="75">
        <v>143.36</v>
      </c>
      <c r="I110" s="75"/>
      <c r="J110" s="39">
        <v>124</v>
      </c>
      <c r="K110" s="74">
        <f t="shared" si="13"/>
        <v>30478.14</v>
      </c>
      <c r="L110" s="74"/>
      <c r="M110" s="6">
        <f aca="true" t="shared" si="16" ref="M110:M151">IF(J110="","",ROUNDDOWN(K110/(J110/81)/100000,2))</f>
        <v>0.19</v>
      </c>
      <c r="N110" s="39">
        <v>1997</v>
      </c>
      <c r="O110" s="8">
        <v>42084</v>
      </c>
      <c r="P110" s="75">
        <v>142.12</v>
      </c>
      <c r="Q110" s="75"/>
      <c r="R110" s="76">
        <f t="shared" si="12"/>
        <v>-29086</v>
      </c>
      <c r="S110" s="76"/>
      <c r="T110" s="77">
        <f t="shared" si="14"/>
        <v>-124</v>
      </c>
      <c r="U110" s="77"/>
    </row>
    <row r="111" spans="2:21" s="20" customFormat="1" ht="13.5">
      <c r="B111" s="39">
        <v>5</v>
      </c>
      <c r="C111" s="74">
        <f t="shared" si="15"/>
        <v>986852</v>
      </c>
      <c r="D111" s="74"/>
      <c r="E111" s="39">
        <v>1997</v>
      </c>
      <c r="F111" s="8">
        <v>42301</v>
      </c>
      <c r="G111" s="39" t="s">
        <v>4</v>
      </c>
      <c r="H111" s="75">
        <v>135.26</v>
      </c>
      <c r="I111" s="75"/>
      <c r="J111" s="39">
        <v>265</v>
      </c>
      <c r="K111" s="74">
        <f t="shared" si="13"/>
        <v>29605.559999999998</v>
      </c>
      <c r="L111" s="74"/>
      <c r="M111" s="6">
        <f t="shared" si="16"/>
        <v>0.09</v>
      </c>
      <c r="N111" s="39">
        <v>1997</v>
      </c>
      <c r="O111" s="8">
        <v>42329</v>
      </c>
      <c r="P111" s="75">
        <v>139.84</v>
      </c>
      <c r="Q111" s="75"/>
      <c r="R111" s="76">
        <f t="shared" si="12"/>
        <v>50888</v>
      </c>
      <c r="S111" s="76"/>
      <c r="T111" s="77">
        <f t="shared" si="14"/>
        <v>458.00000000000125</v>
      </c>
      <c r="U111" s="77"/>
    </row>
    <row r="112" spans="2:21" s="20" customFormat="1" ht="13.5">
      <c r="B112" s="39">
        <v>6</v>
      </c>
      <c r="C112" s="74">
        <f t="shared" si="15"/>
        <v>1037740</v>
      </c>
      <c r="D112" s="74"/>
      <c r="E112" s="39">
        <v>1998</v>
      </c>
      <c r="F112" s="8">
        <v>42202</v>
      </c>
      <c r="G112" s="39" t="s">
        <v>4</v>
      </c>
      <c r="H112" s="75">
        <v>153.58</v>
      </c>
      <c r="I112" s="75"/>
      <c r="J112" s="39">
        <v>186</v>
      </c>
      <c r="K112" s="74">
        <f t="shared" si="13"/>
        <v>31132.199999999997</v>
      </c>
      <c r="L112" s="74"/>
      <c r="M112" s="6">
        <f t="shared" si="16"/>
        <v>0.13</v>
      </c>
      <c r="N112" s="39">
        <v>1998</v>
      </c>
      <c r="O112" s="8">
        <v>42236</v>
      </c>
      <c r="P112" s="75">
        <v>153.89</v>
      </c>
      <c r="Q112" s="75"/>
      <c r="R112" s="76">
        <f t="shared" si="12"/>
        <v>4975</v>
      </c>
      <c r="S112" s="76"/>
      <c r="T112" s="77">
        <f t="shared" si="14"/>
        <v>30.999999999997385</v>
      </c>
      <c r="U112" s="77"/>
    </row>
    <row r="113" spans="2:21" ht="13.5">
      <c r="B113" s="39">
        <v>7</v>
      </c>
      <c r="C113" s="74">
        <f t="shared" si="15"/>
        <v>1042715</v>
      </c>
      <c r="D113" s="74"/>
      <c r="E113" s="39">
        <v>1999</v>
      </c>
      <c r="F113" s="8">
        <v>42008</v>
      </c>
      <c r="G113" s="39" t="s">
        <v>3</v>
      </c>
      <c r="H113" s="75">
        <v>132</v>
      </c>
      <c r="I113" s="75"/>
      <c r="J113" s="39">
        <v>409</v>
      </c>
      <c r="K113" s="74">
        <f t="shared" si="13"/>
        <v>31281.449999999997</v>
      </c>
      <c r="L113" s="74"/>
      <c r="M113" s="6">
        <f t="shared" si="16"/>
        <v>0.06</v>
      </c>
      <c r="N113" s="39">
        <v>1999</v>
      </c>
      <c r="O113" s="8">
        <v>42052</v>
      </c>
      <c r="P113" s="75">
        <v>133.91</v>
      </c>
      <c r="Q113" s="75"/>
      <c r="R113" s="76">
        <f t="shared" si="12"/>
        <v>-14148</v>
      </c>
      <c r="S113" s="76"/>
      <c r="T113" s="77">
        <f t="shared" si="14"/>
        <v>-409</v>
      </c>
      <c r="U113" s="77"/>
    </row>
    <row r="114" spans="2:21" ht="13.5">
      <c r="B114" s="39">
        <v>8</v>
      </c>
      <c r="C114" s="74">
        <f t="shared" si="15"/>
        <v>1028567</v>
      </c>
      <c r="D114" s="74"/>
      <c r="E114" s="39">
        <v>2000</v>
      </c>
      <c r="F114" s="8">
        <v>42357</v>
      </c>
      <c r="G114" s="39" t="s">
        <v>4</v>
      </c>
      <c r="H114" s="75">
        <v>100.83</v>
      </c>
      <c r="I114" s="75"/>
      <c r="J114" s="39">
        <v>146</v>
      </c>
      <c r="K114" s="74">
        <f t="shared" si="13"/>
        <v>30857.01</v>
      </c>
      <c r="L114" s="74"/>
      <c r="M114" s="6">
        <f t="shared" si="16"/>
        <v>0.17</v>
      </c>
      <c r="N114" s="39">
        <v>2001</v>
      </c>
      <c r="O114" s="8">
        <v>42026</v>
      </c>
      <c r="P114" s="75">
        <v>108.565</v>
      </c>
      <c r="Q114" s="75"/>
      <c r="R114" s="76">
        <f t="shared" si="12"/>
        <v>162339</v>
      </c>
      <c r="S114" s="76"/>
      <c r="T114" s="77">
        <f t="shared" si="14"/>
        <v>773.5</v>
      </c>
      <c r="U114" s="77"/>
    </row>
    <row r="115" spans="2:21" ht="13.5">
      <c r="B115" s="39">
        <v>9</v>
      </c>
      <c r="C115" s="74">
        <f t="shared" si="15"/>
        <v>1190906</v>
      </c>
      <c r="D115" s="74"/>
      <c r="E115" s="39">
        <v>2001</v>
      </c>
      <c r="F115" s="8">
        <v>42357</v>
      </c>
      <c r="G115" s="39" t="s">
        <v>4</v>
      </c>
      <c r="H115" s="75">
        <v>116.04</v>
      </c>
      <c r="I115" s="75"/>
      <c r="J115" s="39">
        <v>170</v>
      </c>
      <c r="K115" s="74">
        <f t="shared" si="13"/>
        <v>35727.18</v>
      </c>
      <c r="L115" s="74"/>
      <c r="M115" s="6">
        <f t="shared" si="16"/>
        <v>0.17</v>
      </c>
      <c r="N115" s="39">
        <v>2001</v>
      </c>
      <c r="O115" s="8">
        <v>42362</v>
      </c>
      <c r="P115" s="75">
        <v>114.34</v>
      </c>
      <c r="Q115" s="75"/>
      <c r="R115" s="76">
        <f t="shared" si="12"/>
        <v>-35679</v>
      </c>
      <c r="S115" s="76"/>
      <c r="T115" s="77">
        <f t="shared" si="14"/>
        <v>-170</v>
      </c>
      <c r="U115" s="77"/>
    </row>
    <row r="116" spans="2:21" ht="13.5">
      <c r="B116" s="39">
        <v>10</v>
      </c>
      <c r="C116" s="74">
        <f t="shared" si="15"/>
        <v>1155227</v>
      </c>
      <c r="D116" s="74"/>
      <c r="E116" s="39">
        <v>2002</v>
      </c>
      <c r="F116" s="8">
        <v>42005</v>
      </c>
      <c r="G116" s="39" t="s">
        <v>4</v>
      </c>
      <c r="H116" s="75">
        <v>117.42</v>
      </c>
      <c r="I116" s="75"/>
      <c r="J116" s="39">
        <v>165</v>
      </c>
      <c r="K116" s="74">
        <f t="shared" si="13"/>
        <v>34656.81</v>
      </c>
      <c r="L116" s="74"/>
      <c r="M116" s="6">
        <f t="shared" si="16"/>
        <v>0.17</v>
      </c>
      <c r="N116" s="39">
        <v>2002</v>
      </c>
      <c r="O116" s="8">
        <v>42019</v>
      </c>
      <c r="P116" s="75">
        <v>115.77</v>
      </c>
      <c r="Q116" s="75"/>
      <c r="R116" s="76">
        <f t="shared" si="12"/>
        <v>-34629</v>
      </c>
      <c r="S116" s="76"/>
      <c r="T116" s="77">
        <f t="shared" si="14"/>
        <v>-165</v>
      </c>
      <c r="U116" s="77"/>
    </row>
    <row r="117" spans="2:21" ht="13.5">
      <c r="B117" s="39">
        <v>11</v>
      </c>
      <c r="C117" s="74">
        <f t="shared" si="15"/>
        <v>1120598</v>
      </c>
      <c r="D117" s="74"/>
      <c r="E117" s="39">
        <v>2002</v>
      </c>
      <c r="F117" s="8">
        <v>113.36</v>
      </c>
      <c r="G117" s="39" t="s">
        <v>4</v>
      </c>
      <c r="H117" s="75">
        <v>113.36</v>
      </c>
      <c r="I117" s="75"/>
      <c r="J117" s="39">
        <v>148</v>
      </c>
      <c r="K117" s="74">
        <f t="shared" si="13"/>
        <v>33617.94</v>
      </c>
      <c r="L117" s="74"/>
      <c r="M117" s="6">
        <f t="shared" si="16"/>
        <v>0.18</v>
      </c>
      <c r="N117" s="39">
        <v>2002</v>
      </c>
      <c r="O117" s="8">
        <v>42102</v>
      </c>
      <c r="P117" s="75">
        <v>115.25</v>
      </c>
      <c r="Q117" s="75"/>
      <c r="R117" s="76">
        <f t="shared" si="12"/>
        <v>42000</v>
      </c>
      <c r="S117" s="76"/>
      <c r="T117" s="77">
        <f t="shared" si="14"/>
        <v>189.00000000000006</v>
      </c>
      <c r="U117" s="77"/>
    </row>
    <row r="118" spans="2:21" ht="13.5">
      <c r="B118" s="39">
        <v>12</v>
      </c>
      <c r="C118" s="74">
        <f t="shared" si="15"/>
        <v>1162598</v>
      </c>
      <c r="D118" s="74"/>
      <c r="E118" s="39">
        <v>2003</v>
      </c>
      <c r="F118" s="8">
        <v>11.3</v>
      </c>
      <c r="G118" s="39" t="s">
        <v>3</v>
      </c>
      <c r="H118" s="75">
        <v>126.79</v>
      </c>
      <c r="I118" s="75"/>
      <c r="J118" s="39">
        <v>140</v>
      </c>
      <c r="K118" s="74">
        <f t="shared" si="13"/>
        <v>34877.94</v>
      </c>
      <c r="L118" s="74"/>
      <c r="M118" s="6">
        <f t="shared" si="16"/>
        <v>0.2</v>
      </c>
      <c r="N118" s="39">
        <v>2003</v>
      </c>
      <c r="O118" s="8">
        <v>42325</v>
      </c>
      <c r="P118" s="75">
        <v>128.19</v>
      </c>
      <c r="Q118" s="75"/>
      <c r="R118" s="76">
        <f t="shared" si="12"/>
        <v>-34567</v>
      </c>
      <c r="S118" s="76"/>
      <c r="T118" s="77">
        <f t="shared" si="14"/>
        <v>-140</v>
      </c>
      <c r="U118" s="77"/>
    </row>
    <row r="119" spans="2:21" ht="13.5">
      <c r="B119" s="39">
        <v>14</v>
      </c>
      <c r="C119" s="74">
        <f t="shared" si="15"/>
        <v>1128031</v>
      </c>
      <c r="D119" s="74"/>
      <c r="E119" s="39">
        <v>2004</v>
      </c>
      <c r="F119" s="8">
        <v>42340</v>
      </c>
      <c r="G119" s="39" t="s">
        <v>4</v>
      </c>
      <c r="H119" s="75">
        <v>137.02</v>
      </c>
      <c r="I119" s="75"/>
      <c r="J119" s="39">
        <v>97</v>
      </c>
      <c r="K119" s="74">
        <f t="shared" si="13"/>
        <v>33840.93</v>
      </c>
      <c r="L119" s="74"/>
      <c r="M119" s="6">
        <f t="shared" si="16"/>
        <v>0.28</v>
      </c>
      <c r="N119" s="39">
        <v>2005</v>
      </c>
      <c r="O119" s="8">
        <v>42008</v>
      </c>
      <c r="P119" s="75">
        <v>138.29</v>
      </c>
      <c r="Q119" s="75"/>
      <c r="R119" s="76">
        <f t="shared" si="12"/>
        <v>43901</v>
      </c>
      <c r="S119" s="76"/>
      <c r="T119" s="77">
        <f t="shared" si="14"/>
        <v>126.99999999999818</v>
      </c>
      <c r="U119" s="77"/>
    </row>
    <row r="120" spans="2:21" ht="13.5">
      <c r="B120" s="39">
        <v>15</v>
      </c>
      <c r="C120" s="74">
        <f aca="true" t="shared" si="17" ref="C120:C151">IF(R119="","",C119+R119)</f>
        <v>1171932</v>
      </c>
      <c r="D120" s="74"/>
      <c r="E120" s="39">
        <v>2005</v>
      </c>
      <c r="F120" s="8">
        <v>42025</v>
      </c>
      <c r="G120" s="39" t="s">
        <v>4</v>
      </c>
      <c r="H120" s="75">
        <v>134.88</v>
      </c>
      <c r="I120" s="75"/>
      <c r="J120" s="39">
        <v>113</v>
      </c>
      <c r="K120" s="74">
        <f t="shared" si="13"/>
        <v>35157.96</v>
      </c>
      <c r="L120" s="74"/>
      <c r="M120" s="6">
        <f t="shared" si="16"/>
        <v>0.25</v>
      </c>
      <c r="N120" s="39">
        <v>2005</v>
      </c>
      <c r="O120" s="8">
        <v>42029</v>
      </c>
      <c r="P120" s="75">
        <v>133.75</v>
      </c>
      <c r="Q120" s="75"/>
      <c r="R120" s="76">
        <f t="shared" si="12"/>
        <v>-34876</v>
      </c>
      <c r="S120" s="76"/>
      <c r="T120" s="77">
        <f t="shared" si="14"/>
        <v>-113</v>
      </c>
      <c r="U120" s="77"/>
    </row>
    <row r="121" spans="2:21" ht="13.5">
      <c r="B121" s="39">
        <v>16</v>
      </c>
      <c r="C121" s="74">
        <f t="shared" si="17"/>
        <v>1137056</v>
      </c>
      <c r="D121" s="74"/>
      <c r="E121" s="39">
        <v>2005</v>
      </c>
      <c r="F121" s="8">
        <v>42057</v>
      </c>
      <c r="G121" s="39" t="s">
        <v>4</v>
      </c>
      <c r="H121" s="75">
        <v>138.14</v>
      </c>
      <c r="I121" s="75"/>
      <c r="J121" s="39">
        <v>106</v>
      </c>
      <c r="K121" s="74">
        <f t="shared" si="13"/>
        <v>34111.68</v>
      </c>
      <c r="L121" s="74"/>
      <c r="M121" s="6">
        <f t="shared" si="16"/>
        <v>0.26</v>
      </c>
      <c r="N121" s="39">
        <v>2005</v>
      </c>
      <c r="O121" s="8">
        <v>42086</v>
      </c>
      <c r="P121" s="75">
        <v>137.18</v>
      </c>
      <c r="Q121" s="75"/>
      <c r="R121" s="76">
        <f t="shared" si="12"/>
        <v>-30814</v>
      </c>
      <c r="S121" s="76"/>
      <c r="T121" s="77">
        <f t="shared" si="14"/>
        <v>-106</v>
      </c>
      <c r="U121" s="77"/>
    </row>
    <row r="122" spans="2:21" ht="13.5">
      <c r="B122" s="39">
        <v>17</v>
      </c>
      <c r="C122" s="74">
        <f t="shared" si="17"/>
        <v>1106242</v>
      </c>
      <c r="D122" s="74"/>
      <c r="E122" s="39">
        <v>2005</v>
      </c>
      <c r="F122" s="8">
        <v>42290</v>
      </c>
      <c r="G122" s="39" t="s">
        <v>4</v>
      </c>
      <c r="H122" s="75">
        <v>137.73</v>
      </c>
      <c r="I122" s="75"/>
      <c r="J122" s="39">
        <v>78</v>
      </c>
      <c r="K122" s="74">
        <f t="shared" si="13"/>
        <v>33187.26</v>
      </c>
      <c r="L122" s="74"/>
      <c r="M122" s="6">
        <f t="shared" si="16"/>
        <v>0.34</v>
      </c>
      <c r="N122" s="39">
        <v>2005</v>
      </c>
      <c r="O122" s="8">
        <v>42315</v>
      </c>
      <c r="P122" s="75">
        <v>139.3</v>
      </c>
      <c r="Q122" s="75"/>
      <c r="R122" s="76">
        <f t="shared" si="12"/>
        <v>65901</v>
      </c>
      <c r="S122" s="76"/>
      <c r="T122" s="77">
        <f t="shared" si="14"/>
        <v>157.00000000000216</v>
      </c>
      <c r="U122" s="77"/>
    </row>
    <row r="123" spans="2:21" ht="13.5">
      <c r="B123" s="39">
        <v>18</v>
      </c>
      <c r="C123" s="74">
        <f t="shared" si="17"/>
        <v>1172143</v>
      </c>
      <c r="D123" s="74"/>
      <c r="E123" s="39">
        <v>2005</v>
      </c>
      <c r="F123" s="8">
        <v>42331</v>
      </c>
      <c r="G123" s="39" t="s">
        <v>4</v>
      </c>
      <c r="H123" s="75">
        <v>140.5</v>
      </c>
      <c r="I123" s="75"/>
      <c r="J123" s="39">
        <v>101</v>
      </c>
      <c r="K123" s="74">
        <f t="shared" si="13"/>
        <v>35164.29</v>
      </c>
      <c r="L123" s="74"/>
      <c r="M123" s="6">
        <f t="shared" si="16"/>
        <v>0.28</v>
      </c>
      <c r="N123" s="39">
        <v>2005</v>
      </c>
      <c r="O123" s="8">
        <v>42346</v>
      </c>
      <c r="P123" s="75">
        <v>141.25</v>
      </c>
      <c r="Q123" s="75"/>
      <c r="R123" s="76">
        <f t="shared" si="12"/>
        <v>25925</v>
      </c>
      <c r="S123" s="76"/>
      <c r="T123" s="77">
        <f t="shared" si="14"/>
        <v>75</v>
      </c>
      <c r="U123" s="77"/>
    </row>
    <row r="124" spans="2:21" ht="13.5">
      <c r="B124" s="39">
        <v>19</v>
      </c>
      <c r="C124" s="74">
        <f t="shared" si="17"/>
        <v>1198068</v>
      </c>
      <c r="D124" s="74"/>
      <c r="E124" s="39">
        <v>2006</v>
      </c>
      <c r="F124" s="8">
        <v>42023</v>
      </c>
      <c r="G124" s="39" t="s">
        <v>4</v>
      </c>
      <c r="H124" s="75">
        <v>139.75</v>
      </c>
      <c r="I124" s="75"/>
      <c r="J124" s="39">
        <v>97</v>
      </c>
      <c r="K124" s="74">
        <f t="shared" si="13"/>
        <v>35942.04</v>
      </c>
      <c r="L124" s="74"/>
      <c r="M124" s="6">
        <f t="shared" si="16"/>
        <v>0.3</v>
      </c>
      <c r="N124" s="39">
        <v>2006</v>
      </c>
      <c r="O124" s="8">
        <v>42042</v>
      </c>
      <c r="P124" s="75">
        <v>151.5</v>
      </c>
      <c r="Q124" s="75"/>
      <c r="R124" s="76">
        <f t="shared" si="12"/>
        <v>435185</v>
      </c>
      <c r="S124" s="76"/>
      <c r="T124" s="77">
        <f t="shared" si="14"/>
        <v>1175</v>
      </c>
      <c r="U124" s="77"/>
    </row>
    <row r="125" spans="2:21" ht="13.5">
      <c r="B125" s="39">
        <v>20</v>
      </c>
      <c r="C125" s="74">
        <f t="shared" si="17"/>
        <v>1633253</v>
      </c>
      <c r="D125" s="74"/>
      <c r="E125" s="39">
        <v>2006</v>
      </c>
      <c r="F125" s="8">
        <v>42147</v>
      </c>
      <c r="G125" s="39" t="s">
        <v>4</v>
      </c>
      <c r="H125" s="75">
        <v>143.86</v>
      </c>
      <c r="I125" s="75"/>
      <c r="J125" s="39">
        <v>124</v>
      </c>
      <c r="K125" s="74">
        <f t="shared" si="13"/>
        <v>48997.59</v>
      </c>
      <c r="L125" s="74"/>
      <c r="M125" s="6">
        <f t="shared" si="16"/>
        <v>0.32</v>
      </c>
      <c r="N125" s="39">
        <v>2006</v>
      </c>
      <c r="O125" s="8">
        <v>42195</v>
      </c>
      <c r="P125" s="75">
        <v>145.31</v>
      </c>
      <c r="Q125" s="75"/>
      <c r="R125" s="76">
        <f t="shared" si="12"/>
        <v>57283</v>
      </c>
      <c r="S125" s="76"/>
      <c r="T125" s="77">
        <f t="shared" si="14"/>
        <v>144.99999999999886</v>
      </c>
      <c r="U125" s="77"/>
    </row>
    <row r="126" spans="2:21" ht="13.5">
      <c r="B126" s="39">
        <v>21</v>
      </c>
      <c r="C126" s="74">
        <f t="shared" si="17"/>
        <v>1690536</v>
      </c>
      <c r="D126" s="74"/>
      <c r="E126" s="39">
        <v>2007</v>
      </c>
      <c r="F126" s="8">
        <v>42093</v>
      </c>
      <c r="G126" s="39" t="s">
        <v>4</v>
      </c>
      <c r="H126" s="75">
        <v>157.59</v>
      </c>
      <c r="I126" s="75"/>
      <c r="J126" s="39">
        <v>94</v>
      </c>
      <c r="K126" s="74">
        <f t="shared" si="13"/>
        <v>50716.08</v>
      </c>
      <c r="L126" s="74"/>
      <c r="M126" s="6">
        <f t="shared" si="16"/>
        <v>0.43</v>
      </c>
      <c r="N126" s="39">
        <v>2007</v>
      </c>
      <c r="O126" s="8">
        <v>42209</v>
      </c>
      <c r="P126" s="75">
        <v>166.49</v>
      </c>
      <c r="Q126" s="75"/>
      <c r="R126" s="76">
        <f t="shared" si="12"/>
        <v>472469</v>
      </c>
      <c r="S126" s="76"/>
      <c r="T126" s="77">
        <f t="shared" si="14"/>
        <v>890.0000000000006</v>
      </c>
      <c r="U126" s="77"/>
    </row>
    <row r="127" spans="2:21" ht="13.5">
      <c r="B127" s="39">
        <v>22</v>
      </c>
      <c r="C127" s="74">
        <f t="shared" si="17"/>
        <v>2163005</v>
      </c>
      <c r="D127" s="74"/>
      <c r="E127" s="39">
        <v>2007</v>
      </c>
      <c r="F127" s="8">
        <v>42261</v>
      </c>
      <c r="G127" s="39" t="s">
        <v>4</v>
      </c>
      <c r="H127" s="75">
        <v>160.22</v>
      </c>
      <c r="I127" s="75"/>
      <c r="J127" s="39">
        <v>145</v>
      </c>
      <c r="K127" s="74">
        <f t="shared" si="13"/>
        <v>64890.149999999994</v>
      </c>
      <c r="L127" s="74"/>
      <c r="M127" s="6">
        <f t="shared" si="16"/>
        <v>0.36</v>
      </c>
      <c r="N127" s="39">
        <v>2007</v>
      </c>
      <c r="O127" s="8">
        <v>42320</v>
      </c>
      <c r="P127" s="75">
        <v>160.45</v>
      </c>
      <c r="Q127" s="75"/>
      <c r="R127" s="76">
        <f aca="true" t="shared" si="18" ref="R127:R151">IF(O127="","",ROUNDDOWN((IF(G127="売",H127-P127,P127-H127))*M127*10000000/81,0))</f>
        <v>10222</v>
      </c>
      <c r="S127" s="76"/>
      <c r="T127" s="77">
        <f t="shared" si="14"/>
        <v>22.999999999998977</v>
      </c>
      <c r="U127" s="77"/>
    </row>
    <row r="128" spans="2:21" ht="13.5">
      <c r="B128" s="39">
        <v>23</v>
      </c>
      <c r="C128" s="74">
        <f t="shared" si="17"/>
        <v>2173227</v>
      </c>
      <c r="D128" s="74"/>
      <c r="E128" s="39">
        <v>2007</v>
      </c>
      <c r="F128" s="8">
        <v>42330</v>
      </c>
      <c r="G128" s="39" t="s">
        <v>3</v>
      </c>
      <c r="H128" s="75">
        <v>160.83</v>
      </c>
      <c r="I128" s="75"/>
      <c r="J128" s="39">
        <v>144</v>
      </c>
      <c r="K128" s="74">
        <f t="shared" si="13"/>
        <v>65196.81</v>
      </c>
      <c r="L128" s="74"/>
      <c r="M128" s="6">
        <f t="shared" si="16"/>
        <v>0.36</v>
      </c>
      <c r="N128" s="39">
        <v>2007</v>
      </c>
      <c r="O128" s="8">
        <v>42336</v>
      </c>
      <c r="P128" s="75">
        <v>162.25</v>
      </c>
      <c r="Q128" s="75"/>
      <c r="R128" s="76">
        <f t="shared" si="18"/>
        <v>-63111</v>
      </c>
      <c r="S128" s="76"/>
      <c r="T128" s="77">
        <f t="shared" si="14"/>
        <v>-144</v>
      </c>
      <c r="U128" s="77"/>
    </row>
    <row r="129" spans="2:21" ht="13.5">
      <c r="B129" s="39">
        <v>24</v>
      </c>
      <c r="C129" s="74">
        <f t="shared" si="17"/>
        <v>2110116</v>
      </c>
      <c r="D129" s="74"/>
      <c r="E129" s="39">
        <v>2007</v>
      </c>
      <c r="F129" s="8">
        <v>42342</v>
      </c>
      <c r="G129" s="39" t="s">
        <v>4</v>
      </c>
      <c r="H129" s="75">
        <v>162.38</v>
      </c>
      <c r="I129" s="75"/>
      <c r="J129" s="39">
        <v>144</v>
      </c>
      <c r="K129" s="74">
        <f t="shared" si="13"/>
        <v>63303.479999999996</v>
      </c>
      <c r="L129" s="74"/>
      <c r="M129" s="6">
        <f t="shared" si="16"/>
        <v>0.35</v>
      </c>
      <c r="N129" s="39">
        <v>2008</v>
      </c>
      <c r="O129" s="8">
        <v>42006</v>
      </c>
      <c r="P129" s="75">
        <v>160.74</v>
      </c>
      <c r="Q129" s="75"/>
      <c r="R129" s="76">
        <f t="shared" si="18"/>
        <v>-70864</v>
      </c>
      <c r="S129" s="76"/>
      <c r="T129" s="77">
        <f t="shared" si="14"/>
        <v>-144</v>
      </c>
      <c r="U129" s="77"/>
    </row>
    <row r="130" spans="2:21" ht="13.5">
      <c r="B130" s="39">
        <v>25</v>
      </c>
      <c r="C130" s="74">
        <f t="shared" si="17"/>
        <v>2039252</v>
      </c>
      <c r="D130" s="74"/>
      <c r="E130" s="39">
        <v>2008</v>
      </c>
      <c r="F130" s="8">
        <v>42022</v>
      </c>
      <c r="G130" s="39" t="s">
        <v>3</v>
      </c>
      <c r="H130" s="75">
        <v>155.72</v>
      </c>
      <c r="I130" s="75"/>
      <c r="J130" s="39">
        <v>217</v>
      </c>
      <c r="K130" s="74">
        <f t="shared" si="13"/>
        <v>61177.56</v>
      </c>
      <c r="L130" s="74"/>
      <c r="M130" s="6">
        <f t="shared" si="16"/>
        <v>0.22</v>
      </c>
      <c r="N130" s="39">
        <v>2008</v>
      </c>
      <c r="O130" s="8">
        <v>42028</v>
      </c>
      <c r="P130" s="75">
        <v>157.79</v>
      </c>
      <c r="Q130" s="75"/>
      <c r="R130" s="76">
        <f t="shared" si="18"/>
        <v>-56222</v>
      </c>
      <c r="S130" s="76"/>
      <c r="T130" s="77">
        <f t="shared" si="14"/>
        <v>-217</v>
      </c>
      <c r="U130" s="77"/>
    </row>
    <row r="131" spans="2:21" ht="13.5">
      <c r="B131" s="39">
        <v>26</v>
      </c>
      <c r="C131" s="74">
        <f t="shared" si="17"/>
        <v>1983030</v>
      </c>
      <c r="D131" s="74"/>
      <c r="E131" s="39">
        <v>2008</v>
      </c>
      <c r="F131" s="8">
        <v>42193</v>
      </c>
      <c r="G131" s="39" t="s">
        <v>4</v>
      </c>
      <c r="H131" s="75">
        <v>168.56</v>
      </c>
      <c r="I131" s="75"/>
      <c r="J131" s="39">
        <v>137</v>
      </c>
      <c r="K131" s="74">
        <f t="shared" si="13"/>
        <v>59490.899999999994</v>
      </c>
      <c r="L131" s="74"/>
      <c r="M131" s="6">
        <f t="shared" si="16"/>
        <v>0.35</v>
      </c>
      <c r="N131" s="39">
        <v>2008</v>
      </c>
      <c r="O131" s="8">
        <v>42200</v>
      </c>
      <c r="P131" s="75">
        <v>167.19</v>
      </c>
      <c r="Q131" s="75"/>
      <c r="R131" s="76">
        <f t="shared" si="18"/>
        <v>-59197</v>
      </c>
      <c r="S131" s="76"/>
      <c r="T131" s="77">
        <f t="shared" si="14"/>
        <v>-137</v>
      </c>
      <c r="U131" s="77"/>
    </row>
    <row r="132" spans="2:21" ht="13.5">
      <c r="B132" s="39">
        <v>27</v>
      </c>
      <c r="C132" s="74">
        <f t="shared" si="17"/>
        <v>1923833</v>
      </c>
      <c r="D132" s="74"/>
      <c r="E132" s="39">
        <v>2008</v>
      </c>
      <c r="F132" s="8">
        <v>42216</v>
      </c>
      <c r="G132" s="39" t="s">
        <v>3</v>
      </c>
      <c r="H132" s="75">
        <v>168.05</v>
      </c>
      <c r="I132" s="75"/>
      <c r="J132" s="39">
        <v>115</v>
      </c>
      <c r="K132" s="74">
        <f t="shared" si="13"/>
        <v>57714.99</v>
      </c>
      <c r="L132" s="74"/>
      <c r="M132" s="6">
        <f t="shared" si="16"/>
        <v>0.4</v>
      </c>
      <c r="N132" s="39">
        <v>2008</v>
      </c>
      <c r="O132" s="8">
        <v>42222</v>
      </c>
      <c r="P132" s="75">
        <v>169.2</v>
      </c>
      <c r="Q132" s="75"/>
      <c r="R132" s="76">
        <f t="shared" si="18"/>
        <v>-56790</v>
      </c>
      <c r="S132" s="76"/>
      <c r="T132" s="77">
        <f t="shared" si="14"/>
        <v>-115</v>
      </c>
      <c r="U132" s="77"/>
    </row>
    <row r="133" spans="2:21" ht="13.5">
      <c r="B133" s="39">
        <v>28</v>
      </c>
      <c r="C133" s="74">
        <f t="shared" si="17"/>
        <v>1867043</v>
      </c>
      <c r="D133" s="74"/>
      <c r="E133" s="39">
        <v>2008</v>
      </c>
      <c r="F133" s="8">
        <v>42257</v>
      </c>
      <c r="G133" s="39" t="s">
        <v>3</v>
      </c>
      <c r="H133" s="75">
        <v>150.16</v>
      </c>
      <c r="I133" s="75"/>
      <c r="J133" s="39">
        <v>240</v>
      </c>
      <c r="K133" s="74">
        <f t="shared" si="13"/>
        <v>56011.29</v>
      </c>
      <c r="L133" s="74"/>
      <c r="M133" s="6">
        <f t="shared" si="16"/>
        <v>0.18</v>
      </c>
      <c r="N133" s="39">
        <v>2008</v>
      </c>
      <c r="O133" s="8">
        <v>42259</v>
      </c>
      <c r="P133" s="75">
        <v>152.56</v>
      </c>
      <c r="Q133" s="75"/>
      <c r="R133" s="76">
        <f t="shared" si="18"/>
        <v>-53333</v>
      </c>
      <c r="S133" s="76"/>
      <c r="T133" s="77">
        <f t="shared" si="14"/>
        <v>-240</v>
      </c>
      <c r="U133" s="77"/>
    </row>
    <row r="134" spans="2:21" ht="13.5">
      <c r="B134" s="39">
        <v>29</v>
      </c>
      <c r="C134" s="74">
        <f t="shared" si="17"/>
        <v>1813710</v>
      </c>
      <c r="D134" s="74"/>
      <c r="E134" s="39">
        <v>2008</v>
      </c>
      <c r="F134" s="8">
        <v>42284</v>
      </c>
      <c r="G134" s="39" t="s">
        <v>3</v>
      </c>
      <c r="H134" s="75">
        <v>136.49</v>
      </c>
      <c r="I134" s="75"/>
      <c r="J134" s="39">
        <v>451</v>
      </c>
      <c r="K134" s="74">
        <f t="shared" si="13"/>
        <v>54411.299999999996</v>
      </c>
      <c r="L134" s="74"/>
      <c r="M134" s="6">
        <f t="shared" si="16"/>
        <v>0.09</v>
      </c>
      <c r="N134" s="39">
        <v>2008</v>
      </c>
      <c r="O134" s="8">
        <v>42291</v>
      </c>
      <c r="P134" s="75">
        <v>141</v>
      </c>
      <c r="Q134" s="75"/>
      <c r="R134" s="76">
        <f t="shared" si="18"/>
        <v>-50111</v>
      </c>
      <c r="S134" s="76"/>
      <c r="T134" s="77">
        <f t="shared" si="14"/>
        <v>-451</v>
      </c>
      <c r="U134" s="77"/>
    </row>
    <row r="135" spans="2:21" ht="13.5">
      <c r="B135" s="39">
        <v>30</v>
      </c>
      <c r="C135" s="74">
        <f t="shared" si="17"/>
        <v>1763599</v>
      </c>
      <c r="D135" s="74"/>
      <c r="E135" s="39">
        <v>2009</v>
      </c>
      <c r="F135" s="8">
        <v>42150</v>
      </c>
      <c r="G135" s="39" t="s">
        <v>4</v>
      </c>
      <c r="H135" s="75">
        <v>133.28</v>
      </c>
      <c r="I135" s="75"/>
      <c r="J135" s="39">
        <v>186</v>
      </c>
      <c r="K135" s="74">
        <f t="shared" si="13"/>
        <v>52907.97</v>
      </c>
      <c r="L135" s="74"/>
      <c r="M135" s="6">
        <f t="shared" si="16"/>
        <v>0.23</v>
      </c>
      <c r="N135" s="39">
        <v>2009</v>
      </c>
      <c r="O135" s="8">
        <v>42178</v>
      </c>
      <c r="P135" s="75">
        <v>131.42</v>
      </c>
      <c r="Q135" s="75"/>
      <c r="R135" s="76">
        <f t="shared" si="18"/>
        <v>-52814</v>
      </c>
      <c r="S135" s="76"/>
      <c r="T135" s="77">
        <f t="shared" si="14"/>
        <v>-186</v>
      </c>
      <c r="U135" s="77"/>
    </row>
    <row r="136" spans="2:21" ht="13.5">
      <c r="B136" s="39">
        <v>31</v>
      </c>
      <c r="C136" s="74">
        <f t="shared" si="17"/>
        <v>1710785</v>
      </c>
      <c r="D136" s="74"/>
      <c r="E136" s="39">
        <v>2009</v>
      </c>
      <c r="F136" s="8">
        <v>42201</v>
      </c>
      <c r="G136" s="39" t="s">
        <v>4</v>
      </c>
      <c r="H136" s="75">
        <v>133.22</v>
      </c>
      <c r="I136" s="75"/>
      <c r="J136" s="39">
        <v>167</v>
      </c>
      <c r="K136" s="74">
        <f t="shared" si="13"/>
        <v>51323.549999999996</v>
      </c>
      <c r="L136" s="74"/>
      <c r="M136" s="6">
        <f t="shared" si="16"/>
        <v>0.24</v>
      </c>
      <c r="N136" s="39">
        <v>2009</v>
      </c>
      <c r="O136" s="8">
        <v>42233</v>
      </c>
      <c r="P136" s="75">
        <v>132.75</v>
      </c>
      <c r="Q136" s="75"/>
      <c r="R136" s="76">
        <f t="shared" si="18"/>
        <v>-13925</v>
      </c>
      <c r="S136" s="76"/>
      <c r="T136" s="77">
        <f t="shared" si="14"/>
        <v>-167</v>
      </c>
      <c r="U136" s="77"/>
    </row>
    <row r="137" spans="2:21" ht="13.5">
      <c r="B137" s="39">
        <v>32</v>
      </c>
      <c r="C137" s="74">
        <f t="shared" si="17"/>
        <v>1696860</v>
      </c>
      <c r="D137" s="74"/>
      <c r="E137" s="39">
        <v>2009</v>
      </c>
      <c r="F137" s="8">
        <v>42265</v>
      </c>
      <c r="G137" s="39" t="s">
        <v>4</v>
      </c>
      <c r="H137" s="75">
        <v>134.63</v>
      </c>
      <c r="I137" s="75"/>
      <c r="J137" s="39">
        <v>97</v>
      </c>
      <c r="K137" s="74">
        <f t="shared" si="13"/>
        <v>50905.799999999996</v>
      </c>
      <c r="L137" s="74"/>
      <c r="M137" s="6">
        <f t="shared" si="16"/>
        <v>0.42</v>
      </c>
      <c r="N137" s="39">
        <v>2009</v>
      </c>
      <c r="O137" s="8">
        <v>42271</v>
      </c>
      <c r="P137" s="75">
        <v>133.66</v>
      </c>
      <c r="Q137" s="75"/>
      <c r="R137" s="76">
        <f t="shared" si="18"/>
        <v>-50296</v>
      </c>
      <c r="S137" s="76"/>
      <c r="T137" s="77">
        <f t="shared" si="14"/>
        <v>-97</v>
      </c>
      <c r="U137" s="77"/>
    </row>
    <row r="138" spans="2:21" ht="13.5">
      <c r="B138" s="39">
        <v>33</v>
      </c>
      <c r="C138" s="74">
        <f t="shared" si="17"/>
        <v>1646564</v>
      </c>
      <c r="D138" s="74"/>
      <c r="E138" s="39">
        <v>2009</v>
      </c>
      <c r="F138" s="8">
        <v>133.73</v>
      </c>
      <c r="G138" s="39" t="s">
        <v>4</v>
      </c>
      <c r="H138" s="75">
        <v>133</v>
      </c>
      <c r="I138" s="75"/>
      <c r="J138" s="39">
        <v>149</v>
      </c>
      <c r="K138" s="74">
        <f t="shared" si="13"/>
        <v>49396.92</v>
      </c>
      <c r="L138" s="74"/>
      <c r="M138" s="6">
        <f t="shared" si="16"/>
        <v>0.26</v>
      </c>
      <c r="N138" s="39">
        <v>2009</v>
      </c>
      <c r="O138" s="8">
        <v>42310</v>
      </c>
      <c r="P138" s="75">
        <v>132.25</v>
      </c>
      <c r="Q138" s="75"/>
      <c r="R138" s="76">
        <f t="shared" si="18"/>
        <v>-24074</v>
      </c>
      <c r="S138" s="76"/>
      <c r="T138" s="77">
        <f t="shared" si="14"/>
        <v>-149</v>
      </c>
      <c r="U138" s="77"/>
    </row>
    <row r="139" spans="2:21" ht="13.5">
      <c r="B139" s="39">
        <v>34</v>
      </c>
      <c r="C139" s="74">
        <f t="shared" si="17"/>
        <v>1622490</v>
      </c>
      <c r="D139" s="74"/>
      <c r="E139" s="39">
        <v>2010</v>
      </c>
      <c r="F139" s="8">
        <v>42134</v>
      </c>
      <c r="G139" s="39" t="s">
        <v>3</v>
      </c>
      <c r="H139" s="75">
        <v>118.02</v>
      </c>
      <c r="I139" s="75"/>
      <c r="J139" s="39">
        <v>421</v>
      </c>
      <c r="K139" s="74">
        <f t="shared" si="13"/>
        <v>48674.7</v>
      </c>
      <c r="L139" s="74"/>
      <c r="M139" s="6">
        <f t="shared" si="16"/>
        <v>0.09</v>
      </c>
      <c r="N139" s="39">
        <v>2010</v>
      </c>
      <c r="O139" s="8">
        <v>42201</v>
      </c>
      <c r="P139" s="75">
        <v>113.4</v>
      </c>
      <c r="Q139" s="75"/>
      <c r="R139" s="76">
        <f t="shared" si="18"/>
        <v>51333</v>
      </c>
      <c r="S139" s="76"/>
      <c r="T139" s="77">
        <f t="shared" si="14"/>
        <v>461.99999999999903</v>
      </c>
      <c r="U139" s="77"/>
    </row>
    <row r="140" spans="2:21" ht="13.5">
      <c r="B140" s="39">
        <v>35</v>
      </c>
      <c r="C140" s="74">
        <f t="shared" si="17"/>
        <v>1673823</v>
      </c>
      <c r="D140" s="74"/>
      <c r="E140" s="39">
        <v>2010</v>
      </c>
      <c r="F140" s="8">
        <v>42261</v>
      </c>
      <c r="G140" s="39" t="s">
        <v>4</v>
      </c>
      <c r="H140" s="75">
        <v>108.27</v>
      </c>
      <c r="I140" s="75"/>
      <c r="J140" s="39">
        <v>153</v>
      </c>
      <c r="K140" s="74">
        <f t="shared" si="13"/>
        <v>50214.689999999995</v>
      </c>
      <c r="L140" s="74"/>
      <c r="M140" s="6">
        <f t="shared" si="16"/>
        <v>0.26</v>
      </c>
      <c r="N140" s="39">
        <v>2010</v>
      </c>
      <c r="O140" s="8">
        <v>42320</v>
      </c>
      <c r="P140" s="75">
        <v>111.51</v>
      </c>
      <c r="Q140" s="75"/>
      <c r="R140" s="76">
        <f t="shared" si="18"/>
        <v>104000</v>
      </c>
      <c r="S140" s="76"/>
      <c r="T140" s="77">
        <f t="shared" si="14"/>
        <v>324.0000000000009</v>
      </c>
      <c r="U140" s="77"/>
    </row>
    <row r="141" spans="2:21" ht="13.5">
      <c r="B141" s="39">
        <v>36</v>
      </c>
      <c r="C141" s="74">
        <f t="shared" si="17"/>
        <v>1777823</v>
      </c>
      <c r="D141" s="74"/>
      <c r="E141" s="39">
        <v>2011</v>
      </c>
      <c r="F141" s="8">
        <v>42158</v>
      </c>
      <c r="G141" s="39" t="s">
        <v>4</v>
      </c>
      <c r="H141" s="75">
        <v>117.57</v>
      </c>
      <c r="I141" s="75"/>
      <c r="J141" s="39">
        <v>171</v>
      </c>
      <c r="K141" s="74">
        <f t="shared" si="13"/>
        <v>53334.689999999995</v>
      </c>
      <c r="L141" s="74"/>
      <c r="M141" s="6">
        <f t="shared" si="16"/>
        <v>0.25</v>
      </c>
      <c r="N141" s="39">
        <v>2011</v>
      </c>
      <c r="O141" s="8">
        <v>42165</v>
      </c>
      <c r="P141" s="75">
        <v>115.86</v>
      </c>
      <c r="Q141" s="75"/>
      <c r="R141" s="76">
        <f t="shared" si="18"/>
        <v>-52777</v>
      </c>
      <c r="S141" s="76"/>
      <c r="T141" s="77">
        <f t="shared" si="14"/>
        <v>-171</v>
      </c>
      <c r="U141" s="77"/>
    </row>
    <row r="142" spans="2:21" ht="13.5">
      <c r="B142" s="39">
        <v>37</v>
      </c>
      <c r="C142" s="74">
        <f t="shared" si="17"/>
        <v>1725046</v>
      </c>
      <c r="D142" s="74"/>
      <c r="E142" s="39">
        <v>2011</v>
      </c>
      <c r="F142" s="8">
        <v>42219</v>
      </c>
      <c r="G142" s="39" t="s">
        <v>3</v>
      </c>
      <c r="H142" s="75">
        <v>110.92</v>
      </c>
      <c r="I142" s="75"/>
      <c r="J142" s="39">
        <v>324</v>
      </c>
      <c r="K142" s="74">
        <f t="shared" si="13"/>
        <v>51751.38</v>
      </c>
      <c r="L142" s="74"/>
      <c r="M142" s="6">
        <f t="shared" si="16"/>
        <v>0.12</v>
      </c>
      <c r="N142" s="39">
        <v>2011</v>
      </c>
      <c r="O142" s="8">
        <v>42287</v>
      </c>
      <c r="P142" s="75">
        <v>104.95</v>
      </c>
      <c r="Q142" s="75"/>
      <c r="R142" s="76">
        <f t="shared" si="18"/>
        <v>88444</v>
      </c>
      <c r="S142" s="76"/>
      <c r="T142" s="77">
        <f t="shared" si="14"/>
        <v>596.9999999999999</v>
      </c>
      <c r="U142" s="77"/>
    </row>
    <row r="143" spans="2:21" ht="13.5">
      <c r="B143" s="39">
        <v>38</v>
      </c>
      <c r="C143" s="74">
        <f t="shared" si="17"/>
        <v>1813490</v>
      </c>
      <c r="D143" s="74"/>
      <c r="E143" s="39">
        <v>2012</v>
      </c>
      <c r="F143" s="8">
        <v>42075</v>
      </c>
      <c r="G143" s="39" t="s">
        <v>4</v>
      </c>
      <c r="H143" s="75">
        <v>108.28</v>
      </c>
      <c r="I143" s="75"/>
      <c r="J143" s="39">
        <v>80</v>
      </c>
      <c r="K143" s="74">
        <f t="shared" si="13"/>
        <v>54404.7</v>
      </c>
      <c r="L143" s="74"/>
      <c r="M143" s="6">
        <f t="shared" si="16"/>
        <v>0.55</v>
      </c>
      <c r="N143" s="39">
        <v>2012</v>
      </c>
      <c r="O143" s="8">
        <v>42098</v>
      </c>
      <c r="P143" s="75">
        <v>107.48</v>
      </c>
      <c r="Q143" s="75"/>
      <c r="R143" s="76">
        <f t="shared" si="18"/>
        <v>-54320</v>
      </c>
      <c r="S143" s="76"/>
      <c r="T143" s="77">
        <f t="shared" si="14"/>
        <v>-80</v>
      </c>
      <c r="U143" s="77"/>
    </row>
    <row r="144" spans="2:21" ht="13.5">
      <c r="B144" s="39">
        <v>39</v>
      </c>
      <c r="C144" s="74">
        <f t="shared" si="17"/>
        <v>1759170</v>
      </c>
      <c r="D144" s="74"/>
      <c r="E144" s="39">
        <v>2012</v>
      </c>
      <c r="F144" s="8">
        <v>42260</v>
      </c>
      <c r="G144" s="39" t="s">
        <v>4</v>
      </c>
      <c r="H144" s="75">
        <v>100.76</v>
      </c>
      <c r="I144" s="75"/>
      <c r="J144" s="39">
        <v>133</v>
      </c>
      <c r="K144" s="74">
        <f t="shared" si="13"/>
        <v>52775.1</v>
      </c>
      <c r="L144" s="74"/>
      <c r="M144" s="6">
        <f t="shared" si="16"/>
        <v>0.32</v>
      </c>
      <c r="N144" s="39">
        <v>2013</v>
      </c>
      <c r="O144" s="8">
        <v>42168</v>
      </c>
      <c r="P144" s="75">
        <v>124.91</v>
      </c>
      <c r="Q144" s="75"/>
      <c r="R144" s="76">
        <f t="shared" si="18"/>
        <v>954074</v>
      </c>
      <c r="S144" s="76"/>
      <c r="T144" s="77">
        <f t="shared" si="14"/>
        <v>2414.999999999999</v>
      </c>
      <c r="U144" s="77"/>
    </row>
    <row r="145" spans="2:21" ht="13.5">
      <c r="B145" s="39">
        <v>40</v>
      </c>
      <c r="C145" s="74">
        <f t="shared" si="17"/>
        <v>2713244</v>
      </c>
      <c r="D145" s="74"/>
      <c r="E145" s="39">
        <v>2013</v>
      </c>
      <c r="F145" s="8">
        <v>42321</v>
      </c>
      <c r="G145" s="39" t="s">
        <v>4</v>
      </c>
      <c r="H145" s="75">
        <v>133.96</v>
      </c>
      <c r="I145" s="75"/>
      <c r="J145" s="39">
        <v>75</v>
      </c>
      <c r="K145" s="74">
        <f t="shared" si="13"/>
        <v>81397.31999999999</v>
      </c>
      <c r="L145" s="74"/>
      <c r="M145" s="6">
        <f t="shared" si="16"/>
        <v>0.87</v>
      </c>
      <c r="N145" s="39">
        <v>2014</v>
      </c>
      <c r="O145" s="8">
        <v>42017</v>
      </c>
      <c r="P145" s="75">
        <v>140.99</v>
      </c>
      <c r="Q145" s="75"/>
      <c r="R145" s="76">
        <f t="shared" si="18"/>
        <v>755074</v>
      </c>
      <c r="S145" s="76"/>
      <c r="T145" s="77">
        <f t="shared" si="14"/>
        <v>703.0000000000001</v>
      </c>
      <c r="U145" s="77"/>
    </row>
    <row r="146" spans="2:21" ht="13.5">
      <c r="B146" s="39">
        <v>41</v>
      </c>
      <c r="C146" s="74">
        <f t="shared" si="17"/>
        <v>3468318</v>
      </c>
      <c r="D146" s="74"/>
      <c r="E146" s="39">
        <v>2014</v>
      </c>
      <c r="F146" s="8">
        <v>42164</v>
      </c>
      <c r="G146" s="39" t="s">
        <v>4</v>
      </c>
      <c r="H146" s="75">
        <v>139.96</v>
      </c>
      <c r="I146" s="75"/>
      <c r="J146" s="39">
        <v>131</v>
      </c>
      <c r="K146" s="74">
        <f t="shared" si="13"/>
        <v>104049.54</v>
      </c>
      <c r="L146" s="74"/>
      <c r="M146" s="6">
        <f t="shared" si="16"/>
        <v>0.64</v>
      </c>
      <c r="N146" s="39">
        <v>2014</v>
      </c>
      <c r="O146" s="8">
        <v>42165</v>
      </c>
      <c r="P146" s="75">
        <v>138.65</v>
      </c>
      <c r="Q146" s="75"/>
      <c r="R146" s="76">
        <f t="shared" si="18"/>
        <v>-103506</v>
      </c>
      <c r="S146" s="76"/>
      <c r="T146" s="77">
        <f t="shared" si="14"/>
        <v>-131</v>
      </c>
      <c r="U146" s="77"/>
    </row>
    <row r="147" spans="2:21" ht="13.5">
      <c r="B147" s="39">
        <v>42</v>
      </c>
      <c r="C147" s="74">
        <f t="shared" si="17"/>
        <v>3364812</v>
      </c>
      <c r="D147" s="74"/>
      <c r="E147" s="39">
        <v>2014</v>
      </c>
      <c r="F147" s="8">
        <v>42333</v>
      </c>
      <c r="G147" s="39" t="s">
        <v>4</v>
      </c>
      <c r="H147" s="75">
        <v>147.4</v>
      </c>
      <c r="I147" s="75"/>
      <c r="J147" s="39">
        <v>121</v>
      </c>
      <c r="K147" s="74">
        <f t="shared" si="13"/>
        <v>100944.36</v>
      </c>
      <c r="L147" s="74"/>
      <c r="M147" s="6">
        <f t="shared" si="16"/>
        <v>0.67</v>
      </c>
      <c r="N147" s="39">
        <v>2014</v>
      </c>
      <c r="O147" s="8">
        <v>42341</v>
      </c>
      <c r="P147" s="75">
        <v>146.93</v>
      </c>
      <c r="Q147" s="75"/>
      <c r="R147" s="76">
        <f t="shared" si="18"/>
        <v>-38876</v>
      </c>
      <c r="S147" s="76"/>
      <c r="T147" s="77">
        <f t="shared" si="14"/>
        <v>-121</v>
      </c>
      <c r="U147" s="77"/>
    </row>
    <row r="148" spans="2:21" ht="13.5">
      <c r="B148" s="39">
        <v>43</v>
      </c>
      <c r="C148" s="74">
        <f t="shared" si="17"/>
        <v>3325936</v>
      </c>
      <c r="D148" s="74"/>
      <c r="E148" s="39">
        <v>2015</v>
      </c>
      <c r="F148" s="8">
        <v>42198</v>
      </c>
      <c r="G148" s="39" t="s">
        <v>3</v>
      </c>
      <c r="H148" s="75">
        <v>135.53</v>
      </c>
      <c r="I148" s="75"/>
      <c r="J148" s="39">
        <v>230</v>
      </c>
      <c r="K148" s="74">
        <f t="shared" si="13"/>
        <v>99778.08</v>
      </c>
      <c r="L148" s="74"/>
      <c r="M148" s="6">
        <f t="shared" si="16"/>
        <v>0.35</v>
      </c>
      <c r="N148" s="39">
        <v>2015</v>
      </c>
      <c r="O148" s="8">
        <v>42227</v>
      </c>
      <c r="P148" s="75">
        <v>137.83</v>
      </c>
      <c r="Q148" s="75"/>
      <c r="R148" s="76">
        <f t="shared" si="18"/>
        <v>-99382</v>
      </c>
      <c r="S148" s="76"/>
      <c r="T148" s="77">
        <f t="shared" si="14"/>
        <v>-230</v>
      </c>
      <c r="U148" s="77"/>
    </row>
    <row r="149" spans="2:21" ht="13.5">
      <c r="B149" s="39">
        <v>44</v>
      </c>
      <c r="C149" s="74">
        <f t="shared" si="17"/>
        <v>3226554</v>
      </c>
      <c r="D149" s="74"/>
      <c r="E149" s="39">
        <v>2015</v>
      </c>
      <c r="F149" s="8">
        <v>42317</v>
      </c>
      <c r="G149" s="39" t="s">
        <v>3</v>
      </c>
      <c r="H149" s="75">
        <v>132.17</v>
      </c>
      <c r="I149" s="75"/>
      <c r="J149" s="39">
        <v>102</v>
      </c>
      <c r="K149" s="74">
        <f t="shared" si="13"/>
        <v>96796.62</v>
      </c>
      <c r="L149" s="74"/>
      <c r="M149" s="6">
        <f t="shared" si="16"/>
        <v>0.76</v>
      </c>
      <c r="N149" s="39">
        <v>2015</v>
      </c>
      <c r="O149" s="8">
        <v>42341</v>
      </c>
      <c r="P149" s="75">
        <v>133.19</v>
      </c>
      <c r="Q149" s="75"/>
      <c r="R149" s="76">
        <f t="shared" si="18"/>
        <v>-95703</v>
      </c>
      <c r="S149" s="76"/>
      <c r="T149" s="77">
        <f t="shared" si="14"/>
        <v>-102</v>
      </c>
      <c r="U149" s="77"/>
    </row>
    <row r="150" spans="2:21" ht="13.5">
      <c r="B150" s="39">
        <v>45</v>
      </c>
      <c r="C150" s="74">
        <f t="shared" si="17"/>
        <v>3130851</v>
      </c>
      <c r="D150" s="74"/>
      <c r="E150" s="39"/>
      <c r="F150" s="8"/>
      <c r="G150" s="39" t="s">
        <v>4</v>
      </c>
      <c r="H150" s="75"/>
      <c r="I150" s="75"/>
      <c r="J150" s="39"/>
      <c r="K150" s="74">
        <f t="shared" si="13"/>
      </c>
      <c r="L150" s="74"/>
      <c r="M150" s="6">
        <f t="shared" si="16"/>
      </c>
      <c r="N150" s="39"/>
      <c r="O150" s="8"/>
      <c r="P150" s="75"/>
      <c r="Q150" s="75"/>
      <c r="R150" s="76">
        <f t="shared" si="18"/>
      </c>
      <c r="S150" s="76"/>
      <c r="T150" s="77">
        <f t="shared" si="14"/>
      </c>
      <c r="U150" s="77"/>
    </row>
    <row r="151" spans="2:21" ht="13.5">
      <c r="B151" s="39">
        <v>46</v>
      </c>
      <c r="C151" s="74">
        <f t="shared" si="17"/>
      </c>
      <c r="D151" s="74"/>
      <c r="E151" s="39"/>
      <c r="F151" s="8"/>
      <c r="G151" s="39" t="s">
        <v>4</v>
      </c>
      <c r="H151" s="75"/>
      <c r="I151" s="75"/>
      <c r="J151" s="39"/>
      <c r="K151" s="74">
        <f t="shared" si="13"/>
      </c>
      <c r="L151" s="74"/>
      <c r="M151" s="6">
        <f t="shared" si="16"/>
      </c>
      <c r="N151" s="39"/>
      <c r="O151" s="8"/>
      <c r="P151" s="75"/>
      <c r="Q151" s="75"/>
      <c r="R151" s="76">
        <f t="shared" si="18"/>
      </c>
      <c r="S151" s="76"/>
      <c r="T151" s="77">
        <f t="shared" si="14"/>
      </c>
      <c r="U151" s="77"/>
    </row>
    <row r="154" spans="2:21" ht="13.5">
      <c r="B154" s="54" t="s">
        <v>21</v>
      </c>
      <c r="C154" s="56" t="s">
        <v>22</v>
      </c>
      <c r="D154" s="57"/>
      <c r="E154" s="60" t="s">
        <v>23</v>
      </c>
      <c r="F154" s="61"/>
      <c r="G154" s="61"/>
      <c r="H154" s="61"/>
      <c r="I154" s="62"/>
      <c r="J154" s="63" t="s">
        <v>55</v>
      </c>
      <c r="K154" s="64"/>
      <c r="L154" s="65"/>
      <c r="M154" s="66" t="s">
        <v>24</v>
      </c>
      <c r="N154" s="67" t="s">
        <v>25</v>
      </c>
      <c r="O154" s="68"/>
      <c r="P154" s="68"/>
      <c r="Q154" s="69"/>
      <c r="R154" s="70" t="s">
        <v>26</v>
      </c>
      <c r="S154" s="70"/>
      <c r="T154" s="70"/>
      <c r="U154" s="70"/>
    </row>
    <row r="155" spans="2:21" ht="13.5">
      <c r="B155" s="55"/>
      <c r="C155" s="58"/>
      <c r="D155" s="59"/>
      <c r="E155" s="19" t="s">
        <v>27</v>
      </c>
      <c r="F155" s="19" t="s">
        <v>28</v>
      </c>
      <c r="G155" s="19" t="s">
        <v>29</v>
      </c>
      <c r="H155" s="71" t="s">
        <v>30</v>
      </c>
      <c r="I155" s="62"/>
      <c r="J155" s="4" t="s">
        <v>31</v>
      </c>
      <c r="K155" s="72" t="s">
        <v>32</v>
      </c>
      <c r="L155" s="65"/>
      <c r="M155" s="66"/>
      <c r="N155" s="5" t="s">
        <v>27</v>
      </c>
      <c r="O155" s="5" t="s">
        <v>28</v>
      </c>
      <c r="P155" s="73" t="s">
        <v>30</v>
      </c>
      <c r="Q155" s="69"/>
      <c r="R155" s="70" t="s">
        <v>33</v>
      </c>
      <c r="S155" s="70"/>
      <c r="T155" s="70" t="s">
        <v>31</v>
      </c>
      <c r="U155" s="70"/>
    </row>
    <row r="156" spans="2:21" s="20" customFormat="1" ht="13.5">
      <c r="B156" s="39">
        <v>1</v>
      </c>
      <c r="C156" s="74">
        <v>1000000</v>
      </c>
      <c r="D156" s="74"/>
      <c r="E156" s="39">
        <v>1995</v>
      </c>
      <c r="F156" s="8">
        <v>20154</v>
      </c>
      <c r="G156" s="39" t="s">
        <v>3</v>
      </c>
      <c r="H156" s="75">
        <v>128.87</v>
      </c>
      <c r="I156" s="75"/>
      <c r="J156" s="39">
        <v>268</v>
      </c>
      <c r="K156" s="74">
        <f>IF(F156="","",C156*0.04)</f>
        <v>40000</v>
      </c>
      <c r="L156" s="74"/>
      <c r="M156" s="6">
        <f>IF(J156="","",ROUNDDOWN(K156/(J156/81)/100000,2))</f>
        <v>0.12</v>
      </c>
      <c r="N156" s="39">
        <v>1995</v>
      </c>
      <c r="O156" s="8">
        <v>42078</v>
      </c>
      <c r="P156" s="75">
        <v>124.8</v>
      </c>
      <c r="Q156" s="75"/>
      <c r="R156" s="76">
        <f aca="true" t="shared" si="19" ref="R156:R175">IF(O156="","",ROUNDDOWN((IF(G156="売",H156-P156,P156-H156))*M156*10000000/81,0))</f>
        <v>60296</v>
      </c>
      <c r="S156" s="76"/>
      <c r="T156" s="77">
        <f>IF(O156="","",IF(R156&lt;0,J156*(-1),IF(G156="買",(P156-H156)*100,(H156-P156)*100)))</f>
        <v>407.00000000000074</v>
      </c>
      <c r="U156" s="77"/>
    </row>
    <row r="157" spans="2:21" s="20" customFormat="1" ht="13.5">
      <c r="B157" s="39">
        <v>2</v>
      </c>
      <c r="C157" s="74">
        <f>IF(R156="",J162,C156+R156)</f>
        <v>1060296</v>
      </c>
      <c r="D157" s="74"/>
      <c r="E157" s="39">
        <v>1996</v>
      </c>
      <c r="F157" s="8">
        <v>34899</v>
      </c>
      <c r="G157" s="39" t="s">
        <v>4</v>
      </c>
      <c r="H157" s="75">
        <v>124.58</v>
      </c>
      <c r="I157" s="75"/>
      <c r="J157" s="39">
        <v>140</v>
      </c>
      <c r="K157" s="74">
        <f aca="true" t="shared" si="20" ref="K157:K200">IF(F157="","",C157*0.04)</f>
        <v>42411.840000000004</v>
      </c>
      <c r="L157" s="74"/>
      <c r="M157" s="6">
        <f>IF(J157="","",ROUNDDOWN(K157/(J157/81)/100000,2))</f>
        <v>0.24</v>
      </c>
      <c r="N157" s="39">
        <v>1996</v>
      </c>
      <c r="O157" s="8">
        <v>42210</v>
      </c>
      <c r="P157" s="83">
        <v>122.84</v>
      </c>
      <c r="Q157" s="83"/>
      <c r="R157" s="76">
        <f t="shared" si="19"/>
        <v>-51555</v>
      </c>
      <c r="S157" s="76"/>
      <c r="T157" s="77">
        <f aca="true" t="shared" si="21" ref="T157:T200">IF(O157="","",IF(R157&lt;0,J157*(-1),IF(G157="買",(P157-H157)*100,(H157-P157)*100)))</f>
        <v>-140</v>
      </c>
      <c r="U157" s="77"/>
    </row>
    <row r="158" spans="2:21" ht="13.5">
      <c r="B158" s="39">
        <v>3</v>
      </c>
      <c r="C158" s="74">
        <f aca="true" t="shared" si="22" ref="C158:C168">IF(R157="","",C157+R157)</f>
        <v>1008741</v>
      </c>
      <c r="D158" s="74"/>
      <c r="E158" s="39">
        <v>1997</v>
      </c>
      <c r="F158" s="8">
        <v>42013</v>
      </c>
      <c r="G158" s="39" t="s">
        <v>3</v>
      </c>
      <c r="H158" s="75">
        <v>143.57</v>
      </c>
      <c r="I158" s="75"/>
      <c r="J158" s="39">
        <v>242</v>
      </c>
      <c r="K158" s="74">
        <f t="shared" si="20"/>
        <v>40349.64</v>
      </c>
      <c r="L158" s="74"/>
      <c r="M158" s="6">
        <f>IF(J158="","",ROUNDDOWN(K158/(J158/81)/100000,2))</f>
        <v>0.13</v>
      </c>
      <c r="N158" s="39">
        <v>1997</v>
      </c>
      <c r="O158" s="8">
        <v>42021</v>
      </c>
      <c r="P158" s="75">
        <v>142.81</v>
      </c>
      <c r="Q158" s="75"/>
      <c r="R158" s="76">
        <f t="shared" si="19"/>
        <v>12197</v>
      </c>
      <c r="S158" s="76"/>
      <c r="T158" s="77">
        <f t="shared" si="21"/>
        <v>75.99999999999909</v>
      </c>
      <c r="U158" s="77"/>
    </row>
    <row r="159" spans="2:21" ht="13.5">
      <c r="B159" s="39">
        <v>4</v>
      </c>
      <c r="C159" s="74">
        <f t="shared" si="22"/>
        <v>1020938</v>
      </c>
      <c r="D159" s="74"/>
      <c r="E159" s="39">
        <v>1997</v>
      </c>
      <c r="F159" s="8">
        <v>42081</v>
      </c>
      <c r="G159" s="39" t="s">
        <v>4</v>
      </c>
      <c r="H159" s="75">
        <v>143.36</v>
      </c>
      <c r="I159" s="75"/>
      <c r="J159" s="39">
        <v>124</v>
      </c>
      <c r="K159" s="74">
        <f t="shared" si="20"/>
        <v>40837.520000000004</v>
      </c>
      <c r="L159" s="74"/>
      <c r="M159" s="6">
        <f aca="true" t="shared" si="23" ref="M159:M200">IF(J159="","",ROUNDDOWN(K159/(J159/81)/100000,2))</f>
        <v>0.26</v>
      </c>
      <c r="N159" s="39">
        <v>1997</v>
      </c>
      <c r="O159" s="8">
        <v>42084</v>
      </c>
      <c r="P159" s="75">
        <v>142.12</v>
      </c>
      <c r="Q159" s="75"/>
      <c r="R159" s="76">
        <f t="shared" si="19"/>
        <v>-39802</v>
      </c>
      <c r="S159" s="76"/>
      <c r="T159" s="77">
        <f t="shared" si="21"/>
        <v>-124</v>
      </c>
      <c r="U159" s="77"/>
    </row>
    <row r="160" spans="2:21" s="20" customFormat="1" ht="13.5">
      <c r="B160" s="39">
        <v>5</v>
      </c>
      <c r="C160" s="74">
        <f t="shared" si="22"/>
        <v>981136</v>
      </c>
      <c r="D160" s="74"/>
      <c r="E160" s="39">
        <v>1997</v>
      </c>
      <c r="F160" s="8">
        <v>42301</v>
      </c>
      <c r="G160" s="39" t="s">
        <v>4</v>
      </c>
      <c r="H160" s="75">
        <v>135.26</v>
      </c>
      <c r="I160" s="75"/>
      <c r="J160" s="39">
        <v>265</v>
      </c>
      <c r="K160" s="74">
        <f t="shared" si="20"/>
        <v>39245.44</v>
      </c>
      <c r="L160" s="74"/>
      <c r="M160" s="6">
        <f t="shared" si="23"/>
        <v>0.11</v>
      </c>
      <c r="N160" s="39">
        <v>1997</v>
      </c>
      <c r="O160" s="8">
        <v>42329</v>
      </c>
      <c r="P160" s="75">
        <v>139.84</v>
      </c>
      <c r="Q160" s="75"/>
      <c r="R160" s="76">
        <f t="shared" si="19"/>
        <v>62197</v>
      </c>
      <c r="S160" s="76"/>
      <c r="T160" s="77">
        <f t="shared" si="21"/>
        <v>458.00000000000125</v>
      </c>
      <c r="U160" s="77"/>
    </row>
    <row r="161" spans="2:21" s="20" customFormat="1" ht="13.5">
      <c r="B161" s="39">
        <v>6</v>
      </c>
      <c r="C161" s="74">
        <f t="shared" si="22"/>
        <v>1043333</v>
      </c>
      <c r="D161" s="74"/>
      <c r="E161" s="39">
        <v>1998</v>
      </c>
      <c r="F161" s="8">
        <v>42202</v>
      </c>
      <c r="G161" s="39" t="s">
        <v>4</v>
      </c>
      <c r="H161" s="75">
        <v>153.58</v>
      </c>
      <c r="I161" s="75"/>
      <c r="J161" s="39">
        <v>186</v>
      </c>
      <c r="K161" s="74">
        <f t="shared" si="20"/>
        <v>41733.32</v>
      </c>
      <c r="L161" s="74"/>
      <c r="M161" s="6">
        <f t="shared" si="23"/>
        <v>0.18</v>
      </c>
      <c r="N161" s="39">
        <v>1998</v>
      </c>
      <c r="O161" s="8">
        <v>42236</v>
      </c>
      <c r="P161" s="75">
        <v>153.89</v>
      </c>
      <c r="Q161" s="75"/>
      <c r="R161" s="76">
        <f t="shared" si="19"/>
        <v>6888</v>
      </c>
      <c r="S161" s="76"/>
      <c r="T161" s="77">
        <f t="shared" si="21"/>
        <v>30.999999999997385</v>
      </c>
      <c r="U161" s="77"/>
    </row>
    <row r="162" spans="2:21" ht="13.5">
      <c r="B162" s="39">
        <v>7</v>
      </c>
      <c r="C162" s="74">
        <f t="shared" si="22"/>
        <v>1050221</v>
      </c>
      <c r="D162" s="74"/>
      <c r="E162" s="39">
        <v>1999</v>
      </c>
      <c r="F162" s="8">
        <v>42008</v>
      </c>
      <c r="G162" s="39" t="s">
        <v>3</v>
      </c>
      <c r="H162" s="75">
        <v>132</v>
      </c>
      <c r="I162" s="75"/>
      <c r="J162" s="39">
        <v>409</v>
      </c>
      <c r="K162" s="74">
        <f t="shared" si="20"/>
        <v>42008.840000000004</v>
      </c>
      <c r="L162" s="74"/>
      <c r="M162" s="6">
        <f t="shared" si="23"/>
        <v>0.08</v>
      </c>
      <c r="N162" s="39">
        <v>1999</v>
      </c>
      <c r="O162" s="8">
        <v>42052</v>
      </c>
      <c r="P162" s="75">
        <v>133.91</v>
      </c>
      <c r="Q162" s="75"/>
      <c r="R162" s="76">
        <f t="shared" si="19"/>
        <v>-18864</v>
      </c>
      <c r="S162" s="76"/>
      <c r="T162" s="77">
        <f t="shared" si="21"/>
        <v>-409</v>
      </c>
      <c r="U162" s="77"/>
    </row>
    <row r="163" spans="2:21" ht="13.5">
      <c r="B163" s="39">
        <v>8</v>
      </c>
      <c r="C163" s="74">
        <f t="shared" si="22"/>
        <v>1031357</v>
      </c>
      <c r="D163" s="74"/>
      <c r="E163" s="39">
        <v>2000</v>
      </c>
      <c r="F163" s="8">
        <v>42357</v>
      </c>
      <c r="G163" s="39" t="s">
        <v>4</v>
      </c>
      <c r="H163" s="75">
        <v>100.83</v>
      </c>
      <c r="I163" s="75"/>
      <c r="J163" s="39">
        <v>146</v>
      </c>
      <c r="K163" s="74">
        <f t="shared" si="20"/>
        <v>41254.28</v>
      </c>
      <c r="L163" s="74"/>
      <c r="M163" s="6">
        <f t="shared" si="23"/>
        <v>0.22</v>
      </c>
      <c r="N163" s="39">
        <v>2001</v>
      </c>
      <c r="O163" s="8">
        <v>42026</v>
      </c>
      <c r="P163" s="75">
        <v>108.565</v>
      </c>
      <c r="Q163" s="75"/>
      <c r="R163" s="76">
        <f t="shared" si="19"/>
        <v>210086</v>
      </c>
      <c r="S163" s="76"/>
      <c r="T163" s="77">
        <f t="shared" si="21"/>
        <v>773.5</v>
      </c>
      <c r="U163" s="77"/>
    </row>
    <row r="164" spans="2:21" ht="13.5">
      <c r="B164" s="39">
        <v>9</v>
      </c>
      <c r="C164" s="74">
        <f t="shared" si="22"/>
        <v>1241443</v>
      </c>
      <c r="D164" s="74"/>
      <c r="E164" s="39">
        <v>2001</v>
      </c>
      <c r="F164" s="8">
        <v>42357</v>
      </c>
      <c r="G164" s="39" t="s">
        <v>4</v>
      </c>
      <c r="H164" s="75">
        <v>116.04</v>
      </c>
      <c r="I164" s="75"/>
      <c r="J164" s="39">
        <v>170</v>
      </c>
      <c r="K164" s="74">
        <f t="shared" si="20"/>
        <v>49657.72</v>
      </c>
      <c r="L164" s="74"/>
      <c r="M164" s="6">
        <f t="shared" si="23"/>
        <v>0.23</v>
      </c>
      <c r="N164" s="39">
        <v>2001</v>
      </c>
      <c r="O164" s="8">
        <v>42362</v>
      </c>
      <c r="P164" s="75">
        <v>114.34</v>
      </c>
      <c r="Q164" s="75"/>
      <c r="R164" s="76">
        <f t="shared" si="19"/>
        <v>-48271</v>
      </c>
      <c r="S164" s="76"/>
      <c r="T164" s="77">
        <f t="shared" si="21"/>
        <v>-170</v>
      </c>
      <c r="U164" s="77"/>
    </row>
    <row r="165" spans="2:21" ht="13.5">
      <c r="B165" s="39">
        <v>10</v>
      </c>
      <c r="C165" s="74">
        <f t="shared" si="22"/>
        <v>1193172</v>
      </c>
      <c r="D165" s="74"/>
      <c r="E165" s="39">
        <v>2002</v>
      </c>
      <c r="F165" s="8">
        <v>42005</v>
      </c>
      <c r="G165" s="39" t="s">
        <v>4</v>
      </c>
      <c r="H165" s="75">
        <v>117.42</v>
      </c>
      <c r="I165" s="75"/>
      <c r="J165" s="39">
        <v>165</v>
      </c>
      <c r="K165" s="74">
        <f t="shared" si="20"/>
        <v>47726.88</v>
      </c>
      <c r="L165" s="74"/>
      <c r="M165" s="6">
        <f t="shared" si="23"/>
        <v>0.23</v>
      </c>
      <c r="N165" s="39">
        <v>2002</v>
      </c>
      <c r="O165" s="8">
        <v>42019</v>
      </c>
      <c r="P165" s="75">
        <v>115.77</v>
      </c>
      <c r="Q165" s="75"/>
      <c r="R165" s="76">
        <f t="shared" si="19"/>
        <v>-46851</v>
      </c>
      <c r="S165" s="76"/>
      <c r="T165" s="77">
        <f t="shared" si="21"/>
        <v>-165</v>
      </c>
      <c r="U165" s="77"/>
    </row>
    <row r="166" spans="2:21" ht="13.5">
      <c r="B166" s="39">
        <v>11</v>
      </c>
      <c r="C166" s="74">
        <f t="shared" si="22"/>
        <v>1146321</v>
      </c>
      <c r="D166" s="74"/>
      <c r="E166" s="39">
        <v>2002</v>
      </c>
      <c r="F166" s="8">
        <v>113.36</v>
      </c>
      <c r="G166" s="39" t="s">
        <v>4</v>
      </c>
      <c r="H166" s="75">
        <v>113.36</v>
      </c>
      <c r="I166" s="75"/>
      <c r="J166" s="39">
        <v>148</v>
      </c>
      <c r="K166" s="74">
        <f t="shared" si="20"/>
        <v>45852.840000000004</v>
      </c>
      <c r="L166" s="74"/>
      <c r="M166" s="6">
        <f t="shared" si="23"/>
        <v>0.25</v>
      </c>
      <c r="N166" s="39">
        <v>2002</v>
      </c>
      <c r="O166" s="8">
        <v>42102</v>
      </c>
      <c r="P166" s="75">
        <v>115.25</v>
      </c>
      <c r="Q166" s="75"/>
      <c r="R166" s="76">
        <f t="shared" si="19"/>
        <v>58333</v>
      </c>
      <c r="S166" s="76"/>
      <c r="T166" s="77">
        <f t="shared" si="21"/>
        <v>189.00000000000006</v>
      </c>
      <c r="U166" s="77"/>
    </row>
    <row r="167" spans="2:21" ht="13.5">
      <c r="B167" s="39">
        <v>12</v>
      </c>
      <c r="C167" s="74">
        <f t="shared" si="22"/>
        <v>1204654</v>
      </c>
      <c r="D167" s="74"/>
      <c r="E167" s="39">
        <v>2003</v>
      </c>
      <c r="F167" s="8">
        <v>11.3</v>
      </c>
      <c r="G167" s="39" t="s">
        <v>3</v>
      </c>
      <c r="H167" s="75">
        <v>126.79</v>
      </c>
      <c r="I167" s="75"/>
      <c r="J167" s="39">
        <v>140</v>
      </c>
      <c r="K167" s="74">
        <f t="shared" si="20"/>
        <v>48186.16</v>
      </c>
      <c r="L167" s="74"/>
      <c r="M167" s="6">
        <f t="shared" si="23"/>
        <v>0.27</v>
      </c>
      <c r="N167" s="39">
        <v>2003</v>
      </c>
      <c r="O167" s="8">
        <v>42325</v>
      </c>
      <c r="P167" s="75">
        <v>128.19</v>
      </c>
      <c r="Q167" s="75"/>
      <c r="R167" s="76">
        <f t="shared" si="19"/>
        <v>-46666</v>
      </c>
      <c r="S167" s="76"/>
      <c r="T167" s="77">
        <f t="shared" si="21"/>
        <v>-140</v>
      </c>
      <c r="U167" s="77"/>
    </row>
    <row r="168" spans="2:21" ht="13.5">
      <c r="B168" s="39">
        <v>14</v>
      </c>
      <c r="C168" s="74">
        <f t="shared" si="22"/>
        <v>1157988</v>
      </c>
      <c r="D168" s="74"/>
      <c r="E168" s="39">
        <v>2004</v>
      </c>
      <c r="F168" s="8">
        <v>42340</v>
      </c>
      <c r="G168" s="39" t="s">
        <v>4</v>
      </c>
      <c r="H168" s="75">
        <v>137.02</v>
      </c>
      <c r="I168" s="75"/>
      <c r="J168" s="39">
        <v>97</v>
      </c>
      <c r="K168" s="74">
        <f t="shared" si="20"/>
        <v>46319.520000000004</v>
      </c>
      <c r="L168" s="74"/>
      <c r="M168" s="6">
        <f t="shared" si="23"/>
        <v>0.38</v>
      </c>
      <c r="N168" s="39">
        <v>2005</v>
      </c>
      <c r="O168" s="8">
        <v>42008</v>
      </c>
      <c r="P168" s="75">
        <v>138.29</v>
      </c>
      <c r="Q168" s="75"/>
      <c r="R168" s="76">
        <f t="shared" si="19"/>
        <v>59580</v>
      </c>
      <c r="S168" s="76"/>
      <c r="T168" s="77">
        <f t="shared" si="21"/>
        <v>126.99999999999818</v>
      </c>
      <c r="U168" s="77"/>
    </row>
    <row r="169" spans="2:21" ht="13.5">
      <c r="B169" s="39">
        <v>15</v>
      </c>
      <c r="C169" s="74">
        <f aca="true" t="shared" si="24" ref="C169:C200">IF(R168="","",C168+R168)</f>
        <v>1217568</v>
      </c>
      <c r="D169" s="74"/>
      <c r="E169" s="39">
        <v>2005</v>
      </c>
      <c r="F169" s="8">
        <v>42025</v>
      </c>
      <c r="G169" s="39" t="s">
        <v>4</v>
      </c>
      <c r="H169" s="75">
        <v>134.88</v>
      </c>
      <c r="I169" s="75"/>
      <c r="J169" s="39">
        <v>113</v>
      </c>
      <c r="K169" s="74">
        <f t="shared" si="20"/>
        <v>48702.72</v>
      </c>
      <c r="L169" s="74"/>
      <c r="M169" s="6">
        <f t="shared" si="23"/>
        <v>0.34</v>
      </c>
      <c r="N169" s="39">
        <v>2005</v>
      </c>
      <c r="O169" s="8">
        <v>42029</v>
      </c>
      <c r="P169" s="75">
        <v>133.75</v>
      </c>
      <c r="Q169" s="75"/>
      <c r="R169" s="76">
        <f t="shared" si="19"/>
        <v>-47432</v>
      </c>
      <c r="S169" s="76"/>
      <c r="T169" s="77">
        <f t="shared" si="21"/>
        <v>-113</v>
      </c>
      <c r="U169" s="77"/>
    </row>
    <row r="170" spans="2:21" ht="13.5">
      <c r="B170" s="39">
        <v>16</v>
      </c>
      <c r="C170" s="74">
        <f t="shared" si="24"/>
        <v>1170136</v>
      </c>
      <c r="D170" s="74"/>
      <c r="E170" s="39">
        <v>2005</v>
      </c>
      <c r="F170" s="8">
        <v>42057</v>
      </c>
      <c r="G170" s="39" t="s">
        <v>4</v>
      </c>
      <c r="H170" s="75">
        <v>138.14</v>
      </c>
      <c r="I170" s="75"/>
      <c r="J170" s="39">
        <v>106</v>
      </c>
      <c r="K170" s="74">
        <f t="shared" si="20"/>
        <v>46805.44</v>
      </c>
      <c r="L170" s="74"/>
      <c r="M170" s="6">
        <f t="shared" si="23"/>
        <v>0.35</v>
      </c>
      <c r="N170" s="39">
        <v>2005</v>
      </c>
      <c r="O170" s="8">
        <v>42086</v>
      </c>
      <c r="P170" s="75">
        <v>137.18</v>
      </c>
      <c r="Q170" s="75"/>
      <c r="R170" s="76">
        <f t="shared" si="19"/>
        <v>-41481</v>
      </c>
      <c r="S170" s="76"/>
      <c r="T170" s="77">
        <f t="shared" si="21"/>
        <v>-106</v>
      </c>
      <c r="U170" s="77"/>
    </row>
    <row r="171" spans="2:21" ht="13.5">
      <c r="B171" s="39">
        <v>17</v>
      </c>
      <c r="C171" s="74">
        <f t="shared" si="24"/>
        <v>1128655</v>
      </c>
      <c r="D171" s="74"/>
      <c r="E171" s="39">
        <v>2005</v>
      </c>
      <c r="F171" s="8">
        <v>42290</v>
      </c>
      <c r="G171" s="39" t="s">
        <v>4</v>
      </c>
      <c r="H171" s="75">
        <v>137.73</v>
      </c>
      <c r="I171" s="75"/>
      <c r="J171" s="39">
        <v>78</v>
      </c>
      <c r="K171" s="74">
        <f t="shared" si="20"/>
        <v>45146.200000000004</v>
      </c>
      <c r="L171" s="74"/>
      <c r="M171" s="6">
        <f t="shared" si="23"/>
        <v>0.46</v>
      </c>
      <c r="N171" s="39">
        <v>2005</v>
      </c>
      <c r="O171" s="8">
        <v>42315</v>
      </c>
      <c r="P171" s="75">
        <v>139.3</v>
      </c>
      <c r="Q171" s="75"/>
      <c r="R171" s="76">
        <f t="shared" si="19"/>
        <v>89160</v>
      </c>
      <c r="S171" s="76"/>
      <c r="T171" s="77">
        <f t="shared" si="21"/>
        <v>157.00000000000216</v>
      </c>
      <c r="U171" s="77"/>
    </row>
    <row r="172" spans="2:21" ht="13.5">
      <c r="B172" s="39">
        <v>18</v>
      </c>
      <c r="C172" s="74">
        <f t="shared" si="24"/>
        <v>1217815</v>
      </c>
      <c r="D172" s="74"/>
      <c r="E172" s="39">
        <v>2005</v>
      </c>
      <c r="F172" s="8">
        <v>42331</v>
      </c>
      <c r="G172" s="39" t="s">
        <v>4</v>
      </c>
      <c r="H172" s="75">
        <v>140.5</v>
      </c>
      <c r="I172" s="75"/>
      <c r="J172" s="39">
        <v>101</v>
      </c>
      <c r="K172" s="74">
        <f t="shared" si="20"/>
        <v>48712.6</v>
      </c>
      <c r="L172" s="74"/>
      <c r="M172" s="6">
        <f t="shared" si="23"/>
        <v>0.39</v>
      </c>
      <c r="N172" s="39">
        <v>2005</v>
      </c>
      <c r="O172" s="8">
        <v>42346</v>
      </c>
      <c r="P172" s="75">
        <v>141.25</v>
      </c>
      <c r="Q172" s="75"/>
      <c r="R172" s="76">
        <f t="shared" si="19"/>
        <v>36111</v>
      </c>
      <c r="S172" s="76"/>
      <c r="T172" s="77">
        <f t="shared" si="21"/>
        <v>75</v>
      </c>
      <c r="U172" s="77"/>
    </row>
    <row r="173" spans="2:21" ht="13.5">
      <c r="B173" s="39">
        <v>19</v>
      </c>
      <c r="C173" s="74">
        <f t="shared" si="24"/>
        <v>1253926</v>
      </c>
      <c r="D173" s="74"/>
      <c r="E173" s="39">
        <v>2006</v>
      </c>
      <c r="F173" s="8">
        <v>42023</v>
      </c>
      <c r="G173" s="39" t="s">
        <v>4</v>
      </c>
      <c r="H173" s="75">
        <v>139.75</v>
      </c>
      <c r="I173" s="75"/>
      <c r="J173" s="39">
        <v>97</v>
      </c>
      <c r="K173" s="74">
        <f t="shared" si="20"/>
        <v>50157.04</v>
      </c>
      <c r="L173" s="74"/>
      <c r="M173" s="6">
        <f t="shared" si="23"/>
        <v>0.41</v>
      </c>
      <c r="N173" s="39">
        <v>2006</v>
      </c>
      <c r="O173" s="8">
        <v>42042</v>
      </c>
      <c r="P173" s="75">
        <v>151.5</v>
      </c>
      <c r="Q173" s="75"/>
      <c r="R173" s="76">
        <f t="shared" si="19"/>
        <v>594753</v>
      </c>
      <c r="S173" s="76"/>
      <c r="T173" s="77">
        <f t="shared" si="21"/>
        <v>1175</v>
      </c>
      <c r="U173" s="77"/>
    </row>
    <row r="174" spans="2:21" ht="13.5">
      <c r="B174" s="39">
        <v>20</v>
      </c>
      <c r="C174" s="74">
        <f t="shared" si="24"/>
        <v>1848679</v>
      </c>
      <c r="D174" s="74"/>
      <c r="E174" s="39">
        <v>2006</v>
      </c>
      <c r="F174" s="8">
        <v>42147</v>
      </c>
      <c r="G174" s="39" t="s">
        <v>4</v>
      </c>
      <c r="H174" s="75">
        <v>143.86</v>
      </c>
      <c r="I174" s="75"/>
      <c r="J174" s="39">
        <v>124</v>
      </c>
      <c r="K174" s="74">
        <f t="shared" si="20"/>
        <v>73947.16</v>
      </c>
      <c r="L174" s="74"/>
      <c r="M174" s="6">
        <f t="shared" si="23"/>
        <v>0.48</v>
      </c>
      <c r="N174" s="39">
        <v>2006</v>
      </c>
      <c r="O174" s="8">
        <v>42195</v>
      </c>
      <c r="P174" s="75">
        <v>145.31</v>
      </c>
      <c r="Q174" s="75"/>
      <c r="R174" s="76">
        <f t="shared" si="19"/>
        <v>85925</v>
      </c>
      <c r="S174" s="76"/>
      <c r="T174" s="77">
        <f t="shared" si="21"/>
        <v>144.99999999999886</v>
      </c>
      <c r="U174" s="77"/>
    </row>
    <row r="175" spans="2:21" ht="13.5">
      <c r="B175" s="39">
        <v>21</v>
      </c>
      <c r="C175" s="74">
        <f t="shared" si="24"/>
        <v>1934604</v>
      </c>
      <c r="D175" s="74"/>
      <c r="E175" s="39">
        <v>2007</v>
      </c>
      <c r="F175" s="8">
        <v>42093</v>
      </c>
      <c r="G175" s="39" t="s">
        <v>4</v>
      </c>
      <c r="H175" s="75">
        <v>157.59</v>
      </c>
      <c r="I175" s="75"/>
      <c r="J175" s="39">
        <v>94</v>
      </c>
      <c r="K175" s="74">
        <f t="shared" si="20"/>
        <v>77384.16</v>
      </c>
      <c r="L175" s="74"/>
      <c r="M175" s="6">
        <f t="shared" si="23"/>
        <v>0.66</v>
      </c>
      <c r="N175" s="39">
        <v>2007</v>
      </c>
      <c r="O175" s="8">
        <v>42209</v>
      </c>
      <c r="P175" s="75">
        <v>166.49</v>
      </c>
      <c r="Q175" s="75"/>
      <c r="R175" s="76">
        <f t="shared" si="19"/>
        <v>725185</v>
      </c>
      <c r="S175" s="76"/>
      <c r="T175" s="77">
        <f t="shared" si="21"/>
        <v>890.0000000000006</v>
      </c>
      <c r="U175" s="77"/>
    </row>
    <row r="176" spans="2:21" ht="13.5">
      <c r="B176" s="39">
        <v>22</v>
      </c>
      <c r="C176" s="74">
        <f t="shared" si="24"/>
        <v>2659789</v>
      </c>
      <c r="D176" s="74"/>
      <c r="E176" s="39">
        <v>2007</v>
      </c>
      <c r="F176" s="8">
        <v>42261</v>
      </c>
      <c r="G176" s="39" t="s">
        <v>4</v>
      </c>
      <c r="H176" s="75">
        <v>160.22</v>
      </c>
      <c r="I176" s="75"/>
      <c r="J176" s="39">
        <v>145</v>
      </c>
      <c r="K176" s="74">
        <f t="shared" si="20"/>
        <v>106391.56</v>
      </c>
      <c r="L176" s="74"/>
      <c r="M176" s="6">
        <f t="shared" si="23"/>
        <v>0.59</v>
      </c>
      <c r="N176" s="39">
        <v>2007</v>
      </c>
      <c r="O176" s="8">
        <v>42320</v>
      </c>
      <c r="P176" s="75">
        <v>160.45</v>
      </c>
      <c r="Q176" s="75"/>
      <c r="R176" s="76">
        <f aca="true" t="shared" si="25" ref="R176:R200">IF(O176="","",ROUNDDOWN((IF(G176="売",H176-P176,P176-H176))*M176*10000000/81,0))</f>
        <v>16753</v>
      </c>
      <c r="S176" s="76"/>
      <c r="T176" s="77">
        <f t="shared" si="21"/>
        <v>22.999999999998977</v>
      </c>
      <c r="U176" s="77"/>
    </row>
    <row r="177" spans="2:21" ht="13.5">
      <c r="B177" s="39">
        <v>23</v>
      </c>
      <c r="C177" s="74">
        <f t="shared" si="24"/>
        <v>2676542</v>
      </c>
      <c r="D177" s="74"/>
      <c r="E177" s="39">
        <v>2007</v>
      </c>
      <c r="F177" s="8">
        <v>42330</v>
      </c>
      <c r="G177" s="39" t="s">
        <v>3</v>
      </c>
      <c r="H177" s="75">
        <v>160.83</v>
      </c>
      <c r="I177" s="75"/>
      <c r="J177" s="39">
        <v>144</v>
      </c>
      <c r="K177" s="74">
        <f t="shared" si="20"/>
        <v>107061.68000000001</v>
      </c>
      <c r="L177" s="74"/>
      <c r="M177" s="6">
        <f t="shared" si="23"/>
        <v>0.6</v>
      </c>
      <c r="N177" s="39">
        <v>2007</v>
      </c>
      <c r="O177" s="8">
        <v>42336</v>
      </c>
      <c r="P177" s="75">
        <v>162.25</v>
      </c>
      <c r="Q177" s="75"/>
      <c r="R177" s="76">
        <f t="shared" si="25"/>
        <v>-105185</v>
      </c>
      <c r="S177" s="76"/>
      <c r="T177" s="77">
        <f t="shared" si="21"/>
        <v>-144</v>
      </c>
      <c r="U177" s="77"/>
    </row>
    <row r="178" spans="2:21" ht="13.5">
      <c r="B178" s="39">
        <v>24</v>
      </c>
      <c r="C178" s="74">
        <f t="shared" si="24"/>
        <v>2571357</v>
      </c>
      <c r="D178" s="74"/>
      <c r="E178" s="39">
        <v>2007</v>
      </c>
      <c r="F178" s="8">
        <v>42342</v>
      </c>
      <c r="G178" s="39" t="s">
        <v>4</v>
      </c>
      <c r="H178" s="75">
        <v>162.38</v>
      </c>
      <c r="I178" s="75"/>
      <c r="J178" s="39">
        <v>144</v>
      </c>
      <c r="K178" s="74">
        <f t="shared" si="20"/>
        <v>102854.28</v>
      </c>
      <c r="L178" s="74"/>
      <c r="M178" s="6">
        <f t="shared" si="23"/>
        <v>0.57</v>
      </c>
      <c r="N178" s="39">
        <v>2008</v>
      </c>
      <c r="O178" s="8">
        <v>42006</v>
      </c>
      <c r="P178" s="75">
        <v>160.74</v>
      </c>
      <c r="Q178" s="75"/>
      <c r="R178" s="76">
        <f t="shared" si="25"/>
        <v>-115407</v>
      </c>
      <c r="S178" s="76"/>
      <c r="T178" s="77">
        <f t="shared" si="21"/>
        <v>-144</v>
      </c>
      <c r="U178" s="77"/>
    </row>
    <row r="179" spans="2:21" ht="13.5">
      <c r="B179" s="39">
        <v>25</v>
      </c>
      <c r="C179" s="74">
        <f t="shared" si="24"/>
        <v>2455950</v>
      </c>
      <c r="D179" s="74"/>
      <c r="E179" s="39">
        <v>2008</v>
      </c>
      <c r="F179" s="8">
        <v>42022</v>
      </c>
      <c r="G179" s="39" t="s">
        <v>3</v>
      </c>
      <c r="H179" s="75">
        <v>155.72</v>
      </c>
      <c r="I179" s="75"/>
      <c r="J179" s="39">
        <v>217</v>
      </c>
      <c r="K179" s="74">
        <f t="shared" si="20"/>
        <v>98238</v>
      </c>
      <c r="L179" s="74"/>
      <c r="M179" s="6">
        <f t="shared" si="23"/>
        <v>0.36</v>
      </c>
      <c r="N179" s="39">
        <v>2008</v>
      </c>
      <c r="O179" s="8">
        <v>42028</v>
      </c>
      <c r="P179" s="75">
        <v>157.79</v>
      </c>
      <c r="Q179" s="75"/>
      <c r="R179" s="76">
        <f t="shared" si="25"/>
        <v>-91999</v>
      </c>
      <c r="S179" s="76"/>
      <c r="T179" s="77">
        <f t="shared" si="21"/>
        <v>-217</v>
      </c>
      <c r="U179" s="77"/>
    </row>
    <row r="180" spans="2:21" ht="13.5">
      <c r="B180" s="39">
        <v>26</v>
      </c>
      <c r="C180" s="74">
        <f t="shared" si="24"/>
        <v>2363951</v>
      </c>
      <c r="D180" s="74"/>
      <c r="E180" s="39">
        <v>2008</v>
      </c>
      <c r="F180" s="8">
        <v>42193</v>
      </c>
      <c r="G180" s="39" t="s">
        <v>4</v>
      </c>
      <c r="H180" s="75">
        <v>168.56</v>
      </c>
      <c r="I180" s="75"/>
      <c r="J180" s="39">
        <v>137</v>
      </c>
      <c r="K180" s="74">
        <f t="shared" si="20"/>
        <v>94558.04000000001</v>
      </c>
      <c r="L180" s="74"/>
      <c r="M180" s="6">
        <f t="shared" si="23"/>
        <v>0.55</v>
      </c>
      <c r="N180" s="39">
        <v>2008</v>
      </c>
      <c r="O180" s="8">
        <v>42200</v>
      </c>
      <c r="P180" s="75">
        <v>167.19</v>
      </c>
      <c r="Q180" s="75"/>
      <c r="R180" s="76">
        <f t="shared" si="25"/>
        <v>-93024</v>
      </c>
      <c r="S180" s="76"/>
      <c r="T180" s="77">
        <f t="shared" si="21"/>
        <v>-137</v>
      </c>
      <c r="U180" s="77"/>
    </row>
    <row r="181" spans="2:21" ht="13.5">
      <c r="B181" s="39">
        <v>27</v>
      </c>
      <c r="C181" s="74">
        <f t="shared" si="24"/>
        <v>2270927</v>
      </c>
      <c r="D181" s="74"/>
      <c r="E181" s="39">
        <v>2008</v>
      </c>
      <c r="F181" s="8">
        <v>42216</v>
      </c>
      <c r="G181" s="39" t="s">
        <v>3</v>
      </c>
      <c r="H181" s="75">
        <v>168.05</v>
      </c>
      <c r="I181" s="75"/>
      <c r="J181" s="39">
        <v>115</v>
      </c>
      <c r="K181" s="74">
        <f t="shared" si="20"/>
        <v>90837.08</v>
      </c>
      <c r="L181" s="74"/>
      <c r="M181" s="6">
        <f t="shared" si="23"/>
        <v>0.63</v>
      </c>
      <c r="N181" s="39">
        <v>2008</v>
      </c>
      <c r="O181" s="8">
        <v>42222</v>
      </c>
      <c r="P181" s="75">
        <v>169.2</v>
      </c>
      <c r="Q181" s="75"/>
      <c r="R181" s="76">
        <f t="shared" si="25"/>
        <v>-89444</v>
      </c>
      <c r="S181" s="76"/>
      <c r="T181" s="77">
        <f t="shared" si="21"/>
        <v>-115</v>
      </c>
      <c r="U181" s="77"/>
    </row>
    <row r="182" spans="2:21" ht="13.5">
      <c r="B182" s="39">
        <v>28</v>
      </c>
      <c r="C182" s="74">
        <f t="shared" si="24"/>
        <v>2181483</v>
      </c>
      <c r="D182" s="74"/>
      <c r="E182" s="39">
        <v>2008</v>
      </c>
      <c r="F182" s="8">
        <v>42257</v>
      </c>
      <c r="G182" s="39" t="s">
        <v>3</v>
      </c>
      <c r="H182" s="75">
        <v>150.16</v>
      </c>
      <c r="I182" s="75"/>
      <c r="J182" s="39">
        <v>240</v>
      </c>
      <c r="K182" s="74">
        <f t="shared" si="20"/>
        <v>87259.32</v>
      </c>
      <c r="L182" s="74"/>
      <c r="M182" s="6">
        <f t="shared" si="23"/>
        <v>0.29</v>
      </c>
      <c r="N182" s="39">
        <v>2008</v>
      </c>
      <c r="O182" s="8">
        <v>42259</v>
      </c>
      <c r="P182" s="75">
        <v>152.56</v>
      </c>
      <c r="Q182" s="75"/>
      <c r="R182" s="76">
        <f t="shared" si="25"/>
        <v>-85925</v>
      </c>
      <c r="S182" s="76"/>
      <c r="T182" s="77">
        <f t="shared" si="21"/>
        <v>-240</v>
      </c>
      <c r="U182" s="77"/>
    </row>
    <row r="183" spans="2:21" ht="13.5">
      <c r="B183" s="39">
        <v>29</v>
      </c>
      <c r="C183" s="74">
        <f t="shared" si="24"/>
        <v>2095558</v>
      </c>
      <c r="D183" s="74"/>
      <c r="E183" s="39">
        <v>2008</v>
      </c>
      <c r="F183" s="8">
        <v>42284</v>
      </c>
      <c r="G183" s="39" t="s">
        <v>3</v>
      </c>
      <c r="H183" s="75">
        <v>136.49</v>
      </c>
      <c r="I183" s="75"/>
      <c r="J183" s="39">
        <v>451</v>
      </c>
      <c r="K183" s="74">
        <f t="shared" si="20"/>
        <v>83822.32</v>
      </c>
      <c r="L183" s="74"/>
      <c r="M183" s="6">
        <f t="shared" si="23"/>
        <v>0.15</v>
      </c>
      <c r="N183" s="39">
        <v>2008</v>
      </c>
      <c r="O183" s="8">
        <v>42291</v>
      </c>
      <c r="P183" s="75">
        <v>141</v>
      </c>
      <c r="Q183" s="75"/>
      <c r="R183" s="76">
        <f t="shared" si="25"/>
        <v>-83518</v>
      </c>
      <c r="S183" s="76"/>
      <c r="T183" s="77">
        <f t="shared" si="21"/>
        <v>-451</v>
      </c>
      <c r="U183" s="77"/>
    </row>
    <row r="184" spans="2:21" ht="13.5">
      <c r="B184" s="39">
        <v>30</v>
      </c>
      <c r="C184" s="74">
        <f t="shared" si="24"/>
        <v>2012040</v>
      </c>
      <c r="D184" s="74"/>
      <c r="E184" s="39">
        <v>2009</v>
      </c>
      <c r="F184" s="8">
        <v>42150</v>
      </c>
      <c r="G184" s="39" t="s">
        <v>4</v>
      </c>
      <c r="H184" s="75">
        <v>133.28</v>
      </c>
      <c r="I184" s="75"/>
      <c r="J184" s="39">
        <v>186</v>
      </c>
      <c r="K184" s="74">
        <f t="shared" si="20"/>
        <v>80481.6</v>
      </c>
      <c r="L184" s="74"/>
      <c r="M184" s="6">
        <f t="shared" si="23"/>
        <v>0.35</v>
      </c>
      <c r="N184" s="39">
        <v>2009</v>
      </c>
      <c r="O184" s="8">
        <v>42178</v>
      </c>
      <c r="P184" s="75">
        <v>131.42</v>
      </c>
      <c r="Q184" s="75"/>
      <c r="R184" s="76">
        <f t="shared" si="25"/>
        <v>-80370</v>
      </c>
      <c r="S184" s="76"/>
      <c r="T184" s="77">
        <f t="shared" si="21"/>
        <v>-186</v>
      </c>
      <c r="U184" s="77"/>
    </row>
    <row r="185" spans="2:21" ht="13.5">
      <c r="B185" s="39">
        <v>31</v>
      </c>
      <c r="C185" s="74">
        <f t="shared" si="24"/>
        <v>1931670</v>
      </c>
      <c r="D185" s="74"/>
      <c r="E185" s="39">
        <v>2009</v>
      </c>
      <c r="F185" s="8">
        <v>42201</v>
      </c>
      <c r="G185" s="39" t="s">
        <v>4</v>
      </c>
      <c r="H185" s="75">
        <v>133.22</v>
      </c>
      <c r="I185" s="75"/>
      <c r="J185" s="39">
        <v>167</v>
      </c>
      <c r="K185" s="74">
        <f t="shared" si="20"/>
        <v>77266.8</v>
      </c>
      <c r="L185" s="74"/>
      <c r="M185" s="6">
        <f t="shared" si="23"/>
        <v>0.37</v>
      </c>
      <c r="N185" s="39">
        <v>2009</v>
      </c>
      <c r="O185" s="8">
        <v>42233</v>
      </c>
      <c r="P185" s="75">
        <v>132.75</v>
      </c>
      <c r="Q185" s="75"/>
      <c r="R185" s="76">
        <f t="shared" si="25"/>
        <v>-21469</v>
      </c>
      <c r="S185" s="76"/>
      <c r="T185" s="77">
        <f t="shared" si="21"/>
        <v>-167</v>
      </c>
      <c r="U185" s="77"/>
    </row>
    <row r="186" spans="2:21" ht="13.5">
      <c r="B186" s="39">
        <v>32</v>
      </c>
      <c r="C186" s="74">
        <f t="shared" si="24"/>
        <v>1910201</v>
      </c>
      <c r="D186" s="74"/>
      <c r="E186" s="39">
        <v>2009</v>
      </c>
      <c r="F186" s="8">
        <v>42265</v>
      </c>
      <c r="G186" s="39" t="s">
        <v>4</v>
      </c>
      <c r="H186" s="75">
        <v>134.63</v>
      </c>
      <c r="I186" s="75"/>
      <c r="J186" s="39">
        <v>97</v>
      </c>
      <c r="K186" s="74">
        <f t="shared" si="20"/>
        <v>76408.04000000001</v>
      </c>
      <c r="L186" s="74"/>
      <c r="M186" s="6">
        <f t="shared" si="23"/>
        <v>0.63</v>
      </c>
      <c r="N186" s="39">
        <v>2009</v>
      </c>
      <c r="O186" s="8">
        <v>42271</v>
      </c>
      <c r="P186" s="75">
        <v>133.66</v>
      </c>
      <c r="Q186" s="75"/>
      <c r="R186" s="76">
        <f t="shared" si="25"/>
        <v>-75444</v>
      </c>
      <c r="S186" s="76"/>
      <c r="T186" s="77">
        <f t="shared" si="21"/>
        <v>-97</v>
      </c>
      <c r="U186" s="77"/>
    </row>
    <row r="187" spans="2:21" ht="13.5">
      <c r="B187" s="39">
        <v>33</v>
      </c>
      <c r="C187" s="74">
        <f t="shared" si="24"/>
        <v>1834757</v>
      </c>
      <c r="D187" s="74"/>
      <c r="E187" s="39">
        <v>2009</v>
      </c>
      <c r="F187" s="8">
        <v>133.73</v>
      </c>
      <c r="G187" s="39" t="s">
        <v>4</v>
      </c>
      <c r="H187" s="75">
        <v>133</v>
      </c>
      <c r="I187" s="75"/>
      <c r="J187" s="39">
        <v>149</v>
      </c>
      <c r="K187" s="74">
        <f t="shared" si="20"/>
        <v>73390.28</v>
      </c>
      <c r="L187" s="74"/>
      <c r="M187" s="6">
        <f t="shared" si="23"/>
        <v>0.39</v>
      </c>
      <c r="N187" s="39">
        <v>2009</v>
      </c>
      <c r="O187" s="8">
        <v>42310</v>
      </c>
      <c r="P187" s="75">
        <v>132.25</v>
      </c>
      <c r="Q187" s="75"/>
      <c r="R187" s="76">
        <f t="shared" si="25"/>
        <v>-36111</v>
      </c>
      <c r="S187" s="76"/>
      <c r="T187" s="77">
        <f t="shared" si="21"/>
        <v>-149</v>
      </c>
      <c r="U187" s="77"/>
    </row>
    <row r="188" spans="2:21" ht="13.5">
      <c r="B188" s="39">
        <v>34</v>
      </c>
      <c r="C188" s="74">
        <f t="shared" si="24"/>
        <v>1798646</v>
      </c>
      <c r="D188" s="74"/>
      <c r="E188" s="39">
        <v>2010</v>
      </c>
      <c r="F188" s="8">
        <v>42134</v>
      </c>
      <c r="G188" s="39" t="s">
        <v>3</v>
      </c>
      <c r="H188" s="75">
        <v>118.02</v>
      </c>
      <c r="I188" s="75"/>
      <c r="J188" s="39">
        <v>421</v>
      </c>
      <c r="K188" s="74">
        <f t="shared" si="20"/>
        <v>71945.84</v>
      </c>
      <c r="L188" s="74"/>
      <c r="M188" s="6">
        <f t="shared" si="23"/>
        <v>0.13</v>
      </c>
      <c r="N188" s="39">
        <v>2010</v>
      </c>
      <c r="O188" s="8">
        <v>42201</v>
      </c>
      <c r="P188" s="75">
        <v>113.4</v>
      </c>
      <c r="Q188" s="75"/>
      <c r="R188" s="76">
        <f t="shared" si="25"/>
        <v>74148</v>
      </c>
      <c r="S188" s="76"/>
      <c r="T188" s="77">
        <f t="shared" si="21"/>
        <v>461.99999999999903</v>
      </c>
      <c r="U188" s="77"/>
    </row>
    <row r="189" spans="2:21" ht="13.5">
      <c r="B189" s="39">
        <v>35</v>
      </c>
      <c r="C189" s="74">
        <f t="shared" si="24"/>
        <v>1872794</v>
      </c>
      <c r="D189" s="74"/>
      <c r="E189" s="39">
        <v>2010</v>
      </c>
      <c r="F189" s="8">
        <v>42261</v>
      </c>
      <c r="G189" s="39" t="s">
        <v>4</v>
      </c>
      <c r="H189" s="75">
        <v>108.27</v>
      </c>
      <c r="I189" s="75"/>
      <c r="J189" s="39">
        <v>153</v>
      </c>
      <c r="K189" s="74">
        <f t="shared" si="20"/>
        <v>74911.76</v>
      </c>
      <c r="L189" s="74"/>
      <c r="M189" s="6">
        <f t="shared" si="23"/>
        <v>0.39</v>
      </c>
      <c r="N189" s="39">
        <v>2010</v>
      </c>
      <c r="O189" s="8">
        <v>42320</v>
      </c>
      <c r="P189" s="75">
        <v>111.51</v>
      </c>
      <c r="Q189" s="75"/>
      <c r="R189" s="76">
        <f t="shared" si="25"/>
        <v>156000</v>
      </c>
      <c r="S189" s="76"/>
      <c r="T189" s="77">
        <f t="shared" si="21"/>
        <v>324.0000000000009</v>
      </c>
      <c r="U189" s="77"/>
    </row>
    <row r="190" spans="2:21" ht="13.5">
      <c r="B190" s="39">
        <v>36</v>
      </c>
      <c r="C190" s="74">
        <f t="shared" si="24"/>
        <v>2028794</v>
      </c>
      <c r="D190" s="74"/>
      <c r="E190" s="39">
        <v>2011</v>
      </c>
      <c r="F190" s="8">
        <v>42158</v>
      </c>
      <c r="G190" s="39" t="s">
        <v>4</v>
      </c>
      <c r="H190" s="75">
        <v>117.57</v>
      </c>
      <c r="I190" s="75"/>
      <c r="J190" s="39">
        <v>171</v>
      </c>
      <c r="K190" s="74">
        <f t="shared" si="20"/>
        <v>81151.76</v>
      </c>
      <c r="L190" s="74"/>
      <c r="M190" s="6">
        <f t="shared" si="23"/>
        <v>0.38</v>
      </c>
      <c r="N190" s="39">
        <v>2011</v>
      </c>
      <c r="O190" s="8">
        <v>42165</v>
      </c>
      <c r="P190" s="75">
        <v>115.86</v>
      </c>
      <c r="Q190" s="75"/>
      <c r="R190" s="76">
        <f t="shared" si="25"/>
        <v>-80222</v>
      </c>
      <c r="S190" s="76"/>
      <c r="T190" s="77">
        <f t="shared" si="21"/>
        <v>-171</v>
      </c>
      <c r="U190" s="77"/>
    </row>
    <row r="191" spans="2:21" ht="13.5">
      <c r="B191" s="39">
        <v>37</v>
      </c>
      <c r="C191" s="74">
        <f t="shared" si="24"/>
        <v>1948572</v>
      </c>
      <c r="D191" s="74"/>
      <c r="E191" s="39">
        <v>2011</v>
      </c>
      <c r="F191" s="8">
        <v>42219</v>
      </c>
      <c r="G191" s="39" t="s">
        <v>3</v>
      </c>
      <c r="H191" s="75">
        <v>110.92</v>
      </c>
      <c r="I191" s="75"/>
      <c r="J191" s="39">
        <v>324</v>
      </c>
      <c r="K191" s="74">
        <f t="shared" si="20"/>
        <v>77942.88</v>
      </c>
      <c r="L191" s="74"/>
      <c r="M191" s="6">
        <f t="shared" si="23"/>
        <v>0.19</v>
      </c>
      <c r="N191" s="39">
        <v>2011</v>
      </c>
      <c r="O191" s="8">
        <v>42287</v>
      </c>
      <c r="P191" s="75">
        <v>104.95</v>
      </c>
      <c r="Q191" s="75"/>
      <c r="R191" s="76">
        <f t="shared" si="25"/>
        <v>140037</v>
      </c>
      <c r="S191" s="76"/>
      <c r="T191" s="77">
        <f t="shared" si="21"/>
        <v>596.9999999999999</v>
      </c>
      <c r="U191" s="77"/>
    </row>
    <row r="192" spans="2:21" ht="13.5">
      <c r="B192" s="39">
        <v>38</v>
      </c>
      <c r="C192" s="74">
        <f t="shared" si="24"/>
        <v>2088609</v>
      </c>
      <c r="D192" s="74"/>
      <c r="E192" s="39">
        <v>2012</v>
      </c>
      <c r="F192" s="8">
        <v>42075</v>
      </c>
      <c r="G192" s="39" t="s">
        <v>4</v>
      </c>
      <c r="H192" s="75">
        <v>108.28</v>
      </c>
      <c r="I192" s="75"/>
      <c r="J192" s="39">
        <v>80</v>
      </c>
      <c r="K192" s="74">
        <f t="shared" si="20"/>
        <v>83544.36</v>
      </c>
      <c r="L192" s="74"/>
      <c r="M192" s="6">
        <f t="shared" si="23"/>
        <v>0.84</v>
      </c>
      <c r="N192" s="39">
        <v>2012</v>
      </c>
      <c r="O192" s="8">
        <v>42098</v>
      </c>
      <c r="P192" s="75">
        <v>107.48</v>
      </c>
      <c r="Q192" s="75"/>
      <c r="R192" s="76">
        <f t="shared" si="25"/>
        <v>-82962</v>
      </c>
      <c r="S192" s="76"/>
      <c r="T192" s="77">
        <f t="shared" si="21"/>
        <v>-80</v>
      </c>
      <c r="U192" s="77"/>
    </row>
    <row r="193" spans="2:21" ht="13.5">
      <c r="B193" s="39">
        <v>39</v>
      </c>
      <c r="C193" s="74">
        <f t="shared" si="24"/>
        <v>2005647</v>
      </c>
      <c r="D193" s="74"/>
      <c r="E193" s="39">
        <v>2012</v>
      </c>
      <c r="F193" s="8">
        <v>42260</v>
      </c>
      <c r="G193" s="39" t="s">
        <v>4</v>
      </c>
      <c r="H193" s="75">
        <v>100.76</v>
      </c>
      <c r="I193" s="75"/>
      <c r="J193" s="39">
        <v>133</v>
      </c>
      <c r="K193" s="74">
        <f t="shared" si="20"/>
        <v>80225.88</v>
      </c>
      <c r="L193" s="74"/>
      <c r="M193" s="6">
        <f t="shared" si="23"/>
        <v>0.48</v>
      </c>
      <c r="N193" s="39">
        <v>2013</v>
      </c>
      <c r="O193" s="8">
        <v>42168</v>
      </c>
      <c r="P193" s="75">
        <v>124.91</v>
      </c>
      <c r="Q193" s="75"/>
      <c r="R193" s="76">
        <f t="shared" si="25"/>
        <v>1431111</v>
      </c>
      <c r="S193" s="76"/>
      <c r="T193" s="77">
        <f t="shared" si="21"/>
        <v>2414.999999999999</v>
      </c>
      <c r="U193" s="77"/>
    </row>
    <row r="194" spans="2:21" ht="13.5">
      <c r="B194" s="39">
        <v>40</v>
      </c>
      <c r="C194" s="74">
        <f t="shared" si="24"/>
        <v>3436758</v>
      </c>
      <c r="D194" s="74"/>
      <c r="E194" s="39">
        <v>2013</v>
      </c>
      <c r="F194" s="8">
        <v>42321</v>
      </c>
      <c r="G194" s="39" t="s">
        <v>4</v>
      </c>
      <c r="H194" s="75">
        <v>133.96</v>
      </c>
      <c r="I194" s="75"/>
      <c r="J194" s="39">
        <v>75</v>
      </c>
      <c r="K194" s="74">
        <f t="shared" si="20"/>
        <v>137470.32</v>
      </c>
      <c r="L194" s="74"/>
      <c r="M194" s="6">
        <f t="shared" si="23"/>
        <v>1.48</v>
      </c>
      <c r="N194" s="39">
        <v>2014</v>
      </c>
      <c r="O194" s="8">
        <v>42017</v>
      </c>
      <c r="P194" s="75">
        <v>140.99</v>
      </c>
      <c r="Q194" s="75"/>
      <c r="R194" s="76">
        <f t="shared" si="25"/>
        <v>1284493</v>
      </c>
      <c r="S194" s="76"/>
      <c r="T194" s="77">
        <f t="shared" si="21"/>
        <v>703.0000000000001</v>
      </c>
      <c r="U194" s="77"/>
    </row>
    <row r="195" spans="2:21" ht="13.5">
      <c r="B195" s="39">
        <v>41</v>
      </c>
      <c r="C195" s="74">
        <f t="shared" si="24"/>
        <v>4721251</v>
      </c>
      <c r="D195" s="74"/>
      <c r="E195" s="39">
        <v>2014</v>
      </c>
      <c r="F195" s="8">
        <v>42164</v>
      </c>
      <c r="G195" s="39" t="s">
        <v>4</v>
      </c>
      <c r="H195" s="75">
        <v>139.96</v>
      </c>
      <c r="I195" s="75"/>
      <c r="J195" s="39">
        <v>131</v>
      </c>
      <c r="K195" s="74">
        <f t="shared" si="20"/>
        <v>188850.04</v>
      </c>
      <c r="L195" s="74"/>
      <c r="M195" s="6">
        <f t="shared" si="23"/>
        <v>1.16</v>
      </c>
      <c r="N195" s="39">
        <v>2014</v>
      </c>
      <c r="O195" s="8">
        <v>42165</v>
      </c>
      <c r="P195" s="75">
        <v>138.65</v>
      </c>
      <c r="Q195" s="75"/>
      <c r="R195" s="76">
        <f t="shared" si="25"/>
        <v>-187604</v>
      </c>
      <c r="S195" s="76"/>
      <c r="T195" s="77">
        <f t="shared" si="21"/>
        <v>-131</v>
      </c>
      <c r="U195" s="77"/>
    </row>
    <row r="196" spans="2:21" ht="13.5">
      <c r="B196" s="39">
        <v>42</v>
      </c>
      <c r="C196" s="74">
        <f t="shared" si="24"/>
        <v>4533647</v>
      </c>
      <c r="D196" s="74"/>
      <c r="E196" s="39">
        <v>2014</v>
      </c>
      <c r="F196" s="8">
        <v>42333</v>
      </c>
      <c r="G196" s="39" t="s">
        <v>4</v>
      </c>
      <c r="H196" s="75">
        <v>147.4</v>
      </c>
      <c r="I196" s="75"/>
      <c r="J196" s="39">
        <v>121</v>
      </c>
      <c r="K196" s="74">
        <f t="shared" si="20"/>
        <v>181345.88</v>
      </c>
      <c r="L196" s="74"/>
      <c r="M196" s="6">
        <f t="shared" si="23"/>
        <v>1.21</v>
      </c>
      <c r="N196" s="39">
        <v>2014</v>
      </c>
      <c r="O196" s="8">
        <v>42341</v>
      </c>
      <c r="P196" s="75">
        <v>146.93</v>
      </c>
      <c r="Q196" s="75"/>
      <c r="R196" s="76">
        <f t="shared" si="25"/>
        <v>-70209</v>
      </c>
      <c r="S196" s="76"/>
      <c r="T196" s="77">
        <f t="shared" si="21"/>
        <v>-121</v>
      </c>
      <c r="U196" s="77"/>
    </row>
    <row r="197" spans="2:21" ht="13.5">
      <c r="B197" s="39">
        <v>43</v>
      </c>
      <c r="C197" s="74">
        <f t="shared" si="24"/>
        <v>4463438</v>
      </c>
      <c r="D197" s="74"/>
      <c r="E197" s="39">
        <v>2015</v>
      </c>
      <c r="F197" s="8">
        <v>42198</v>
      </c>
      <c r="G197" s="39" t="s">
        <v>3</v>
      </c>
      <c r="H197" s="75">
        <v>135.53</v>
      </c>
      <c r="I197" s="75"/>
      <c r="J197" s="39">
        <v>230</v>
      </c>
      <c r="K197" s="74">
        <f t="shared" si="20"/>
        <v>178537.52</v>
      </c>
      <c r="L197" s="74"/>
      <c r="M197" s="6">
        <f t="shared" si="23"/>
        <v>0.62</v>
      </c>
      <c r="N197" s="39">
        <v>2015</v>
      </c>
      <c r="O197" s="8">
        <v>42227</v>
      </c>
      <c r="P197" s="75">
        <v>137.83</v>
      </c>
      <c r="Q197" s="75"/>
      <c r="R197" s="76">
        <f t="shared" si="25"/>
        <v>-176049</v>
      </c>
      <c r="S197" s="76"/>
      <c r="T197" s="77">
        <f t="shared" si="21"/>
        <v>-230</v>
      </c>
      <c r="U197" s="77"/>
    </row>
    <row r="198" spans="2:21" ht="13.5">
      <c r="B198" s="39">
        <v>44</v>
      </c>
      <c r="C198" s="74">
        <f t="shared" si="24"/>
        <v>4287389</v>
      </c>
      <c r="D198" s="74"/>
      <c r="E198" s="39">
        <v>2015</v>
      </c>
      <c r="F198" s="8">
        <v>42317</v>
      </c>
      <c r="G198" s="39" t="s">
        <v>3</v>
      </c>
      <c r="H198" s="75">
        <v>132.17</v>
      </c>
      <c r="I198" s="75"/>
      <c r="J198" s="39">
        <v>102</v>
      </c>
      <c r="K198" s="74">
        <f t="shared" si="20"/>
        <v>171495.56</v>
      </c>
      <c r="L198" s="74"/>
      <c r="M198" s="6">
        <f t="shared" si="23"/>
        <v>1.36</v>
      </c>
      <c r="N198" s="39">
        <v>2015</v>
      </c>
      <c r="O198" s="8">
        <v>42341</v>
      </c>
      <c r="P198" s="75">
        <v>133.19</v>
      </c>
      <c r="Q198" s="75"/>
      <c r="R198" s="76">
        <f t="shared" si="25"/>
        <v>-171259</v>
      </c>
      <c r="S198" s="76"/>
      <c r="T198" s="77">
        <f t="shared" si="21"/>
        <v>-102</v>
      </c>
      <c r="U198" s="77"/>
    </row>
    <row r="199" spans="2:21" ht="13.5">
      <c r="B199" s="39">
        <v>45</v>
      </c>
      <c r="C199" s="74">
        <f t="shared" si="24"/>
        <v>4116130</v>
      </c>
      <c r="D199" s="74"/>
      <c r="E199" s="39"/>
      <c r="F199" s="8"/>
      <c r="G199" s="39" t="s">
        <v>4</v>
      </c>
      <c r="H199" s="75"/>
      <c r="I199" s="75"/>
      <c r="J199" s="39"/>
      <c r="K199" s="74">
        <f t="shared" si="20"/>
      </c>
      <c r="L199" s="74"/>
      <c r="M199" s="6">
        <f t="shared" si="23"/>
      </c>
      <c r="N199" s="39"/>
      <c r="O199" s="8"/>
      <c r="P199" s="75"/>
      <c r="Q199" s="75"/>
      <c r="R199" s="76">
        <f t="shared" si="25"/>
      </c>
      <c r="S199" s="76"/>
      <c r="T199" s="77">
        <f t="shared" si="21"/>
      </c>
      <c r="U199" s="77"/>
    </row>
    <row r="200" spans="2:21" ht="13.5">
      <c r="B200" s="39">
        <v>46</v>
      </c>
      <c r="C200" s="74">
        <f t="shared" si="24"/>
      </c>
      <c r="D200" s="74"/>
      <c r="E200" s="39"/>
      <c r="F200" s="8"/>
      <c r="G200" s="39" t="s">
        <v>4</v>
      </c>
      <c r="H200" s="75"/>
      <c r="I200" s="75"/>
      <c r="J200" s="39"/>
      <c r="K200" s="74">
        <f t="shared" si="20"/>
      </c>
      <c r="L200" s="74"/>
      <c r="M200" s="6">
        <f t="shared" si="23"/>
      </c>
      <c r="N200" s="39"/>
      <c r="O200" s="8"/>
      <c r="P200" s="75"/>
      <c r="Q200" s="75"/>
      <c r="R200" s="76">
        <f t="shared" si="25"/>
      </c>
      <c r="S200" s="76"/>
      <c r="T200" s="77">
        <f t="shared" si="21"/>
      </c>
      <c r="U200" s="77"/>
    </row>
    <row r="203" spans="2:21" ht="13.5">
      <c r="B203" s="54" t="s">
        <v>21</v>
      </c>
      <c r="C203" s="56" t="s">
        <v>22</v>
      </c>
      <c r="D203" s="57"/>
      <c r="E203" s="60" t="s">
        <v>23</v>
      </c>
      <c r="F203" s="61"/>
      <c r="G203" s="61"/>
      <c r="H203" s="61"/>
      <c r="I203" s="62"/>
      <c r="J203" s="63" t="s">
        <v>56</v>
      </c>
      <c r="K203" s="64"/>
      <c r="L203" s="65"/>
      <c r="M203" s="66" t="s">
        <v>24</v>
      </c>
      <c r="N203" s="67" t="s">
        <v>25</v>
      </c>
      <c r="O203" s="68"/>
      <c r="P203" s="68"/>
      <c r="Q203" s="69"/>
      <c r="R203" s="70" t="s">
        <v>26</v>
      </c>
      <c r="S203" s="70"/>
      <c r="T203" s="70"/>
      <c r="U203" s="70"/>
    </row>
    <row r="204" spans="2:21" ht="13.5">
      <c r="B204" s="55"/>
      <c r="C204" s="58"/>
      <c r="D204" s="59"/>
      <c r="E204" s="19" t="s">
        <v>27</v>
      </c>
      <c r="F204" s="19" t="s">
        <v>28</v>
      </c>
      <c r="G204" s="19" t="s">
        <v>29</v>
      </c>
      <c r="H204" s="71" t="s">
        <v>30</v>
      </c>
      <c r="I204" s="62"/>
      <c r="J204" s="4" t="s">
        <v>31</v>
      </c>
      <c r="K204" s="72" t="s">
        <v>32</v>
      </c>
      <c r="L204" s="65"/>
      <c r="M204" s="66"/>
      <c r="N204" s="5" t="s">
        <v>27</v>
      </c>
      <c r="O204" s="5" t="s">
        <v>28</v>
      </c>
      <c r="P204" s="73" t="s">
        <v>30</v>
      </c>
      <c r="Q204" s="69"/>
      <c r="R204" s="70" t="s">
        <v>33</v>
      </c>
      <c r="S204" s="70"/>
      <c r="T204" s="70" t="s">
        <v>31</v>
      </c>
      <c r="U204" s="70"/>
    </row>
    <row r="205" spans="2:21" s="20" customFormat="1" ht="13.5">
      <c r="B205" s="39">
        <v>1</v>
      </c>
      <c r="C205" s="74">
        <v>1000000</v>
      </c>
      <c r="D205" s="74"/>
      <c r="E205" s="39">
        <v>1995</v>
      </c>
      <c r="F205" s="8">
        <v>20154</v>
      </c>
      <c r="G205" s="39" t="s">
        <v>3</v>
      </c>
      <c r="H205" s="75">
        <v>128.87</v>
      </c>
      <c r="I205" s="75"/>
      <c r="J205" s="39">
        <v>268</v>
      </c>
      <c r="K205" s="74">
        <f>IF(F205="","",C205*0.05)</f>
        <v>50000</v>
      </c>
      <c r="L205" s="74"/>
      <c r="M205" s="6">
        <f>IF(J205="","",ROUNDDOWN(K205/(J205/81)/100000,2))</f>
        <v>0.15</v>
      </c>
      <c r="N205" s="39">
        <v>1995</v>
      </c>
      <c r="O205" s="8">
        <v>42078</v>
      </c>
      <c r="P205" s="75">
        <v>124.8</v>
      </c>
      <c r="Q205" s="75"/>
      <c r="R205" s="76">
        <f aca="true" t="shared" si="26" ref="R205:R224">IF(O205="","",ROUNDDOWN((IF(G205="売",H205-P205,P205-H205))*M205*10000000/81,0))</f>
        <v>75370</v>
      </c>
      <c r="S205" s="76"/>
      <c r="T205" s="77">
        <f>IF(O205="","",IF(R205&lt;0,J205*(-1),IF(G205="買",(P205-H205)*100,(H205-P205)*100)))</f>
        <v>407.00000000000074</v>
      </c>
      <c r="U205" s="77"/>
    </row>
    <row r="206" spans="2:21" s="20" customFormat="1" ht="13.5">
      <c r="B206" s="39">
        <v>2</v>
      </c>
      <c r="C206" s="74">
        <f>IF(R205="",J211,C205+R205)</f>
        <v>1075370</v>
      </c>
      <c r="D206" s="74"/>
      <c r="E206" s="39">
        <v>1996</v>
      </c>
      <c r="F206" s="8">
        <v>34899</v>
      </c>
      <c r="G206" s="39" t="s">
        <v>4</v>
      </c>
      <c r="H206" s="75">
        <v>124.58</v>
      </c>
      <c r="I206" s="75"/>
      <c r="J206" s="39">
        <v>140</v>
      </c>
      <c r="K206" s="74">
        <f aca="true" t="shared" si="27" ref="K206:K249">IF(F206="","",C206*0.05)</f>
        <v>53768.5</v>
      </c>
      <c r="L206" s="74"/>
      <c r="M206" s="6">
        <f>IF(J206="","",ROUNDDOWN(K206/(J206/81)/100000,2))</f>
        <v>0.31</v>
      </c>
      <c r="N206" s="39">
        <v>1996</v>
      </c>
      <c r="O206" s="8">
        <v>42210</v>
      </c>
      <c r="P206" s="83">
        <v>122.84</v>
      </c>
      <c r="Q206" s="83"/>
      <c r="R206" s="76">
        <f t="shared" si="26"/>
        <v>-66592</v>
      </c>
      <c r="S206" s="76"/>
      <c r="T206" s="77">
        <f aca="true" t="shared" si="28" ref="T206:T249">IF(O206="","",IF(R206&lt;0,J206*(-1),IF(G206="買",(P206-H206)*100,(H206-P206)*100)))</f>
        <v>-140</v>
      </c>
      <c r="U206" s="77"/>
    </row>
    <row r="207" spans="2:21" ht="13.5">
      <c r="B207" s="39">
        <v>3</v>
      </c>
      <c r="C207" s="74">
        <f aca="true" t="shared" si="29" ref="C207:C217">IF(R206="","",C206+R206)</f>
        <v>1008778</v>
      </c>
      <c r="D207" s="74"/>
      <c r="E207" s="39">
        <v>1997</v>
      </c>
      <c r="F207" s="8">
        <v>42013</v>
      </c>
      <c r="G207" s="39" t="s">
        <v>3</v>
      </c>
      <c r="H207" s="75">
        <v>143.57</v>
      </c>
      <c r="I207" s="75"/>
      <c r="J207" s="39">
        <v>242</v>
      </c>
      <c r="K207" s="74">
        <f t="shared" si="27"/>
        <v>50438.9</v>
      </c>
      <c r="L207" s="74"/>
      <c r="M207" s="6">
        <f>IF(J207="","",ROUNDDOWN(K207/(J207/81)/100000,2))</f>
        <v>0.16</v>
      </c>
      <c r="N207" s="39">
        <v>1997</v>
      </c>
      <c r="O207" s="8">
        <v>42021</v>
      </c>
      <c r="P207" s="75">
        <v>142.81</v>
      </c>
      <c r="Q207" s="75"/>
      <c r="R207" s="76">
        <f t="shared" si="26"/>
        <v>15012</v>
      </c>
      <c r="S207" s="76"/>
      <c r="T207" s="77">
        <f t="shared" si="28"/>
        <v>75.99999999999909</v>
      </c>
      <c r="U207" s="77"/>
    </row>
    <row r="208" spans="2:21" ht="13.5">
      <c r="B208" s="39">
        <v>4</v>
      </c>
      <c r="C208" s="74">
        <f t="shared" si="29"/>
        <v>1023790</v>
      </c>
      <c r="D208" s="74"/>
      <c r="E208" s="39">
        <v>1997</v>
      </c>
      <c r="F208" s="8">
        <v>42081</v>
      </c>
      <c r="G208" s="39" t="s">
        <v>4</v>
      </c>
      <c r="H208" s="75">
        <v>143.36</v>
      </c>
      <c r="I208" s="75"/>
      <c r="J208" s="39">
        <v>124</v>
      </c>
      <c r="K208" s="74">
        <f t="shared" si="27"/>
        <v>51189.5</v>
      </c>
      <c r="L208" s="74"/>
      <c r="M208" s="6">
        <f aca="true" t="shared" si="30" ref="M208:M249">IF(J208="","",ROUNDDOWN(K208/(J208/81)/100000,2))</f>
        <v>0.33</v>
      </c>
      <c r="N208" s="39">
        <v>1997</v>
      </c>
      <c r="O208" s="8">
        <v>42084</v>
      </c>
      <c r="P208" s="75">
        <v>142.12</v>
      </c>
      <c r="Q208" s="75"/>
      <c r="R208" s="76">
        <f t="shared" si="26"/>
        <v>-50518</v>
      </c>
      <c r="S208" s="76"/>
      <c r="T208" s="77">
        <f t="shared" si="28"/>
        <v>-124</v>
      </c>
      <c r="U208" s="77"/>
    </row>
    <row r="209" spans="2:21" s="20" customFormat="1" ht="13.5">
      <c r="B209" s="39">
        <v>5</v>
      </c>
      <c r="C209" s="74">
        <f t="shared" si="29"/>
        <v>973272</v>
      </c>
      <c r="D209" s="74"/>
      <c r="E209" s="39">
        <v>1997</v>
      </c>
      <c r="F209" s="8">
        <v>42301</v>
      </c>
      <c r="G209" s="39" t="s">
        <v>4</v>
      </c>
      <c r="H209" s="75">
        <v>135.26</v>
      </c>
      <c r="I209" s="75"/>
      <c r="J209" s="39">
        <v>265</v>
      </c>
      <c r="K209" s="74">
        <f t="shared" si="27"/>
        <v>48663.600000000006</v>
      </c>
      <c r="L209" s="74"/>
      <c r="M209" s="6">
        <f t="shared" si="30"/>
        <v>0.14</v>
      </c>
      <c r="N209" s="39">
        <v>1997</v>
      </c>
      <c r="O209" s="8">
        <v>42329</v>
      </c>
      <c r="P209" s="75">
        <v>139.84</v>
      </c>
      <c r="Q209" s="75"/>
      <c r="R209" s="76">
        <f t="shared" si="26"/>
        <v>79160</v>
      </c>
      <c r="S209" s="76"/>
      <c r="T209" s="77">
        <f t="shared" si="28"/>
        <v>458.00000000000125</v>
      </c>
      <c r="U209" s="77"/>
    </row>
    <row r="210" spans="2:21" s="20" customFormat="1" ht="13.5">
      <c r="B210" s="39">
        <v>6</v>
      </c>
      <c r="C210" s="74">
        <f t="shared" si="29"/>
        <v>1052432</v>
      </c>
      <c r="D210" s="74"/>
      <c r="E210" s="39">
        <v>1998</v>
      </c>
      <c r="F210" s="8">
        <v>42202</v>
      </c>
      <c r="G210" s="39" t="s">
        <v>4</v>
      </c>
      <c r="H210" s="75">
        <v>153.58</v>
      </c>
      <c r="I210" s="75"/>
      <c r="J210" s="39">
        <v>186</v>
      </c>
      <c r="K210" s="74">
        <f t="shared" si="27"/>
        <v>52621.600000000006</v>
      </c>
      <c r="L210" s="74"/>
      <c r="M210" s="6">
        <f t="shared" si="30"/>
        <v>0.22</v>
      </c>
      <c r="N210" s="39">
        <v>1998</v>
      </c>
      <c r="O210" s="8">
        <v>42236</v>
      </c>
      <c r="P210" s="75">
        <v>153.89</v>
      </c>
      <c r="Q210" s="75"/>
      <c r="R210" s="76">
        <f t="shared" si="26"/>
        <v>8419</v>
      </c>
      <c r="S210" s="76"/>
      <c r="T210" s="77">
        <f t="shared" si="28"/>
        <v>30.999999999997385</v>
      </c>
      <c r="U210" s="77"/>
    </row>
    <row r="211" spans="2:21" ht="13.5">
      <c r="B211" s="39">
        <v>7</v>
      </c>
      <c r="C211" s="74">
        <f t="shared" si="29"/>
        <v>1060851</v>
      </c>
      <c r="D211" s="74"/>
      <c r="E211" s="39">
        <v>1999</v>
      </c>
      <c r="F211" s="8">
        <v>42008</v>
      </c>
      <c r="G211" s="39" t="s">
        <v>3</v>
      </c>
      <c r="H211" s="75">
        <v>132</v>
      </c>
      <c r="I211" s="75"/>
      <c r="J211" s="39">
        <v>409</v>
      </c>
      <c r="K211" s="74">
        <f t="shared" si="27"/>
        <v>53042.55</v>
      </c>
      <c r="L211" s="74"/>
      <c r="M211" s="6">
        <f t="shared" si="30"/>
        <v>0.1</v>
      </c>
      <c r="N211" s="39">
        <v>1999</v>
      </c>
      <c r="O211" s="8">
        <v>42052</v>
      </c>
      <c r="P211" s="75">
        <v>133.91</v>
      </c>
      <c r="Q211" s="75"/>
      <c r="R211" s="76">
        <f t="shared" si="26"/>
        <v>-23580</v>
      </c>
      <c r="S211" s="76"/>
      <c r="T211" s="77">
        <f t="shared" si="28"/>
        <v>-409</v>
      </c>
      <c r="U211" s="77"/>
    </row>
    <row r="212" spans="2:21" ht="13.5">
      <c r="B212" s="39">
        <v>8</v>
      </c>
      <c r="C212" s="74">
        <f t="shared" si="29"/>
        <v>1037271</v>
      </c>
      <c r="D212" s="74"/>
      <c r="E212" s="39">
        <v>2000</v>
      </c>
      <c r="F212" s="8">
        <v>42357</v>
      </c>
      <c r="G212" s="39" t="s">
        <v>4</v>
      </c>
      <c r="H212" s="75">
        <v>100.83</v>
      </c>
      <c r="I212" s="75"/>
      <c r="J212" s="39">
        <v>146</v>
      </c>
      <c r="K212" s="74">
        <f t="shared" si="27"/>
        <v>51863.55</v>
      </c>
      <c r="L212" s="74"/>
      <c r="M212" s="6">
        <f t="shared" si="30"/>
        <v>0.28</v>
      </c>
      <c r="N212" s="39">
        <v>2001</v>
      </c>
      <c r="O212" s="8">
        <v>42026</v>
      </c>
      <c r="P212" s="75">
        <v>108.565</v>
      </c>
      <c r="Q212" s="75"/>
      <c r="R212" s="76">
        <f t="shared" si="26"/>
        <v>267382</v>
      </c>
      <c r="S212" s="76"/>
      <c r="T212" s="77">
        <f t="shared" si="28"/>
        <v>773.5</v>
      </c>
      <c r="U212" s="77"/>
    </row>
    <row r="213" spans="2:21" ht="13.5">
      <c r="B213" s="39">
        <v>9</v>
      </c>
      <c r="C213" s="74">
        <f t="shared" si="29"/>
        <v>1304653</v>
      </c>
      <c r="D213" s="74"/>
      <c r="E213" s="39">
        <v>2001</v>
      </c>
      <c r="F213" s="8">
        <v>42357</v>
      </c>
      <c r="G213" s="39" t="s">
        <v>4</v>
      </c>
      <c r="H213" s="75">
        <v>116.04</v>
      </c>
      <c r="I213" s="75"/>
      <c r="J213" s="39">
        <v>170</v>
      </c>
      <c r="K213" s="74">
        <f t="shared" si="27"/>
        <v>65232.65</v>
      </c>
      <c r="L213" s="74"/>
      <c r="M213" s="6">
        <f t="shared" si="30"/>
        <v>0.31</v>
      </c>
      <c r="N213" s="39">
        <v>2001</v>
      </c>
      <c r="O213" s="8">
        <v>42362</v>
      </c>
      <c r="P213" s="75">
        <v>114.34</v>
      </c>
      <c r="Q213" s="75"/>
      <c r="R213" s="76">
        <f t="shared" si="26"/>
        <v>-65061</v>
      </c>
      <c r="S213" s="76"/>
      <c r="T213" s="77">
        <f t="shared" si="28"/>
        <v>-170</v>
      </c>
      <c r="U213" s="77"/>
    </row>
    <row r="214" spans="2:21" ht="13.5">
      <c r="B214" s="39">
        <v>10</v>
      </c>
      <c r="C214" s="74">
        <f t="shared" si="29"/>
        <v>1239592</v>
      </c>
      <c r="D214" s="74"/>
      <c r="E214" s="39">
        <v>2002</v>
      </c>
      <c r="F214" s="8">
        <v>42005</v>
      </c>
      <c r="G214" s="39" t="s">
        <v>4</v>
      </c>
      <c r="H214" s="75">
        <v>117.42</v>
      </c>
      <c r="I214" s="75"/>
      <c r="J214" s="39">
        <v>165</v>
      </c>
      <c r="K214" s="74">
        <f t="shared" si="27"/>
        <v>61979.600000000006</v>
      </c>
      <c r="L214" s="74"/>
      <c r="M214" s="6">
        <f t="shared" si="30"/>
        <v>0.3</v>
      </c>
      <c r="N214" s="39">
        <v>2002</v>
      </c>
      <c r="O214" s="8">
        <v>42019</v>
      </c>
      <c r="P214" s="75">
        <v>115.77</v>
      </c>
      <c r="Q214" s="75"/>
      <c r="R214" s="76">
        <f t="shared" si="26"/>
        <v>-61111</v>
      </c>
      <c r="S214" s="76"/>
      <c r="T214" s="77">
        <f t="shared" si="28"/>
        <v>-165</v>
      </c>
      <c r="U214" s="77"/>
    </row>
    <row r="215" spans="2:21" ht="13.5">
      <c r="B215" s="39">
        <v>11</v>
      </c>
      <c r="C215" s="74">
        <f t="shared" si="29"/>
        <v>1178481</v>
      </c>
      <c r="D215" s="74"/>
      <c r="E215" s="39">
        <v>2002</v>
      </c>
      <c r="F215" s="8">
        <v>113.36</v>
      </c>
      <c r="G215" s="39" t="s">
        <v>4</v>
      </c>
      <c r="H215" s="75">
        <v>113.36</v>
      </c>
      <c r="I215" s="75"/>
      <c r="J215" s="39">
        <v>148</v>
      </c>
      <c r="K215" s="74">
        <f t="shared" si="27"/>
        <v>58924.05</v>
      </c>
      <c r="L215" s="74"/>
      <c r="M215" s="6">
        <f t="shared" si="30"/>
        <v>0.32</v>
      </c>
      <c r="N215" s="39">
        <v>2002</v>
      </c>
      <c r="O215" s="8">
        <v>42102</v>
      </c>
      <c r="P215" s="75">
        <v>115.25</v>
      </c>
      <c r="Q215" s="75"/>
      <c r="R215" s="76">
        <f t="shared" si="26"/>
        <v>74666</v>
      </c>
      <c r="S215" s="76"/>
      <c r="T215" s="77">
        <f t="shared" si="28"/>
        <v>189.00000000000006</v>
      </c>
      <c r="U215" s="77"/>
    </row>
    <row r="216" spans="2:21" ht="13.5">
      <c r="B216" s="39">
        <v>12</v>
      </c>
      <c r="C216" s="74">
        <f t="shared" si="29"/>
        <v>1253147</v>
      </c>
      <c r="D216" s="74"/>
      <c r="E216" s="39">
        <v>2003</v>
      </c>
      <c r="F216" s="8">
        <v>11.3</v>
      </c>
      <c r="G216" s="39" t="s">
        <v>3</v>
      </c>
      <c r="H216" s="75">
        <v>126.79</v>
      </c>
      <c r="I216" s="75"/>
      <c r="J216" s="39">
        <v>140</v>
      </c>
      <c r="K216" s="74">
        <f t="shared" si="27"/>
        <v>62657.350000000006</v>
      </c>
      <c r="L216" s="74"/>
      <c r="M216" s="6">
        <f t="shared" si="30"/>
        <v>0.36</v>
      </c>
      <c r="N216" s="39">
        <v>2003</v>
      </c>
      <c r="O216" s="8">
        <v>42325</v>
      </c>
      <c r="P216" s="75">
        <v>128.19</v>
      </c>
      <c r="Q216" s="75"/>
      <c r="R216" s="76">
        <f t="shared" si="26"/>
        <v>-62222</v>
      </c>
      <c r="S216" s="76"/>
      <c r="T216" s="77">
        <f t="shared" si="28"/>
        <v>-140</v>
      </c>
      <c r="U216" s="77"/>
    </row>
    <row r="217" spans="2:21" ht="13.5">
      <c r="B217" s="39">
        <v>14</v>
      </c>
      <c r="C217" s="74">
        <f t="shared" si="29"/>
        <v>1190925</v>
      </c>
      <c r="D217" s="74"/>
      <c r="E217" s="39">
        <v>2004</v>
      </c>
      <c r="F217" s="8">
        <v>42340</v>
      </c>
      <c r="G217" s="39" t="s">
        <v>4</v>
      </c>
      <c r="H217" s="75">
        <v>137.02</v>
      </c>
      <c r="I217" s="75"/>
      <c r="J217" s="39">
        <v>97</v>
      </c>
      <c r="K217" s="74">
        <f t="shared" si="27"/>
        <v>59546.25</v>
      </c>
      <c r="L217" s="74"/>
      <c r="M217" s="6">
        <f t="shared" si="30"/>
        <v>0.49</v>
      </c>
      <c r="N217" s="39">
        <v>2005</v>
      </c>
      <c r="O217" s="8">
        <v>42008</v>
      </c>
      <c r="P217" s="75">
        <v>138.29</v>
      </c>
      <c r="Q217" s="75"/>
      <c r="R217" s="76">
        <f t="shared" si="26"/>
        <v>76827</v>
      </c>
      <c r="S217" s="76"/>
      <c r="T217" s="77">
        <f t="shared" si="28"/>
        <v>126.99999999999818</v>
      </c>
      <c r="U217" s="77"/>
    </row>
    <row r="218" spans="2:21" ht="13.5">
      <c r="B218" s="39">
        <v>15</v>
      </c>
      <c r="C218" s="74">
        <f aca="true" t="shared" si="31" ref="C218:C249">IF(R217="","",C217+R217)</f>
        <v>1267752</v>
      </c>
      <c r="D218" s="74"/>
      <c r="E218" s="39">
        <v>2005</v>
      </c>
      <c r="F218" s="8">
        <v>42025</v>
      </c>
      <c r="G218" s="39" t="s">
        <v>4</v>
      </c>
      <c r="H218" s="75">
        <v>134.88</v>
      </c>
      <c r="I218" s="75"/>
      <c r="J218" s="39">
        <v>113</v>
      </c>
      <c r="K218" s="74">
        <f t="shared" si="27"/>
        <v>63387.600000000006</v>
      </c>
      <c r="L218" s="74"/>
      <c r="M218" s="6">
        <f t="shared" si="30"/>
        <v>0.45</v>
      </c>
      <c r="N218" s="39">
        <v>2005</v>
      </c>
      <c r="O218" s="8">
        <v>42029</v>
      </c>
      <c r="P218" s="75">
        <v>133.75</v>
      </c>
      <c r="Q218" s="75"/>
      <c r="R218" s="76">
        <f t="shared" si="26"/>
        <v>-62777</v>
      </c>
      <c r="S218" s="76"/>
      <c r="T218" s="77">
        <f t="shared" si="28"/>
        <v>-113</v>
      </c>
      <c r="U218" s="77"/>
    </row>
    <row r="219" spans="2:21" ht="13.5">
      <c r="B219" s="39">
        <v>16</v>
      </c>
      <c r="C219" s="74">
        <f t="shared" si="31"/>
        <v>1204975</v>
      </c>
      <c r="D219" s="74"/>
      <c r="E219" s="39">
        <v>2005</v>
      </c>
      <c r="F219" s="8">
        <v>42057</v>
      </c>
      <c r="G219" s="39" t="s">
        <v>4</v>
      </c>
      <c r="H219" s="75">
        <v>138.14</v>
      </c>
      <c r="I219" s="75"/>
      <c r="J219" s="39">
        <v>106</v>
      </c>
      <c r="K219" s="74">
        <f t="shared" si="27"/>
        <v>60248.75</v>
      </c>
      <c r="L219" s="74"/>
      <c r="M219" s="6">
        <f t="shared" si="30"/>
        <v>0.46</v>
      </c>
      <c r="N219" s="39">
        <v>2005</v>
      </c>
      <c r="O219" s="8">
        <v>42086</v>
      </c>
      <c r="P219" s="75">
        <v>137.18</v>
      </c>
      <c r="Q219" s="75"/>
      <c r="R219" s="76">
        <f t="shared" si="26"/>
        <v>-54518</v>
      </c>
      <c r="S219" s="76"/>
      <c r="T219" s="77">
        <f t="shared" si="28"/>
        <v>-106</v>
      </c>
      <c r="U219" s="77"/>
    </row>
    <row r="220" spans="2:21" ht="13.5">
      <c r="B220" s="39">
        <v>17</v>
      </c>
      <c r="C220" s="74">
        <f t="shared" si="31"/>
        <v>1150457</v>
      </c>
      <c r="D220" s="74"/>
      <c r="E220" s="39">
        <v>2005</v>
      </c>
      <c r="F220" s="8">
        <v>42290</v>
      </c>
      <c r="G220" s="39" t="s">
        <v>4</v>
      </c>
      <c r="H220" s="75">
        <v>137.73</v>
      </c>
      <c r="I220" s="75"/>
      <c r="J220" s="39">
        <v>78</v>
      </c>
      <c r="K220" s="74">
        <f t="shared" si="27"/>
        <v>57522.850000000006</v>
      </c>
      <c r="L220" s="74"/>
      <c r="M220" s="6">
        <f t="shared" si="30"/>
        <v>0.59</v>
      </c>
      <c r="N220" s="39">
        <v>2005</v>
      </c>
      <c r="O220" s="8">
        <v>42315</v>
      </c>
      <c r="P220" s="75">
        <v>139.3</v>
      </c>
      <c r="Q220" s="75"/>
      <c r="R220" s="76">
        <f t="shared" si="26"/>
        <v>114358</v>
      </c>
      <c r="S220" s="76"/>
      <c r="T220" s="77">
        <f t="shared" si="28"/>
        <v>157.00000000000216</v>
      </c>
      <c r="U220" s="77"/>
    </row>
    <row r="221" spans="2:21" ht="13.5">
      <c r="B221" s="39">
        <v>18</v>
      </c>
      <c r="C221" s="74">
        <f t="shared" si="31"/>
        <v>1264815</v>
      </c>
      <c r="D221" s="74"/>
      <c r="E221" s="39">
        <v>2005</v>
      </c>
      <c r="F221" s="8">
        <v>42331</v>
      </c>
      <c r="G221" s="39" t="s">
        <v>4</v>
      </c>
      <c r="H221" s="75">
        <v>140.5</v>
      </c>
      <c r="I221" s="75"/>
      <c r="J221" s="39">
        <v>101</v>
      </c>
      <c r="K221" s="74">
        <f t="shared" si="27"/>
        <v>63240.75</v>
      </c>
      <c r="L221" s="74"/>
      <c r="M221" s="6">
        <f t="shared" si="30"/>
        <v>0.5</v>
      </c>
      <c r="N221" s="39">
        <v>2005</v>
      </c>
      <c r="O221" s="8">
        <v>42346</v>
      </c>
      <c r="P221" s="75">
        <v>141.25</v>
      </c>
      <c r="Q221" s="75"/>
      <c r="R221" s="76">
        <f t="shared" si="26"/>
        <v>46296</v>
      </c>
      <c r="S221" s="76"/>
      <c r="T221" s="77">
        <f t="shared" si="28"/>
        <v>75</v>
      </c>
      <c r="U221" s="77"/>
    </row>
    <row r="222" spans="2:21" ht="13.5">
      <c r="B222" s="39">
        <v>19</v>
      </c>
      <c r="C222" s="74">
        <f t="shared" si="31"/>
        <v>1311111</v>
      </c>
      <c r="D222" s="74"/>
      <c r="E222" s="39">
        <v>2006</v>
      </c>
      <c r="F222" s="8">
        <v>42023</v>
      </c>
      <c r="G222" s="39" t="s">
        <v>4</v>
      </c>
      <c r="H222" s="75">
        <v>139.75</v>
      </c>
      <c r="I222" s="75"/>
      <c r="J222" s="39">
        <v>97</v>
      </c>
      <c r="K222" s="74">
        <f t="shared" si="27"/>
        <v>65555.55</v>
      </c>
      <c r="L222" s="74"/>
      <c r="M222" s="6">
        <f t="shared" si="30"/>
        <v>0.54</v>
      </c>
      <c r="N222" s="39">
        <v>2006</v>
      </c>
      <c r="O222" s="8">
        <v>42042</v>
      </c>
      <c r="P222" s="75">
        <v>151.5</v>
      </c>
      <c r="Q222" s="75"/>
      <c r="R222" s="76">
        <f t="shared" si="26"/>
        <v>783333</v>
      </c>
      <c r="S222" s="76"/>
      <c r="T222" s="77">
        <f t="shared" si="28"/>
        <v>1175</v>
      </c>
      <c r="U222" s="77"/>
    </row>
    <row r="223" spans="2:21" ht="13.5">
      <c r="B223" s="39">
        <v>20</v>
      </c>
      <c r="C223" s="74">
        <f t="shared" si="31"/>
        <v>2094444</v>
      </c>
      <c r="D223" s="74"/>
      <c r="E223" s="39">
        <v>2006</v>
      </c>
      <c r="F223" s="8">
        <v>42147</v>
      </c>
      <c r="G223" s="39" t="s">
        <v>4</v>
      </c>
      <c r="H223" s="75">
        <v>143.86</v>
      </c>
      <c r="I223" s="75"/>
      <c r="J223" s="39">
        <v>124</v>
      </c>
      <c r="K223" s="74">
        <f t="shared" si="27"/>
        <v>104722.20000000001</v>
      </c>
      <c r="L223" s="74"/>
      <c r="M223" s="6">
        <f t="shared" si="30"/>
        <v>0.68</v>
      </c>
      <c r="N223" s="39">
        <v>2006</v>
      </c>
      <c r="O223" s="8">
        <v>42195</v>
      </c>
      <c r="P223" s="75">
        <v>145.31</v>
      </c>
      <c r="Q223" s="75"/>
      <c r="R223" s="76">
        <f t="shared" si="26"/>
        <v>121728</v>
      </c>
      <c r="S223" s="76"/>
      <c r="T223" s="77">
        <f t="shared" si="28"/>
        <v>144.99999999999886</v>
      </c>
      <c r="U223" s="77"/>
    </row>
    <row r="224" spans="2:21" ht="13.5">
      <c r="B224" s="39">
        <v>21</v>
      </c>
      <c r="C224" s="74">
        <f t="shared" si="31"/>
        <v>2216172</v>
      </c>
      <c r="D224" s="74"/>
      <c r="E224" s="39">
        <v>2007</v>
      </c>
      <c r="F224" s="8">
        <v>42093</v>
      </c>
      <c r="G224" s="39" t="s">
        <v>4</v>
      </c>
      <c r="H224" s="75">
        <v>157.59</v>
      </c>
      <c r="I224" s="75"/>
      <c r="J224" s="39">
        <v>94</v>
      </c>
      <c r="K224" s="74">
        <f t="shared" si="27"/>
        <v>110808.6</v>
      </c>
      <c r="L224" s="74"/>
      <c r="M224" s="6">
        <f t="shared" si="30"/>
        <v>0.95</v>
      </c>
      <c r="N224" s="39">
        <v>2007</v>
      </c>
      <c r="O224" s="8">
        <v>42209</v>
      </c>
      <c r="P224" s="75">
        <v>166.49</v>
      </c>
      <c r="Q224" s="75"/>
      <c r="R224" s="76">
        <f t="shared" si="26"/>
        <v>1043827</v>
      </c>
      <c r="S224" s="76"/>
      <c r="T224" s="77">
        <f t="shared" si="28"/>
        <v>890.0000000000006</v>
      </c>
      <c r="U224" s="77"/>
    </row>
    <row r="225" spans="2:21" ht="13.5">
      <c r="B225" s="39">
        <v>22</v>
      </c>
      <c r="C225" s="74">
        <f t="shared" si="31"/>
        <v>3259999</v>
      </c>
      <c r="D225" s="74"/>
      <c r="E225" s="39">
        <v>2007</v>
      </c>
      <c r="F225" s="8">
        <v>42261</v>
      </c>
      <c r="G225" s="39" t="s">
        <v>4</v>
      </c>
      <c r="H225" s="75">
        <v>160.22</v>
      </c>
      <c r="I225" s="75"/>
      <c r="J225" s="39">
        <v>145</v>
      </c>
      <c r="K225" s="74">
        <f t="shared" si="27"/>
        <v>162999.95</v>
      </c>
      <c r="L225" s="74"/>
      <c r="M225" s="6">
        <f t="shared" si="30"/>
        <v>0.91</v>
      </c>
      <c r="N225" s="39">
        <v>2007</v>
      </c>
      <c r="O225" s="8">
        <v>42320</v>
      </c>
      <c r="P225" s="75">
        <v>160.45</v>
      </c>
      <c r="Q225" s="75"/>
      <c r="R225" s="76">
        <f aca="true" t="shared" si="32" ref="R225:R249">IF(O225="","",ROUNDDOWN((IF(G225="売",H225-P225,P225-H225))*M225*10000000/81,0))</f>
        <v>25839</v>
      </c>
      <c r="S225" s="76"/>
      <c r="T225" s="77">
        <f t="shared" si="28"/>
        <v>22.999999999998977</v>
      </c>
      <c r="U225" s="77"/>
    </row>
    <row r="226" spans="2:21" ht="13.5">
      <c r="B226" s="39">
        <v>23</v>
      </c>
      <c r="C226" s="74">
        <f t="shared" si="31"/>
        <v>3285838</v>
      </c>
      <c r="D226" s="74"/>
      <c r="E226" s="39">
        <v>2007</v>
      </c>
      <c r="F226" s="8">
        <v>42330</v>
      </c>
      <c r="G226" s="39" t="s">
        <v>3</v>
      </c>
      <c r="H226" s="75">
        <v>160.83</v>
      </c>
      <c r="I226" s="75"/>
      <c r="J226" s="39">
        <v>144</v>
      </c>
      <c r="K226" s="74">
        <f t="shared" si="27"/>
        <v>164291.90000000002</v>
      </c>
      <c r="L226" s="74"/>
      <c r="M226" s="6">
        <f t="shared" si="30"/>
        <v>0.92</v>
      </c>
      <c r="N226" s="39">
        <v>2007</v>
      </c>
      <c r="O226" s="8">
        <v>42336</v>
      </c>
      <c r="P226" s="75">
        <v>162.25</v>
      </c>
      <c r="Q226" s="75"/>
      <c r="R226" s="76">
        <f t="shared" si="32"/>
        <v>-161283</v>
      </c>
      <c r="S226" s="76"/>
      <c r="T226" s="77">
        <f t="shared" si="28"/>
        <v>-144</v>
      </c>
      <c r="U226" s="77"/>
    </row>
    <row r="227" spans="2:21" ht="13.5">
      <c r="B227" s="39">
        <v>24</v>
      </c>
      <c r="C227" s="74">
        <f t="shared" si="31"/>
        <v>3124555</v>
      </c>
      <c r="D227" s="74"/>
      <c r="E227" s="39">
        <v>2007</v>
      </c>
      <c r="F227" s="8">
        <v>42342</v>
      </c>
      <c r="G227" s="39" t="s">
        <v>4</v>
      </c>
      <c r="H227" s="75">
        <v>162.38</v>
      </c>
      <c r="I227" s="75"/>
      <c r="J227" s="39">
        <v>144</v>
      </c>
      <c r="K227" s="74">
        <f t="shared" si="27"/>
        <v>156227.75</v>
      </c>
      <c r="L227" s="74"/>
      <c r="M227" s="6">
        <f t="shared" si="30"/>
        <v>0.87</v>
      </c>
      <c r="N227" s="39">
        <v>2008</v>
      </c>
      <c r="O227" s="8">
        <v>42006</v>
      </c>
      <c r="P227" s="75">
        <v>160.74</v>
      </c>
      <c r="Q227" s="75"/>
      <c r="R227" s="76">
        <f t="shared" si="32"/>
        <v>-176148</v>
      </c>
      <c r="S227" s="76"/>
      <c r="T227" s="77">
        <f t="shared" si="28"/>
        <v>-144</v>
      </c>
      <c r="U227" s="77"/>
    </row>
    <row r="228" spans="2:21" ht="13.5">
      <c r="B228" s="39">
        <v>25</v>
      </c>
      <c r="C228" s="74">
        <f t="shared" si="31"/>
        <v>2948407</v>
      </c>
      <c r="D228" s="74"/>
      <c r="E228" s="39">
        <v>2008</v>
      </c>
      <c r="F228" s="8">
        <v>42022</v>
      </c>
      <c r="G228" s="39" t="s">
        <v>3</v>
      </c>
      <c r="H228" s="75">
        <v>155.72</v>
      </c>
      <c r="I228" s="75"/>
      <c r="J228" s="39">
        <v>217</v>
      </c>
      <c r="K228" s="74">
        <f t="shared" si="27"/>
        <v>147420.35</v>
      </c>
      <c r="L228" s="74"/>
      <c r="M228" s="6">
        <f t="shared" si="30"/>
        <v>0.55</v>
      </c>
      <c r="N228" s="39">
        <v>2008</v>
      </c>
      <c r="O228" s="8">
        <v>42028</v>
      </c>
      <c r="P228" s="75">
        <v>157.79</v>
      </c>
      <c r="Q228" s="75"/>
      <c r="R228" s="76">
        <f t="shared" si="32"/>
        <v>-140555</v>
      </c>
      <c r="S228" s="76"/>
      <c r="T228" s="77">
        <f t="shared" si="28"/>
        <v>-217</v>
      </c>
      <c r="U228" s="77"/>
    </row>
    <row r="229" spans="2:21" ht="13.5">
      <c r="B229" s="39">
        <v>26</v>
      </c>
      <c r="C229" s="74">
        <f t="shared" si="31"/>
        <v>2807852</v>
      </c>
      <c r="D229" s="74"/>
      <c r="E229" s="39">
        <v>2008</v>
      </c>
      <c r="F229" s="8">
        <v>42193</v>
      </c>
      <c r="G229" s="39" t="s">
        <v>4</v>
      </c>
      <c r="H229" s="75">
        <v>168.56</v>
      </c>
      <c r="I229" s="75"/>
      <c r="J229" s="39">
        <v>137</v>
      </c>
      <c r="K229" s="74">
        <f t="shared" si="27"/>
        <v>140392.6</v>
      </c>
      <c r="L229" s="74"/>
      <c r="M229" s="6">
        <f t="shared" si="30"/>
        <v>0.83</v>
      </c>
      <c r="N229" s="39">
        <v>2008</v>
      </c>
      <c r="O229" s="8">
        <v>42200</v>
      </c>
      <c r="P229" s="75">
        <v>167.19</v>
      </c>
      <c r="Q229" s="75"/>
      <c r="R229" s="76">
        <f t="shared" si="32"/>
        <v>-140382</v>
      </c>
      <c r="S229" s="76"/>
      <c r="T229" s="77">
        <f t="shared" si="28"/>
        <v>-137</v>
      </c>
      <c r="U229" s="77"/>
    </row>
    <row r="230" spans="2:21" ht="13.5">
      <c r="B230" s="39">
        <v>27</v>
      </c>
      <c r="C230" s="74">
        <f t="shared" si="31"/>
        <v>2667470</v>
      </c>
      <c r="D230" s="74"/>
      <c r="E230" s="39">
        <v>2008</v>
      </c>
      <c r="F230" s="8">
        <v>42216</v>
      </c>
      <c r="G230" s="39" t="s">
        <v>3</v>
      </c>
      <c r="H230" s="75">
        <v>168.05</v>
      </c>
      <c r="I230" s="75"/>
      <c r="J230" s="39">
        <v>115</v>
      </c>
      <c r="K230" s="74">
        <f t="shared" si="27"/>
        <v>133373.5</v>
      </c>
      <c r="L230" s="74"/>
      <c r="M230" s="6">
        <f t="shared" si="30"/>
        <v>0.93</v>
      </c>
      <c r="N230" s="39">
        <v>2008</v>
      </c>
      <c r="O230" s="8">
        <v>42222</v>
      </c>
      <c r="P230" s="75">
        <v>169.2</v>
      </c>
      <c r="Q230" s="75"/>
      <c r="R230" s="76">
        <f t="shared" si="32"/>
        <v>-132037</v>
      </c>
      <c r="S230" s="76"/>
      <c r="T230" s="77">
        <f t="shared" si="28"/>
        <v>-115</v>
      </c>
      <c r="U230" s="77"/>
    </row>
    <row r="231" spans="2:21" ht="13.5">
      <c r="B231" s="39">
        <v>28</v>
      </c>
      <c r="C231" s="74">
        <f t="shared" si="31"/>
        <v>2535433</v>
      </c>
      <c r="D231" s="74"/>
      <c r="E231" s="39">
        <v>2008</v>
      </c>
      <c r="F231" s="8">
        <v>42257</v>
      </c>
      <c r="G231" s="39" t="s">
        <v>3</v>
      </c>
      <c r="H231" s="75">
        <v>150.16</v>
      </c>
      <c r="I231" s="75"/>
      <c r="J231" s="39">
        <v>240</v>
      </c>
      <c r="K231" s="74">
        <f t="shared" si="27"/>
        <v>126771.65000000001</v>
      </c>
      <c r="L231" s="74"/>
      <c r="M231" s="6">
        <f t="shared" si="30"/>
        <v>0.42</v>
      </c>
      <c r="N231" s="39">
        <v>2008</v>
      </c>
      <c r="O231" s="8">
        <v>42259</v>
      </c>
      <c r="P231" s="75">
        <v>152.56</v>
      </c>
      <c r="Q231" s="75"/>
      <c r="R231" s="76">
        <f t="shared" si="32"/>
        <v>-124444</v>
      </c>
      <c r="S231" s="76"/>
      <c r="T231" s="77">
        <f t="shared" si="28"/>
        <v>-240</v>
      </c>
      <c r="U231" s="77"/>
    </row>
    <row r="232" spans="2:21" ht="13.5">
      <c r="B232" s="39">
        <v>29</v>
      </c>
      <c r="C232" s="74">
        <f t="shared" si="31"/>
        <v>2410989</v>
      </c>
      <c r="D232" s="74"/>
      <c r="E232" s="39">
        <v>2008</v>
      </c>
      <c r="F232" s="8">
        <v>42284</v>
      </c>
      <c r="G232" s="39" t="s">
        <v>3</v>
      </c>
      <c r="H232" s="75">
        <v>136.49</v>
      </c>
      <c r="I232" s="75"/>
      <c r="J232" s="39">
        <v>451</v>
      </c>
      <c r="K232" s="74">
        <f t="shared" si="27"/>
        <v>120549.45000000001</v>
      </c>
      <c r="L232" s="74"/>
      <c r="M232" s="6">
        <f t="shared" si="30"/>
        <v>0.21</v>
      </c>
      <c r="N232" s="39">
        <v>2008</v>
      </c>
      <c r="O232" s="8">
        <v>42291</v>
      </c>
      <c r="P232" s="75">
        <v>141</v>
      </c>
      <c r="Q232" s="75"/>
      <c r="R232" s="76">
        <f t="shared" si="32"/>
        <v>-116925</v>
      </c>
      <c r="S232" s="76"/>
      <c r="T232" s="77">
        <f t="shared" si="28"/>
        <v>-451</v>
      </c>
      <c r="U232" s="77"/>
    </row>
    <row r="233" spans="2:21" ht="13.5">
      <c r="B233" s="39">
        <v>30</v>
      </c>
      <c r="C233" s="74">
        <f t="shared" si="31"/>
        <v>2294064</v>
      </c>
      <c r="D233" s="74"/>
      <c r="E233" s="39">
        <v>2009</v>
      </c>
      <c r="F233" s="8">
        <v>42150</v>
      </c>
      <c r="G233" s="39" t="s">
        <v>4</v>
      </c>
      <c r="H233" s="75">
        <v>133.28</v>
      </c>
      <c r="I233" s="75"/>
      <c r="J233" s="39">
        <v>186</v>
      </c>
      <c r="K233" s="74">
        <f t="shared" si="27"/>
        <v>114703.20000000001</v>
      </c>
      <c r="L233" s="74"/>
      <c r="M233" s="6">
        <f t="shared" si="30"/>
        <v>0.49</v>
      </c>
      <c r="N233" s="39">
        <v>2009</v>
      </c>
      <c r="O233" s="8">
        <v>42178</v>
      </c>
      <c r="P233" s="75">
        <v>131.42</v>
      </c>
      <c r="Q233" s="75"/>
      <c r="R233" s="76">
        <f t="shared" si="32"/>
        <v>-112518</v>
      </c>
      <c r="S233" s="76"/>
      <c r="T233" s="77">
        <f t="shared" si="28"/>
        <v>-186</v>
      </c>
      <c r="U233" s="77"/>
    </row>
    <row r="234" spans="2:21" ht="13.5">
      <c r="B234" s="39">
        <v>31</v>
      </c>
      <c r="C234" s="74">
        <f t="shared" si="31"/>
        <v>2181546</v>
      </c>
      <c r="D234" s="74"/>
      <c r="E234" s="39">
        <v>2009</v>
      </c>
      <c r="F234" s="8">
        <v>42201</v>
      </c>
      <c r="G234" s="39" t="s">
        <v>4</v>
      </c>
      <c r="H234" s="75">
        <v>133.22</v>
      </c>
      <c r="I234" s="75"/>
      <c r="J234" s="39">
        <v>167</v>
      </c>
      <c r="K234" s="74">
        <f t="shared" si="27"/>
        <v>109077.3</v>
      </c>
      <c r="L234" s="74"/>
      <c r="M234" s="6">
        <f t="shared" si="30"/>
        <v>0.52</v>
      </c>
      <c r="N234" s="39">
        <v>2009</v>
      </c>
      <c r="O234" s="8">
        <v>42233</v>
      </c>
      <c r="P234" s="75">
        <v>132.75</v>
      </c>
      <c r="Q234" s="75"/>
      <c r="R234" s="76">
        <f t="shared" si="32"/>
        <v>-30172</v>
      </c>
      <c r="S234" s="76"/>
      <c r="T234" s="77">
        <f t="shared" si="28"/>
        <v>-167</v>
      </c>
      <c r="U234" s="77"/>
    </row>
    <row r="235" spans="2:21" ht="13.5">
      <c r="B235" s="39">
        <v>32</v>
      </c>
      <c r="C235" s="74">
        <f t="shared" si="31"/>
        <v>2151374</v>
      </c>
      <c r="D235" s="74"/>
      <c r="E235" s="39">
        <v>2009</v>
      </c>
      <c r="F235" s="8">
        <v>42265</v>
      </c>
      <c r="G235" s="39" t="s">
        <v>4</v>
      </c>
      <c r="H235" s="75">
        <v>134.63</v>
      </c>
      <c r="I235" s="75"/>
      <c r="J235" s="39">
        <v>97</v>
      </c>
      <c r="K235" s="74">
        <f t="shared" si="27"/>
        <v>107568.70000000001</v>
      </c>
      <c r="L235" s="74"/>
      <c r="M235" s="6">
        <f t="shared" si="30"/>
        <v>0.89</v>
      </c>
      <c r="N235" s="39">
        <v>2009</v>
      </c>
      <c r="O235" s="8">
        <v>42271</v>
      </c>
      <c r="P235" s="75">
        <v>133.66</v>
      </c>
      <c r="Q235" s="75"/>
      <c r="R235" s="76">
        <f t="shared" si="32"/>
        <v>-106580</v>
      </c>
      <c r="S235" s="76"/>
      <c r="T235" s="77">
        <f t="shared" si="28"/>
        <v>-97</v>
      </c>
      <c r="U235" s="77"/>
    </row>
    <row r="236" spans="2:21" ht="13.5">
      <c r="B236" s="39">
        <v>33</v>
      </c>
      <c r="C236" s="74">
        <f t="shared" si="31"/>
        <v>2044794</v>
      </c>
      <c r="D236" s="74"/>
      <c r="E236" s="39">
        <v>2009</v>
      </c>
      <c r="F236" s="8">
        <v>133.73</v>
      </c>
      <c r="G236" s="39" t="s">
        <v>4</v>
      </c>
      <c r="H236" s="75">
        <v>133</v>
      </c>
      <c r="I236" s="75"/>
      <c r="J236" s="39">
        <v>149</v>
      </c>
      <c r="K236" s="74">
        <f t="shared" si="27"/>
        <v>102239.70000000001</v>
      </c>
      <c r="L236" s="74"/>
      <c r="M236" s="6">
        <f t="shared" si="30"/>
        <v>0.55</v>
      </c>
      <c r="N236" s="39">
        <v>2009</v>
      </c>
      <c r="O236" s="8">
        <v>42310</v>
      </c>
      <c r="P236" s="75">
        <v>132.25</v>
      </c>
      <c r="Q236" s="75"/>
      <c r="R236" s="76">
        <f t="shared" si="32"/>
        <v>-50925</v>
      </c>
      <c r="S236" s="76"/>
      <c r="T236" s="77">
        <f t="shared" si="28"/>
        <v>-149</v>
      </c>
      <c r="U236" s="77"/>
    </row>
    <row r="237" spans="2:21" ht="13.5">
      <c r="B237" s="39">
        <v>34</v>
      </c>
      <c r="C237" s="74">
        <f t="shared" si="31"/>
        <v>1993869</v>
      </c>
      <c r="D237" s="74"/>
      <c r="E237" s="39">
        <v>2010</v>
      </c>
      <c r="F237" s="8">
        <v>42134</v>
      </c>
      <c r="G237" s="39" t="s">
        <v>3</v>
      </c>
      <c r="H237" s="75">
        <v>118.02</v>
      </c>
      <c r="I237" s="75"/>
      <c r="J237" s="39">
        <v>421</v>
      </c>
      <c r="K237" s="74">
        <f t="shared" si="27"/>
        <v>99693.45000000001</v>
      </c>
      <c r="L237" s="74"/>
      <c r="M237" s="6">
        <f t="shared" si="30"/>
        <v>0.19</v>
      </c>
      <c r="N237" s="39">
        <v>2010</v>
      </c>
      <c r="O237" s="8">
        <v>42201</v>
      </c>
      <c r="P237" s="75">
        <v>113.4</v>
      </c>
      <c r="Q237" s="75"/>
      <c r="R237" s="76">
        <f t="shared" si="32"/>
        <v>108370</v>
      </c>
      <c r="S237" s="76"/>
      <c r="T237" s="77">
        <f t="shared" si="28"/>
        <v>461.99999999999903</v>
      </c>
      <c r="U237" s="77"/>
    </row>
    <row r="238" spans="2:21" ht="13.5">
      <c r="B238" s="39">
        <v>35</v>
      </c>
      <c r="C238" s="74">
        <f t="shared" si="31"/>
        <v>2102239</v>
      </c>
      <c r="D238" s="74"/>
      <c r="E238" s="39">
        <v>2010</v>
      </c>
      <c r="F238" s="8">
        <v>42261</v>
      </c>
      <c r="G238" s="39" t="s">
        <v>4</v>
      </c>
      <c r="H238" s="75">
        <v>108.27</v>
      </c>
      <c r="I238" s="75"/>
      <c r="J238" s="39">
        <v>153</v>
      </c>
      <c r="K238" s="74">
        <f t="shared" si="27"/>
        <v>105111.95000000001</v>
      </c>
      <c r="L238" s="74"/>
      <c r="M238" s="6">
        <f t="shared" si="30"/>
        <v>0.55</v>
      </c>
      <c r="N238" s="39">
        <v>2010</v>
      </c>
      <c r="O238" s="8">
        <v>42320</v>
      </c>
      <c r="P238" s="75">
        <v>111.51</v>
      </c>
      <c r="Q238" s="75"/>
      <c r="R238" s="76">
        <f t="shared" si="32"/>
        <v>220000</v>
      </c>
      <c r="S238" s="76"/>
      <c r="T238" s="77">
        <f t="shared" si="28"/>
        <v>324.0000000000009</v>
      </c>
      <c r="U238" s="77"/>
    </row>
    <row r="239" spans="2:21" ht="13.5">
      <c r="B239" s="39">
        <v>36</v>
      </c>
      <c r="C239" s="74">
        <f t="shared" si="31"/>
        <v>2322239</v>
      </c>
      <c r="D239" s="74"/>
      <c r="E239" s="39">
        <v>2011</v>
      </c>
      <c r="F239" s="8">
        <v>42158</v>
      </c>
      <c r="G239" s="39" t="s">
        <v>4</v>
      </c>
      <c r="H239" s="75">
        <v>117.57</v>
      </c>
      <c r="I239" s="75"/>
      <c r="J239" s="39">
        <v>171</v>
      </c>
      <c r="K239" s="74">
        <f t="shared" si="27"/>
        <v>116111.95000000001</v>
      </c>
      <c r="L239" s="74"/>
      <c r="M239" s="6">
        <f t="shared" si="30"/>
        <v>0.55</v>
      </c>
      <c r="N239" s="39">
        <v>2011</v>
      </c>
      <c r="O239" s="8">
        <v>42165</v>
      </c>
      <c r="P239" s="75">
        <v>115.86</v>
      </c>
      <c r="Q239" s="75"/>
      <c r="R239" s="76">
        <f t="shared" si="32"/>
        <v>-116111</v>
      </c>
      <c r="S239" s="76"/>
      <c r="T239" s="77">
        <f t="shared" si="28"/>
        <v>-171</v>
      </c>
      <c r="U239" s="77"/>
    </row>
    <row r="240" spans="2:21" ht="13.5">
      <c r="B240" s="39">
        <v>37</v>
      </c>
      <c r="C240" s="74">
        <f t="shared" si="31"/>
        <v>2206128</v>
      </c>
      <c r="D240" s="74"/>
      <c r="E240" s="39">
        <v>2011</v>
      </c>
      <c r="F240" s="8">
        <v>42219</v>
      </c>
      <c r="G240" s="39" t="s">
        <v>3</v>
      </c>
      <c r="H240" s="75">
        <v>110.92</v>
      </c>
      <c r="I240" s="75"/>
      <c r="J240" s="39">
        <v>324</v>
      </c>
      <c r="K240" s="74">
        <f t="shared" si="27"/>
        <v>110306.40000000001</v>
      </c>
      <c r="L240" s="74"/>
      <c r="M240" s="6">
        <f t="shared" si="30"/>
        <v>0.27</v>
      </c>
      <c r="N240" s="39">
        <v>2011</v>
      </c>
      <c r="O240" s="8">
        <v>42287</v>
      </c>
      <c r="P240" s="75">
        <v>104.95</v>
      </c>
      <c r="Q240" s="75"/>
      <c r="R240" s="76">
        <f t="shared" si="32"/>
        <v>199000</v>
      </c>
      <c r="S240" s="76"/>
      <c r="T240" s="77">
        <f t="shared" si="28"/>
        <v>596.9999999999999</v>
      </c>
      <c r="U240" s="77"/>
    </row>
    <row r="241" spans="2:21" ht="13.5">
      <c r="B241" s="39">
        <v>38</v>
      </c>
      <c r="C241" s="74">
        <f t="shared" si="31"/>
        <v>2405128</v>
      </c>
      <c r="D241" s="74"/>
      <c r="E241" s="39">
        <v>2012</v>
      </c>
      <c r="F241" s="8">
        <v>42075</v>
      </c>
      <c r="G241" s="39" t="s">
        <v>4</v>
      </c>
      <c r="H241" s="75">
        <v>108.28</v>
      </c>
      <c r="I241" s="75"/>
      <c r="J241" s="39">
        <v>80</v>
      </c>
      <c r="K241" s="74">
        <f t="shared" si="27"/>
        <v>120256.40000000001</v>
      </c>
      <c r="L241" s="74"/>
      <c r="M241" s="6">
        <f t="shared" si="30"/>
        <v>1.21</v>
      </c>
      <c r="N241" s="39">
        <v>2012</v>
      </c>
      <c r="O241" s="8">
        <v>42098</v>
      </c>
      <c r="P241" s="75">
        <v>107.48</v>
      </c>
      <c r="Q241" s="75"/>
      <c r="R241" s="76">
        <f t="shared" si="32"/>
        <v>-119506</v>
      </c>
      <c r="S241" s="76"/>
      <c r="T241" s="77">
        <f t="shared" si="28"/>
        <v>-80</v>
      </c>
      <c r="U241" s="77"/>
    </row>
    <row r="242" spans="2:21" ht="13.5">
      <c r="B242" s="39">
        <v>39</v>
      </c>
      <c r="C242" s="74">
        <f t="shared" si="31"/>
        <v>2285622</v>
      </c>
      <c r="D242" s="74"/>
      <c r="E242" s="39">
        <v>2012</v>
      </c>
      <c r="F242" s="8">
        <v>42260</v>
      </c>
      <c r="G242" s="39" t="s">
        <v>4</v>
      </c>
      <c r="H242" s="75">
        <v>100.76</v>
      </c>
      <c r="I242" s="75"/>
      <c r="J242" s="39">
        <v>133</v>
      </c>
      <c r="K242" s="74">
        <f t="shared" si="27"/>
        <v>114281.1</v>
      </c>
      <c r="L242" s="74"/>
      <c r="M242" s="6">
        <f t="shared" si="30"/>
        <v>0.69</v>
      </c>
      <c r="N242" s="39">
        <v>2013</v>
      </c>
      <c r="O242" s="8">
        <v>42168</v>
      </c>
      <c r="P242" s="75">
        <v>124.91</v>
      </c>
      <c r="Q242" s="75"/>
      <c r="R242" s="76">
        <f t="shared" si="32"/>
        <v>2057222</v>
      </c>
      <c r="S242" s="76"/>
      <c r="T242" s="77">
        <f t="shared" si="28"/>
        <v>2414.999999999999</v>
      </c>
      <c r="U242" s="77"/>
    </row>
    <row r="243" spans="2:21" ht="13.5">
      <c r="B243" s="39">
        <v>40</v>
      </c>
      <c r="C243" s="74">
        <f t="shared" si="31"/>
        <v>4342844</v>
      </c>
      <c r="D243" s="74"/>
      <c r="E243" s="39">
        <v>2013</v>
      </c>
      <c r="F243" s="8">
        <v>42321</v>
      </c>
      <c r="G243" s="39" t="s">
        <v>4</v>
      </c>
      <c r="H243" s="75">
        <v>133.96</v>
      </c>
      <c r="I243" s="75"/>
      <c r="J243" s="39">
        <v>75</v>
      </c>
      <c r="K243" s="74">
        <f t="shared" si="27"/>
        <v>217142.2</v>
      </c>
      <c r="L243" s="74"/>
      <c r="M243" s="6">
        <f t="shared" si="30"/>
        <v>2.34</v>
      </c>
      <c r="N243" s="39">
        <v>2014</v>
      </c>
      <c r="O243" s="8">
        <v>42017</v>
      </c>
      <c r="P243" s="75">
        <v>140.99</v>
      </c>
      <c r="Q243" s="75"/>
      <c r="R243" s="76">
        <f t="shared" si="32"/>
        <v>2030888</v>
      </c>
      <c r="S243" s="76"/>
      <c r="T243" s="77">
        <f t="shared" si="28"/>
        <v>703.0000000000001</v>
      </c>
      <c r="U243" s="77"/>
    </row>
    <row r="244" spans="2:21" ht="13.5">
      <c r="B244" s="39">
        <v>41</v>
      </c>
      <c r="C244" s="74">
        <f t="shared" si="31"/>
        <v>6373732</v>
      </c>
      <c r="D244" s="74"/>
      <c r="E244" s="39">
        <v>2014</v>
      </c>
      <c r="F244" s="8">
        <v>42164</v>
      </c>
      <c r="G244" s="39" t="s">
        <v>4</v>
      </c>
      <c r="H244" s="75">
        <v>139.96</v>
      </c>
      <c r="I244" s="75"/>
      <c r="J244" s="39">
        <v>131</v>
      </c>
      <c r="K244" s="74">
        <f t="shared" si="27"/>
        <v>318686.60000000003</v>
      </c>
      <c r="L244" s="74"/>
      <c r="M244" s="6">
        <f t="shared" si="30"/>
        <v>1.97</v>
      </c>
      <c r="N244" s="39">
        <v>2014</v>
      </c>
      <c r="O244" s="8">
        <v>42165</v>
      </c>
      <c r="P244" s="75">
        <v>138.65</v>
      </c>
      <c r="Q244" s="75"/>
      <c r="R244" s="76">
        <f t="shared" si="32"/>
        <v>-318604</v>
      </c>
      <c r="S244" s="76"/>
      <c r="T244" s="77">
        <f t="shared" si="28"/>
        <v>-131</v>
      </c>
      <c r="U244" s="77"/>
    </row>
    <row r="245" spans="2:21" ht="13.5">
      <c r="B245" s="39">
        <v>42</v>
      </c>
      <c r="C245" s="74">
        <f t="shared" si="31"/>
        <v>6055128</v>
      </c>
      <c r="D245" s="74"/>
      <c r="E245" s="39">
        <v>2014</v>
      </c>
      <c r="F245" s="8">
        <v>42333</v>
      </c>
      <c r="G245" s="39" t="s">
        <v>4</v>
      </c>
      <c r="H245" s="75">
        <v>147.4</v>
      </c>
      <c r="I245" s="75"/>
      <c r="J245" s="39">
        <v>121</v>
      </c>
      <c r="K245" s="74">
        <f t="shared" si="27"/>
        <v>302756.4</v>
      </c>
      <c r="L245" s="74"/>
      <c r="M245" s="6">
        <f t="shared" si="30"/>
        <v>2.02</v>
      </c>
      <c r="N245" s="39">
        <v>2014</v>
      </c>
      <c r="O245" s="8">
        <v>42341</v>
      </c>
      <c r="P245" s="75">
        <v>146.93</v>
      </c>
      <c r="Q245" s="75"/>
      <c r="R245" s="76">
        <f t="shared" si="32"/>
        <v>-117209</v>
      </c>
      <c r="S245" s="76"/>
      <c r="T245" s="77">
        <f t="shared" si="28"/>
        <v>-121</v>
      </c>
      <c r="U245" s="77"/>
    </row>
    <row r="246" spans="2:21" ht="13.5">
      <c r="B246" s="39">
        <v>43</v>
      </c>
      <c r="C246" s="74">
        <f t="shared" si="31"/>
        <v>5937919</v>
      </c>
      <c r="D246" s="74"/>
      <c r="E246" s="39">
        <v>2015</v>
      </c>
      <c r="F246" s="8">
        <v>42198</v>
      </c>
      <c r="G246" s="39" t="s">
        <v>3</v>
      </c>
      <c r="H246" s="75">
        <v>135.53</v>
      </c>
      <c r="I246" s="75"/>
      <c r="J246" s="39">
        <v>230</v>
      </c>
      <c r="K246" s="74">
        <f t="shared" si="27"/>
        <v>296895.95</v>
      </c>
      <c r="L246" s="74"/>
      <c r="M246" s="6">
        <f t="shared" si="30"/>
        <v>1.04</v>
      </c>
      <c r="N246" s="39">
        <v>2015</v>
      </c>
      <c r="O246" s="8">
        <v>42227</v>
      </c>
      <c r="P246" s="75">
        <v>137.83</v>
      </c>
      <c r="Q246" s="75"/>
      <c r="R246" s="76">
        <f t="shared" si="32"/>
        <v>-295308</v>
      </c>
      <c r="S246" s="76"/>
      <c r="T246" s="77">
        <f t="shared" si="28"/>
        <v>-230</v>
      </c>
      <c r="U246" s="77"/>
    </row>
    <row r="247" spans="2:21" ht="13.5">
      <c r="B247" s="39">
        <v>44</v>
      </c>
      <c r="C247" s="74">
        <f t="shared" si="31"/>
        <v>5642611</v>
      </c>
      <c r="D247" s="74"/>
      <c r="E247" s="39">
        <v>2015</v>
      </c>
      <c r="F247" s="8">
        <v>42317</v>
      </c>
      <c r="G247" s="39" t="s">
        <v>3</v>
      </c>
      <c r="H247" s="75">
        <v>132.17</v>
      </c>
      <c r="I247" s="75"/>
      <c r="J247" s="39">
        <v>102</v>
      </c>
      <c r="K247" s="74">
        <f t="shared" si="27"/>
        <v>282130.55</v>
      </c>
      <c r="L247" s="74"/>
      <c r="M247" s="6">
        <f t="shared" si="30"/>
        <v>2.24</v>
      </c>
      <c r="N247" s="39">
        <v>2015</v>
      </c>
      <c r="O247" s="8">
        <v>42341</v>
      </c>
      <c r="P247" s="75">
        <v>133.19</v>
      </c>
      <c r="Q247" s="75"/>
      <c r="R247" s="76">
        <f t="shared" si="32"/>
        <v>-282074</v>
      </c>
      <c r="S247" s="76"/>
      <c r="T247" s="77">
        <f t="shared" si="28"/>
        <v>-102</v>
      </c>
      <c r="U247" s="77"/>
    </row>
    <row r="248" spans="2:21" ht="13.5">
      <c r="B248" s="39">
        <v>45</v>
      </c>
      <c r="C248" s="74">
        <f t="shared" si="31"/>
        <v>5360537</v>
      </c>
      <c r="D248" s="74"/>
      <c r="E248" s="39"/>
      <c r="F248" s="8"/>
      <c r="G248" s="39" t="s">
        <v>4</v>
      </c>
      <c r="H248" s="75"/>
      <c r="I248" s="75"/>
      <c r="J248" s="39"/>
      <c r="K248" s="74">
        <f t="shared" si="27"/>
      </c>
      <c r="L248" s="74"/>
      <c r="M248" s="6">
        <f t="shared" si="30"/>
      </c>
      <c r="N248" s="39"/>
      <c r="O248" s="8"/>
      <c r="P248" s="75"/>
      <c r="Q248" s="75"/>
      <c r="R248" s="76">
        <f t="shared" si="32"/>
      </c>
      <c r="S248" s="76"/>
      <c r="T248" s="77">
        <f t="shared" si="28"/>
      </c>
      <c r="U248" s="77"/>
    </row>
    <row r="249" spans="2:21" ht="13.5">
      <c r="B249" s="39">
        <v>46</v>
      </c>
      <c r="C249" s="74">
        <f t="shared" si="31"/>
      </c>
      <c r="D249" s="74"/>
      <c r="E249" s="39"/>
      <c r="F249" s="8"/>
      <c r="G249" s="39" t="s">
        <v>4</v>
      </c>
      <c r="H249" s="75"/>
      <c r="I249" s="75"/>
      <c r="J249" s="39"/>
      <c r="K249" s="74">
        <f t="shared" si="27"/>
      </c>
      <c r="L249" s="74"/>
      <c r="M249" s="6">
        <f t="shared" si="30"/>
      </c>
      <c r="N249" s="39"/>
      <c r="O249" s="8"/>
      <c r="P249" s="75"/>
      <c r="Q249" s="75"/>
      <c r="R249" s="76">
        <f t="shared" si="32"/>
      </c>
      <c r="S249" s="76"/>
      <c r="T249" s="77">
        <f t="shared" si="28"/>
      </c>
      <c r="U249" s="77"/>
    </row>
    <row r="252" spans="2:21" ht="13.5">
      <c r="B252" s="54" t="s">
        <v>21</v>
      </c>
      <c r="C252" s="56" t="s">
        <v>22</v>
      </c>
      <c r="D252" s="57"/>
      <c r="E252" s="60" t="s">
        <v>23</v>
      </c>
      <c r="F252" s="61"/>
      <c r="G252" s="61"/>
      <c r="H252" s="61"/>
      <c r="I252" s="62"/>
      <c r="J252" s="63" t="s">
        <v>57</v>
      </c>
      <c r="K252" s="64"/>
      <c r="L252" s="65"/>
      <c r="M252" s="66" t="s">
        <v>24</v>
      </c>
      <c r="N252" s="67" t="s">
        <v>25</v>
      </c>
      <c r="O252" s="68"/>
      <c r="P252" s="68"/>
      <c r="Q252" s="69"/>
      <c r="R252" s="70" t="s">
        <v>26</v>
      </c>
      <c r="S252" s="70"/>
      <c r="T252" s="70"/>
      <c r="U252" s="70"/>
    </row>
    <row r="253" spans="2:21" ht="13.5">
      <c r="B253" s="55"/>
      <c r="C253" s="58"/>
      <c r="D253" s="59"/>
      <c r="E253" s="19" t="s">
        <v>27</v>
      </c>
      <c r="F253" s="19" t="s">
        <v>28</v>
      </c>
      <c r="G253" s="19" t="s">
        <v>29</v>
      </c>
      <c r="H253" s="71" t="s">
        <v>30</v>
      </c>
      <c r="I253" s="62"/>
      <c r="J253" s="4" t="s">
        <v>31</v>
      </c>
      <c r="K253" s="72" t="s">
        <v>32</v>
      </c>
      <c r="L253" s="65"/>
      <c r="M253" s="66"/>
      <c r="N253" s="5" t="s">
        <v>27</v>
      </c>
      <c r="O253" s="5" t="s">
        <v>28</v>
      </c>
      <c r="P253" s="73" t="s">
        <v>30</v>
      </c>
      <c r="Q253" s="69"/>
      <c r="R253" s="70" t="s">
        <v>33</v>
      </c>
      <c r="S253" s="70"/>
      <c r="T253" s="70" t="s">
        <v>31</v>
      </c>
      <c r="U253" s="70"/>
    </row>
    <row r="254" spans="2:21" s="20" customFormat="1" ht="13.5">
      <c r="B254" s="39">
        <v>1</v>
      </c>
      <c r="C254" s="74">
        <v>1000000</v>
      </c>
      <c r="D254" s="74"/>
      <c r="E254" s="39">
        <v>1995</v>
      </c>
      <c r="F254" s="8">
        <v>20154</v>
      </c>
      <c r="G254" s="39" t="s">
        <v>3</v>
      </c>
      <c r="H254" s="75">
        <v>128.87</v>
      </c>
      <c r="I254" s="75"/>
      <c r="J254" s="39">
        <v>268</v>
      </c>
      <c r="K254" s="74">
        <f>IF(F254="","",C254*0.1)</f>
        <v>100000</v>
      </c>
      <c r="L254" s="74"/>
      <c r="M254" s="6">
        <f>IF(J254="","",ROUNDDOWN(K254/(J254/81)/100000,2))</f>
        <v>0.3</v>
      </c>
      <c r="N254" s="39">
        <v>1995</v>
      </c>
      <c r="O254" s="8">
        <v>42078</v>
      </c>
      <c r="P254" s="75">
        <v>124.8</v>
      </c>
      <c r="Q254" s="75"/>
      <c r="R254" s="76">
        <f aca="true" t="shared" si="33" ref="R254:R273">IF(O254="","",ROUNDDOWN((IF(G254="売",H254-P254,P254-H254))*M254*10000000/81,0))</f>
        <v>150740</v>
      </c>
      <c r="S254" s="76"/>
      <c r="T254" s="77">
        <f>IF(O254="","",IF(R254&lt;0,J254*(-1),IF(G254="買",(P254-H254)*100,(H254-P254)*100)))</f>
        <v>407.00000000000074</v>
      </c>
      <c r="U254" s="77"/>
    </row>
    <row r="255" spans="2:21" s="20" customFormat="1" ht="13.5">
      <c r="B255" s="39">
        <v>2</v>
      </c>
      <c r="C255" s="74">
        <f>IF(R254="",J260,C254+R254)</f>
        <v>1150740</v>
      </c>
      <c r="D255" s="74"/>
      <c r="E255" s="39">
        <v>1996</v>
      </c>
      <c r="F255" s="8">
        <v>34899</v>
      </c>
      <c r="G255" s="39" t="s">
        <v>4</v>
      </c>
      <c r="H255" s="75">
        <v>124.58</v>
      </c>
      <c r="I255" s="75"/>
      <c r="J255" s="39">
        <v>140</v>
      </c>
      <c r="K255" s="74">
        <f aca="true" t="shared" si="34" ref="K255:K298">IF(F255="","",C255*0.1)</f>
        <v>115074</v>
      </c>
      <c r="L255" s="74"/>
      <c r="M255" s="6">
        <f>IF(J255="","",ROUNDDOWN(K255/(J255/81)/100000,2))</f>
        <v>0.66</v>
      </c>
      <c r="N255" s="39">
        <v>1996</v>
      </c>
      <c r="O255" s="8">
        <v>42210</v>
      </c>
      <c r="P255" s="83">
        <v>122.84</v>
      </c>
      <c r="Q255" s="83"/>
      <c r="R255" s="76">
        <f t="shared" si="33"/>
        <v>-141777</v>
      </c>
      <c r="S255" s="76"/>
      <c r="T255" s="77">
        <f aca="true" t="shared" si="35" ref="T255:T298">IF(O255="","",IF(R255&lt;0,J255*(-1),IF(G255="買",(P255-H255)*100,(H255-P255)*100)))</f>
        <v>-140</v>
      </c>
      <c r="U255" s="77"/>
    </row>
    <row r="256" spans="2:21" ht="13.5">
      <c r="B256" s="39">
        <v>3</v>
      </c>
      <c r="C256" s="74">
        <f aca="true" t="shared" si="36" ref="C256:C266">IF(R255="","",C255+R255)</f>
        <v>1008963</v>
      </c>
      <c r="D256" s="74"/>
      <c r="E256" s="39">
        <v>1997</v>
      </c>
      <c r="F256" s="8">
        <v>42013</v>
      </c>
      <c r="G256" s="39" t="s">
        <v>3</v>
      </c>
      <c r="H256" s="75">
        <v>143.57</v>
      </c>
      <c r="I256" s="75"/>
      <c r="J256" s="39">
        <v>242</v>
      </c>
      <c r="K256" s="74">
        <f t="shared" si="34"/>
        <v>100896.3</v>
      </c>
      <c r="L256" s="74"/>
      <c r="M256" s="6">
        <f>IF(J256="","",ROUNDDOWN(K256/(J256/81)/100000,2))</f>
        <v>0.33</v>
      </c>
      <c r="N256" s="39">
        <v>1997</v>
      </c>
      <c r="O256" s="8">
        <v>42021</v>
      </c>
      <c r="P256" s="75">
        <v>142.81</v>
      </c>
      <c r="Q256" s="75"/>
      <c r="R256" s="76">
        <f t="shared" si="33"/>
        <v>30962</v>
      </c>
      <c r="S256" s="76"/>
      <c r="T256" s="77">
        <f t="shared" si="35"/>
        <v>75.99999999999909</v>
      </c>
      <c r="U256" s="77"/>
    </row>
    <row r="257" spans="2:21" ht="13.5">
      <c r="B257" s="39">
        <v>4</v>
      </c>
      <c r="C257" s="74">
        <f t="shared" si="36"/>
        <v>1039925</v>
      </c>
      <c r="D257" s="74"/>
      <c r="E257" s="39">
        <v>1997</v>
      </c>
      <c r="F257" s="8">
        <v>42081</v>
      </c>
      <c r="G257" s="39" t="s">
        <v>4</v>
      </c>
      <c r="H257" s="75">
        <v>143.36</v>
      </c>
      <c r="I257" s="75"/>
      <c r="J257" s="39">
        <v>124</v>
      </c>
      <c r="K257" s="74">
        <f t="shared" si="34"/>
        <v>103992.5</v>
      </c>
      <c r="L257" s="74"/>
      <c r="M257" s="6">
        <f aca="true" t="shared" si="37" ref="M257:M298">IF(J257="","",ROUNDDOWN(K257/(J257/81)/100000,2))</f>
        <v>0.67</v>
      </c>
      <c r="N257" s="39">
        <v>1997</v>
      </c>
      <c r="O257" s="8">
        <v>42084</v>
      </c>
      <c r="P257" s="75">
        <v>142.12</v>
      </c>
      <c r="Q257" s="75"/>
      <c r="R257" s="76">
        <f t="shared" si="33"/>
        <v>-102567</v>
      </c>
      <c r="S257" s="76"/>
      <c r="T257" s="77">
        <f t="shared" si="35"/>
        <v>-124</v>
      </c>
      <c r="U257" s="77"/>
    </row>
    <row r="258" spans="2:21" s="20" customFormat="1" ht="13.5">
      <c r="B258" s="39">
        <v>5</v>
      </c>
      <c r="C258" s="74">
        <f t="shared" si="36"/>
        <v>937358</v>
      </c>
      <c r="D258" s="74"/>
      <c r="E258" s="39">
        <v>1997</v>
      </c>
      <c r="F258" s="8">
        <v>42301</v>
      </c>
      <c r="G258" s="39" t="s">
        <v>4</v>
      </c>
      <c r="H258" s="75">
        <v>135.26</v>
      </c>
      <c r="I258" s="75"/>
      <c r="J258" s="39">
        <v>265</v>
      </c>
      <c r="K258" s="74">
        <f t="shared" si="34"/>
        <v>93735.8</v>
      </c>
      <c r="L258" s="74"/>
      <c r="M258" s="6">
        <f t="shared" si="37"/>
        <v>0.28</v>
      </c>
      <c r="N258" s="39">
        <v>1997</v>
      </c>
      <c r="O258" s="8">
        <v>42329</v>
      </c>
      <c r="P258" s="75">
        <v>139.84</v>
      </c>
      <c r="Q258" s="75"/>
      <c r="R258" s="76">
        <f t="shared" si="33"/>
        <v>158320</v>
      </c>
      <c r="S258" s="76"/>
      <c r="T258" s="77">
        <f t="shared" si="35"/>
        <v>458.00000000000125</v>
      </c>
      <c r="U258" s="77"/>
    </row>
    <row r="259" spans="2:21" s="20" customFormat="1" ht="13.5">
      <c r="B259" s="39">
        <v>6</v>
      </c>
      <c r="C259" s="74">
        <f t="shared" si="36"/>
        <v>1095678</v>
      </c>
      <c r="D259" s="74"/>
      <c r="E259" s="39">
        <v>1998</v>
      </c>
      <c r="F259" s="8">
        <v>42202</v>
      </c>
      <c r="G259" s="39" t="s">
        <v>4</v>
      </c>
      <c r="H259" s="75">
        <v>153.58</v>
      </c>
      <c r="I259" s="75"/>
      <c r="J259" s="39">
        <v>186</v>
      </c>
      <c r="K259" s="74">
        <f t="shared" si="34"/>
        <v>109567.8</v>
      </c>
      <c r="L259" s="74"/>
      <c r="M259" s="6">
        <f t="shared" si="37"/>
        <v>0.47</v>
      </c>
      <c r="N259" s="39">
        <v>1998</v>
      </c>
      <c r="O259" s="8">
        <v>42236</v>
      </c>
      <c r="P259" s="75">
        <v>153.89</v>
      </c>
      <c r="Q259" s="75"/>
      <c r="R259" s="76">
        <f t="shared" si="33"/>
        <v>17987</v>
      </c>
      <c r="S259" s="76"/>
      <c r="T259" s="77">
        <f t="shared" si="35"/>
        <v>30.999999999997385</v>
      </c>
      <c r="U259" s="77"/>
    </row>
    <row r="260" spans="2:21" ht="13.5">
      <c r="B260" s="39">
        <v>7</v>
      </c>
      <c r="C260" s="74">
        <f t="shared" si="36"/>
        <v>1113665</v>
      </c>
      <c r="D260" s="74"/>
      <c r="E260" s="39">
        <v>1999</v>
      </c>
      <c r="F260" s="8">
        <v>42008</v>
      </c>
      <c r="G260" s="39" t="s">
        <v>3</v>
      </c>
      <c r="H260" s="75">
        <v>132</v>
      </c>
      <c r="I260" s="75"/>
      <c r="J260" s="39">
        <v>409</v>
      </c>
      <c r="K260" s="74">
        <f t="shared" si="34"/>
        <v>111366.5</v>
      </c>
      <c r="L260" s="74"/>
      <c r="M260" s="6">
        <f t="shared" si="37"/>
        <v>0.22</v>
      </c>
      <c r="N260" s="39">
        <v>1999</v>
      </c>
      <c r="O260" s="8">
        <v>42052</v>
      </c>
      <c r="P260" s="75">
        <v>133.91</v>
      </c>
      <c r="Q260" s="75"/>
      <c r="R260" s="76">
        <f t="shared" si="33"/>
        <v>-51876</v>
      </c>
      <c r="S260" s="76"/>
      <c r="T260" s="77">
        <f t="shared" si="35"/>
        <v>-409</v>
      </c>
      <c r="U260" s="77"/>
    </row>
    <row r="261" spans="2:21" ht="13.5">
      <c r="B261" s="39">
        <v>8</v>
      </c>
      <c r="C261" s="74">
        <f t="shared" si="36"/>
        <v>1061789</v>
      </c>
      <c r="D261" s="74"/>
      <c r="E261" s="39">
        <v>2000</v>
      </c>
      <c r="F261" s="8">
        <v>42357</v>
      </c>
      <c r="G261" s="39" t="s">
        <v>4</v>
      </c>
      <c r="H261" s="75">
        <v>100.83</v>
      </c>
      <c r="I261" s="75"/>
      <c r="J261" s="39">
        <v>146</v>
      </c>
      <c r="K261" s="74">
        <f t="shared" si="34"/>
        <v>106178.90000000001</v>
      </c>
      <c r="L261" s="74"/>
      <c r="M261" s="6">
        <f t="shared" si="37"/>
        <v>0.58</v>
      </c>
      <c r="N261" s="39">
        <v>2001</v>
      </c>
      <c r="O261" s="8">
        <v>42026</v>
      </c>
      <c r="P261" s="75">
        <v>108.565</v>
      </c>
      <c r="Q261" s="75"/>
      <c r="R261" s="76">
        <f t="shared" si="33"/>
        <v>553864</v>
      </c>
      <c r="S261" s="76"/>
      <c r="T261" s="77">
        <f t="shared" si="35"/>
        <v>773.5</v>
      </c>
      <c r="U261" s="77"/>
    </row>
    <row r="262" spans="2:21" ht="13.5">
      <c r="B262" s="39">
        <v>9</v>
      </c>
      <c r="C262" s="74">
        <f t="shared" si="36"/>
        <v>1615653</v>
      </c>
      <c r="D262" s="74"/>
      <c r="E262" s="39">
        <v>2001</v>
      </c>
      <c r="F262" s="8">
        <v>42357</v>
      </c>
      <c r="G262" s="39" t="s">
        <v>4</v>
      </c>
      <c r="H262" s="75">
        <v>116.04</v>
      </c>
      <c r="I262" s="75"/>
      <c r="J262" s="39">
        <v>170</v>
      </c>
      <c r="K262" s="74">
        <f t="shared" si="34"/>
        <v>161565.30000000002</v>
      </c>
      <c r="L262" s="74"/>
      <c r="M262" s="6">
        <f t="shared" si="37"/>
        <v>0.76</v>
      </c>
      <c r="N262" s="39">
        <v>2001</v>
      </c>
      <c r="O262" s="8">
        <v>42362</v>
      </c>
      <c r="P262" s="75">
        <v>114.34</v>
      </c>
      <c r="Q262" s="75"/>
      <c r="R262" s="76">
        <f t="shared" si="33"/>
        <v>-159506</v>
      </c>
      <c r="S262" s="76"/>
      <c r="T262" s="77">
        <f t="shared" si="35"/>
        <v>-170</v>
      </c>
      <c r="U262" s="77"/>
    </row>
    <row r="263" spans="2:21" ht="13.5">
      <c r="B263" s="39">
        <v>10</v>
      </c>
      <c r="C263" s="74">
        <f t="shared" si="36"/>
        <v>1456147</v>
      </c>
      <c r="D263" s="74"/>
      <c r="E263" s="39">
        <v>2002</v>
      </c>
      <c r="F263" s="8">
        <v>42005</v>
      </c>
      <c r="G263" s="39" t="s">
        <v>4</v>
      </c>
      <c r="H263" s="75">
        <v>117.42</v>
      </c>
      <c r="I263" s="75"/>
      <c r="J263" s="39">
        <v>165</v>
      </c>
      <c r="K263" s="74">
        <f t="shared" si="34"/>
        <v>145614.7</v>
      </c>
      <c r="L263" s="74"/>
      <c r="M263" s="6">
        <f t="shared" si="37"/>
        <v>0.71</v>
      </c>
      <c r="N263" s="39">
        <v>2002</v>
      </c>
      <c r="O263" s="8">
        <v>42019</v>
      </c>
      <c r="P263" s="75">
        <v>115.77</v>
      </c>
      <c r="Q263" s="75"/>
      <c r="R263" s="76">
        <f t="shared" si="33"/>
        <v>-144629</v>
      </c>
      <c r="S263" s="76"/>
      <c r="T263" s="77">
        <f t="shared" si="35"/>
        <v>-165</v>
      </c>
      <c r="U263" s="77"/>
    </row>
    <row r="264" spans="2:21" ht="13.5">
      <c r="B264" s="39">
        <v>11</v>
      </c>
      <c r="C264" s="74">
        <f t="shared" si="36"/>
        <v>1311518</v>
      </c>
      <c r="D264" s="74"/>
      <c r="E264" s="39">
        <v>2002</v>
      </c>
      <c r="F264" s="8">
        <v>113.36</v>
      </c>
      <c r="G264" s="39" t="s">
        <v>4</v>
      </c>
      <c r="H264" s="75">
        <v>113.36</v>
      </c>
      <c r="I264" s="75"/>
      <c r="J264" s="39">
        <v>148</v>
      </c>
      <c r="K264" s="74">
        <f t="shared" si="34"/>
        <v>131151.80000000002</v>
      </c>
      <c r="L264" s="74"/>
      <c r="M264" s="6">
        <f t="shared" si="37"/>
        <v>0.71</v>
      </c>
      <c r="N264" s="39">
        <v>2002</v>
      </c>
      <c r="O264" s="8">
        <v>42102</v>
      </c>
      <c r="P264" s="75">
        <v>115.25</v>
      </c>
      <c r="Q264" s="75"/>
      <c r="R264" s="76">
        <f t="shared" si="33"/>
        <v>165666</v>
      </c>
      <c r="S264" s="76"/>
      <c r="T264" s="77">
        <f t="shared" si="35"/>
        <v>189.00000000000006</v>
      </c>
      <c r="U264" s="77"/>
    </row>
    <row r="265" spans="2:21" ht="13.5">
      <c r="B265" s="39">
        <v>12</v>
      </c>
      <c r="C265" s="74">
        <f t="shared" si="36"/>
        <v>1477184</v>
      </c>
      <c r="D265" s="74"/>
      <c r="E265" s="39">
        <v>2003</v>
      </c>
      <c r="F265" s="8">
        <v>11.3</v>
      </c>
      <c r="G265" s="39" t="s">
        <v>3</v>
      </c>
      <c r="H265" s="75">
        <v>126.79</v>
      </c>
      <c r="I265" s="75"/>
      <c r="J265" s="39">
        <v>140</v>
      </c>
      <c r="K265" s="74">
        <f t="shared" si="34"/>
        <v>147718.4</v>
      </c>
      <c r="L265" s="74"/>
      <c r="M265" s="6">
        <f t="shared" si="37"/>
        <v>0.85</v>
      </c>
      <c r="N265" s="39">
        <v>2003</v>
      </c>
      <c r="O265" s="8">
        <v>42325</v>
      </c>
      <c r="P265" s="75">
        <v>128.19</v>
      </c>
      <c r="Q265" s="75"/>
      <c r="R265" s="76">
        <f t="shared" si="33"/>
        <v>-146913</v>
      </c>
      <c r="S265" s="76"/>
      <c r="T265" s="77">
        <f t="shared" si="35"/>
        <v>-140</v>
      </c>
      <c r="U265" s="77"/>
    </row>
    <row r="266" spans="2:21" ht="13.5">
      <c r="B266" s="39">
        <v>14</v>
      </c>
      <c r="C266" s="74">
        <f t="shared" si="36"/>
        <v>1330271</v>
      </c>
      <c r="D266" s="74"/>
      <c r="E266" s="39">
        <v>2004</v>
      </c>
      <c r="F266" s="8">
        <v>42340</v>
      </c>
      <c r="G266" s="39" t="s">
        <v>4</v>
      </c>
      <c r="H266" s="75">
        <v>137.02</v>
      </c>
      <c r="I266" s="75"/>
      <c r="J266" s="39">
        <v>97</v>
      </c>
      <c r="K266" s="74">
        <f t="shared" si="34"/>
        <v>133027.1</v>
      </c>
      <c r="L266" s="74"/>
      <c r="M266" s="6">
        <f t="shared" si="37"/>
        <v>1.11</v>
      </c>
      <c r="N266" s="39">
        <v>2005</v>
      </c>
      <c r="O266" s="8">
        <v>42008</v>
      </c>
      <c r="P266" s="75">
        <v>138.29</v>
      </c>
      <c r="Q266" s="75"/>
      <c r="R266" s="76">
        <f t="shared" si="33"/>
        <v>174037</v>
      </c>
      <c r="S266" s="76"/>
      <c r="T266" s="77">
        <f t="shared" si="35"/>
        <v>126.99999999999818</v>
      </c>
      <c r="U266" s="77"/>
    </row>
    <row r="267" spans="2:21" ht="13.5">
      <c r="B267" s="39">
        <v>15</v>
      </c>
      <c r="C267" s="74">
        <f aca="true" t="shared" si="38" ref="C267:C298">IF(R266="","",C266+R266)</f>
        <v>1504308</v>
      </c>
      <c r="D267" s="74"/>
      <c r="E267" s="39">
        <v>2005</v>
      </c>
      <c r="F267" s="8">
        <v>42025</v>
      </c>
      <c r="G267" s="39" t="s">
        <v>4</v>
      </c>
      <c r="H267" s="75">
        <v>134.88</v>
      </c>
      <c r="I267" s="75"/>
      <c r="J267" s="39">
        <v>113</v>
      </c>
      <c r="K267" s="74">
        <f t="shared" si="34"/>
        <v>150430.80000000002</v>
      </c>
      <c r="L267" s="74"/>
      <c r="M267" s="6">
        <f t="shared" si="37"/>
        <v>1.07</v>
      </c>
      <c r="N267" s="39">
        <v>2005</v>
      </c>
      <c r="O267" s="8">
        <v>42029</v>
      </c>
      <c r="P267" s="75">
        <v>133.75</v>
      </c>
      <c r="Q267" s="75"/>
      <c r="R267" s="76">
        <f t="shared" si="33"/>
        <v>-149271</v>
      </c>
      <c r="S267" s="76"/>
      <c r="T267" s="77">
        <f t="shared" si="35"/>
        <v>-113</v>
      </c>
      <c r="U267" s="77"/>
    </row>
    <row r="268" spans="2:21" ht="13.5">
      <c r="B268" s="39">
        <v>16</v>
      </c>
      <c r="C268" s="74">
        <f t="shared" si="38"/>
        <v>1355037</v>
      </c>
      <c r="D268" s="74"/>
      <c r="E268" s="39">
        <v>2005</v>
      </c>
      <c r="F268" s="8">
        <v>42057</v>
      </c>
      <c r="G268" s="39" t="s">
        <v>4</v>
      </c>
      <c r="H268" s="75">
        <v>138.14</v>
      </c>
      <c r="I268" s="75"/>
      <c r="J268" s="39">
        <v>106</v>
      </c>
      <c r="K268" s="74">
        <f t="shared" si="34"/>
        <v>135503.7</v>
      </c>
      <c r="L268" s="74"/>
      <c r="M268" s="6">
        <f t="shared" si="37"/>
        <v>1.03</v>
      </c>
      <c r="N268" s="39">
        <v>2005</v>
      </c>
      <c r="O268" s="8">
        <v>42086</v>
      </c>
      <c r="P268" s="75">
        <v>137.18</v>
      </c>
      <c r="Q268" s="75"/>
      <c r="R268" s="76">
        <f t="shared" si="33"/>
        <v>-122074</v>
      </c>
      <c r="S268" s="76"/>
      <c r="T268" s="77">
        <f t="shared" si="35"/>
        <v>-106</v>
      </c>
      <c r="U268" s="77"/>
    </row>
    <row r="269" spans="2:21" ht="13.5">
      <c r="B269" s="39">
        <v>17</v>
      </c>
      <c r="C269" s="74">
        <f t="shared" si="38"/>
        <v>1232963</v>
      </c>
      <c r="D269" s="74"/>
      <c r="E269" s="39">
        <v>2005</v>
      </c>
      <c r="F269" s="8">
        <v>42290</v>
      </c>
      <c r="G269" s="39" t="s">
        <v>4</v>
      </c>
      <c r="H269" s="75">
        <v>137.73</v>
      </c>
      <c r="I269" s="75"/>
      <c r="J269" s="39">
        <v>78</v>
      </c>
      <c r="K269" s="74">
        <f t="shared" si="34"/>
        <v>123296.3</v>
      </c>
      <c r="L269" s="74"/>
      <c r="M269" s="6">
        <f t="shared" si="37"/>
        <v>1.28</v>
      </c>
      <c r="N269" s="39">
        <v>2005</v>
      </c>
      <c r="O269" s="8">
        <v>42315</v>
      </c>
      <c r="P269" s="75">
        <v>139.3</v>
      </c>
      <c r="Q269" s="75"/>
      <c r="R269" s="76">
        <f t="shared" si="33"/>
        <v>248098</v>
      </c>
      <c r="S269" s="76"/>
      <c r="T269" s="77">
        <f t="shared" si="35"/>
        <v>157.00000000000216</v>
      </c>
      <c r="U269" s="77"/>
    </row>
    <row r="270" spans="2:21" ht="13.5">
      <c r="B270" s="39">
        <v>18</v>
      </c>
      <c r="C270" s="74">
        <f t="shared" si="38"/>
        <v>1481061</v>
      </c>
      <c r="D270" s="74"/>
      <c r="E270" s="39">
        <v>2005</v>
      </c>
      <c r="F270" s="8">
        <v>42331</v>
      </c>
      <c r="G270" s="39" t="s">
        <v>4</v>
      </c>
      <c r="H270" s="75">
        <v>140.5</v>
      </c>
      <c r="I270" s="75"/>
      <c r="J270" s="39">
        <v>101</v>
      </c>
      <c r="K270" s="74">
        <f t="shared" si="34"/>
        <v>148106.1</v>
      </c>
      <c r="L270" s="74"/>
      <c r="M270" s="6">
        <f t="shared" si="37"/>
        <v>1.18</v>
      </c>
      <c r="N270" s="39">
        <v>2005</v>
      </c>
      <c r="O270" s="8">
        <v>42346</v>
      </c>
      <c r="P270" s="75">
        <v>141.25</v>
      </c>
      <c r="Q270" s="75"/>
      <c r="R270" s="76">
        <f t="shared" si="33"/>
        <v>109259</v>
      </c>
      <c r="S270" s="76"/>
      <c r="T270" s="77">
        <f t="shared" si="35"/>
        <v>75</v>
      </c>
      <c r="U270" s="77"/>
    </row>
    <row r="271" spans="2:21" ht="13.5">
      <c r="B271" s="39">
        <v>19</v>
      </c>
      <c r="C271" s="74">
        <f t="shared" si="38"/>
        <v>1590320</v>
      </c>
      <c r="D271" s="74"/>
      <c r="E271" s="39">
        <v>2006</v>
      </c>
      <c r="F271" s="8">
        <v>42023</v>
      </c>
      <c r="G271" s="39" t="s">
        <v>4</v>
      </c>
      <c r="H271" s="75">
        <v>139.75</v>
      </c>
      <c r="I271" s="75"/>
      <c r="J271" s="39">
        <v>97</v>
      </c>
      <c r="K271" s="74">
        <f t="shared" si="34"/>
        <v>159032</v>
      </c>
      <c r="L271" s="74"/>
      <c r="M271" s="6">
        <f t="shared" si="37"/>
        <v>1.32</v>
      </c>
      <c r="N271" s="39">
        <v>2006</v>
      </c>
      <c r="O271" s="8">
        <v>42042</v>
      </c>
      <c r="P271" s="75">
        <v>151.5</v>
      </c>
      <c r="Q271" s="75"/>
      <c r="R271" s="76">
        <f t="shared" si="33"/>
        <v>1914814</v>
      </c>
      <c r="S271" s="76"/>
      <c r="T271" s="77">
        <f t="shared" si="35"/>
        <v>1175</v>
      </c>
      <c r="U271" s="77"/>
    </row>
    <row r="272" spans="2:21" ht="13.5">
      <c r="B272" s="39">
        <v>20</v>
      </c>
      <c r="C272" s="74">
        <f t="shared" si="38"/>
        <v>3505134</v>
      </c>
      <c r="D272" s="74"/>
      <c r="E272" s="39">
        <v>2006</v>
      </c>
      <c r="F272" s="8">
        <v>42147</v>
      </c>
      <c r="G272" s="39" t="s">
        <v>4</v>
      </c>
      <c r="H272" s="75">
        <v>143.86</v>
      </c>
      <c r="I272" s="75"/>
      <c r="J272" s="39">
        <v>124</v>
      </c>
      <c r="K272" s="74">
        <f t="shared" si="34"/>
        <v>350513.4</v>
      </c>
      <c r="L272" s="74"/>
      <c r="M272" s="6">
        <f t="shared" si="37"/>
        <v>2.28</v>
      </c>
      <c r="N272" s="39">
        <v>2006</v>
      </c>
      <c r="O272" s="8">
        <v>42195</v>
      </c>
      <c r="P272" s="75">
        <v>145.31</v>
      </c>
      <c r="Q272" s="75"/>
      <c r="R272" s="76">
        <f t="shared" si="33"/>
        <v>408148</v>
      </c>
      <c r="S272" s="76"/>
      <c r="T272" s="77">
        <f t="shared" si="35"/>
        <v>144.99999999999886</v>
      </c>
      <c r="U272" s="77"/>
    </row>
    <row r="273" spans="2:21" ht="13.5">
      <c r="B273" s="39">
        <v>21</v>
      </c>
      <c r="C273" s="74">
        <f t="shared" si="38"/>
        <v>3913282</v>
      </c>
      <c r="D273" s="74"/>
      <c r="E273" s="39">
        <v>2007</v>
      </c>
      <c r="F273" s="8">
        <v>42093</v>
      </c>
      <c r="G273" s="39" t="s">
        <v>4</v>
      </c>
      <c r="H273" s="75">
        <v>157.59</v>
      </c>
      <c r="I273" s="75"/>
      <c r="J273" s="39">
        <v>94</v>
      </c>
      <c r="K273" s="74">
        <f t="shared" si="34"/>
        <v>391328.2</v>
      </c>
      <c r="L273" s="74"/>
      <c r="M273" s="6">
        <f t="shared" si="37"/>
        <v>3.37</v>
      </c>
      <c r="N273" s="39">
        <v>2007</v>
      </c>
      <c r="O273" s="8">
        <v>42209</v>
      </c>
      <c r="P273" s="75">
        <v>166.49</v>
      </c>
      <c r="Q273" s="75"/>
      <c r="R273" s="76">
        <f t="shared" si="33"/>
        <v>3702839</v>
      </c>
      <c r="S273" s="76"/>
      <c r="T273" s="77">
        <f t="shared" si="35"/>
        <v>890.0000000000006</v>
      </c>
      <c r="U273" s="77"/>
    </row>
    <row r="274" spans="2:21" ht="13.5">
      <c r="B274" s="39">
        <v>22</v>
      </c>
      <c r="C274" s="74">
        <f t="shared" si="38"/>
        <v>7616121</v>
      </c>
      <c r="D274" s="74"/>
      <c r="E274" s="39">
        <v>2007</v>
      </c>
      <c r="F274" s="8">
        <v>42261</v>
      </c>
      <c r="G274" s="39" t="s">
        <v>4</v>
      </c>
      <c r="H274" s="75">
        <v>160.22</v>
      </c>
      <c r="I274" s="75"/>
      <c r="J274" s="39">
        <v>145</v>
      </c>
      <c r="K274" s="74">
        <f t="shared" si="34"/>
        <v>761612.1000000001</v>
      </c>
      <c r="L274" s="74"/>
      <c r="M274" s="6">
        <f t="shared" si="37"/>
        <v>4.25</v>
      </c>
      <c r="N274" s="39">
        <v>2007</v>
      </c>
      <c r="O274" s="8">
        <v>42320</v>
      </c>
      <c r="P274" s="75">
        <v>160.45</v>
      </c>
      <c r="Q274" s="75"/>
      <c r="R274" s="76">
        <f aca="true" t="shared" si="39" ref="R274:R298">IF(O274="","",ROUNDDOWN((IF(G274="売",H274-P274,P274-H274))*M274*10000000/81,0))</f>
        <v>120679</v>
      </c>
      <c r="S274" s="76"/>
      <c r="T274" s="77">
        <f t="shared" si="35"/>
        <v>22.999999999998977</v>
      </c>
      <c r="U274" s="77"/>
    </row>
    <row r="275" spans="2:21" ht="13.5">
      <c r="B275" s="39">
        <v>23</v>
      </c>
      <c r="C275" s="74">
        <f t="shared" si="38"/>
        <v>7736800</v>
      </c>
      <c r="D275" s="74"/>
      <c r="E275" s="39">
        <v>2007</v>
      </c>
      <c r="F275" s="8">
        <v>42330</v>
      </c>
      <c r="G275" s="39" t="s">
        <v>3</v>
      </c>
      <c r="H275" s="75">
        <v>160.83</v>
      </c>
      <c r="I275" s="75"/>
      <c r="J275" s="39">
        <v>144</v>
      </c>
      <c r="K275" s="74">
        <f t="shared" si="34"/>
        <v>773680</v>
      </c>
      <c r="L275" s="74"/>
      <c r="M275" s="6">
        <f t="shared" si="37"/>
        <v>4.35</v>
      </c>
      <c r="N275" s="39">
        <v>2007</v>
      </c>
      <c r="O275" s="8">
        <v>42336</v>
      </c>
      <c r="P275" s="75">
        <v>162.25</v>
      </c>
      <c r="Q275" s="75"/>
      <c r="R275" s="76">
        <f t="shared" si="39"/>
        <v>-762592</v>
      </c>
      <c r="S275" s="76"/>
      <c r="T275" s="77">
        <f t="shared" si="35"/>
        <v>-144</v>
      </c>
      <c r="U275" s="77"/>
    </row>
    <row r="276" spans="2:21" ht="13.5">
      <c r="B276" s="39">
        <v>24</v>
      </c>
      <c r="C276" s="74">
        <f t="shared" si="38"/>
        <v>6974208</v>
      </c>
      <c r="D276" s="74"/>
      <c r="E276" s="39">
        <v>2007</v>
      </c>
      <c r="F276" s="8">
        <v>42342</v>
      </c>
      <c r="G276" s="39" t="s">
        <v>4</v>
      </c>
      <c r="H276" s="75">
        <v>162.38</v>
      </c>
      <c r="I276" s="75"/>
      <c r="J276" s="39">
        <v>144</v>
      </c>
      <c r="K276" s="74">
        <f t="shared" si="34"/>
        <v>697420.8</v>
      </c>
      <c r="L276" s="74"/>
      <c r="M276" s="6">
        <f t="shared" si="37"/>
        <v>3.92</v>
      </c>
      <c r="N276" s="39">
        <v>2008</v>
      </c>
      <c r="O276" s="8">
        <v>42006</v>
      </c>
      <c r="P276" s="75">
        <v>160.74</v>
      </c>
      <c r="Q276" s="75"/>
      <c r="R276" s="76">
        <f t="shared" si="39"/>
        <v>-793679</v>
      </c>
      <c r="S276" s="76"/>
      <c r="T276" s="77">
        <f t="shared" si="35"/>
        <v>-144</v>
      </c>
      <c r="U276" s="77"/>
    </row>
    <row r="277" spans="2:21" ht="13.5">
      <c r="B277" s="39">
        <v>25</v>
      </c>
      <c r="C277" s="74">
        <f t="shared" si="38"/>
        <v>6180529</v>
      </c>
      <c r="D277" s="74"/>
      <c r="E277" s="39">
        <v>2008</v>
      </c>
      <c r="F277" s="8">
        <v>42022</v>
      </c>
      <c r="G277" s="39" t="s">
        <v>3</v>
      </c>
      <c r="H277" s="75">
        <v>155.72</v>
      </c>
      <c r="I277" s="75"/>
      <c r="J277" s="39">
        <v>217</v>
      </c>
      <c r="K277" s="74">
        <f t="shared" si="34"/>
        <v>618052.9</v>
      </c>
      <c r="L277" s="74"/>
      <c r="M277" s="6">
        <f t="shared" si="37"/>
        <v>2.3</v>
      </c>
      <c r="N277" s="39">
        <v>2008</v>
      </c>
      <c r="O277" s="8">
        <v>42028</v>
      </c>
      <c r="P277" s="75">
        <v>157.79</v>
      </c>
      <c r="Q277" s="75"/>
      <c r="R277" s="76">
        <f t="shared" si="39"/>
        <v>-587777</v>
      </c>
      <c r="S277" s="76"/>
      <c r="T277" s="77">
        <f t="shared" si="35"/>
        <v>-217</v>
      </c>
      <c r="U277" s="77"/>
    </row>
    <row r="278" spans="2:21" ht="13.5">
      <c r="B278" s="39">
        <v>26</v>
      </c>
      <c r="C278" s="74">
        <f t="shared" si="38"/>
        <v>5592752</v>
      </c>
      <c r="D278" s="74"/>
      <c r="E278" s="39">
        <v>2008</v>
      </c>
      <c r="F278" s="8">
        <v>42193</v>
      </c>
      <c r="G278" s="39" t="s">
        <v>4</v>
      </c>
      <c r="H278" s="75">
        <v>168.56</v>
      </c>
      <c r="I278" s="75"/>
      <c r="J278" s="39">
        <v>137</v>
      </c>
      <c r="K278" s="74">
        <f t="shared" si="34"/>
        <v>559275.2000000001</v>
      </c>
      <c r="L278" s="74"/>
      <c r="M278" s="6">
        <f t="shared" si="37"/>
        <v>3.3</v>
      </c>
      <c r="N278" s="39">
        <v>2008</v>
      </c>
      <c r="O278" s="8">
        <v>42200</v>
      </c>
      <c r="P278" s="75">
        <v>167.19</v>
      </c>
      <c r="Q278" s="75"/>
      <c r="R278" s="76">
        <f t="shared" si="39"/>
        <v>-558148</v>
      </c>
      <c r="S278" s="76"/>
      <c r="T278" s="77">
        <f t="shared" si="35"/>
        <v>-137</v>
      </c>
      <c r="U278" s="77"/>
    </row>
    <row r="279" spans="2:21" ht="13.5">
      <c r="B279" s="39">
        <v>27</v>
      </c>
      <c r="C279" s="74">
        <f t="shared" si="38"/>
        <v>5034604</v>
      </c>
      <c r="D279" s="74"/>
      <c r="E279" s="39">
        <v>2008</v>
      </c>
      <c r="F279" s="8">
        <v>42216</v>
      </c>
      <c r="G279" s="39" t="s">
        <v>3</v>
      </c>
      <c r="H279" s="75">
        <v>168.05</v>
      </c>
      <c r="I279" s="75"/>
      <c r="J279" s="39">
        <v>115</v>
      </c>
      <c r="K279" s="74">
        <f t="shared" si="34"/>
        <v>503460.4</v>
      </c>
      <c r="L279" s="74"/>
      <c r="M279" s="6">
        <f t="shared" si="37"/>
        <v>3.54</v>
      </c>
      <c r="N279" s="39">
        <v>2008</v>
      </c>
      <c r="O279" s="8">
        <v>42222</v>
      </c>
      <c r="P279" s="75">
        <v>169.2</v>
      </c>
      <c r="Q279" s="75"/>
      <c r="R279" s="76">
        <f t="shared" si="39"/>
        <v>-502592</v>
      </c>
      <c r="S279" s="76"/>
      <c r="T279" s="77">
        <f t="shared" si="35"/>
        <v>-115</v>
      </c>
      <c r="U279" s="77"/>
    </row>
    <row r="280" spans="2:21" ht="13.5">
      <c r="B280" s="39">
        <v>28</v>
      </c>
      <c r="C280" s="74">
        <f t="shared" si="38"/>
        <v>4532012</v>
      </c>
      <c r="D280" s="74"/>
      <c r="E280" s="39">
        <v>2008</v>
      </c>
      <c r="F280" s="8">
        <v>42257</v>
      </c>
      <c r="G280" s="39" t="s">
        <v>3</v>
      </c>
      <c r="H280" s="75">
        <v>150.16</v>
      </c>
      <c r="I280" s="75"/>
      <c r="J280" s="39">
        <v>240</v>
      </c>
      <c r="K280" s="74">
        <f t="shared" si="34"/>
        <v>453201.2</v>
      </c>
      <c r="L280" s="74"/>
      <c r="M280" s="6">
        <f t="shared" si="37"/>
        <v>1.52</v>
      </c>
      <c r="N280" s="39">
        <v>2008</v>
      </c>
      <c r="O280" s="8">
        <v>42259</v>
      </c>
      <c r="P280" s="75">
        <v>152.56</v>
      </c>
      <c r="Q280" s="75"/>
      <c r="R280" s="76">
        <f t="shared" si="39"/>
        <v>-450370</v>
      </c>
      <c r="S280" s="76"/>
      <c r="T280" s="77">
        <f t="shared" si="35"/>
        <v>-240</v>
      </c>
      <c r="U280" s="77"/>
    </row>
    <row r="281" spans="2:21" ht="13.5">
      <c r="B281" s="39">
        <v>29</v>
      </c>
      <c r="C281" s="74">
        <f t="shared" si="38"/>
        <v>4081642</v>
      </c>
      <c r="D281" s="74"/>
      <c r="E281" s="39">
        <v>2008</v>
      </c>
      <c r="F281" s="8">
        <v>42284</v>
      </c>
      <c r="G281" s="39" t="s">
        <v>3</v>
      </c>
      <c r="H281" s="75">
        <v>136.49</v>
      </c>
      <c r="I281" s="75"/>
      <c r="J281" s="39">
        <v>451</v>
      </c>
      <c r="K281" s="74">
        <f t="shared" si="34"/>
        <v>408164.2</v>
      </c>
      <c r="L281" s="74"/>
      <c r="M281" s="6">
        <f t="shared" si="37"/>
        <v>0.73</v>
      </c>
      <c r="N281" s="39">
        <v>2008</v>
      </c>
      <c r="O281" s="8">
        <v>42291</v>
      </c>
      <c r="P281" s="75">
        <v>141</v>
      </c>
      <c r="Q281" s="75"/>
      <c r="R281" s="76">
        <f t="shared" si="39"/>
        <v>-406456</v>
      </c>
      <c r="S281" s="76"/>
      <c r="T281" s="77">
        <f t="shared" si="35"/>
        <v>-451</v>
      </c>
      <c r="U281" s="77"/>
    </row>
    <row r="282" spans="2:21" ht="13.5">
      <c r="B282" s="39">
        <v>30</v>
      </c>
      <c r="C282" s="74">
        <f t="shared" si="38"/>
        <v>3675186</v>
      </c>
      <c r="D282" s="74"/>
      <c r="E282" s="39">
        <v>2009</v>
      </c>
      <c r="F282" s="8">
        <v>42150</v>
      </c>
      <c r="G282" s="39" t="s">
        <v>4</v>
      </c>
      <c r="H282" s="75">
        <v>133.28</v>
      </c>
      <c r="I282" s="75"/>
      <c r="J282" s="39">
        <v>186</v>
      </c>
      <c r="K282" s="74">
        <f t="shared" si="34"/>
        <v>367518.60000000003</v>
      </c>
      <c r="L282" s="74"/>
      <c r="M282" s="6">
        <f t="shared" si="37"/>
        <v>1.6</v>
      </c>
      <c r="N282" s="39">
        <v>2009</v>
      </c>
      <c r="O282" s="8">
        <v>42178</v>
      </c>
      <c r="P282" s="75">
        <v>131.42</v>
      </c>
      <c r="Q282" s="75"/>
      <c r="R282" s="76">
        <f t="shared" si="39"/>
        <v>-367407</v>
      </c>
      <c r="S282" s="76"/>
      <c r="T282" s="77">
        <f t="shared" si="35"/>
        <v>-186</v>
      </c>
      <c r="U282" s="77"/>
    </row>
    <row r="283" spans="2:21" ht="13.5">
      <c r="B283" s="39">
        <v>31</v>
      </c>
      <c r="C283" s="74">
        <f t="shared" si="38"/>
        <v>3307779</v>
      </c>
      <c r="D283" s="74"/>
      <c r="E283" s="39">
        <v>2009</v>
      </c>
      <c r="F283" s="8">
        <v>42201</v>
      </c>
      <c r="G283" s="39" t="s">
        <v>4</v>
      </c>
      <c r="H283" s="75">
        <v>133.22</v>
      </c>
      <c r="I283" s="75"/>
      <c r="J283" s="39">
        <v>167</v>
      </c>
      <c r="K283" s="74">
        <f t="shared" si="34"/>
        <v>330777.9</v>
      </c>
      <c r="L283" s="74"/>
      <c r="M283" s="6">
        <f t="shared" si="37"/>
        <v>1.6</v>
      </c>
      <c r="N283" s="39">
        <v>2009</v>
      </c>
      <c r="O283" s="8">
        <v>42233</v>
      </c>
      <c r="P283" s="75">
        <v>132.75</v>
      </c>
      <c r="Q283" s="75"/>
      <c r="R283" s="76">
        <f t="shared" si="39"/>
        <v>-92839</v>
      </c>
      <c r="S283" s="76"/>
      <c r="T283" s="77">
        <f t="shared" si="35"/>
        <v>-167</v>
      </c>
      <c r="U283" s="77"/>
    </row>
    <row r="284" spans="2:21" ht="13.5">
      <c r="B284" s="39">
        <v>32</v>
      </c>
      <c r="C284" s="74">
        <f t="shared" si="38"/>
        <v>3214940</v>
      </c>
      <c r="D284" s="74"/>
      <c r="E284" s="39">
        <v>2009</v>
      </c>
      <c r="F284" s="8">
        <v>42265</v>
      </c>
      <c r="G284" s="39" t="s">
        <v>4</v>
      </c>
      <c r="H284" s="75">
        <v>134.63</v>
      </c>
      <c r="I284" s="75"/>
      <c r="J284" s="39">
        <v>97</v>
      </c>
      <c r="K284" s="74">
        <f t="shared" si="34"/>
        <v>321494</v>
      </c>
      <c r="L284" s="74"/>
      <c r="M284" s="6">
        <f t="shared" si="37"/>
        <v>2.68</v>
      </c>
      <c r="N284" s="39">
        <v>2009</v>
      </c>
      <c r="O284" s="8">
        <v>42271</v>
      </c>
      <c r="P284" s="75">
        <v>133.66</v>
      </c>
      <c r="Q284" s="75"/>
      <c r="R284" s="76">
        <f t="shared" si="39"/>
        <v>-320938</v>
      </c>
      <c r="S284" s="76"/>
      <c r="T284" s="77">
        <f t="shared" si="35"/>
        <v>-97</v>
      </c>
      <c r="U284" s="77"/>
    </row>
    <row r="285" spans="2:21" ht="13.5">
      <c r="B285" s="39">
        <v>33</v>
      </c>
      <c r="C285" s="74">
        <f t="shared" si="38"/>
        <v>2894002</v>
      </c>
      <c r="D285" s="74"/>
      <c r="E285" s="39">
        <v>2009</v>
      </c>
      <c r="F285" s="8">
        <v>133.73</v>
      </c>
      <c r="G285" s="39" t="s">
        <v>4</v>
      </c>
      <c r="H285" s="75">
        <v>133</v>
      </c>
      <c r="I285" s="75"/>
      <c r="J285" s="39">
        <v>149</v>
      </c>
      <c r="K285" s="74">
        <f t="shared" si="34"/>
        <v>289400.2</v>
      </c>
      <c r="L285" s="74"/>
      <c r="M285" s="6">
        <f t="shared" si="37"/>
        <v>1.57</v>
      </c>
      <c r="N285" s="39">
        <v>2009</v>
      </c>
      <c r="O285" s="8">
        <v>42310</v>
      </c>
      <c r="P285" s="75">
        <v>132.25</v>
      </c>
      <c r="Q285" s="75"/>
      <c r="R285" s="76">
        <f t="shared" si="39"/>
        <v>-145370</v>
      </c>
      <c r="S285" s="76"/>
      <c r="T285" s="77">
        <f t="shared" si="35"/>
        <v>-149</v>
      </c>
      <c r="U285" s="77"/>
    </row>
    <row r="286" spans="2:21" ht="13.5">
      <c r="B286" s="39">
        <v>34</v>
      </c>
      <c r="C286" s="74">
        <f t="shared" si="38"/>
        <v>2748632</v>
      </c>
      <c r="D286" s="74"/>
      <c r="E286" s="39">
        <v>2010</v>
      </c>
      <c r="F286" s="8">
        <v>42134</v>
      </c>
      <c r="G286" s="39" t="s">
        <v>3</v>
      </c>
      <c r="H286" s="75">
        <v>118.02</v>
      </c>
      <c r="I286" s="75"/>
      <c r="J286" s="39">
        <v>421</v>
      </c>
      <c r="K286" s="74">
        <f t="shared" si="34"/>
        <v>274863.2</v>
      </c>
      <c r="L286" s="74"/>
      <c r="M286" s="6">
        <f t="shared" si="37"/>
        <v>0.52</v>
      </c>
      <c r="N286" s="39">
        <v>2010</v>
      </c>
      <c r="O286" s="8">
        <v>42201</v>
      </c>
      <c r="P286" s="75">
        <v>113.4</v>
      </c>
      <c r="Q286" s="75"/>
      <c r="R286" s="76">
        <f t="shared" si="39"/>
        <v>296592</v>
      </c>
      <c r="S286" s="76"/>
      <c r="T286" s="77">
        <f t="shared" si="35"/>
        <v>461.99999999999903</v>
      </c>
      <c r="U286" s="77"/>
    </row>
    <row r="287" spans="2:21" ht="13.5">
      <c r="B287" s="39">
        <v>35</v>
      </c>
      <c r="C287" s="74">
        <f t="shared" si="38"/>
        <v>3045224</v>
      </c>
      <c r="D287" s="74"/>
      <c r="E287" s="39">
        <v>2010</v>
      </c>
      <c r="F287" s="8">
        <v>42261</v>
      </c>
      <c r="G287" s="39" t="s">
        <v>4</v>
      </c>
      <c r="H287" s="75">
        <v>108.27</v>
      </c>
      <c r="I287" s="75"/>
      <c r="J287" s="39">
        <v>153</v>
      </c>
      <c r="K287" s="74">
        <f t="shared" si="34"/>
        <v>304522.4</v>
      </c>
      <c r="L287" s="74"/>
      <c r="M287" s="6">
        <f t="shared" si="37"/>
        <v>1.61</v>
      </c>
      <c r="N287" s="39">
        <v>2010</v>
      </c>
      <c r="O287" s="8">
        <v>42320</v>
      </c>
      <c r="P287" s="75">
        <v>111.51</v>
      </c>
      <c r="Q287" s="75"/>
      <c r="R287" s="76">
        <f t="shared" si="39"/>
        <v>644000</v>
      </c>
      <c r="S287" s="76"/>
      <c r="T287" s="77">
        <f t="shared" si="35"/>
        <v>324.0000000000009</v>
      </c>
      <c r="U287" s="77"/>
    </row>
    <row r="288" spans="2:21" ht="13.5">
      <c r="B288" s="39">
        <v>36</v>
      </c>
      <c r="C288" s="74">
        <f t="shared" si="38"/>
        <v>3689224</v>
      </c>
      <c r="D288" s="74"/>
      <c r="E288" s="39">
        <v>2011</v>
      </c>
      <c r="F288" s="8">
        <v>42158</v>
      </c>
      <c r="G288" s="39" t="s">
        <v>4</v>
      </c>
      <c r="H288" s="75">
        <v>117.57</v>
      </c>
      <c r="I288" s="75"/>
      <c r="J288" s="39">
        <v>171</v>
      </c>
      <c r="K288" s="74">
        <f t="shared" si="34"/>
        <v>368922.4</v>
      </c>
      <c r="L288" s="74"/>
      <c r="M288" s="6">
        <f t="shared" si="37"/>
        <v>1.74</v>
      </c>
      <c r="N288" s="39">
        <v>2011</v>
      </c>
      <c r="O288" s="8">
        <v>42165</v>
      </c>
      <c r="P288" s="75">
        <v>115.86</v>
      </c>
      <c r="Q288" s="75"/>
      <c r="R288" s="76">
        <f t="shared" si="39"/>
        <v>-367333</v>
      </c>
      <c r="S288" s="76"/>
      <c r="T288" s="77">
        <f t="shared" si="35"/>
        <v>-171</v>
      </c>
      <c r="U288" s="77"/>
    </row>
    <row r="289" spans="2:21" ht="13.5">
      <c r="B289" s="39">
        <v>37</v>
      </c>
      <c r="C289" s="74">
        <f t="shared" si="38"/>
        <v>3321891</v>
      </c>
      <c r="D289" s="74"/>
      <c r="E289" s="39">
        <v>2011</v>
      </c>
      <c r="F289" s="8">
        <v>42219</v>
      </c>
      <c r="G289" s="39" t="s">
        <v>3</v>
      </c>
      <c r="H289" s="75">
        <v>110.92</v>
      </c>
      <c r="I289" s="75"/>
      <c r="J289" s="39">
        <v>324</v>
      </c>
      <c r="K289" s="74">
        <f t="shared" si="34"/>
        <v>332189.10000000003</v>
      </c>
      <c r="L289" s="74"/>
      <c r="M289" s="6">
        <f t="shared" si="37"/>
        <v>0.83</v>
      </c>
      <c r="N289" s="39">
        <v>2011</v>
      </c>
      <c r="O289" s="8">
        <v>42287</v>
      </c>
      <c r="P289" s="75">
        <v>104.95</v>
      </c>
      <c r="Q289" s="75"/>
      <c r="R289" s="76">
        <f t="shared" si="39"/>
        <v>611740</v>
      </c>
      <c r="S289" s="76"/>
      <c r="T289" s="77">
        <f t="shared" si="35"/>
        <v>596.9999999999999</v>
      </c>
      <c r="U289" s="77"/>
    </row>
    <row r="290" spans="2:21" ht="13.5">
      <c r="B290" s="39">
        <v>38</v>
      </c>
      <c r="C290" s="74">
        <f t="shared" si="38"/>
        <v>3933631</v>
      </c>
      <c r="D290" s="74"/>
      <c r="E290" s="39">
        <v>2012</v>
      </c>
      <c r="F290" s="8">
        <v>42075</v>
      </c>
      <c r="G290" s="39" t="s">
        <v>4</v>
      </c>
      <c r="H290" s="75">
        <v>108.28</v>
      </c>
      <c r="I290" s="75"/>
      <c r="J290" s="39">
        <v>80</v>
      </c>
      <c r="K290" s="74">
        <f t="shared" si="34"/>
        <v>393363.10000000003</v>
      </c>
      <c r="L290" s="74"/>
      <c r="M290" s="6">
        <f t="shared" si="37"/>
        <v>3.98</v>
      </c>
      <c r="N290" s="39">
        <v>2012</v>
      </c>
      <c r="O290" s="8">
        <v>42098</v>
      </c>
      <c r="P290" s="75">
        <v>107.48</v>
      </c>
      <c r="Q290" s="75"/>
      <c r="R290" s="76">
        <f t="shared" si="39"/>
        <v>-393086</v>
      </c>
      <c r="S290" s="76"/>
      <c r="T290" s="77">
        <f t="shared" si="35"/>
        <v>-80</v>
      </c>
      <c r="U290" s="77"/>
    </row>
    <row r="291" spans="2:21" ht="13.5">
      <c r="B291" s="39">
        <v>39</v>
      </c>
      <c r="C291" s="74">
        <f t="shared" si="38"/>
        <v>3540545</v>
      </c>
      <c r="D291" s="74"/>
      <c r="E291" s="39">
        <v>2012</v>
      </c>
      <c r="F291" s="8">
        <v>42260</v>
      </c>
      <c r="G291" s="39" t="s">
        <v>4</v>
      </c>
      <c r="H291" s="75">
        <v>100.76</v>
      </c>
      <c r="I291" s="75"/>
      <c r="J291" s="39">
        <v>133</v>
      </c>
      <c r="K291" s="74">
        <f t="shared" si="34"/>
        <v>354054.5</v>
      </c>
      <c r="L291" s="74"/>
      <c r="M291" s="6">
        <f t="shared" si="37"/>
        <v>2.15</v>
      </c>
      <c r="N291" s="39">
        <v>2013</v>
      </c>
      <c r="O291" s="8">
        <v>42168</v>
      </c>
      <c r="P291" s="75">
        <v>124.91</v>
      </c>
      <c r="Q291" s="75"/>
      <c r="R291" s="76">
        <f t="shared" si="39"/>
        <v>6410185</v>
      </c>
      <c r="S291" s="76"/>
      <c r="T291" s="77">
        <f t="shared" si="35"/>
        <v>2414.999999999999</v>
      </c>
      <c r="U291" s="77"/>
    </row>
    <row r="292" spans="2:21" ht="13.5">
      <c r="B292" s="39">
        <v>40</v>
      </c>
      <c r="C292" s="74">
        <f t="shared" si="38"/>
        <v>9950730</v>
      </c>
      <c r="D292" s="74"/>
      <c r="E292" s="39">
        <v>2013</v>
      </c>
      <c r="F292" s="8">
        <v>42321</v>
      </c>
      <c r="G292" s="39" t="s">
        <v>4</v>
      </c>
      <c r="H292" s="75">
        <v>133.96</v>
      </c>
      <c r="I292" s="75"/>
      <c r="J292" s="39">
        <v>75</v>
      </c>
      <c r="K292" s="74">
        <f t="shared" si="34"/>
        <v>995073</v>
      </c>
      <c r="L292" s="74"/>
      <c r="M292" s="6">
        <f t="shared" si="37"/>
        <v>10.74</v>
      </c>
      <c r="N292" s="39">
        <v>2014</v>
      </c>
      <c r="O292" s="8">
        <v>42017</v>
      </c>
      <c r="P292" s="75">
        <v>140.99</v>
      </c>
      <c r="Q292" s="75"/>
      <c r="R292" s="76">
        <f t="shared" si="39"/>
        <v>9321259</v>
      </c>
      <c r="S292" s="76"/>
      <c r="T292" s="77">
        <f t="shared" si="35"/>
        <v>703.0000000000001</v>
      </c>
      <c r="U292" s="77"/>
    </row>
    <row r="293" spans="2:21" ht="13.5">
      <c r="B293" s="39">
        <v>41</v>
      </c>
      <c r="C293" s="74">
        <f t="shared" si="38"/>
        <v>19271989</v>
      </c>
      <c r="D293" s="74"/>
      <c r="E293" s="39">
        <v>2014</v>
      </c>
      <c r="F293" s="8">
        <v>42164</v>
      </c>
      <c r="G293" s="39" t="s">
        <v>4</v>
      </c>
      <c r="H293" s="75">
        <v>139.96</v>
      </c>
      <c r="I293" s="75"/>
      <c r="J293" s="39">
        <v>131</v>
      </c>
      <c r="K293" s="74">
        <f t="shared" si="34"/>
        <v>1927198.9000000001</v>
      </c>
      <c r="L293" s="74"/>
      <c r="M293" s="6">
        <f t="shared" si="37"/>
        <v>11.91</v>
      </c>
      <c r="N293" s="39">
        <v>2014</v>
      </c>
      <c r="O293" s="8">
        <v>42165</v>
      </c>
      <c r="P293" s="75">
        <v>138.65</v>
      </c>
      <c r="Q293" s="75"/>
      <c r="R293" s="76">
        <f t="shared" si="39"/>
        <v>-1926185</v>
      </c>
      <c r="S293" s="76"/>
      <c r="T293" s="77">
        <f t="shared" si="35"/>
        <v>-131</v>
      </c>
      <c r="U293" s="77"/>
    </row>
    <row r="294" spans="2:21" ht="13.5">
      <c r="B294" s="39">
        <v>42</v>
      </c>
      <c r="C294" s="74">
        <f t="shared" si="38"/>
        <v>17345804</v>
      </c>
      <c r="D294" s="74"/>
      <c r="E294" s="39">
        <v>2014</v>
      </c>
      <c r="F294" s="8">
        <v>42333</v>
      </c>
      <c r="G294" s="39" t="s">
        <v>4</v>
      </c>
      <c r="H294" s="75">
        <v>147.4</v>
      </c>
      <c r="I294" s="75"/>
      <c r="J294" s="39">
        <v>121</v>
      </c>
      <c r="K294" s="74">
        <f t="shared" si="34"/>
        <v>1734580.4000000001</v>
      </c>
      <c r="L294" s="74"/>
      <c r="M294" s="6">
        <f t="shared" si="37"/>
        <v>11.61</v>
      </c>
      <c r="N294" s="39">
        <v>2014</v>
      </c>
      <c r="O294" s="8">
        <v>42341</v>
      </c>
      <c r="P294" s="75">
        <v>146.93</v>
      </c>
      <c r="Q294" s="75"/>
      <c r="R294" s="76">
        <f t="shared" si="39"/>
        <v>-673666</v>
      </c>
      <c r="S294" s="76"/>
      <c r="T294" s="77">
        <f t="shared" si="35"/>
        <v>-121</v>
      </c>
      <c r="U294" s="77"/>
    </row>
    <row r="295" spans="2:21" ht="13.5">
      <c r="B295" s="39">
        <v>43</v>
      </c>
      <c r="C295" s="74">
        <f t="shared" si="38"/>
        <v>16672138</v>
      </c>
      <c r="D295" s="74"/>
      <c r="E295" s="39">
        <v>2015</v>
      </c>
      <c r="F295" s="8">
        <v>42198</v>
      </c>
      <c r="G295" s="39" t="s">
        <v>3</v>
      </c>
      <c r="H295" s="75">
        <v>135.53</v>
      </c>
      <c r="I295" s="75"/>
      <c r="J295" s="39">
        <v>230</v>
      </c>
      <c r="K295" s="74">
        <f t="shared" si="34"/>
        <v>1667213.8</v>
      </c>
      <c r="L295" s="74"/>
      <c r="M295" s="6">
        <f t="shared" si="37"/>
        <v>5.87</v>
      </c>
      <c r="N295" s="39">
        <v>2015</v>
      </c>
      <c r="O295" s="8">
        <v>42227</v>
      </c>
      <c r="P295" s="75">
        <v>137.83</v>
      </c>
      <c r="Q295" s="75"/>
      <c r="R295" s="76">
        <f t="shared" si="39"/>
        <v>-1666790</v>
      </c>
      <c r="S295" s="76"/>
      <c r="T295" s="77">
        <f t="shared" si="35"/>
        <v>-230</v>
      </c>
      <c r="U295" s="77"/>
    </row>
    <row r="296" spans="2:21" ht="13.5">
      <c r="B296" s="39">
        <v>44</v>
      </c>
      <c r="C296" s="74">
        <f t="shared" si="38"/>
        <v>15005348</v>
      </c>
      <c r="D296" s="74"/>
      <c r="E296" s="39">
        <v>2015</v>
      </c>
      <c r="F296" s="8">
        <v>42317</v>
      </c>
      <c r="G296" s="39" t="s">
        <v>3</v>
      </c>
      <c r="H296" s="75">
        <v>132.17</v>
      </c>
      <c r="I296" s="75"/>
      <c r="J296" s="39">
        <v>102</v>
      </c>
      <c r="K296" s="74">
        <f t="shared" si="34"/>
        <v>1500534.8</v>
      </c>
      <c r="L296" s="74"/>
      <c r="M296" s="6">
        <f t="shared" si="37"/>
        <v>11.91</v>
      </c>
      <c r="N296" s="39">
        <v>2015</v>
      </c>
      <c r="O296" s="8">
        <v>42341</v>
      </c>
      <c r="P296" s="75">
        <v>133.19</v>
      </c>
      <c r="Q296" s="75"/>
      <c r="R296" s="76">
        <f t="shared" si="39"/>
        <v>-1499777</v>
      </c>
      <c r="S296" s="76"/>
      <c r="T296" s="77">
        <f t="shared" si="35"/>
        <v>-102</v>
      </c>
      <c r="U296" s="77"/>
    </row>
    <row r="297" spans="2:21" ht="13.5">
      <c r="B297" s="39">
        <v>45</v>
      </c>
      <c r="C297" s="74">
        <f t="shared" si="38"/>
        <v>13505571</v>
      </c>
      <c r="D297" s="74"/>
      <c r="E297" s="39"/>
      <c r="F297" s="8"/>
      <c r="G297" s="39" t="s">
        <v>4</v>
      </c>
      <c r="H297" s="75"/>
      <c r="I297" s="75"/>
      <c r="J297" s="39"/>
      <c r="K297" s="74">
        <f t="shared" si="34"/>
      </c>
      <c r="L297" s="74"/>
      <c r="M297" s="6">
        <f t="shared" si="37"/>
      </c>
      <c r="N297" s="39"/>
      <c r="O297" s="8"/>
      <c r="P297" s="75"/>
      <c r="Q297" s="75"/>
      <c r="R297" s="76">
        <f t="shared" si="39"/>
      </c>
      <c r="S297" s="76"/>
      <c r="T297" s="77">
        <f t="shared" si="35"/>
      </c>
      <c r="U297" s="77"/>
    </row>
    <row r="298" spans="2:21" ht="13.5">
      <c r="B298" s="39">
        <v>46</v>
      </c>
      <c r="C298" s="74">
        <f t="shared" si="38"/>
      </c>
      <c r="D298" s="74"/>
      <c r="E298" s="39"/>
      <c r="F298" s="8"/>
      <c r="G298" s="39" t="s">
        <v>4</v>
      </c>
      <c r="H298" s="75"/>
      <c r="I298" s="75"/>
      <c r="J298" s="39"/>
      <c r="K298" s="74">
        <f t="shared" si="34"/>
      </c>
      <c r="L298" s="74"/>
      <c r="M298" s="6">
        <f t="shared" si="37"/>
      </c>
      <c r="N298" s="39"/>
      <c r="O298" s="8"/>
      <c r="P298" s="75"/>
      <c r="Q298" s="75"/>
      <c r="R298" s="76">
        <f t="shared" si="39"/>
      </c>
      <c r="S298" s="76"/>
      <c r="T298" s="77">
        <f t="shared" si="35"/>
      </c>
      <c r="U298" s="77"/>
    </row>
  </sheetData>
  <sheetProtection/>
  <mergeCells count="171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R57:S57"/>
    <mergeCell ref="T57:U57"/>
    <mergeCell ref="R56:U56"/>
    <mergeCell ref="C53:D53"/>
    <mergeCell ref="H53:I53"/>
    <mergeCell ref="K53:L53"/>
    <mergeCell ref="P53:Q53"/>
    <mergeCell ref="R53:S53"/>
    <mergeCell ref="T53:U53"/>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R106:S106"/>
    <mergeCell ref="T106:U106"/>
    <mergeCell ref="R105:U105"/>
    <mergeCell ref="C102:D102"/>
    <mergeCell ref="H102:I102"/>
    <mergeCell ref="K102:L102"/>
    <mergeCell ref="P102:Q102"/>
    <mergeCell ref="R102:S102"/>
    <mergeCell ref="T102:U102"/>
    <mergeCell ref="C107:D107"/>
    <mergeCell ref="H107:I107"/>
    <mergeCell ref="K107:L107"/>
    <mergeCell ref="P107:Q107"/>
    <mergeCell ref="R107:S107"/>
    <mergeCell ref="T107:U107"/>
    <mergeCell ref="B56:B57"/>
    <mergeCell ref="C56:D57"/>
    <mergeCell ref="E56:I56"/>
    <mergeCell ref="J56:L56"/>
    <mergeCell ref="M56:M57"/>
    <mergeCell ref="N56:Q56"/>
    <mergeCell ref="H57:I57"/>
    <mergeCell ref="K57:L57"/>
    <mergeCell ref="P57:Q57"/>
    <mergeCell ref="B105:B106"/>
    <mergeCell ref="C105:D106"/>
    <mergeCell ref="E105:I105"/>
    <mergeCell ref="J105:L105"/>
    <mergeCell ref="M105:M106"/>
    <mergeCell ref="N105:Q105"/>
    <mergeCell ref="H106:I106"/>
    <mergeCell ref="K106:L106"/>
    <mergeCell ref="P106:Q106"/>
    <mergeCell ref="C108:D108"/>
    <mergeCell ref="H108:I108"/>
    <mergeCell ref="K108:L108"/>
    <mergeCell ref="P108:Q108"/>
    <mergeCell ref="R108:S108"/>
    <mergeCell ref="T108:U108"/>
    <mergeCell ref="C109:D109"/>
    <mergeCell ref="H109:I109"/>
    <mergeCell ref="K109:L109"/>
    <mergeCell ref="P109:Q109"/>
    <mergeCell ref="R109:S109"/>
    <mergeCell ref="T109:U109"/>
    <mergeCell ref="C110:D110"/>
    <mergeCell ref="H110:I110"/>
    <mergeCell ref="K110:L110"/>
    <mergeCell ref="P110:Q110"/>
    <mergeCell ref="R110:S110"/>
    <mergeCell ref="T110:U110"/>
    <mergeCell ref="C111:D111"/>
    <mergeCell ref="H111:I111"/>
    <mergeCell ref="K111:L111"/>
    <mergeCell ref="P111:Q111"/>
    <mergeCell ref="R111:S111"/>
    <mergeCell ref="T111:U111"/>
    <mergeCell ref="C112:D112"/>
    <mergeCell ref="H112:I112"/>
    <mergeCell ref="K112:L112"/>
    <mergeCell ref="P112:Q112"/>
    <mergeCell ref="R112:S112"/>
    <mergeCell ref="T112:U112"/>
    <mergeCell ref="C113:D113"/>
    <mergeCell ref="H113:I113"/>
    <mergeCell ref="K113:L113"/>
    <mergeCell ref="P113:Q113"/>
    <mergeCell ref="R113:S113"/>
    <mergeCell ref="T113:U113"/>
    <mergeCell ref="C114:D114"/>
    <mergeCell ref="H114:I114"/>
    <mergeCell ref="K114:L114"/>
    <mergeCell ref="P114:Q114"/>
    <mergeCell ref="R114:S114"/>
    <mergeCell ref="T114:U114"/>
    <mergeCell ref="C115:D115"/>
    <mergeCell ref="H115:I115"/>
    <mergeCell ref="K115:L115"/>
    <mergeCell ref="P115:Q115"/>
    <mergeCell ref="R115:S115"/>
    <mergeCell ref="T115:U115"/>
    <mergeCell ref="C116:D116"/>
    <mergeCell ref="H116:I116"/>
    <mergeCell ref="K116:L116"/>
    <mergeCell ref="P116:Q116"/>
    <mergeCell ref="R116:S116"/>
    <mergeCell ref="T116:U116"/>
    <mergeCell ref="C117:D117"/>
    <mergeCell ref="H117:I117"/>
    <mergeCell ref="K117:L117"/>
    <mergeCell ref="P117:Q117"/>
    <mergeCell ref="R117:S117"/>
    <mergeCell ref="T117:U117"/>
    <mergeCell ref="C118:D118"/>
    <mergeCell ref="H118:I118"/>
    <mergeCell ref="K118:L118"/>
    <mergeCell ref="P118:Q118"/>
    <mergeCell ref="R118:S118"/>
    <mergeCell ref="T118:U118"/>
    <mergeCell ref="C119:D119"/>
    <mergeCell ref="H119:I119"/>
    <mergeCell ref="K119:L119"/>
    <mergeCell ref="P119:Q119"/>
    <mergeCell ref="R119:S119"/>
    <mergeCell ref="T119:U119"/>
    <mergeCell ref="C120:D120"/>
    <mergeCell ref="H120:I120"/>
    <mergeCell ref="K120:L120"/>
    <mergeCell ref="P120:Q120"/>
    <mergeCell ref="R120:S120"/>
    <mergeCell ref="T120:U120"/>
    <mergeCell ref="C121:D121"/>
    <mergeCell ref="H121:I121"/>
    <mergeCell ref="K121:L121"/>
    <mergeCell ref="P121:Q121"/>
    <mergeCell ref="R121:S121"/>
    <mergeCell ref="T121:U121"/>
    <mergeCell ref="C122:D122"/>
    <mergeCell ref="H122:I122"/>
    <mergeCell ref="K122:L122"/>
    <mergeCell ref="P122:Q122"/>
    <mergeCell ref="R122:S122"/>
    <mergeCell ref="T122:U122"/>
    <mergeCell ref="C123:D123"/>
    <mergeCell ref="H123:I123"/>
    <mergeCell ref="K123:L123"/>
    <mergeCell ref="P123:Q123"/>
    <mergeCell ref="R123:S123"/>
    <mergeCell ref="T123:U123"/>
    <mergeCell ref="C124:D124"/>
    <mergeCell ref="H124:I124"/>
    <mergeCell ref="K124:L124"/>
    <mergeCell ref="P124:Q124"/>
    <mergeCell ref="R124:S124"/>
    <mergeCell ref="T124:U124"/>
    <mergeCell ref="C125:D125"/>
    <mergeCell ref="H125:I125"/>
    <mergeCell ref="K125:L125"/>
    <mergeCell ref="P125:Q125"/>
    <mergeCell ref="R125:S125"/>
    <mergeCell ref="T125:U125"/>
    <mergeCell ref="C126:D126"/>
    <mergeCell ref="H126:I126"/>
    <mergeCell ref="K126:L126"/>
    <mergeCell ref="P126:Q126"/>
    <mergeCell ref="R126:S126"/>
    <mergeCell ref="T126:U126"/>
    <mergeCell ref="C127:D127"/>
    <mergeCell ref="H127:I127"/>
    <mergeCell ref="K127:L127"/>
    <mergeCell ref="P127:Q127"/>
    <mergeCell ref="R127:S127"/>
    <mergeCell ref="T127:U127"/>
    <mergeCell ref="C128:D128"/>
    <mergeCell ref="H128:I128"/>
    <mergeCell ref="K128:L128"/>
    <mergeCell ref="P128:Q128"/>
    <mergeCell ref="R128:S128"/>
    <mergeCell ref="T128:U128"/>
    <mergeCell ref="C129:D129"/>
    <mergeCell ref="H129:I129"/>
    <mergeCell ref="K129:L129"/>
    <mergeCell ref="P129:Q129"/>
    <mergeCell ref="R129:S129"/>
    <mergeCell ref="T129:U129"/>
    <mergeCell ref="C130:D130"/>
    <mergeCell ref="H130:I130"/>
    <mergeCell ref="K130:L130"/>
    <mergeCell ref="P130:Q130"/>
    <mergeCell ref="R130:S130"/>
    <mergeCell ref="T130:U130"/>
    <mergeCell ref="C131:D131"/>
    <mergeCell ref="H131:I131"/>
    <mergeCell ref="K131:L131"/>
    <mergeCell ref="P131:Q131"/>
    <mergeCell ref="R131:S131"/>
    <mergeCell ref="T131:U131"/>
    <mergeCell ref="C132:D132"/>
    <mergeCell ref="H132:I132"/>
    <mergeCell ref="K132:L132"/>
    <mergeCell ref="P132:Q132"/>
    <mergeCell ref="R132:S132"/>
    <mergeCell ref="T132:U132"/>
    <mergeCell ref="C133:D133"/>
    <mergeCell ref="H133:I133"/>
    <mergeCell ref="K133:L133"/>
    <mergeCell ref="P133:Q133"/>
    <mergeCell ref="R133:S133"/>
    <mergeCell ref="T133:U133"/>
    <mergeCell ref="C134:D134"/>
    <mergeCell ref="H134:I134"/>
    <mergeCell ref="K134:L134"/>
    <mergeCell ref="P134:Q134"/>
    <mergeCell ref="R134:S134"/>
    <mergeCell ref="T134:U134"/>
    <mergeCell ref="C135:D135"/>
    <mergeCell ref="H135:I135"/>
    <mergeCell ref="K135:L135"/>
    <mergeCell ref="P135:Q135"/>
    <mergeCell ref="R135:S135"/>
    <mergeCell ref="T135:U135"/>
    <mergeCell ref="C136:D136"/>
    <mergeCell ref="H136:I136"/>
    <mergeCell ref="K136:L136"/>
    <mergeCell ref="P136:Q136"/>
    <mergeCell ref="R136:S136"/>
    <mergeCell ref="T136:U136"/>
    <mergeCell ref="C137:D137"/>
    <mergeCell ref="H137:I137"/>
    <mergeCell ref="K137:L137"/>
    <mergeCell ref="P137:Q137"/>
    <mergeCell ref="R137:S137"/>
    <mergeCell ref="T137:U137"/>
    <mergeCell ref="C138:D138"/>
    <mergeCell ref="H138:I138"/>
    <mergeCell ref="K138:L138"/>
    <mergeCell ref="P138:Q138"/>
    <mergeCell ref="R138:S138"/>
    <mergeCell ref="T138:U138"/>
    <mergeCell ref="C139:D139"/>
    <mergeCell ref="H139:I139"/>
    <mergeCell ref="K139:L139"/>
    <mergeCell ref="P139:Q139"/>
    <mergeCell ref="R139:S139"/>
    <mergeCell ref="T139:U139"/>
    <mergeCell ref="C140:D140"/>
    <mergeCell ref="H140:I140"/>
    <mergeCell ref="K140:L140"/>
    <mergeCell ref="P140:Q140"/>
    <mergeCell ref="R140:S140"/>
    <mergeCell ref="T140:U140"/>
    <mergeCell ref="C141:D141"/>
    <mergeCell ref="H141:I141"/>
    <mergeCell ref="K141:L141"/>
    <mergeCell ref="P141:Q141"/>
    <mergeCell ref="R141:S141"/>
    <mergeCell ref="T141:U141"/>
    <mergeCell ref="C142:D142"/>
    <mergeCell ref="H142:I142"/>
    <mergeCell ref="K142:L142"/>
    <mergeCell ref="P142:Q142"/>
    <mergeCell ref="R142:S142"/>
    <mergeCell ref="T142:U142"/>
    <mergeCell ref="C143:D143"/>
    <mergeCell ref="H143:I143"/>
    <mergeCell ref="K143:L143"/>
    <mergeCell ref="P143:Q143"/>
    <mergeCell ref="R143:S143"/>
    <mergeCell ref="T143:U143"/>
    <mergeCell ref="C144:D144"/>
    <mergeCell ref="H144:I144"/>
    <mergeCell ref="K144:L144"/>
    <mergeCell ref="P144:Q144"/>
    <mergeCell ref="R144:S144"/>
    <mergeCell ref="T144:U144"/>
    <mergeCell ref="C145:D145"/>
    <mergeCell ref="H145:I145"/>
    <mergeCell ref="K145:L145"/>
    <mergeCell ref="P145:Q145"/>
    <mergeCell ref="R145:S145"/>
    <mergeCell ref="T145:U145"/>
    <mergeCell ref="C146:D146"/>
    <mergeCell ref="H146:I146"/>
    <mergeCell ref="K146:L146"/>
    <mergeCell ref="P146:Q146"/>
    <mergeCell ref="R146:S146"/>
    <mergeCell ref="T146:U146"/>
    <mergeCell ref="C147:D147"/>
    <mergeCell ref="H147:I147"/>
    <mergeCell ref="K147:L147"/>
    <mergeCell ref="P147:Q147"/>
    <mergeCell ref="R147:S147"/>
    <mergeCell ref="T147:U147"/>
    <mergeCell ref="C148:D148"/>
    <mergeCell ref="H148:I148"/>
    <mergeCell ref="K148:L148"/>
    <mergeCell ref="P148:Q148"/>
    <mergeCell ref="R148:S148"/>
    <mergeCell ref="T148:U148"/>
    <mergeCell ref="C149:D149"/>
    <mergeCell ref="H149:I149"/>
    <mergeCell ref="K149:L149"/>
    <mergeCell ref="P149:Q149"/>
    <mergeCell ref="R149:S149"/>
    <mergeCell ref="T149:U149"/>
    <mergeCell ref="C150:D150"/>
    <mergeCell ref="H150:I150"/>
    <mergeCell ref="K150:L150"/>
    <mergeCell ref="P150:Q150"/>
    <mergeCell ref="R150:S150"/>
    <mergeCell ref="T150:U150"/>
    <mergeCell ref="C151:D151"/>
    <mergeCell ref="H151:I151"/>
    <mergeCell ref="K151:L151"/>
    <mergeCell ref="P151:Q151"/>
    <mergeCell ref="R151:S151"/>
    <mergeCell ref="T151:U151"/>
    <mergeCell ref="B154:B155"/>
    <mergeCell ref="C154:D155"/>
    <mergeCell ref="E154:I154"/>
    <mergeCell ref="J154:L154"/>
    <mergeCell ref="M154:M155"/>
    <mergeCell ref="N154:Q154"/>
    <mergeCell ref="R154:U154"/>
    <mergeCell ref="H155:I155"/>
    <mergeCell ref="K155:L155"/>
    <mergeCell ref="P155:Q155"/>
    <mergeCell ref="R155:S155"/>
    <mergeCell ref="T155:U155"/>
    <mergeCell ref="C156:D156"/>
    <mergeCell ref="H156:I156"/>
    <mergeCell ref="K156:L156"/>
    <mergeCell ref="P156:Q156"/>
    <mergeCell ref="R156:S156"/>
    <mergeCell ref="T156:U156"/>
    <mergeCell ref="C157:D157"/>
    <mergeCell ref="H157:I157"/>
    <mergeCell ref="K157:L157"/>
    <mergeCell ref="P157:Q157"/>
    <mergeCell ref="R157:S157"/>
    <mergeCell ref="T157:U157"/>
    <mergeCell ref="C158:D158"/>
    <mergeCell ref="H158:I158"/>
    <mergeCell ref="K158:L158"/>
    <mergeCell ref="P158:Q158"/>
    <mergeCell ref="R158:S158"/>
    <mergeCell ref="T158:U158"/>
    <mergeCell ref="C159:D159"/>
    <mergeCell ref="H159:I159"/>
    <mergeCell ref="K159:L159"/>
    <mergeCell ref="P159:Q159"/>
    <mergeCell ref="R159:S159"/>
    <mergeCell ref="T159:U159"/>
    <mergeCell ref="C160:D160"/>
    <mergeCell ref="H160:I160"/>
    <mergeCell ref="K160:L160"/>
    <mergeCell ref="P160:Q160"/>
    <mergeCell ref="R160:S160"/>
    <mergeCell ref="T160:U160"/>
    <mergeCell ref="C161:D161"/>
    <mergeCell ref="H161:I161"/>
    <mergeCell ref="K161:L161"/>
    <mergeCell ref="P161:Q161"/>
    <mergeCell ref="R161:S161"/>
    <mergeCell ref="T161:U161"/>
    <mergeCell ref="C162:D162"/>
    <mergeCell ref="H162:I162"/>
    <mergeCell ref="K162:L162"/>
    <mergeCell ref="P162:Q162"/>
    <mergeCell ref="R162:S162"/>
    <mergeCell ref="T162:U162"/>
    <mergeCell ref="C163:D163"/>
    <mergeCell ref="H163:I163"/>
    <mergeCell ref="K163:L163"/>
    <mergeCell ref="P163:Q163"/>
    <mergeCell ref="R163:S163"/>
    <mergeCell ref="T163:U163"/>
    <mergeCell ref="C164:D164"/>
    <mergeCell ref="H164:I164"/>
    <mergeCell ref="K164:L164"/>
    <mergeCell ref="P164:Q164"/>
    <mergeCell ref="R164:S164"/>
    <mergeCell ref="T164:U164"/>
    <mergeCell ref="C165:D165"/>
    <mergeCell ref="H165:I165"/>
    <mergeCell ref="K165:L165"/>
    <mergeCell ref="P165:Q165"/>
    <mergeCell ref="R165:S165"/>
    <mergeCell ref="T165:U165"/>
    <mergeCell ref="C166:D166"/>
    <mergeCell ref="H166:I166"/>
    <mergeCell ref="K166:L166"/>
    <mergeCell ref="P166:Q166"/>
    <mergeCell ref="R166:S166"/>
    <mergeCell ref="T166:U166"/>
    <mergeCell ref="C167:D167"/>
    <mergeCell ref="H167:I167"/>
    <mergeCell ref="K167:L167"/>
    <mergeCell ref="P167:Q167"/>
    <mergeCell ref="R167:S167"/>
    <mergeCell ref="T167:U167"/>
    <mergeCell ref="C168:D168"/>
    <mergeCell ref="H168:I168"/>
    <mergeCell ref="K168:L168"/>
    <mergeCell ref="P168:Q168"/>
    <mergeCell ref="R168:S168"/>
    <mergeCell ref="T168:U168"/>
    <mergeCell ref="C169:D169"/>
    <mergeCell ref="H169:I169"/>
    <mergeCell ref="K169:L169"/>
    <mergeCell ref="P169:Q169"/>
    <mergeCell ref="R169:S169"/>
    <mergeCell ref="T169:U169"/>
    <mergeCell ref="C170:D170"/>
    <mergeCell ref="H170:I170"/>
    <mergeCell ref="K170:L170"/>
    <mergeCell ref="P170:Q170"/>
    <mergeCell ref="R170:S170"/>
    <mergeCell ref="T170:U170"/>
    <mergeCell ref="C171:D171"/>
    <mergeCell ref="H171:I171"/>
    <mergeCell ref="K171:L171"/>
    <mergeCell ref="P171:Q171"/>
    <mergeCell ref="R171:S171"/>
    <mergeCell ref="T171:U171"/>
    <mergeCell ref="C172:D172"/>
    <mergeCell ref="H172:I172"/>
    <mergeCell ref="K172:L172"/>
    <mergeCell ref="P172:Q172"/>
    <mergeCell ref="R172:S172"/>
    <mergeCell ref="T172:U172"/>
    <mergeCell ref="C173:D173"/>
    <mergeCell ref="H173:I173"/>
    <mergeCell ref="K173:L173"/>
    <mergeCell ref="P173:Q173"/>
    <mergeCell ref="R173:S173"/>
    <mergeCell ref="T173:U173"/>
    <mergeCell ref="C174:D174"/>
    <mergeCell ref="H174:I174"/>
    <mergeCell ref="K174:L174"/>
    <mergeCell ref="P174:Q174"/>
    <mergeCell ref="R174:S174"/>
    <mergeCell ref="T174:U174"/>
    <mergeCell ref="C175:D175"/>
    <mergeCell ref="H175:I175"/>
    <mergeCell ref="K175:L175"/>
    <mergeCell ref="P175:Q175"/>
    <mergeCell ref="R175:S175"/>
    <mergeCell ref="T175:U175"/>
    <mergeCell ref="C176:D176"/>
    <mergeCell ref="H176:I176"/>
    <mergeCell ref="K176:L176"/>
    <mergeCell ref="P176:Q176"/>
    <mergeCell ref="R176:S176"/>
    <mergeCell ref="T176:U176"/>
    <mergeCell ref="C177:D177"/>
    <mergeCell ref="H177:I177"/>
    <mergeCell ref="K177:L177"/>
    <mergeCell ref="P177:Q177"/>
    <mergeCell ref="R177:S177"/>
    <mergeCell ref="T177:U177"/>
    <mergeCell ref="C178:D178"/>
    <mergeCell ref="H178:I178"/>
    <mergeCell ref="K178:L178"/>
    <mergeCell ref="P178:Q178"/>
    <mergeCell ref="R178:S178"/>
    <mergeCell ref="T178:U178"/>
    <mergeCell ref="C179:D179"/>
    <mergeCell ref="H179:I179"/>
    <mergeCell ref="K179:L179"/>
    <mergeCell ref="P179:Q179"/>
    <mergeCell ref="R179:S179"/>
    <mergeCell ref="T179:U179"/>
    <mergeCell ref="C180:D180"/>
    <mergeCell ref="H180:I180"/>
    <mergeCell ref="K180:L180"/>
    <mergeCell ref="P180:Q180"/>
    <mergeCell ref="R180:S180"/>
    <mergeCell ref="T180:U180"/>
    <mergeCell ref="C181:D181"/>
    <mergeCell ref="H181:I181"/>
    <mergeCell ref="K181:L181"/>
    <mergeCell ref="P181:Q181"/>
    <mergeCell ref="R181:S181"/>
    <mergeCell ref="T181:U181"/>
    <mergeCell ref="C182:D182"/>
    <mergeCell ref="H182:I182"/>
    <mergeCell ref="K182:L182"/>
    <mergeCell ref="P182:Q182"/>
    <mergeCell ref="R182:S182"/>
    <mergeCell ref="T182:U182"/>
    <mergeCell ref="C183:D183"/>
    <mergeCell ref="H183:I183"/>
    <mergeCell ref="K183:L183"/>
    <mergeCell ref="P183:Q183"/>
    <mergeCell ref="R183:S183"/>
    <mergeCell ref="T183:U183"/>
    <mergeCell ref="C184:D184"/>
    <mergeCell ref="H184:I184"/>
    <mergeCell ref="K184:L184"/>
    <mergeCell ref="P184:Q184"/>
    <mergeCell ref="R184:S184"/>
    <mergeCell ref="T184:U184"/>
    <mergeCell ref="C185:D185"/>
    <mergeCell ref="H185:I185"/>
    <mergeCell ref="K185:L185"/>
    <mergeCell ref="P185:Q185"/>
    <mergeCell ref="R185:S185"/>
    <mergeCell ref="T185:U185"/>
    <mergeCell ref="C186:D186"/>
    <mergeCell ref="H186:I186"/>
    <mergeCell ref="K186:L186"/>
    <mergeCell ref="P186:Q186"/>
    <mergeCell ref="R186:S186"/>
    <mergeCell ref="T186:U186"/>
    <mergeCell ref="C187:D187"/>
    <mergeCell ref="H187:I187"/>
    <mergeCell ref="K187:L187"/>
    <mergeCell ref="P187:Q187"/>
    <mergeCell ref="R187:S187"/>
    <mergeCell ref="T187:U187"/>
    <mergeCell ref="C188:D188"/>
    <mergeCell ref="H188:I188"/>
    <mergeCell ref="K188:L188"/>
    <mergeCell ref="P188:Q188"/>
    <mergeCell ref="R188:S188"/>
    <mergeCell ref="T188:U188"/>
    <mergeCell ref="C189:D189"/>
    <mergeCell ref="H189:I189"/>
    <mergeCell ref="K189:L189"/>
    <mergeCell ref="P189:Q189"/>
    <mergeCell ref="R189:S189"/>
    <mergeCell ref="T189:U189"/>
    <mergeCell ref="C190:D190"/>
    <mergeCell ref="H190:I190"/>
    <mergeCell ref="K190:L190"/>
    <mergeCell ref="P190:Q190"/>
    <mergeCell ref="R190:S190"/>
    <mergeCell ref="T190:U190"/>
    <mergeCell ref="C191:D191"/>
    <mergeCell ref="H191:I191"/>
    <mergeCell ref="K191:L191"/>
    <mergeCell ref="P191:Q191"/>
    <mergeCell ref="R191:S191"/>
    <mergeCell ref="T191:U191"/>
    <mergeCell ref="C192:D192"/>
    <mergeCell ref="H192:I192"/>
    <mergeCell ref="K192:L192"/>
    <mergeCell ref="P192:Q192"/>
    <mergeCell ref="R192:S192"/>
    <mergeCell ref="T192:U192"/>
    <mergeCell ref="C193:D193"/>
    <mergeCell ref="H193:I193"/>
    <mergeCell ref="K193:L193"/>
    <mergeCell ref="P193:Q193"/>
    <mergeCell ref="R193:S193"/>
    <mergeCell ref="T193:U193"/>
    <mergeCell ref="C194:D194"/>
    <mergeCell ref="H194:I194"/>
    <mergeCell ref="K194:L194"/>
    <mergeCell ref="P194:Q194"/>
    <mergeCell ref="R194:S194"/>
    <mergeCell ref="T194:U194"/>
    <mergeCell ref="C195:D195"/>
    <mergeCell ref="H195:I195"/>
    <mergeCell ref="K195:L195"/>
    <mergeCell ref="P195:Q195"/>
    <mergeCell ref="R195:S195"/>
    <mergeCell ref="T195:U195"/>
    <mergeCell ref="C196:D196"/>
    <mergeCell ref="H196:I196"/>
    <mergeCell ref="K196:L196"/>
    <mergeCell ref="P196:Q196"/>
    <mergeCell ref="R196:S196"/>
    <mergeCell ref="T196:U196"/>
    <mergeCell ref="C197:D197"/>
    <mergeCell ref="H197:I197"/>
    <mergeCell ref="K197:L197"/>
    <mergeCell ref="P197:Q197"/>
    <mergeCell ref="R197:S197"/>
    <mergeCell ref="T197:U197"/>
    <mergeCell ref="C198:D198"/>
    <mergeCell ref="H198:I198"/>
    <mergeCell ref="K198:L198"/>
    <mergeCell ref="P198:Q198"/>
    <mergeCell ref="R198:S198"/>
    <mergeCell ref="T198:U198"/>
    <mergeCell ref="C199:D199"/>
    <mergeCell ref="H199:I199"/>
    <mergeCell ref="K199:L199"/>
    <mergeCell ref="P199:Q199"/>
    <mergeCell ref="R199:S199"/>
    <mergeCell ref="T199:U199"/>
    <mergeCell ref="C200:D200"/>
    <mergeCell ref="H200:I200"/>
    <mergeCell ref="K200:L200"/>
    <mergeCell ref="P200:Q200"/>
    <mergeCell ref="R200:S200"/>
    <mergeCell ref="T200:U200"/>
    <mergeCell ref="B203:B204"/>
    <mergeCell ref="C203:D204"/>
    <mergeCell ref="E203:I203"/>
    <mergeCell ref="J203:L203"/>
    <mergeCell ref="M203:M204"/>
    <mergeCell ref="N203:Q203"/>
    <mergeCell ref="R203:U203"/>
    <mergeCell ref="H204:I204"/>
    <mergeCell ref="K204:L204"/>
    <mergeCell ref="P204:Q204"/>
    <mergeCell ref="R204:S204"/>
    <mergeCell ref="T204:U204"/>
    <mergeCell ref="C205:D205"/>
    <mergeCell ref="H205:I205"/>
    <mergeCell ref="K205:L205"/>
    <mergeCell ref="P205:Q205"/>
    <mergeCell ref="R205:S205"/>
    <mergeCell ref="T205:U205"/>
    <mergeCell ref="C206:D206"/>
    <mergeCell ref="H206:I206"/>
    <mergeCell ref="K206:L206"/>
    <mergeCell ref="P206:Q206"/>
    <mergeCell ref="R206:S206"/>
    <mergeCell ref="T206:U206"/>
    <mergeCell ref="C207:D207"/>
    <mergeCell ref="H207:I207"/>
    <mergeCell ref="K207:L207"/>
    <mergeCell ref="P207:Q207"/>
    <mergeCell ref="R207:S207"/>
    <mergeCell ref="T207:U207"/>
    <mergeCell ref="C208:D208"/>
    <mergeCell ref="H208:I208"/>
    <mergeCell ref="K208:L208"/>
    <mergeCell ref="P208:Q208"/>
    <mergeCell ref="R208:S208"/>
    <mergeCell ref="T208:U208"/>
    <mergeCell ref="C209:D209"/>
    <mergeCell ref="H209:I209"/>
    <mergeCell ref="K209:L209"/>
    <mergeCell ref="P209:Q209"/>
    <mergeCell ref="R209:S209"/>
    <mergeCell ref="T209:U209"/>
    <mergeCell ref="C210:D210"/>
    <mergeCell ref="H210:I210"/>
    <mergeCell ref="K210:L210"/>
    <mergeCell ref="P210:Q210"/>
    <mergeCell ref="R210:S210"/>
    <mergeCell ref="T210:U210"/>
    <mergeCell ref="C211:D211"/>
    <mergeCell ref="H211:I211"/>
    <mergeCell ref="K211:L211"/>
    <mergeCell ref="P211:Q211"/>
    <mergeCell ref="R211:S211"/>
    <mergeCell ref="T211:U211"/>
    <mergeCell ref="C212:D212"/>
    <mergeCell ref="H212:I212"/>
    <mergeCell ref="K212:L212"/>
    <mergeCell ref="P212:Q212"/>
    <mergeCell ref="R212:S212"/>
    <mergeCell ref="T212:U212"/>
    <mergeCell ref="C213:D213"/>
    <mergeCell ref="H213:I213"/>
    <mergeCell ref="K213:L213"/>
    <mergeCell ref="P213:Q213"/>
    <mergeCell ref="R213:S213"/>
    <mergeCell ref="T213:U213"/>
    <mergeCell ref="C214:D214"/>
    <mergeCell ref="H214:I214"/>
    <mergeCell ref="K214:L214"/>
    <mergeCell ref="P214:Q214"/>
    <mergeCell ref="R214:S214"/>
    <mergeCell ref="T214:U214"/>
    <mergeCell ref="C215:D215"/>
    <mergeCell ref="H215:I215"/>
    <mergeCell ref="K215:L215"/>
    <mergeCell ref="P215:Q215"/>
    <mergeCell ref="R215:S215"/>
    <mergeCell ref="T215:U215"/>
    <mergeCell ref="C216:D216"/>
    <mergeCell ref="H216:I216"/>
    <mergeCell ref="K216:L216"/>
    <mergeCell ref="P216:Q216"/>
    <mergeCell ref="R216:S216"/>
    <mergeCell ref="T216:U216"/>
    <mergeCell ref="C217:D217"/>
    <mergeCell ref="H217:I217"/>
    <mergeCell ref="K217:L217"/>
    <mergeCell ref="P217:Q217"/>
    <mergeCell ref="R217:S217"/>
    <mergeCell ref="T217:U217"/>
    <mergeCell ref="C218:D218"/>
    <mergeCell ref="H218:I218"/>
    <mergeCell ref="K218:L218"/>
    <mergeCell ref="P218:Q218"/>
    <mergeCell ref="R218:S218"/>
    <mergeCell ref="T218:U218"/>
    <mergeCell ref="C219:D219"/>
    <mergeCell ref="H219:I219"/>
    <mergeCell ref="K219:L219"/>
    <mergeCell ref="P219:Q219"/>
    <mergeCell ref="R219:S219"/>
    <mergeCell ref="T219:U219"/>
    <mergeCell ref="C220:D220"/>
    <mergeCell ref="H220:I220"/>
    <mergeCell ref="K220:L220"/>
    <mergeCell ref="P220:Q220"/>
    <mergeCell ref="R220:S220"/>
    <mergeCell ref="T220:U220"/>
    <mergeCell ref="C221:D221"/>
    <mergeCell ref="H221:I221"/>
    <mergeCell ref="K221:L221"/>
    <mergeCell ref="P221:Q221"/>
    <mergeCell ref="R221:S221"/>
    <mergeCell ref="T221:U221"/>
    <mergeCell ref="C222:D222"/>
    <mergeCell ref="H222:I222"/>
    <mergeCell ref="K222:L222"/>
    <mergeCell ref="P222:Q222"/>
    <mergeCell ref="R222:S222"/>
    <mergeCell ref="T222:U222"/>
    <mergeCell ref="C223:D223"/>
    <mergeCell ref="H223:I223"/>
    <mergeCell ref="K223:L223"/>
    <mergeCell ref="P223:Q223"/>
    <mergeCell ref="R223:S223"/>
    <mergeCell ref="T223:U223"/>
    <mergeCell ref="C224:D224"/>
    <mergeCell ref="H224:I224"/>
    <mergeCell ref="K224:L224"/>
    <mergeCell ref="P224:Q224"/>
    <mergeCell ref="R224:S224"/>
    <mergeCell ref="T224:U224"/>
    <mergeCell ref="C225:D225"/>
    <mergeCell ref="H225:I225"/>
    <mergeCell ref="K225:L225"/>
    <mergeCell ref="P225:Q225"/>
    <mergeCell ref="R225:S225"/>
    <mergeCell ref="T225:U225"/>
    <mergeCell ref="C226:D226"/>
    <mergeCell ref="H226:I226"/>
    <mergeCell ref="K226:L226"/>
    <mergeCell ref="P226:Q226"/>
    <mergeCell ref="R226:S226"/>
    <mergeCell ref="T226:U226"/>
    <mergeCell ref="C227:D227"/>
    <mergeCell ref="H227:I227"/>
    <mergeCell ref="K227:L227"/>
    <mergeCell ref="P227:Q227"/>
    <mergeCell ref="R227:S227"/>
    <mergeCell ref="T227:U227"/>
    <mergeCell ref="C228:D228"/>
    <mergeCell ref="H228:I228"/>
    <mergeCell ref="K228:L228"/>
    <mergeCell ref="P228:Q228"/>
    <mergeCell ref="R228:S228"/>
    <mergeCell ref="T228:U228"/>
    <mergeCell ref="C229:D229"/>
    <mergeCell ref="H229:I229"/>
    <mergeCell ref="K229:L229"/>
    <mergeCell ref="P229:Q229"/>
    <mergeCell ref="R229:S229"/>
    <mergeCell ref="T229:U229"/>
    <mergeCell ref="C230:D230"/>
    <mergeCell ref="H230:I230"/>
    <mergeCell ref="K230:L230"/>
    <mergeCell ref="P230:Q230"/>
    <mergeCell ref="R230:S230"/>
    <mergeCell ref="T230:U230"/>
    <mergeCell ref="C231:D231"/>
    <mergeCell ref="H231:I231"/>
    <mergeCell ref="K231:L231"/>
    <mergeCell ref="P231:Q231"/>
    <mergeCell ref="R231:S231"/>
    <mergeCell ref="T231:U231"/>
    <mergeCell ref="C232:D232"/>
    <mergeCell ref="H232:I232"/>
    <mergeCell ref="K232:L232"/>
    <mergeCell ref="P232:Q232"/>
    <mergeCell ref="R232:S232"/>
    <mergeCell ref="T232:U232"/>
    <mergeCell ref="C233:D233"/>
    <mergeCell ref="H233:I233"/>
    <mergeCell ref="K233:L233"/>
    <mergeCell ref="P233:Q233"/>
    <mergeCell ref="R233:S233"/>
    <mergeCell ref="T233:U233"/>
    <mergeCell ref="C234:D234"/>
    <mergeCell ref="H234:I234"/>
    <mergeCell ref="K234:L234"/>
    <mergeCell ref="P234:Q234"/>
    <mergeCell ref="R234:S234"/>
    <mergeCell ref="T234:U234"/>
    <mergeCell ref="C235:D235"/>
    <mergeCell ref="H235:I235"/>
    <mergeCell ref="K235:L235"/>
    <mergeCell ref="P235:Q235"/>
    <mergeCell ref="R235:S235"/>
    <mergeCell ref="T235:U235"/>
    <mergeCell ref="C236:D236"/>
    <mergeCell ref="H236:I236"/>
    <mergeCell ref="K236:L236"/>
    <mergeCell ref="P236:Q236"/>
    <mergeCell ref="R236:S236"/>
    <mergeCell ref="T236:U236"/>
    <mergeCell ref="C237:D237"/>
    <mergeCell ref="H237:I237"/>
    <mergeCell ref="K237:L237"/>
    <mergeCell ref="P237:Q237"/>
    <mergeCell ref="R237:S237"/>
    <mergeCell ref="T237:U237"/>
    <mergeCell ref="C238:D238"/>
    <mergeCell ref="H238:I238"/>
    <mergeCell ref="K238:L238"/>
    <mergeCell ref="P238:Q238"/>
    <mergeCell ref="R238:S238"/>
    <mergeCell ref="T238:U238"/>
    <mergeCell ref="C239:D239"/>
    <mergeCell ref="H239:I239"/>
    <mergeCell ref="K239:L239"/>
    <mergeCell ref="P239:Q239"/>
    <mergeCell ref="R239:S239"/>
    <mergeCell ref="T239:U239"/>
    <mergeCell ref="C240:D240"/>
    <mergeCell ref="H240:I240"/>
    <mergeCell ref="K240:L240"/>
    <mergeCell ref="P240:Q240"/>
    <mergeCell ref="R240:S240"/>
    <mergeCell ref="T240:U240"/>
    <mergeCell ref="C241:D241"/>
    <mergeCell ref="H241:I241"/>
    <mergeCell ref="K241:L241"/>
    <mergeCell ref="P241:Q241"/>
    <mergeCell ref="R241:S241"/>
    <mergeCell ref="T241:U241"/>
    <mergeCell ref="C242:D242"/>
    <mergeCell ref="H242:I242"/>
    <mergeCell ref="K242:L242"/>
    <mergeCell ref="P242:Q242"/>
    <mergeCell ref="R242:S242"/>
    <mergeCell ref="T242:U242"/>
    <mergeCell ref="C243:D243"/>
    <mergeCell ref="H243:I243"/>
    <mergeCell ref="K243:L243"/>
    <mergeCell ref="P243:Q243"/>
    <mergeCell ref="R243:S243"/>
    <mergeCell ref="T243:U243"/>
    <mergeCell ref="C244:D244"/>
    <mergeCell ref="H244:I244"/>
    <mergeCell ref="K244:L244"/>
    <mergeCell ref="P244:Q244"/>
    <mergeCell ref="R244:S244"/>
    <mergeCell ref="T244:U244"/>
    <mergeCell ref="C245:D245"/>
    <mergeCell ref="H245:I245"/>
    <mergeCell ref="K245:L245"/>
    <mergeCell ref="P245:Q245"/>
    <mergeCell ref="R245:S245"/>
    <mergeCell ref="T245:U245"/>
    <mergeCell ref="C246:D246"/>
    <mergeCell ref="H246:I246"/>
    <mergeCell ref="K246:L246"/>
    <mergeCell ref="P246:Q246"/>
    <mergeCell ref="R246:S246"/>
    <mergeCell ref="T246:U246"/>
    <mergeCell ref="C247:D247"/>
    <mergeCell ref="H247:I247"/>
    <mergeCell ref="K247:L247"/>
    <mergeCell ref="P247:Q247"/>
    <mergeCell ref="R247:S247"/>
    <mergeCell ref="T247:U247"/>
    <mergeCell ref="C248:D248"/>
    <mergeCell ref="H248:I248"/>
    <mergeCell ref="K248:L248"/>
    <mergeCell ref="P248:Q248"/>
    <mergeCell ref="R248:S248"/>
    <mergeCell ref="T248:U248"/>
    <mergeCell ref="C249:D249"/>
    <mergeCell ref="H249:I249"/>
    <mergeCell ref="K249:L249"/>
    <mergeCell ref="P249:Q249"/>
    <mergeCell ref="R249:S249"/>
    <mergeCell ref="T249:U249"/>
    <mergeCell ref="B252:B253"/>
    <mergeCell ref="C252:D253"/>
    <mergeCell ref="E252:I252"/>
    <mergeCell ref="J252:L252"/>
    <mergeCell ref="M252:M253"/>
    <mergeCell ref="N252:Q252"/>
    <mergeCell ref="R252:U252"/>
    <mergeCell ref="H253:I253"/>
    <mergeCell ref="K253:L253"/>
    <mergeCell ref="P253:Q253"/>
    <mergeCell ref="R253:S253"/>
    <mergeCell ref="T253:U253"/>
    <mergeCell ref="C254:D254"/>
    <mergeCell ref="H254:I254"/>
    <mergeCell ref="K254:L254"/>
    <mergeCell ref="P254:Q254"/>
    <mergeCell ref="R254:S254"/>
    <mergeCell ref="T254:U254"/>
    <mergeCell ref="C255:D255"/>
    <mergeCell ref="H255:I255"/>
    <mergeCell ref="K255:L255"/>
    <mergeCell ref="P255:Q255"/>
    <mergeCell ref="R255:S255"/>
    <mergeCell ref="T255:U255"/>
    <mergeCell ref="C256:D256"/>
    <mergeCell ref="H256:I256"/>
    <mergeCell ref="K256:L256"/>
    <mergeCell ref="P256:Q256"/>
    <mergeCell ref="R256:S256"/>
    <mergeCell ref="T256:U256"/>
    <mergeCell ref="C257:D257"/>
    <mergeCell ref="H257:I257"/>
    <mergeCell ref="K257:L257"/>
    <mergeCell ref="P257:Q257"/>
    <mergeCell ref="R257:S257"/>
    <mergeCell ref="T257:U257"/>
    <mergeCell ref="C258:D258"/>
    <mergeCell ref="H258:I258"/>
    <mergeCell ref="K258:L258"/>
    <mergeCell ref="P258:Q258"/>
    <mergeCell ref="R258:S258"/>
    <mergeCell ref="T258:U258"/>
    <mergeCell ref="C259:D259"/>
    <mergeCell ref="H259:I259"/>
    <mergeCell ref="K259:L259"/>
    <mergeCell ref="P259:Q259"/>
    <mergeCell ref="R259:S259"/>
    <mergeCell ref="T259:U259"/>
    <mergeCell ref="C260:D260"/>
    <mergeCell ref="H260:I260"/>
    <mergeCell ref="K260:L260"/>
    <mergeCell ref="P260:Q260"/>
    <mergeCell ref="R260:S260"/>
    <mergeCell ref="T260:U260"/>
    <mergeCell ref="C261:D261"/>
    <mergeCell ref="H261:I261"/>
    <mergeCell ref="K261:L261"/>
    <mergeCell ref="P261:Q261"/>
    <mergeCell ref="R261:S261"/>
    <mergeCell ref="T261:U261"/>
    <mergeCell ref="C262:D262"/>
    <mergeCell ref="H262:I262"/>
    <mergeCell ref="K262:L262"/>
    <mergeCell ref="P262:Q262"/>
    <mergeCell ref="R262:S262"/>
    <mergeCell ref="T262:U262"/>
    <mergeCell ref="C263:D263"/>
    <mergeCell ref="H263:I263"/>
    <mergeCell ref="K263:L263"/>
    <mergeCell ref="P263:Q263"/>
    <mergeCell ref="R263:S263"/>
    <mergeCell ref="T263:U263"/>
    <mergeCell ref="C264:D264"/>
    <mergeCell ref="H264:I264"/>
    <mergeCell ref="K264:L264"/>
    <mergeCell ref="P264:Q264"/>
    <mergeCell ref="R264:S264"/>
    <mergeCell ref="T264:U264"/>
    <mergeCell ref="C265:D265"/>
    <mergeCell ref="H265:I265"/>
    <mergeCell ref="K265:L265"/>
    <mergeCell ref="P265:Q265"/>
    <mergeCell ref="R265:S265"/>
    <mergeCell ref="T265:U265"/>
    <mergeCell ref="C266:D266"/>
    <mergeCell ref="H266:I266"/>
    <mergeCell ref="K266:L266"/>
    <mergeCell ref="P266:Q266"/>
    <mergeCell ref="R266:S266"/>
    <mergeCell ref="T266:U266"/>
    <mergeCell ref="C267:D267"/>
    <mergeCell ref="H267:I267"/>
    <mergeCell ref="K267:L267"/>
    <mergeCell ref="P267:Q267"/>
    <mergeCell ref="R267:S267"/>
    <mergeCell ref="T267:U267"/>
    <mergeCell ref="C268:D268"/>
    <mergeCell ref="H268:I268"/>
    <mergeCell ref="K268:L268"/>
    <mergeCell ref="P268:Q268"/>
    <mergeCell ref="R268:S268"/>
    <mergeCell ref="T268:U268"/>
    <mergeCell ref="C269:D269"/>
    <mergeCell ref="H269:I269"/>
    <mergeCell ref="K269:L269"/>
    <mergeCell ref="P269:Q269"/>
    <mergeCell ref="R269:S269"/>
    <mergeCell ref="T269:U269"/>
    <mergeCell ref="C270:D270"/>
    <mergeCell ref="H270:I270"/>
    <mergeCell ref="K270:L270"/>
    <mergeCell ref="P270:Q270"/>
    <mergeCell ref="R270:S270"/>
    <mergeCell ref="T270:U270"/>
    <mergeCell ref="C271:D271"/>
    <mergeCell ref="H271:I271"/>
    <mergeCell ref="K271:L271"/>
    <mergeCell ref="P271:Q271"/>
    <mergeCell ref="R271:S271"/>
    <mergeCell ref="T271:U271"/>
    <mergeCell ref="C272:D272"/>
    <mergeCell ref="H272:I272"/>
    <mergeCell ref="K272:L272"/>
    <mergeCell ref="P272:Q272"/>
    <mergeCell ref="R272:S272"/>
    <mergeCell ref="T272:U272"/>
    <mergeCell ref="C273:D273"/>
    <mergeCell ref="H273:I273"/>
    <mergeCell ref="K273:L273"/>
    <mergeCell ref="P273:Q273"/>
    <mergeCell ref="R273:S273"/>
    <mergeCell ref="T273:U273"/>
    <mergeCell ref="C274:D274"/>
    <mergeCell ref="H274:I274"/>
    <mergeCell ref="K274:L274"/>
    <mergeCell ref="P274:Q274"/>
    <mergeCell ref="R274:S274"/>
    <mergeCell ref="T274:U274"/>
    <mergeCell ref="C275:D275"/>
    <mergeCell ref="H275:I275"/>
    <mergeCell ref="K275:L275"/>
    <mergeCell ref="P275:Q275"/>
    <mergeCell ref="R275:S275"/>
    <mergeCell ref="T275:U275"/>
    <mergeCell ref="C276:D276"/>
    <mergeCell ref="H276:I276"/>
    <mergeCell ref="K276:L276"/>
    <mergeCell ref="P276:Q276"/>
    <mergeCell ref="R276:S276"/>
    <mergeCell ref="T276:U276"/>
    <mergeCell ref="C277:D277"/>
    <mergeCell ref="H277:I277"/>
    <mergeCell ref="K277:L277"/>
    <mergeCell ref="P277:Q277"/>
    <mergeCell ref="R277:S277"/>
    <mergeCell ref="T277:U277"/>
    <mergeCell ref="C278:D278"/>
    <mergeCell ref="H278:I278"/>
    <mergeCell ref="K278:L278"/>
    <mergeCell ref="P278:Q278"/>
    <mergeCell ref="R278:S278"/>
    <mergeCell ref="T278:U278"/>
    <mergeCell ref="C279:D279"/>
    <mergeCell ref="H279:I279"/>
    <mergeCell ref="K279:L279"/>
    <mergeCell ref="P279:Q279"/>
    <mergeCell ref="R279:S279"/>
    <mergeCell ref="T279:U279"/>
    <mergeCell ref="C280:D280"/>
    <mergeCell ref="H280:I280"/>
    <mergeCell ref="K280:L280"/>
    <mergeCell ref="P280:Q280"/>
    <mergeCell ref="R280:S280"/>
    <mergeCell ref="T280:U280"/>
    <mergeCell ref="C281:D281"/>
    <mergeCell ref="H281:I281"/>
    <mergeCell ref="K281:L281"/>
    <mergeCell ref="P281:Q281"/>
    <mergeCell ref="R281:S281"/>
    <mergeCell ref="T281:U281"/>
    <mergeCell ref="C282:D282"/>
    <mergeCell ref="H282:I282"/>
    <mergeCell ref="K282:L282"/>
    <mergeCell ref="P282:Q282"/>
    <mergeCell ref="R282:S282"/>
    <mergeCell ref="T282:U282"/>
    <mergeCell ref="C283:D283"/>
    <mergeCell ref="H283:I283"/>
    <mergeCell ref="K283:L283"/>
    <mergeCell ref="P283:Q283"/>
    <mergeCell ref="R283:S283"/>
    <mergeCell ref="T283:U283"/>
    <mergeCell ref="C284:D284"/>
    <mergeCell ref="H284:I284"/>
    <mergeCell ref="K284:L284"/>
    <mergeCell ref="P284:Q284"/>
    <mergeCell ref="R284:S284"/>
    <mergeCell ref="T284:U284"/>
    <mergeCell ref="C285:D285"/>
    <mergeCell ref="H285:I285"/>
    <mergeCell ref="K285:L285"/>
    <mergeCell ref="P285:Q285"/>
    <mergeCell ref="R285:S285"/>
    <mergeCell ref="T285:U285"/>
    <mergeCell ref="C286:D286"/>
    <mergeCell ref="H286:I286"/>
    <mergeCell ref="K286:L286"/>
    <mergeCell ref="P286:Q286"/>
    <mergeCell ref="R286:S286"/>
    <mergeCell ref="T286:U286"/>
    <mergeCell ref="C287:D287"/>
    <mergeCell ref="H287:I287"/>
    <mergeCell ref="K287:L287"/>
    <mergeCell ref="P287:Q287"/>
    <mergeCell ref="R287:S287"/>
    <mergeCell ref="T287:U287"/>
    <mergeCell ref="C288:D288"/>
    <mergeCell ref="H288:I288"/>
    <mergeCell ref="K288:L288"/>
    <mergeCell ref="P288:Q288"/>
    <mergeCell ref="R288:S288"/>
    <mergeCell ref="T288:U288"/>
    <mergeCell ref="C289:D289"/>
    <mergeCell ref="H289:I289"/>
    <mergeCell ref="K289:L289"/>
    <mergeCell ref="P289:Q289"/>
    <mergeCell ref="R289:S289"/>
    <mergeCell ref="T289:U289"/>
    <mergeCell ref="C290:D290"/>
    <mergeCell ref="H290:I290"/>
    <mergeCell ref="K290:L290"/>
    <mergeCell ref="P290:Q290"/>
    <mergeCell ref="R290:S290"/>
    <mergeCell ref="T290:U290"/>
    <mergeCell ref="C291:D291"/>
    <mergeCell ref="H291:I291"/>
    <mergeCell ref="K291:L291"/>
    <mergeCell ref="P291:Q291"/>
    <mergeCell ref="R291:S291"/>
    <mergeCell ref="T291:U291"/>
    <mergeCell ref="C292:D292"/>
    <mergeCell ref="H292:I292"/>
    <mergeCell ref="K292:L292"/>
    <mergeCell ref="P292:Q292"/>
    <mergeCell ref="R292:S292"/>
    <mergeCell ref="T292:U292"/>
    <mergeCell ref="C293:D293"/>
    <mergeCell ref="H293:I293"/>
    <mergeCell ref="K293:L293"/>
    <mergeCell ref="P293:Q293"/>
    <mergeCell ref="R293:S293"/>
    <mergeCell ref="T293:U293"/>
    <mergeCell ref="C294:D294"/>
    <mergeCell ref="H294:I294"/>
    <mergeCell ref="K294:L294"/>
    <mergeCell ref="P294:Q294"/>
    <mergeCell ref="R294:S294"/>
    <mergeCell ref="T294:U294"/>
    <mergeCell ref="C295:D295"/>
    <mergeCell ref="H295:I295"/>
    <mergeCell ref="K295:L295"/>
    <mergeCell ref="P295:Q295"/>
    <mergeCell ref="R295:S295"/>
    <mergeCell ref="T295:U295"/>
    <mergeCell ref="C296:D296"/>
    <mergeCell ref="H296:I296"/>
    <mergeCell ref="K296:L296"/>
    <mergeCell ref="P296:Q296"/>
    <mergeCell ref="R296:S296"/>
    <mergeCell ref="T296:U296"/>
    <mergeCell ref="C297:D297"/>
    <mergeCell ref="H297:I297"/>
    <mergeCell ref="K297:L297"/>
    <mergeCell ref="P297:Q297"/>
    <mergeCell ref="R297:S297"/>
    <mergeCell ref="T297:U297"/>
    <mergeCell ref="C298:D298"/>
    <mergeCell ref="H298:I298"/>
    <mergeCell ref="K298:L298"/>
    <mergeCell ref="P298:Q298"/>
    <mergeCell ref="R298:S298"/>
    <mergeCell ref="T298:U298"/>
  </mergeCells>
  <conditionalFormatting sqref="G14:G23 G25:G45">
    <cfRule type="cellIs" priority="73" dxfId="168" operator="equal" stopIfTrue="1">
      <formula>"買"</formula>
    </cfRule>
    <cfRule type="cellIs" priority="74" dxfId="169" operator="equal" stopIfTrue="1">
      <formula>"売"</formula>
    </cfRule>
  </conditionalFormatting>
  <conditionalFormatting sqref="G9:G11 G46:G53">
    <cfRule type="cellIs" priority="79" dxfId="168" operator="equal" stopIfTrue="1">
      <formula>"買"</formula>
    </cfRule>
    <cfRule type="cellIs" priority="80" dxfId="169" operator="equal" stopIfTrue="1">
      <formula>"売"</formula>
    </cfRule>
  </conditionalFormatting>
  <conditionalFormatting sqref="G12">
    <cfRule type="cellIs" priority="77" dxfId="168" operator="equal" stopIfTrue="1">
      <formula>"買"</formula>
    </cfRule>
    <cfRule type="cellIs" priority="78" dxfId="169" operator="equal" stopIfTrue="1">
      <formula>"売"</formula>
    </cfRule>
  </conditionalFormatting>
  <conditionalFormatting sqref="G13">
    <cfRule type="cellIs" priority="75" dxfId="168" operator="equal" stopIfTrue="1">
      <formula>"買"</formula>
    </cfRule>
    <cfRule type="cellIs" priority="76" dxfId="169" operator="equal" stopIfTrue="1">
      <formula>"売"</formula>
    </cfRule>
  </conditionalFormatting>
  <conditionalFormatting sqref="G24">
    <cfRule type="cellIs" priority="71" dxfId="168" operator="equal" stopIfTrue="1">
      <formula>"買"</formula>
    </cfRule>
    <cfRule type="cellIs" priority="72" dxfId="169" operator="equal" stopIfTrue="1">
      <formula>"売"</formula>
    </cfRule>
  </conditionalFormatting>
  <conditionalFormatting sqref="G63:G72 G74:G94">
    <cfRule type="cellIs" priority="63" dxfId="168" operator="equal" stopIfTrue="1">
      <formula>"買"</formula>
    </cfRule>
    <cfRule type="cellIs" priority="64" dxfId="169" operator="equal" stopIfTrue="1">
      <formula>"売"</formula>
    </cfRule>
  </conditionalFormatting>
  <conditionalFormatting sqref="G58:G60 G95:G102">
    <cfRule type="cellIs" priority="69" dxfId="168" operator="equal" stopIfTrue="1">
      <formula>"買"</formula>
    </cfRule>
    <cfRule type="cellIs" priority="70" dxfId="169" operator="equal" stopIfTrue="1">
      <formula>"売"</formula>
    </cfRule>
  </conditionalFormatting>
  <conditionalFormatting sqref="G61">
    <cfRule type="cellIs" priority="67" dxfId="168" operator="equal" stopIfTrue="1">
      <formula>"買"</formula>
    </cfRule>
    <cfRule type="cellIs" priority="68" dxfId="169" operator="equal" stopIfTrue="1">
      <formula>"売"</formula>
    </cfRule>
  </conditionalFormatting>
  <conditionalFormatting sqref="G62">
    <cfRule type="cellIs" priority="65" dxfId="168" operator="equal" stopIfTrue="1">
      <formula>"買"</formula>
    </cfRule>
    <cfRule type="cellIs" priority="66" dxfId="169" operator="equal" stopIfTrue="1">
      <formula>"売"</formula>
    </cfRule>
  </conditionalFormatting>
  <conditionalFormatting sqref="G73">
    <cfRule type="cellIs" priority="61" dxfId="168" operator="equal" stopIfTrue="1">
      <formula>"買"</formula>
    </cfRule>
    <cfRule type="cellIs" priority="62" dxfId="169" operator="equal" stopIfTrue="1">
      <formula>"売"</formula>
    </cfRule>
  </conditionalFormatting>
  <conditionalFormatting sqref="G112:G121 G123:G143">
    <cfRule type="cellIs" priority="53" dxfId="168" operator="equal" stopIfTrue="1">
      <formula>"買"</formula>
    </cfRule>
    <cfRule type="cellIs" priority="54" dxfId="169" operator="equal" stopIfTrue="1">
      <formula>"売"</formula>
    </cfRule>
  </conditionalFormatting>
  <conditionalFormatting sqref="G107:G109 G144:G151">
    <cfRule type="cellIs" priority="59" dxfId="168" operator="equal" stopIfTrue="1">
      <formula>"買"</formula>
    </cfRule>
    <cfRule type="cellIs" priority="60" dxfId="169" operator="equal" stopIfTrue="1">
      <formula>"売"</formula>
    </cfRule>
  </conditionalFormatting>
  <conditionalFormatting sqref="G110">
    <cfRule type="cellIs" priority="57" dxfId="168" operator="equal" stopIfTrue="1">
      <formula>"買"</formula>
    </cfRule>
    <cfRule type="cellIs" priority="58" dxfId="169" operator="equal" stopIfTrue="1">
      <formula>"売"</formula>
    </cfRule>
  </conditionalFormatting>
  <conditionalFormatting sqref="G111">
    <cfRule type="cellIs" priority="55" dxfId="168" operator="equal" stopIfTrue="1">
      <formula>"買"</formula>
    </cfRule>
    <cfRule type="cellIs" priority="56" dxfId="169" operator="equal" stopIfTrue="1">
      <formula>"売"</formula>
    </cfRule>
  </conditionalFormatting>
  <conditionalFormatting sqref="G122">
    <cfRule type="cellIs" priority="51" dxfId="168" operator="equal" stopIfTrue="1">
      <formula>"買"</formula>
    </cfRule>
    <cfRule type="cellIs" priority="52" dxfId="169" operator="equal" stopIfTrue="1">
      <formula>"売"</formula>
    </cfRule>
  </conditionalFormatting>
  <conditionalFormatting sqref="G161:G170 G172:G192">
    <cfRule type="cellIs" priority="43" dxfId="168" operator="equal" stopIfTrue="1">
      <formula>"買"</formula>
    </cfRule>
    <cfRule type="cellIs" priority="44" dxfId="169" operator="equal" stopIfTrue="1">
      <formula>"売"</formula>
    </cfRule>
  </conditionalFormatting>
  <conditionalFormatting sqref="G156:G158 G193:G200">
    <cfRule type="cellIs" priority="49" dxfId="168" operator="equal" stopIfTrue="1">
      <formula>"買"</formula>
    </cfRule>
    <cfRule type="cellIs" priority="50" dxfId="169" operator="equal" stopIfTrue="1">
      <formula>"売"</formula>
    </cfRule>
  </conditionalFormatting>
  <conditionalFormatting sqref="G159">
    <cfRule type="cellIs" priority="47" dxfId="168" operator="equal" stopIfTrue="1">
      <formula>"買"</formula>
    </cfRule>
    <cfRule type="cellIs" priority="48" dxfId="169" operator="equal" stopIfTrue="1">
      <formula>"売"</formula>
    </cfRule>
  </conditionalFormatting>
  <conditionalFormatting sqref="G160">
    <cfRule type="cellIs" priority="45" dxfId="168" operator="equal" stopIfTrue="1">
      <formula>"買"</formula>
    </cfRule>
    <cfRule type="cellIs" priority="46" dxfId="169" operator="equal" stopIfTrue="1">
      <formula>"売"</formula>
    </cfRule>
  </conditionalFormatting>
  <conditionalFormatting sqref="G171">
    <cfRule type="cellIs" priority="41" dxfId="168" operator="equal" stopIfTrue="1">
      <formula>"買"</formula>
    </cfRule>
    <cfRule type="cellIs" priority="42" dxfId="169" operator="equal" stopIfTrue="1">
      <formula>"売"</formula>
    </cfRule>
  </conditionalFormatting>
  <conditionalFormatting sqref="G210:G219 G221:G241">
    <cfRule type="cellIs" priority="33" dxfId="168" operator="equal" stopIfTrue="1">
      <formula>"買"</formula>
    </cfRule>
    <cfRule type="cellIs" priority="34" dxfId="169" operator="equal" stopIfTrue="1">
      <formula>"売"</formula>
    </cfRule>
  </conditionalFormatting>
  <conditionalFormatting sqref="G205:G207 G242:G249">
    <cfRule type="cellIs" priority="39" dxfId="168" operator="equal" stopIfTrue="1">
      <formula>"買"</formula>
    </cfRule>
    <cfRule type="cellIs" priority="40" dxfId="169" operator="equal" stopIfTrue="1">
      <formula>"売"</formula>
    </cfRule>
  </conditionalFormatting>
  <conditionalFormatting sqref="G208">
    <cfRule type="cellIs" priority="37" dxfId="168" operator="equal" stopIfTrue="1">
      <formula>"買"</formula>
    </cfRule>
    <cfRule type="cellIs" priority="38" dxfId="169" operator="equal" stopIfTrue="1">
      <formula>"売"</formula>
    </cfRule>
  </conditionalFormatting>
  <conditionalFormatting sqref="G209">
    <cfRule type="cellIs" priority="35" dxfId="168" operator="equal" stopIfTrue="1">
      <formula>"買"</formula>
    </cfRule>
    <cfRule type="cellIs" priority="36" dxfId="169" operator="equal" stopIfTrue="1">
      <formula>"売"</formula>
    </cfRule>
  </conditionalFormatting>
  <conditionalFormatting sqref="G220">
    <cfRule type="cellIs" priority="31" dxfId="168" operator="equal" stopIfTrue="1">
      <formula>"買"</formula>
    </cfRule>
    <cfRule type="cellIs" priority="32" dxfId="169" operator="equal" stopIfTrue="1">
      <formula>"売"</formula>
    </cfRule>
  </conditionalFormatting>
  <conditionalFormatting sqref="G259:G268 G270:G290">
    <cfRule type="cellIs" priority="23" dxfId="168" operator="equal" stopIfTrue="1">
      <formula>"買"</formula>
    </cfRule>
    <cfRule type="cellIs" priority="24" dxfId="169" operator="equal" stopIfTrue="1">
      <formula>"売"</formula>
    </cfRule>
  </conditionalFormatting>
  <conditionalFormatting sqref="G254:G256 G291:G298">
    <cfRule type="cellIs" priority="29" dxfId="168" operator="equal" stopIfTrue="1">
      <formula>"買"</formula>
    </cfRule>
    <cfRule type="cellIs" priority="30" dxfId="169" operator="equal" stopIfTrue="1">
      <formula>"売"</formula>
    </cfRule>
  </conditionalFormatting>
  <conditionalFormatting sqref="G257">
    <cfRule type="cellIs" priority="27" dxfId="168" operator="equal" stopIfTrue="1">
      <formula>"買"</formula>
    </cfRule>
    <cfRule type="cellIs" priority="28" dxfId="169" operator="equal" stopIfTrue="1">
      <formula>"売"</formula>
    </cfRule>
  </conditionalFormatting>
  <conditionalFormatting sqref="G258">
    <cfRule type="cellIs" priority="25" dxfId="168" operator="equal" stopIfTrue="1">
      <formula>"買"</formula>
    </cfRule>
    <cfRule type="cellIs" priority="26" dxfId="169" operator="equal" stopIfTrue="1">
      <formula>"売"</formula>
    </cfRule>
  </conditionalFormatting>
  <conditionalFormatting sqref="G269">
    <cfRule type="cellIs" priority="21" dxfId="168" operator="equal" stopIfTrue="1">
      <formula>"買"</formula>
    </cfRule>
    <cfRule type="cellIs" priority="22" dxfId="169" operator="equal" stopIfTrue="1">
      <formula>"売"</formula>
    </cfRule>
  </conditionalFormatting>
  <dataValidations count="1">
    <dataValidation type="list" allowBlank="1" showInputMessage="1" showErrorMessage="1" sqref="G9:G53 G58:G102 G107:G151 G156:G200 G205:G249 G254:G298">
      <formula1>"買,売"</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U304"/>
  <sheetViews>
    <sheetView zoomScale="90" zoomScaleNormal="90" zoomScalePageLayoutView="0" workbookViewId="0" topLeftCell="A1">
      <pane ySplit="8" topLeftCell="A9" activePane="bottomLeft" state="frozen"/>
      <selection pane="topLeft" activeCell="A1" sqref="A1"/>
      <selection pane="bottomLeft" activeCell="R9" sqref="R9:S9"/>
    </sheetView>
  </sheetViews>
  <sheetFormatPr defaultColWidth="9.00390625" defaultRowHeight="13.5"/>
  <cols>
    <col min="1" max="1" width="2.875" style="0" customWidth="1"/>
    <col min="2" max="18" width="6.625" style="0" customWidth="1"/>
    <col min="22" max="22" width="10.875" style="20" bestFit="1" customWidth="1"/>
  </cols>
  <sheetData>
    <row r="2" spans="2:20" ht="13.5">
      <c r="B2" s="43" t="s">
        <v>5</v>
      </c>
      <c r="C2" s="43"/>
      <c r="D2" s="45" t="s">
        <v>46</v>
      </c>
      <c r="E2" s="45"/>
      <c r="F2" s="43" t="s">
        <v>6</v>
      </c>
      <c r="G2" s="43"/>
      <c r="H2" s="45" t="s">
        <v>35</v>
      </c>
      <c r="I2" s="45"/>
      <c r="J2" s="43" t="s">
        <v>7</v>
      </c>
      <c r="K2" s="43"/>
      <c r="L2" s="44">
        <f>C9</f>
        <v>1000000</v>
      </c>
      <c r="M2" s="45"/>
      <c r="N2" s="43" t="s">
        <v>8</v>
      </c>
      <c r="O2" s="43"/>
      <c r="P2" s="44" t="e">
        <f>#REF!+#REF!</f>
        <v>#REF!</v>
      </c>
      <c r="Q2" s="45"/>
      <c r="R2" s="1"/>
      <c r="S2" s="1"/>
      <c r="T2" s="1"/>
    </row>
    <row r="3" spans="2:19" ht="57" customHeight="1">
      <c r="B3" s="43" t="s">
        <v>9</v>
      </c>
      <c r="C3" s="43"/>
      <c r="D3" s="46" t="s">
        <v>36</v>
      </c>
      <c r="E3" s="46"/>
      <c r="F3" s="46"/>
      <c r="G3" s="46"/>
      <c r="H3" s="46"/>
      <c r="I3" s="46"/>
      <c r="J3" s="43" t="s">
        <v>10</v>
      </c>
      <c r="K3" s="43"/>
      <c r="L3" s="46" t="s">
        <v>34</v>
      </c>
      <c r="M3" s="47"/>
      <c r="N3" s="47"/>
      <c r="O3" s="47"/>
      <c r="P3" s="47"/>
      <c r="Q3" s="47"/>
      <c r="R3" s="1"/>
      <c r="S3" s="1"/>
    </row>
    <row r="4" spans="2:20" ht="13.5">
      <c r="B4" s="43" t="s">
        <v>11</v>
      </c>
      <c r="C4" s="43"/>
      <c r="D4" s="48">
        <f>SUM($R$9:$S$886)</f>
        <v>23376711</v>
      </c>
      <c r="E4" s="48"/>
      <c r="F4" s="43" t="s">
        <v>12</v>
      </c>
      <c r="G4" s="43"/>
      <c r="H4" s="49">
        <f>SUM($T$9:$U$54)</f>
        <v>4943.9999999999945</v>
      </c>
      <c r="I4" s="45"/>
      <c r="J4" s="50" t="s">
        <v>13</v>
      </c>
      <c r="K4" s="50"/>
      <c r="L4" s="44">
        <f>MAX($C$9:$D$883)-C9</f>
        <v>16210119</v>
      </c>
      <c r="M4" s="44"/>
      <c r="N4" s="50" t="s">
        <v>14</v>
      </c>
      <c r="O4" s="50"/>
      <c r="P4" s="48">
        <f>MIN($C$9:$D$883)-C9</f>
        <v>0</v>
      </c>
      <c r="Q4" s="48"/>
      <c r="R4" s="1"/>
      <c r="S4" s="1"/>
      <c r="T4" s="1"/>
    </row>
    <row r="5" spans="2:20" ht="13.5">
      <c r="B5" s="33" t="s">
        <v>15</v>
      </c>
      <c r="C5" s="2">
        <f>COUNTIF($R$9:$R$883,"&gt;0")</f>
        <v>90</v>
      </c>
      <c r="D5" s="34" t="s">
        <v>16</v>
      </c>
      <c r="E5" s="16">
        <f>COUNTIF($R$9:$R$883,"&lt;0")</f>
        <v>24</v>
      </c>
      <c r="F5" s="34" t="s">
        <v>17</v>
      </c>
      <c r="G5" s="2">
        <f>COUNTIF($R$9:$R$883,"=0")</f>
        <v>150</v>
      </c>
      <c r="H5" s="34" t="s">
        <v>18</v>
      </c>
      <c r="I5" s="3">
        <f>C5/SUM(C5,E5,G5)</f>
        <v>0.3409090909090909</v>
      </c>
      <c r="J5" s="51" t="s">
        <v>19</v>
      </c>
      <c r="K5" s="43"/>
      <c r="L5" s="52">
        <v>2</v>
      </c>
      <c r="M5" s="53"/>
      <c r="N5" s="18" t="s">
        <v>20</v>
      </c>
      <c r="O5" s="9"/>
      <c r="P5" s="52">
        <v>7</v>
      </c>
      <c r="Q5" s="53"/>
      <c r="R5" s="1"/>
      <c r="S5" s="1"/>
      <c r="T5" s="1"/>
    </row>
    <row r="6" spans="2:20" ht="13.5">
      <c r="B6" s="11"/>
      <c r="C6" s="14"/>
      <c r="D6" s="15"/>
      <c r="E6" s="12"/>
      <c r="F6" s="11"/>
      <c r="G6" s="12"/>
      <c r="H6" s="11"/>
      <c r="I6" s="17"/>
      <c r="J6" s="11"/>
      <c r="K6" s="11"/>
      <c r="L6" s="12"/>
      <c r="M6" s="12"/>
      <c r="N6" s="13"/>
      <c r="O6" s="13"/>
      <c r="P6" s="10"/>
      <c r="Q6" s="7"/>
      <c r="R6" s="1"/>
      <c r="S6" s="1"/>
      <c r="T6" s="1"/>
    </row>
    <row r="7" spans="2:21" ht="13.5">
      <c r="B7" s="97" t="s">
        <v>21</v>
      </c>
      <c r="C7" s="56" t="s">
        <v>22</v>
      </c>
      <c r="D7" s="57"/>
      <c r="E7" s="71" t="s">
        <v>23</v>
      </c>
      <c r="F7" s="61"/>
      <c r="G7" s="61"/>
      <c r="H7" s="61"/>
      <c r="I7" s="62"/>
      <c r="J7" s="72" t="s">
        <v>45</v>
      </c>
      <c r="K7" s="64"/>
      <c r="L7" s="65"/>
      <c r="M7" s="98" t="s">
        <v>24</v>
      </c>
      <c r="N7" s="73" t="s">
        <v>25</v>
      </c>
      <c r="O7" s="68"/>
      <c r="P7" s="68"/>
      <c r="Q7" s="69"/>
      <c r="R7" s="94" t="s">
        <v>26</v>
      </c>
      <c r="S7" s="95"/>
      <c r="T7" s="95"/>
      <c r="U7" s="96"/>
    </row>
    <row r="8" spans="2:21" ht="13.5">
      <c r="B8" s="54"/>
      <c r="C8" s="58"/>
      <c r="D8" s="59"/>
      <c r="E8" s="19" t="s">
        <v>27</v>
      </c>
      <c r="F8" s="19" t="s">
        <v>28</v>
      </c>
      <c r="G8" s="19" t="s">
        <v>29</v>
      </c>
      <c r="H8" s="71" t="s">
        <v>30</v>
      </c>
      <c r="I8" s="62"/>
      <c r="J8" s="4" t="s">
        <v>31</v>
      </c>
      <c r="K8" s="72" t="s">
        <v>32</v>
      </c>
      <c r="L8" s="65"/>
      <c r="M8" s="99"/>
      <c r="N8" s="5" t="s">
        <v>27</v>
      </c>
      <c r="O8" s="5" t="s">
        <v>28</v>
      </c>
      <c r="P8" s="73" t="s">
        <v>30</v>
      </c>
      <c r="Q8" s="69"/>
      <c r="R8" s="94" t="s">
        <v>33</v>
      </c>
      <c r="S8" s="96"/>
      <c r="T8" s="94" t="s">
        <v>31</v>
      </c>
      <c r="U8" s="96"/>
    </row>
    <row r="9" spans="2:21" s="20" customFormat="1" ht="13.5">
      <c r="B9" s="39">
        <v>1</v>
      </c>
      <c r="C9" s="84">
        <v>1000000</v>
      </c>
      <c r="D9" s="85"/>
      <c r="E9" s="39">
        <v>1995</v>
      </c>
      <c r="F9" s="8">
        <v>20154</v>
      </c>
      <c r="G9" s="39" t="s">
        <v>3</v>
      </c>
      <c r="H9" s="86">
        <v>128.87</v>
      </c>
      <c r="I9" s="87"/>
      <c r="J9" s="39">
        <v>268</v>
      </c>
      <c r="K9" s="84">
        <f>IF(F9="","",C9*0.01)</f>
        <v>10000</v>
      </c>
      <c r="L9" s="85"/>
      <c r="M9" s="6">
        <f>IF(J9="","",ROUNDDOWN(K9/(J9/81)/100000,2))</f>
        <v>0.03</v>
      </c>
      <c r="N9" s="39">
        <v>1995</v>
      </c>
      <c r="O9" s="8">
        <v>42078</v>
      </c>
      <c r="P9" s="86">
        <v>124.8</v>
      </c>
      <c r="Q9" s="87"/>
      <c r="R9" s="88">
        <f>IF(O9="","",ROUNDDOWN((IF(G9="売",H9-P9,P9-H9))*M9*10000000/81,0))</f>
        <v>15074</v>
      </c>
      <c r="S9" s="89"/>
      <c r="T9" s="90">
        <f>IF(O9="","",IF(R9&lt;0,J9*(-1),IF(G9="買",(P9-H9)*100,(H9-P9)*100)))</f>
        <v>407.00000000000074</v>
      </c>
      <c r="U9" s="91"/>
    </row>
    <row r="10" spans="2:21" s="20" customFormat="1" ht="13.5">
      <c r="B10" s="39">
        <v>2</v>
      </c>
      <c r="C10" s="84">
        <f>IF(R9="",J15,C9+R9)</f>
        <v>1015074</v>
      </c>
      <c r="D10" s="85"/>
      <c r="E10" s="39">
        <v>1996</v>
      </c>
      <c r="F10" s="8">
        <v>34899</v>
      </c>
      <c r="G10" s="39" t="s">
        <v>4</v>
      </c>
      <c r="H10" s="86">
        <v>124.58</v>
      </c>
      <c r="I10" s="87"/>
      <c r="J10" s="39">
        <v>140</v>
      </c>
      <c r="K10" s="84">
        <f>IF(F10="","",C10*0.01)</f>
        <v>10150.74</v>
      </c>
      <c r="L10" s="85"/>
      <c r="M10" s="6">
        <f>IF(J10="","",ROUNDDOWN(K10/(J10/81)/100000,2))</f>
        <v>0.05</v>
      </c>
      <c r="N10" s="39">
        <v>1995</v>
      </c>
      <c r="O10" s="8">
        <v>42210</v>
      </c>
      <c r="P10" s="92">
        <v>124.58</v>
      </c>
      <c r="Q10" s="93"/>
      <c r="R10" s="88">
        <f>IF(O10="","",ROUNDDOWN((IF(G10="売",H10-P10,P10-H10))*M10*10000000/81,0))</f>
        <v>0</v>
      </c>
      <c r="S10" s="89"/>
      <c r="T10" s="90">
        <f>IF(O10="","",IF(R10&lt;0,J10*(-1),IF(G10="買",(P10-H10)*100,(H10-P10)*100)))</f>
        <v>0</v>
      </c>
      <c r="U10" s="91"/>
    </row>
    <row r="11" spans="2:21" ht="13.5">
      <c r="B11" s="39">
        <v>3</v>
      </c>
      <c r="C11" s="84">
        <f aca="true" t="shared" si="0" ref="C11:C54">IF(R10="","",C10+R10)</f>
        <v>1015074</v>
      </c>
      <c r="D11" s="85"/>
      <c r="E11" s="39">
        <v>1997</v>
      </c>
      <c r="F11" s="8">
        <v>42013</v>
      </c>
      <c r="G11" s="39" t="s">
        <v>3</v>
      </c>
      <c r="H11" s="86">
        <v>143.57</v>
      </c>
      <c r="I11" s="87"/>
      <c r="J11" s="39">
        <v>242</v>
      </c>
      <c r="K11" s="84">
        <f aca="true" t="shared" si="1" ref="K11:K54">IF(F11="","",C11*0.01)</f>
        <v>10150.74</v>
      </c>
      <c r="L11" s="85"/>
      <c r="M11" s="6">
        <f>IF(J11="","",ROUNDDOWN(K11/(J11/81)/100000,2))</f>
        <v>0.03</v>
      </c>
      <c r="N11" s="39">
        <v>1997</v>
      </c>
      <c r="O11" s="8">
        <v>42021</v>
      </c>
      <c r="P11" s="86">
        <v>142.81</v>
      </c>
      <c r="Q11" s="87"/>
      <c r="R11" s="88">
        <f aca="true" t="shared" si="2" ref="R11:R54">IF(O11="","",ROUNDDOWN((IF(G11="売",H11-P11,P11-H11))*M11*10000000/81,0))</f>
        <v>2814</v>
      </c>
      <c r="S11" s="89"/>
      <c r="T11" s="90">
        <f aca="true" t="shared" si="3" ref="T11:T54">IF(O11="","",IF(R11&lt;0,J11*(-1),IF(G11="買",(P11-H11)*100,(H11-P11)*100)))</f>
        <v>75.99999999999909</v>
      </c>
      <c r="U11" s="91"/>
    </row>
    <row r="12" spans="2:21" ht="13.5">
      <c r="B12" s="39">
        <v>4</v>
      </c>
      <c r="C12" s="84">
        <f t="shared" si="0"/>
        <v>1017888</v>
      </c>
      <c r="D12" s="85"/>
      <c r="E12" s="39">
        <v>1997</v>
      </c>
      <c r="F12" s="8">
        <v>42081</v>
      </c>
      <c r="G12" s="39" t="s">
        <v>4</v>
      </c>
      <c r="H12" s="86">
        <v>143.36</v>
      </c>
      <c r="I12" s="87"/>
      <c r="J12" s="39">
        <v>124</v>
      </c>
      <c r="K12" s="84">
        <f t="shared" si="1"/>
        <v>10178.880000000001</v>
      </c>
      <c r="L12" s="85"/>
      <c r="M12" s="6">
        <f aca="true" t="shared" si="4" ref="M12:M54">IF(J12="","",ROUNDDOWN(K12/(J12/81)/100000,2))</f>
        <v>0.06</v>
      </c>
      <c r="N12" s="39">
        <v>1997</v>
      </c>
      <c r="O12" s="8">
        <v>42084</v>
      </c>
      <c r="P12" s="86">
        <v>142.12</v>
      </c>
      <c r="Q12" s="87"/>
      <c r="R12" s="88">
        <f t="shared" si="2"/>
        <v>-9185</v>
      </c>
      <c r="S12" s="89"/>
      <c r="T12" s="90">
        <f t="shared" si="3"/>
        <v>-124</v>
      </c>
      <c r="U12" s="91"/>
    </row>
    <row r="13" spans="2:21" ht="13.5">
      <c r="B13" s="39">
        <v>5</v>
      </c>
      <c r="C13" s="84">
        <f t="shared" si="0"/>
        <v>1008703</v>
      </c>
      <c r="D13" s="85"/>
      <c r="E13" s="39">
        <v>1997</v>
      </c>
      <c r="F13" s="8">
        <v>42301</v>
      </c>
      <c r="G13" s="39" t="s">
        <v>4</v>
      </c>
      <c r="H13" s="86">
        <v>135.26</v>
      </c>
      <c r="I13" s="87"/>
      <c r="J13" s="39">
        <v>265</v>
      </c>
      <c r="K13" s="84">
        <f t="shared" si="1"/>
        <v>10087.03</v>
      </c>
      <c r="L13" s="85"/>
      <c r="M13" s="6">
        <f t="shared" si="4"/>
        <v>0.03</v>
      </c>
      <c r="N13" s="39">
        <v>1997</v>
      </c>
      <c r="O13" s="8">
        <v>42329</v>
      </c>
      <c r="P13" s="86">
        <v>139.84</v>
      </c>
      <c r="Q13" s="87"/>
      <c r="R13" s="88">
        <f t="shared" si="2"/>
        <v>16962</v>
      </c>
      <c r="S13" s="89"/>
      <c r="T13" s="90">
        <f t="shared" si="3"/>
        <v>458.00000000000125</v>
      </c>
      <c r="U13" s="91"/>
    </row>
    <row r="14" spans="2:21" ht="13.5">
      <c r="B14" s="39">
        <v>6</v>
      </c>
      <c r="C14" s="84">
        <f>IF(R13="","",C13+R13)</f>
        <v>1025665</v>
      </c>
      <c r="D14" s="85"/>
      <c r="E14" s="39">
        <v>1998</v>
      </c>
      <c r="F14" s="8">
        <v>42202</v>
      </c>
      <c r="G14" s="39" t="s">
        <v>4</v>
      </c>
      <c r="H14" s="86">
        <v>153.58</v>
      </c>
      <c r="I14" s="87"/>
      <c r="J14" s="39">
        <v>186</v>
      </c>
      <c r="K14" s="84">
        <f t="shared" si="1"/>
        <v>10256.65</v>
      </c>
      <c r="L14" s="85"/>
      <c r="M14" s="6">
        <f t="shared" si="4"/>
        <v>0.04</v>
      </c>
      <c r="N14" s="39">
        <v>1998</v>
      </c>
      <c r="O14" s="8">
        <v>42236</v>
      </c>
      <c r="P14" s="86">
        <v>153.89</v>
      </c>
      <c r="Q14" s="87"/>
      <c r="R14" s="88">
        <f t="shared" si="2"/>
        <v>1530</v>
      </c>
      <c r="S14" s="89"/>
      <c r="T14" s="90">
        <f t="shared" si="3"/>
        <v>30.999999999997385</v>
      </c>
      <c r="U14" s="91"/>
    </row>
    <row r="15" spans="2:21" ht="13.5">
      <c r="B15" s="39">
        <v>7</v>
      </c>
      <c r="C15" s="84">
        <f>IF(R14="","",C14+R14)</f>
        <v>1027195</v>
      </c>
      <c r="D15" s="85"/>
      <c r="E15" s="39">
        <v>1999</v>
      </c>
      <c r="F15" s="8">
        <v>42008</v>
      </c>
      <c r="G15" s="39" t="s">
        <v>3</v>
      </c>
      <c r="H15" s="86">
        <v>132</v>
      </c>
      <c r="I15" s="87"/>
      <c r="J15" s="39">
        <v>409</v>
      </c>
      <c r="K15" s="84">
        <f>IF(F15="","",C15*0.01)</f>
        <v>10271.95</v>
      </c>
      <c r="L15" s="85"/>
      <c r="M15" s="6">
        <f t="shared" si="4"/>
        <v>0.02</v>
      </c>
      <c r="N15" s="39">
        <v>1999</v>
      </c>
      <c r="O15" s="8">
        <v>42017</v>
      </c>
      <c r="P15" s="86">
        <v>132</v>
      </c>
      <c r="Q15" s="87"/>
      <c r="R15" s="88">
        <f t="shared" si="2"/>
        <v>0</v>
      </c>
      <c r="S15" s="89"/>
      <c r="T15" s="90">
        <f t="shared" si="3"/>
        <v>0</v>
      </c>
      <c r="U15" s="91"/>
    </row>
    <row r="16" spans="2:21" ht="13.5">
      <c r="B16" s="39">
        <v>8</v>
      </c>
      <c r="C16" s="84">
        <f t="shared" si="0"/>
        <v>1027195</v>
      </c>
      <c r="D16" s="85"/>
      <c r="E16" s="39">
        <v>2000</v>
      </c>
      <c r="F16" s="8">
        <v>42357</v>
      </c>
      <c r="G16" s="39" t="s">
        <v>4</v>
      </c>
      <c r="H16" s="86">
        <v>100.83</v>
      </c>
      <c r="I16" s="87"/>
      <c r="J16" s="39">
        <v>146</v>
      </c>
      <c r="K16" s="84">
        <f>IF(F16="","",C16*0.01)</f>
        <v>10271.95</v>
      </c>
      <c r="L16" s="85"/>
      <c r="M16" s="6">
        <f t="shared" si="4"/>
        <v>0.05</v>
      </c>
      <c r="N16" s="39">
        <v>2001</v>
      </c>
      <c r="O16" s="8">
        <v>42026</v>
      </c>
      <c r="P16" s="86">
        <v>108.56</v>
      </c>
      <c r="Q16" s="87"/>
      <c r="R16" s="88">
        <f t="shared" si="2"/>
        <v>47716</v>
      </c>
      <c r="S16" s="89"/>
      <c r="T16" s="90">
        <f t="shared" si="3"/>
        <v>773.0000000000005</v>
      </c>
      <c r="U16" s="91"/>
    </row>
    <row r="17" spans="2:21" ht="13.5">
      <c r="B17" s="39">
        <v>9</v>
      </c>
      <c r="C17" s="84">
        <f>IF(R16="","",C16+R16)</f>
        <v>1074911</v>
      </c>
      <c r="D17" s="85"/>
      <c r="E17" s="39">
        <v>2001</v>
      </c>
      <c r="F17" s="8">
        <v>42357</v>
      </c>
      <c r="G17" s="39" t="s">
        <v>4</v>
      </c>
      <c r="H17" s="86">
        <v>116.04</v>
      </c>
      <c r="I17" s="87"/>
      <c r="J17" s="39">
        <v>170</v>
      </c>
      <c r="K17" s="84">
        <f>IF(F17="","",C17*0.01)</f>
        <v>10749.11</v>
      </c>
      <c r="L17" s="85"/>
      <c r="M17" s="6">
        <f t="shared" si="4"/>
        <v>0.05</v>
      </c>
      <c r="N17" s="39">
        <v>2001</v>
      </c>
      <c r="O17" s="8">
        <v>42362</v>
      </c>
      <c r="P17" s="86">
        <v>116.04</v>
      </c>
      <c r="Q17" s="87"/>
      <c r="R17" s="88">
        <f t="shared" si="2"/>
        <v>0</v>
      </c>
      <c r="S17" s="89"/>
      <c r="T17" s="90">
        <f t="shared" si="3"/>
        <v>0</v>
      </c>
      <c r="U17" s="91"/>
    </row>
    <row r="18" spans="2:21" ht="13.5">
      <c r="B18" s="39">
        <v>10</v>
      </c>
      <c r="C18" s="84">
        <f>IF(R17="","",C17+R17)</f>
        <v>1074911</v>
      </c>
      <c r="D18" s="85"/>
      <c r="E18" s="39">
        <v>2002</v>
      </c>
      <c r="F18" s="8">
        <v>42005</v>
      </c>
      <c r="G18" s="39" t="s">
        <v>4</v>
      </c>
      <c r="H18" s="86">
        <v>117.42</v>
      </c>
      <c r="I18" s="87"/>
      <c r="J18" s="39">
        <v>165</v>
      </c>
      <c r="K18" s="84">
        <f t="shared" si="1"/>
        <v>10749.11</v>
      </c>
      <c r="L18" s="85"/>
      <c r="M18" s="6">
        <f t="shared" si="4"/>
        <v>0.05</v>
      </c>
      <c r="N18" s="39">
        <v>2002</v>
      </c>
      <c r="O18" s="8">
        <v>42008</v>
      </c>
      <c r="P18" s="86">
        <v>117.42</v>
      </c>
      <c r="Q18" s="87"/>
      <c r="R18" s="88">
        <f t="shared" si="2"/>
        <v>0</v>
      </c>
      <c r="S18" s="89"/>
      <c r="T18" s="90">
        <f t="shared" si="3"/>
        <v>0</v>
      </c>
      <c r="U18" s="91"/>
    </row>
    <row r="19" spans="2:21" ht="13.5">
      <c r="B19" s="39">
        <v>11</v>
      </c>
      <c r="C19" s="84">
        <f t="shared" si="0"/>
        <v>1074911</v>
      </c>
      <c r="D19" s="85"/>
      <c r="E19" s="39">
        <v>2002</v>
      </c>
      <c r="F19" s="8">
        <v>42074</v>
      </c>
      <c r="G19" s="39" t="s">
        <v>4</v>
      </c>
      <c r="H19" s="86">
        <v>113.36</v>
      </c>
      <c r="I19" s="87"/>
      <c r="J19" s="39">
        <v>148</v>
      </c>
      <c r="K19" s="84">
        <f t="shared" si="1"/>
        <v>10749.11</v>
      </c>
      <c r="L19" s="85"/>
      <c r="M19" s="6">
        <f t="shared" si="4"/>
        <v>0.05</v>
      </c>
      <c r="N19" s="39">
        <v>2002</v>
      </c>
      <c r="O19" s="8">
        <v>42102</v>
      </c>
      <c r="P19" s="86">
        <v>115.25</v>
      </c>
      <c r="Q19" s="87"/>
      <c r="R19" s="88">
        <f t="shared" si="2"/>
        <v>11666</v>
      </c>
      <c r="S19" s="89"/>
      <c r="T19" s="90">
        <f t="shared" si="3"/>
        <v>189.00000000000006</v>
      </c>
      <c r="U19" s="91"/>
    </row>
    <row r="20" spans="2:21" ht="13.5">
      <c r="B20" s="39">
        <v>12</v>
      </c>
      <c r="C20" s="84">
        <f t="shared" si="0"/>
        <v>1086577</v>
      </c>
      <c r="D20" s="85"/>
      <c r="E20" s="39">
        <v>2003</v>
      </c>
      <c r="F20" s="8">
        <v>42311</v>
      </c>
      <c r="G20" s="39" t="s">
        <v>4</v>
      </c>
      <c r="H20" s="86">
        <v>126.79</v>
      </c>
      <c r="I20" s="87"/>
      <c r="J20" s="39">
        <v>140</v>
      </c>
      <c r="K20" s="84">
        <f t="shared" si="1"/>
        <v>10865.77</v>
      </c>
      <c r="L20" s="85"/>
      <c r="M20" s="6">
        <f t="shared" si="4"/>
        <v>0.06</v>
      </c>
      <c r="N20" s="39">
        <v>2003</v>
      </c>
      <c r="O20" s="8">
        <v>42325</v>
      </c>
      <c r="P20" s="86">
        <v>126.79</v>
      </c>
      <c r="Q20" s="87"/>
      <c r="R20" s="88">
        <f>IF(O20="","",ROUNDDOWN((IF(G20="売",H20-P20,P20-H20))*M20*10000000/81,0))</f>
        <v>0</v>
      </c>
      <c r="S20" s="89"/>
      <c r="T20" s="90">
        <f t="shared" si="3"/>
        <v>0</v>
      </c>
      <c r="U20" s="91"/>
    </row>
    <row r="21" spans="2:21" ht="13.5">
      <c r="B21" s="39">
        <v>14</v>
      </c>
      <c r="C21" s="84">
        <f>IF(R20="","",C20+R20)</f>
        <v>1086577</v>
      </c>
      <c r="D21" s="85"/>
      <c r="E21" s="39">
        <v>2004</v>
      </c>
      <c r="F21" s="8">
        <v>42340</v>
      </c>
      <c r="G21" s="39" t="s">
        <v>4</v>
      </c>
      <c r="H21" s="86">
        <v>137.02</v>
      </c>
      <c r="I21" s="87"/>
      <c r="J21" s="39">
        <v>97</v>
      </c>
      <c r="K21" s="84">
        <f t="shared" si="1"/>
        <v>10865.77</v>
      </c>
      <c r="L21" s="85"/>
      <c r="M21" s="6">
        <f t="shared" si="4"/>
        <v>0.09</v>
      </c>
      <c r="N21" s="39">
        <v>2005</v>
      </c>
      <c r="O21" s="8">
        <v>42008</v>
      </c>
      <c r="P21" s="86">
        <v>138.29</v>
      </c>
      <c r="Q21" s="87"/>
      <c r="R21" s="88">
        <f t="shared" si="2"/>
        <v>14111</v>
      </c>
      <c r="S21" s="89"/>
      <c r="T21" s="90">
        <f t="shared" si="3"/>
        <v>126.99999999999818</v>
      </c>
      <c r="U21" s="91"/>
    </row>
    <row r="22" spans="2:21" ht="13.5">
      <c r="B22" s="39">
        <v>15</v>
      </c>
      <c r="C22" s="84">
        <f t="shared" si="0"/>
        <v>1100688</v>
      </c>
      <c r="D22" s="85"/>
      <c r="E22" s="39">
        <v>2005</v>
      </c>
      <c r="F22" s="8">
        <v>42025</v>
      </c>
      <c r="G22" s="39" t="s">
        <v>4</v>
      </c>
      <c r="H22" s="86">
        <v>133.88</v>
      </c>
      <c r="I22" s="87"/>
      <c r="J22" s="39">
        <v>113</v>
      </c>
      <c r="K22" s="84">
        <f t="shared" si="1"/>
        <v>11006.880000000001</v>
      </c>
      <c r="L22" s="85"/>
      <c r="M22" s="6">
        <f t="shared" si="4"/>
        <v>0.07</v>
      </c>
      <c r="N22" s="39">
        <v>2005</v>
      </c>
      <c r="O22" s="8">
        <v>42029</v>
      </c>
      <c r="P22" s="86">
        <v>133.75</v>
      </c>
      <c r="Q22" s="87"/>
      <c r="R22" s="88">
        <f t="shared" si="2"/>
        <v>-1123</v>
      </c>
      <c r="S22" s="89"/>
      <c r="T22" s="90">
        <f t="shared" si="3"/>
        <v>-113</v>
      </c>
      <c r="U22" s="91"/>
    </row>
    <row r="23" spans="2:21" ht="13.5">
      <c r="B23" s="39">
        <v>16</v>
      </c>
      <c r="C23" s="84">
        <f t="shared" si="0"/>
        <v>1099565</v>
      </c>
      <c r="D23" s="85"/>
      <c r="E23" s="39">
        <v>2005</v>
      </c>
      <c r="F23" s="8">
        <v>42057</v>
      </c>
      <c r="G23" s="39" t="s">
        <v>4</v>
      </c>
      <c r="H23" s="86">
        <v>138.14</v>
      </c>
      <c r="I23" s="87"/>
      <c r="J23" s="39">
        <v>106</v>
      </c>
      <c r="K23" s="84">
        <f t="shared" si="1"/>
        <v>10995.65</v>
      </c>
      <c r="L23" s="85"/>
      <c r="M23" s="6">
        <f t="shared" si="4"/>
        <v>0.08</v>
      </c>
      <c r="N23" s="39">
        <v>2005</v>
      </c>
      <c r="O23" s="8">
        <v>42064</v>
      </c>
      <c r="P23" s="86">
        <v>138.14</v>
      </c>
      <c r="Q23" s="87"/>
      <c r="R23" s="88">
        <f t="shared" si="2"/>
        <v>0</v>
      </c>
      <c r="S23" s="89"/>
      <c r="T23" s="90">
        <f t="shared" si="3"/>
        <v>0</v>
      </c>
      <c r="U23" s="91"/>
    </row>
    <row r="24" spans="2:21" ht="13.5">
      <c r="B24" s="39">
        <v>17</v>
      </c>
      <c r="C24" s="84">
        <f t="shared" si="0"/>
        <v>1099565</v>
      </c>
      <c r="D24" s="85"/>
      <c r="E24" s="39">
        <v>2005</v>
      </c>
      <c r="F24" s="8">
        <v>42290</v>
      </c>
      <c r="G24" s="39" t="s">
        <v>4</v>
      </c>
      <c r="H24" s="86">
        <v>137.73</v>
      </c>
      <c r="I24" s="87"/>
      <c r="J24" s="39">
        <v>78</v>
      </c>
      <c r="K24" s="84">
        <f t="shared" si="1"/>
        <v>10995.65</v>
      </c>
      <c r="L24" s="85"/>
      <c r="M24" s="6">
        <f t="shared" si="4"/>
        <v>0.11</v>
      </c>
      <c r="N24" s="39">
        <v>2005</v>
      </c>
      <c r="O24" s="8">
        <v>42291</v>
      </c>
      <c r="P24" s="86">
        <v>137.73</v>
      </c>
      <c r="Q24" s="87"/>
      <c r="R24" s="88">
        <f t="shared" si="2"/>
        <v>0</v>
      </c>
      <c r="S24" s="89"/>
      <c r="T24" s="90">
        <f t="shared" si="3"/>
        <v>0</v>
      </c>
      <c r="U24" s="91"/>
    </row>
    <row r="25" spans="2:21" ht="13.5">
      <c r="B25" s="39">
        <v>18</v>
      </c>
      <c r="C25" s="84">
        <f t="shared" si="0"/>
        <v>1099565</v>
      </c>
      <c r="D25" s="85"/>
      <c r="E25" s="39">
        <v>2005</v>
      </c>
      <c r="F25" s="8">
        <v>42331</v>
      </c>
      <c r="G25" s="39" t="s">
        <v>4</v>
      </c>
      <c r="H25" s="86">
        <v>140.5</v>
      </c>
      <c r="I25" s="87"/>
      <c r="J25" s="39">
        <v>101</v>
      </c>
      <c r="K25" s="84">
        <f>IF(F25="","",C25*0.01)</f>
        <v>10995.65</v>
      </c>
      <c r="L25" s="85"/>
      <c r="M25" s="6">
        <f t="shared" si="4"/>
        <v>0.08</v>
      </c>
      <c r="N25" s="39">
        <v>2005</v>
      </c>
      <c r="O25" s="8">
        <v>141.25</v>
      </c>
      <c r="P25" s="86">
        <v>141.25</v>
      </c>
      <c r="Q25" s="87"/>
      <c r="R25" s="88">
        <f t="shared" si="2"/>
        <v>7407</v>
      </c>
      <c r="S25" s="89"/>
      <c r="T25" s="90">
        <f t="shared" si="3"/>
        <v>75</v>
      </c>
      <c r="U25" s="91"/>
    </row>
    <row r="26" spans="2:21" ht="13.5">
      <c r="B26" s="39">
        <v>19</v>
      </c>
      <c r="C26" s="84">
        <f t="shared" si="0"/>
        <v>1106972</v>
      </c>
      <c r="D26" s="85"/>
      <c r="E26" s="39">
        <v>2006</v>
      </c>
      <c r="F26" s="8">
        <v>42023</v>
      </c>
      <c r="G26" s="39" t="s">
        <v>4</v>
      </c>
      <c r="H26" s="86">
        <v>139.75</v>
      </c>
      <c r="I26" s="87"/>
      <c r="J26" s="39">
        <v>97</v>
      </c>
      <c r="K26" s="84">
        <f>IF(F26="","",C26*0.01)</f>
        <v>11069.72</v>
      </c>
      <c r="L26" s="85"/>
      <c r="M26" s="6">
        <f t="shared" si="4"/>
        <v>0.09</v>
      </c>
      <c r="N26" s="39">
        <v>2006</v>
      </c>
      <c r="O26" s="8">
        <v>42042</v>
      </c>
      <c r="P26" s="86">
        <v>141.5</v>
      </c>
      <c r="Q26" s="87"/>
      <c r="R26" s="88">
        <f t="shared" si="2"/>
        <v>19444</v>
      </c>
      <c r="S26" s="89"/>
      <c r="T26" s="90">
        <f t="shared" si="3"/>
        <v>175</v>
      </c>
      <c r="U26" s="91"/>
    </row>
    <row r="27" spans="2:21" ht="13.5">
      <c r="B27" s="39">
        <v>20</v>
      </c>
      <c r="C27" s="84">
        <f t="shared" si="0"/>
        <v>1126416</v>
      </c>
      <c r="D27" s="85"/>
      <c r="E27" s="39">
        <v>2006</v>
      </c>
      <c r="F27" s="8">
        <v>42147</v>
      </c>
      <c r="G27" s="39" t="s">
        <v>4</v>
      </c>
      <c r="H27" s="86">
        <v>143.86</v>
      </c>
      <c r="I27" s="87"/>
      <c r="J27" s="39">
        <v>124</v>
      </c>
      <c r="K27" s="84">
        <f t="shared" si="1"/>
        <v>11264.16</v>
      </c>
      <c r="L27" s="85"/>
      <c r="M27" s="6">
        <f t="shared" si="4"/>
        <v>0.07</v>
      </c>
      <c r="N27" s="39">
        <v>2006</v>
      </c>
      <c r="O27" s="8">
        <v>42149</v>
      </c>
      <c r="P27" s="86">
        <v>143.86</v>
      </c>
      <c r="Q27" s="87"/>
      <c r="R27" s="88">
        <f t="shared" si="2"/>
        <v>0</v>
      </c>
      <c r="S27" s="89"/>
      <c r="T27" s="90">
        <f t="shared" si="3"/>
        <v>0</v>
      </c>
      <c r="U27" s="91"/>
    </row>
    <row r="28" spans="2:21" ht="13.5">
      <c r="B28" s="39">
        <v>21</v>
      </c>
      <c r="C28" s="84">
        <f t="shared" si="0"/>
        <v>1126416</v>
      </c>
      <c r="D28" s="85"/>
      <c r="E28" s="39">
        <v>2007</v>
      </c>
      <c r="F28" s="8">
        <v>42093</v>
      </c>
      <c r="G28" s="39" t="s">
        <v>4</v>
      </c>
      <c r="H28" s="86">
        <v>157.59</v>
      </c>
      <c r="I28" s="87"/>
      <c r="J28" s="39">
        <v>94</v>
      </c>
      <c r="K28" s="84">
        <f t="shared" si="1"/>
        <v>11264.16</v>
      </c>
      <c r="L28" s="85"/>
      <c r="M28" s="6">
        <f t="shared" si="4"/>
        <v>0.09</v>
      </c>
      <c r="N28" s="39">
        <v>2007</v>
      </c>
      <c r="O28" s="8">
        <v>42209</v>
      </c>
      <c r="P28" s="86">
        <v>166.48</v>
      </c>
      <c r="Q28" s="87"/>
      <c r="R28" s="88">
        <f t="shared" si="2"/>
        <v>98777</v>
      </c>
      <c r="S28" s="89"/>
      <c r="T28" s="90">
        <f t="shared" si="3"/>
        <v>888.9999999999986</v>
      </c>
      <c r="U28" s="91"/>
    </row>
    <row r="29" spans="2:21" ht="13.5">
      <c r="B29" s="39">
        <v>22</v>
      </c>
      <c r="C29" s="84">
        <f t="shared" si="0"/>
        <v>1225193</v>
      </c>
      <c r="D29" s="85"/>
      <c r="E29" s="39">
        <v>2007</v>
      </c>
      <c r="F29" s="8">
        <v>42261</v>
      </c>
      <c r="G29" s="39" t="s">
        <v>4</v>
      </c>
      <c r="H29" s="86">
        <v>160.22</v>
      </c>
      <c r="I29" s="87"/>
      <c r="J29" s="39">
        <v>145</v>
      </c>
      <c r="K29" s="84">
        <f t="shared" si="1"/>
        <v>12251.93</v>
      </c>
      <c r="L29" s="85"/>
      <c r="M29" s="6">
        <f t="shared" si="4"/>
        <v>0.06</v>
      </c>
      <c r="N29" s="39">
        <v>2007</v>
      </c>
      <c r="O29" s="8">
        <v>42320</v>
      </c>
      <c r="P29" s="86">
        <v>160.45</v>
      </c>
      <c r="Q29" s="87"/>
      <c r="R29" s="88">
        <f t="shared" si="2"/>
        <v>1703</v>
      </c>
      <c r="S29" s="89"/>
      <c r="T29" s="90">
        <f t="shared" si="3"/>
        <v>22.999999999998977</v>
      </c>
      <c r="U29" s="91"/>
    </row>
    <row r="30" spans="2:21" ht="13.5">
      <c r="B30" s="39">
        <v>23</v>
      </c>
      <c r="C30" s="84">
        <f t="shared" si="0"/>
        <v>1226896</v>
      </c>
      <c r="D30" s="85"/>
      <c r="E30" s="39">
        <v>2007</v>
      </c>
      <c r="F30" s="8">
        <v>42330</v>
      </c>
      <c r="G30" s="39" t="s">
        <v>3</v>
      </c>
      <c r="H30" s="86">
        <v>160.83</v>
      </c>
      <c r="I30" s="87"/>
      <c r="J30" s="39">
        <v>144</v>
      </c>
      <c r="K30" s="84">
        <f t="shared" si="1"/>
        <v>12268.960000000001</v>
      </c>
      <c r="L30" s="85"/>
      <c r="M30" s="6">
        <f t="shared" si="4"/>
        <v>0.06</v>
      </c>
      <c r="N30" s="39">
        <v>2007</v>
      </c>
      <c r="O30" s="8">
        <v>42334</v>
      </c>
      <c r="P30" s="86">
        <v>160.83</v>
      </c>
      <c r="Q30" s="87"/>
      <c r="R30" s="88">
        <f t="shared" si="2"/>
        <v>0</v>
      </c>
      <c r="S30" s="89"/>
      <c r="T30" s="90">
        <f t="shared" si="3"/>
        <v>0</v>
      </c>
      <c r="U30" s="91"/>
    </row>
    <row r="31" spans="2:21" ht="13.5">
      <c r="B31" s="39">
        <v>24</v>
      </c>
      <c r="C31" s="84">
        <f t="shared" si="0"/>
        <v>1226896</v>
      </c>
      <c r="D31" s="85"/>
      <c r="E31" s="39">
        <v>2007</v>
      </c>
      <c r="F31" s="8">
        <v>42342</v>
      </c>
      <c r="G31" s="39" t="s">
        <v>4</v>
      </c>
      <c r="H31" s="86">
        <v>162.38</v>
      </c>
      <c r="I31" s="87"/>
      <c r="J31" s="39">
        <v>144</v>
      </c>
      <c r="K31" s="84">
        <f t="shared" si="1"/>
        <v>12268.960000000001</v>
      </c>
      <c r="L31" s="85"/>
      <c r="M31" s="6">
        <f t="shared" si="4"/>
        <v>0.06</v>
      </c>
      <c r="N31" s="39">
        <v>2008</v>
      </c>
      <c r="O31" s="8">
        <v>42006</v>
      </c>
      <c r="P31" s="86">
        <v>160.74</v>
      </c>
      <c r="Q31" s="87"/>
      <c r="R31" s="88">
        <f t="shared" si="2"/>
        <v>-12148</v>
      </c>
      <c r="S31" s="89"/>
      <c r="T31" s="90">
        <f t="shared" si="3"/>
        <v>-144</v>
      </c>
      <c r="U31" s="91"/>
    </row>
    <row r="32" spans="2:21" ht="13.5">
      <c r="B32" s="39">
        <v>25</v>
      </c>
      <c r="C32" s="84">
        <f t="shared" si="0"/>
        <v>1214748</v>
      </c>
      <c r="D32" s="85"/>
      <c r="E32" s="39">
        <v>2008</v>
      </c>
      <c r="F32" s="8">
        <v>42022</v>
      </c>
      <c r="G32" s="39" t="s">
        <v>3</v>
      </c>
      <c r="H32" s="86">
        <v>155.72</v>
      </c>
      <c r="I32" s="87"/>
      <c r="J32" s="39">
        <v>217</v>
      </c>
      <c r="K32" s="84">
        <f t="shared" si="1"/>
        <v>12147.48</v>
      </c>
      <c r="L32" s="85"/>
      <c r="M32" s="6">
        <f t="shared" si="4"/>
        <v>0.04</v>
      </c>
      <c r="N32" s="39">
        <v>2008</v>
      </c>
      <c r="O32" s="8">
        <v>42028</v>
      </c>
      <c r="P32" s="86">
        <v>155.72</v>
      </c>
      <c r="Q32" s="87"/>
      <c r="R32" s="88">
        <f t="shared" si="2"/>
        <v>0</v>
      </c>
      <c r="S32" s="89"/>
      <c r="T32" s="90">
        <f t="shared" si="3"/>
        <v>0</v>
      </c>
      <c r="U32" s="91"/>
    </row>
    <row r="33" spans="2:21" ht="13.5">
      <c r="B33" s="39">
        <v>26</v>
      </c>
      <c r="C33" s="84">
        <f t="shared" si="0"/>
        <v>1214748</v>
      </c>
      <c r="D33" s="85"/>
      <c r="E33" s="39">
        <v>2008</v>
      </c>
      <c r="F33" s="8">
        <v>42193</v>
      </c>
      <c r="G33" s="39" t="s">
        <v>4</v>
      </c>
      <c r="H33" s="86">
        <v>168.56</v>
      </c>
      <c r="I33" s="87"/>
      <c r="J33" s="39">
        <v>137</v>
      </c>
      <c r="K33" s="84">
        <f t="shared" si="1"/>
        <v>12147.48</v>
      </c>
      <c r="L33" s="85"/>
      <c r="M33" s="6">
        <f t="shared" si="4"/>
        <v>0.07</v>
      </c>
      <c r="N33" s="39">
        <v>2008</v>
      </c>
      <c r="O33" s="8">
        <v>42200</v>
      </c>
      <c r="P33" s="86">
        <v>168.56</v>
      </c>
      <c r="Q33" s="87"/>
      <c r="R33" s="88">
        <f t="shared" si="2"/>
        <v>0</v>
      </c>
      <c r="S33" s="89"/>
      <c r="T33" s="90">
        <f t="shared" si="3"/>
        <v>0</v>
      </c>
      <c r="U33" s="91"/>
    </row>
    <row r="34" spans="2:21" ht="13.5">
      <c r="B34" s="39">
        <v>27</v>
      </c>
      <c r="C34" s="84">
        <f>IF(R33="","",C33+R33)</f>
        <v>1214748</v>
      </c>
      <c r="D34" s="85"/>
      <c r="E34" s="39">
        <v>2008</v>
      </c>
      <c r="F34" s="8">
        <v>42216</v>
      </c>
      <c r="G34" s="39" t="s">
        <v>3</v>
      </c>
      <c r="H34" s="86">
        <v>168.05</v>
      </c>
      <c r="I34" s="87"/>
      <c r="J34" s="39">
        <v>115</v>
      </c>
      <c r="K34" s="84">
        <f t="shared" si="1"/>
        <v>12147.48</v>
      </c>
      <c r="L34" s="85"/>
      <c r="M34" s="6">
        <f t="shared" si="4"/>
        <v>0.08</v>
      </c>
      <c r="N34" s="39">
        <v>2008</v>
      </c>
      <c r="O34" s="8">
        <v>42222</v>
      </c>
      <c r="P34" s="86">
        <v>168.05</v>
      </c>
      <c r="Q34" s="87"/>
      <c r="R34" s="88">
        <f t="shared" si="2"/>
        <v>0</v>
      </c>
      <c r="S34" s="89"/>
      <c r="T34" s="90">
        <f t="shared" si="3"/>
        <v>0</v>
      </c>
      <c r="U34" s="91"/>
    </row>
    <row r="35" spans="2:21" ht="13.5">
      <c r="B35" s="39">
        <v>28</v>
      </c>
      <c r="C35" s="84">
        <f>IF(R34="","",C34+R34)</f>
        <v>1214748</v>
      </c>
      <c r="D35" s="85"/>
      <c r="E35" s="39">
        <v>2008</v>
      </c>
      <c r="F35" s="8">
        <v>42257</v>
      </c>
      <c r="G35" s="39" t="s">
        <v>3</v>
      </c>
      <c r="H35" s="86">
        <v>150.16</v>
      </c>
      <c r="I35" s="87"/>
      <c r="J35" s="39">
        <v>240</v>
      </c>
      <c r="K35" s="84">
        <f t="shared" si="1"/>
        <v>12147.48</v>
      </c>
      <c r="L35" s="85"/>
      <c r="M35" s="6">
        <f t="shared" si="4"/>
        <v>0.04</v>
      </c>
      <c r="N35" s="39">
        <v>2008</v>
      </c>
      <c r="O35" s="8">
        <v>42259</v>
      </c>
      <c r="P35" s="86">
        <v>150.16</v>
      </c>
      <c r="Q35" s="87"/>
      <c r="R35" s="88">
        <f t="shared" si="2"/>
        <v>0</v>
      </c>
      <c r="S35" s="89"/>
      <c r="T35" s="90">
        <f t="shared" si="3"/>
        <v>0</v>
      </c>
      <c r="U35" s="91"/>
    </row>
    <row r="36" spans="2:21" ht="13.5">
      <c r="B36" s="39">
        <v>29</v>
      </c>
      <c r="C36" s="84">
        <f t="shared" si="0"/>
        <v>1214748</v>
      </c>
      <c r="D36" s="85"/>
      <c r="E36" s="39">
        <v>2008</v>
      </c>
      <c r="F36" s="8">
        <v>42284</v>
      </c>
      <c r="G36" s="39" t="s">
        <v>3</v>
      </c>
      <c r="H36" s="86">
        <v>136.49</v>
      </c>
      <c r="I36" s="87"/>
      <c r="J36" s="39">
        <v>451</v>
      </c>
      <c r="K36" s="84">
        <f t="shared" si="1"/>
        <v>12147.48</v>
      </c>
      <c r="L36" s="85"/>
      <c r="M36" s="6">
        <f t="shared" si="4"/>
        <v>0.02</v>
      </c>
      <c r="N36" s="39">
        <v>2008</v>
      </c>
      <c r="O36" s="8">
        <v>42290</v>
      </c>
      <c r="P36" s="86">
        <v>136.49</v>
      </c>
      <c r="Q36" s="87"/>
      <c r="R36" s="88">
        <f>IF(O36="","",ROUNDDOWN((IF(G36="売",H36-P36,P36-H36))*M36*10000000/81,0))</f>
        <v>0</v>
      </c>
      <c r="S36" s="89"/>
      <c r="T36" s="90">
        <f t="shared" si="3"/>
        <v>0</v>
      </c>
      <c r="U36" s="91"/>
    </row>
    <row r="37" spans="2:21" ht="13.5">
      <c r="B37" s="39">
        <v>30</v>
      </c>
      <c r="C37" s="84">
        <f t="shared" si="0"/>
        <v>1214748</v>
      </c>
      <c r="D37" s="85"/>
      <c r="E37" s="39">
        <v>2008</v>
      </c>
      <c r="F37" s="8">
        <v>42278</v>
      </c>
      <c r="G37" s="39" t="s">
        <v>3</v>
      </c>
      <c r="H37" s="86">
        <v>138.49</v>
      </c>
      <c r="I37" s="87"/>
      <c r="J37" s="39">
        <v>336</v>
      </c>
      <c r="K37" s="84">
        <f t="shared" si="1"/>
        <v>12147.48</v>
      </c>
      <c r="L37" s="85"/>
      <c r="M37" s="6">
        <f t="shared" si="4"/>
        <v>0.02</v>
      </c>
      <c r="N37" s="39">
        <v>2009</v>
      </c>
      <c r="O37" s="8">
        <v>42086</v>
      </c>
      <c r="P37" s="86">
        <v>131.05</v>
      </c>
      <c r="Q37" s="87"/>
      <c r="R37" s="88">
        <f>IF(O37="","",ROUNDDOWN((IF(G37="売",H37-P37,P37-H37))*M37*10000000/81,0))</f>
        <v>18370</v>
      </c>
      <c r="S37" s="89"/>
      <c r="T37" s="90">
        <f t="shared" si="3"/>
        <v>743.9999999999998</v>
      </c>
      <c r="U37" s="91"/>
    </row>
    <row r="38" spans="2:21" ht="13.5">
      <c r="B38" s="39">
        <v>31</v>
      </c>
      <c r="C38" s="84">
        <f t="shared" si="0"/>
        <v>1233118</v>
      </c>
      <c r="D38" s="85"/>
      <c r="E38" s="39">
        <v>2009</v>
      </c>
      <c r="F38" s="8">
        <v>42150</v>
      </c>
      <c r="G38" s="39" t="s">
        <v>4</v>
      </c>
      <c r="H38" s="86">
        <v>133.28</v>
      </c>
      <c r="I38" s="87"/>
      <c r="J38" s="39">
        <v>186</v>
      </c>
      <c r="K38" s="84">
        <f t="shared" si="1"/>
        <v>12331.18</v>
      </c>
      <c r="L38" s="85"/>
      <c r="M38" s="6">
        <f t="shared" si="4"/>
        <v>0.05</v>
      </c>
      <c r="N38" s="39">
        <v>2009</v>
      </c>
      <c r="O38" s="8">
        <v>42171</v>
      </c>
      <c r="P38" s="86">
        <v>133.28</v>
      </c>
      <c r="Q38" s="87"/>
      <c r="R38" s="88">
        <f>IF(O38="","",ROUNDDOWN((IF(G38="売",H38-P38,P38-H38))*M38*10000000/81,0))</f>
        <v>0</v>
      </c>
      <c r="S38" s="89"/>
      <c r="T38" s="90">
        <f t="shared" si="3"/>
        <v>0</v>
      </c>
      <c r="U38" s="91"/>
    </row>
    <row r="39" spans="2:21" ht="13.5">
      <c r="B39" s="39">
        <v>32</v>
      </c>
      <c r="C39" s="84">
        <f t="shared" si="0"/>
        <v>1233118</v>
      </c>
      <c r="D39" s="85"/>
      <c r="E39" s="39">
        <v>2009</v>
      </c>
      <c r="F39" s="8">
        <v>42201</v>
      </c>
      <c r="G39" s="39" t="s">
        <v>4</v>
      </c>
      <c r="H39" s="86">
        <v>133.22</v>
      </c>
      <c r="I39" s="87"/>
      <c r="J39" s="39">
        <v>167</v>
      </c>
      <c r="K39" s="84">
        <f t="shared" si="1"/>
        <v>12331.18</v>
      </c>
      <c r="L39" s="85"/>
      <c r="M39" s="6">
        <f t="shared" si="4"/>
        <v>0.05</v>
      </c>
      <c r="N39" s="39">
        <v>2009</v>
      </c>
      <c r="O39" s="8">
        <v>42206</v>
      </c>
      <c r="P39" s="86">
        <v>133.22</v>
      </c>
      <c r="Q39" s="87"/>
      <c r="R39" s="88">
        <f t="shared" si="2"/>
        <v>0</v>
      </c>
      <c r="S39" s="89"/>
      <c r="T39" s="90">
        <f t="shared" si="3"/>
        <v>0</v>
      </c>
      <c r="U39" s="91"/>
    </row>
    <row r="40" spans="2:21" ht="13.5">
      <c r="B40" s="39">
        <v>33</v>
      </c>
      <c r="C40" s="84">
        <f t="shared" si="0"/>
        <v>1233118</v>
      </c>
      <c r="D40" s="85"/>
      <c r="E40" s="39">
        <v>2009</v>
      </c>
      <c r="F40" s="8">
        <v>42265</v>
      </c>
      <c r="G40" s="39" t="s">
        <v>4</v>
      </c>
      <c r="H40" s="86">
        <v>134.63</v>
      </c>
      <c r="I40" s="87"/>
      <c r="J40" s="39">
        <v>97</v>
      </c>
      <c r="K40" s="84">
        <f t="shared" si="1"/>
        <v>12331.18</v>
      </c>
      <c r="L40" s="85"/>
      <c r="M40" s="6">
        <f t="shared" si="4"/>
        <v>0.1</v>
      </c>
      <c r="N40" s="39">
        <v>2009</v>
      </c>
      <c r="O40" s="8">
        <v>42270</v>
      </c>
      <c r="P40" s="86">
        <v>134.63</v>
      </c>
      <c r="Q40" s="87"/>
      <c r="R40" s="88">
        <f t="shared" si="2"/>
        <v>0</v>
      </c>
      <c r="S40" s="89"/>
      <c r="T40" s="90">
        <f t="shared" si="3"/>
        <v>0</v>
      </c>
      <c r="U40" s="91"/>
    </row>
    <row r="41" spans="2:21" ht="13.5">
      <c r="B41" s="39">
        <v>34</v>
      </c>
      <c r="C41" s="84">
        <f t="shared" si="0"/>
        <v>1233118</v>
      </c>
      <c r="D41" s="85"/>
      <c r="E41" s="39">
        <v>2010</v>
      </c>
      <c r="F41" s="8">
        <v>42134</v>
      </c>
      <c r="G41" s="39" t="s">
        <v>3</v>
      </c>
      <c r="H41" s="86">
        <v>118.02</v>
      </c>
      <c r="I41" s="87"/>
      <c r="J41" s="39">
        <v>421</v>
      </c>
      <c r="K41" s="84">
        <f t="shared" si="1"/>
        <v>12331.18</v>
      </c>
      <c r="L41" s="85"/>
      <c r="M41" s="6">
        <f t="shared" si="4"/>
        <v>0.02</v>
      </c>
      <c r="N41" s="39">
        <v>2010</v>
      </c>
      <c r="O41" s="8">
        <v>42201</v>
      </c>
      <c r="P41" s="86">
        <v>113.4</v>
      </c>
      <c r="Q41" s="87"/>
      <c r="R41" s="88">
        <f t="shared" si="2"/>
        <v>11407</v>
      </c>
      <c r="S41" s="89"/>
      <c r="T41" s="90">
        <f t="shared" si="3"/>
        <v>461.99999999999903</v>
      </c>
      <c r="U41" s="91"/>
    </row>
    <row r="42" spans="2:21" ht="13.5">
      <c r="B42" s="39">
        <v>35</v>
      </c>
      <c r="C42" s="84">
        <f t="shared" si="0"/>
        <v>1244525</v>
      </c>
      <c r="D42" s="85"/>
      <c r="E42" s="39">
        <v>2010</v>
      </c>
      <c r="F42" s="8">
        <v>42261</v>
      </c>
      <c r="G42" s="39" t="s">
        <v>4</v>
      </c>
      <c r="H42" s="86">
        <v>108.27</v>
      </c>
      <c r="I42" s="87"/>
      <c r="J42" s="39">
        <v>153</v>
      </c>
      <c r="K42" s="84">
        <f t="shared" si="1"/>
        <v>12445.25</v>
      </c>
      <c r="L42" s="85"/>
      <c r="M42" s="6">
        <f t="shared" si="4"/>
        <v>0.06</v>
      </c>
      <c r="N42" s="39">
        <v>2010</v>
      </c>
      <c r="O42" s="8">
        <v>42329</v>
      </c>
      <c r="P42" s="86">
        <v>111.51</v>
      </c>
      <c r="Q42" s="87"/>
      <c r="R42" s="88">
        <f t="shared" si="2"/>
        <v>24000</v>
      </c>
      <c r="S42" s="89"/>
      <c r="T42" s="90">
        <f t="shared" si="3"/>
        <v>324.0000000000009</v>
      </c>
      <c r="U42" s="91"/>
    </row>
    <row r="43" spans="2:21" ht="13.5">
      <c r="B43" s="39">
        <v>36</v>
      </c>
      <c r="C43" s="84">
        <f t="shared" si="0"/>
        <v>1268525</v>
      </c>
      <c r="D43" s="85"/>
      <c r="E43" s="39">
        <v>2011</v>
      </c>
      <c r="F43" s="8">
        <v>42158</v>
      </c>
      <c r="G43" s="39" t="s">
        <v>4</v>
      </c>
      <c r="H43" s="86">
        <v>117.57</v>
      </c>
      <c r="I43" s="87"/>
      <c r="J43" s="39">
        <v>171</v>
      </c>
      <c r="K43" s="84">
        <f t="shared" si="1"/>
        <v>12685.25</v>
      </c>
      <c r="L43" s="85"/>
      <c r="M43" s="6">
        <f t="shared" si="4"/>
        <v>0.06</v>
      </c>
      <c r="N43" s="39">
        <v>2011</v>
      </c>
      <c r="O43" s="8">
        <v>42162</v>
      </c>
      <c r="P43" s="86">
        <v>117.57</v>
      </c>
      <c r="Q43" s="87"/>
      <c r="R43" s="88">
        <f t="shared" si="2"/>
        <v>0</v>
      </c>
      <c r="S43" s="89"/>
      <c r="T43" s="90">
        <f t="shared" si="3"/>
        <v>0</v>
      </c>
      <c r="U43" s="91"/>
    </row>
    <row r="44" spans="2:21" ht="13.5">
      <c r="B44" s="39">
        <v>37</v>
      </c>
      <c r="C44" s="84">
        <f t="shared" si="0"/>
        <v>1268525</v>
      </c>
      <c r="D44" s="85"/>
      <c r="E44" s="39">
        <v>2011</v>
      </c>
      <c r="F44" s="8">
        <v>42231</v>
      </c>
      <c r="G44" s="39" t="s">
        <v>3</v>
      </c>
      <c r="H44" s="86">
        <v>110.19</v>
      </c>
      <c r="I44" s="87"/>
      <c r="J44" s="39">
        <v>324</v>
      </c>
      <c r="K44" s="84">
        <f>IF(F44="","",C44*0.01)</f>
        <v>12685.25</v>
      </c>
      <c r="L44" s="85"/>
      <c r="M44" s="6">
        <f t="shared" si="4"/>
        <v>0.03</v>
      </c>
      <c r="N44" s="39">
        <v>2011</v>
      </c>
      <c r="O44" s="8">
        <v>42231</v>
      </c>
      <c r="P44" s="86">
        <v>110.19</v>
      </c>
      <c r="Q44" s="87"/>
      <c r="R44" s="88">
        <f t="shared" si="2"/>
        <v>0</v>
      </c>
      <c r="S44" s="89"/>
      <c r="T44" s="90">
        <f t="shared" si="3"/>
        <v>0</v>
      </c>
      <c r="U44" s="91"/>
    </row>
    <row r="45" spans="2:21" ht="13.5">
      <c r="B45" s="39">
        <v>38</v>
      </c>
      <c r="C45" s="84">
        <f t="shared" si="0"/>
        <v>1268525</v>
      </c>
      <c r="D45" s="85"/>
      <c r="E45" s="39">
        <v>2012</v>
      </c>
      <c r="F45" s="8">
        <v>42075</v>
      </c>
      <c r="G45" s="39" t="s">
        <v>4</v>
      </c>
      <c r="H45" s="86">
        <v>108.28</v>
      </c>
      <c r="I45" s="87"/>
      <c r="J45" s="39">
        <v>80</v>
      </c>
      <c r="K45" s="84">
        <f t="shared" si="1"/>
        <v>12685.25</v>
      </c>
      <c r="L45" s="85"/>
      <c r="M45" s="6">
        <f t="shared" si="4"/>
        <v>0.12</v>
      </c>
      <c r="N45" s="39">
        <v>2012</v>
      </c>
      <c r="O45" s="8">
        <v>42098</v>
      </c>
      <c r="P45" s="86">
        <v>108.28</v>
      </c>
      <c r="Q45" s="87"/>
      <c r="R45" s="88">
        <f t="shared" si="2"/>
        <v>0</v>
      </c>
      <c r="S45" s="89"/>
      <c r="T45" s="90">
        <f t="shared" si="3"/>
        <v>0</v>
      </c>
      <c r="U45" s="91"/>
    </row>
    <row r="46" spans="2:21" ht="13.5">
      <c r="B46" s="39">
        <v>39</v>
      </c>
      <c r="C46" s="84">
        <f t="shared" si="0"/>
        <v>1268525</v>
      </c>
      <c r="D46" s="85"/>
      <c r="E46" s="39">
        <v>2012</v>
      </c>
      <c r="F46" s="8">
        <v>42260</v>
      </c>
      <c r="G46" s="39" t="s">
        <v>4</v>
      </c>
      <c r="H46" s="86">
        <v>100.76</v>
      </c>
      <c r="I46" s="87"/>
      <c r="J46" s="39">
        <v>133</v>
      </c>
      <c r="K46" s="84">
        <f t="shared" si="1"/>
        <v>12685.25</v>
      </c>
      <c r="L46" s="85"/>
      <c r="M46" s="6">
        <f t="shared" si="4"/>
        <v>0.07</v>
      </c>
      <c r="N46" s="39">
        <v>2012</v>
      </c>
      <c r="O46" s="8">
        <v>42261</v>
      </c>
      <c r="P46" s="86">
        <v>100.76</v>
      </c>
      <c r="Q46" s="87"/>
      <c r="R46" s="88">
        <f t="shared" si="2"/>
        <v>0</v>
      </c>
      <c r="S46" s="89"/>
      <c r="T46" s="90">
        <f t="shared" si="3"/>
        <v>0</v>
      </c>
      <c r="U46" s="91"/>
    </row>
    <row r="47" spans="2:21" ht="13.5">
      <c r="B47" s="39">
        <v>40</v>
      </c>
      <c r="C47" s="84">
        <f t="shared" si="0"/>
        <v>1268525</v>
      </c>
      <c r="D47" s="85"/>
      <c r="E47" s="39">
        <v>2012</v>
      </c>
      <c r="F47" s="8">
        <v>42336</v>
      </c>
      <c r="G47" s="39" t="s">
        <v>4</v>
      </c>
      <c r="H47" s="86">
        <v>106.34</v>
      </c>
      <c r="I47" s="87"/>
      <c r="J47" s="39">
        <v>110</v>
      </c>
      <c r="K47" s="84">
        <f t="shared" si="1"/>
        <v>12685.25</v>
      </c>
      <c r="L47" s="85"/>
      <c r="M47" s="6">
        <f t="shared" si="4"/>
        <v>0.09</v>
      </c>
      <c r="N47" s="39">
        <v>2012</v>
      </c>
      <c r="O47" s="8">
        <v>42345</v>
      </c>
      <c r="P47" s="86">
        <v>106.34</v>
      </c>
      <c r="Q47" s="87"/>
      <c r="R47" s="88">
        <f t="shared" si="2"/>
        <v>0</v>
      </c>
      <c r="S47" s="89"/>
      <c r="T47" s="90">
        <f t="shared" si="3"/>
        <v>0</v>
      </c>
      <c r="U47" s="91"/>
    </row>
    <row r="48" spans="2:21" ht="13.5">
      <c r="B48" s="39">
        <v>41</v>
      </c>
      <c r="C48" s="84">
        <f t="shared" si="0"/>
        <v>1268525</v>
      </c>
      <c r="D48" s="85"/>
      <c r="E48" s="39">
        <v>2013</v>
      </c>
      <c r="F48" s="8">
        <v>42321</v>
      </c>
      <c r="G48" s="39" t="s">
        <v>4</v>
      </c>
      <c r="H48" s="86">
        <v>133.96</v>
      </c>
      <c r="I48" s="87"/>
      <c r="J48" s="39">
        <v>75</v>
      </c>
      <c r="K48" s="84">
        <f t="shared" si="1"/>
        <v>12685.25</v>
      </c>
      <c r="L48" s="85"/>
      <c r="M48" s="6">
        <f t="shared" si="4"/>
        <v>0.13</v>
      </c>
      <c r="N48" s="39">
        <v>2014</v>
      </c>
      <c r="O48" s="8">
        <v>42017</v>
      </c>
      <c r="P48" s="86">
        <v>140.99</v>
      </c>
      <c r="Q48" s="87"/>
      <c r="R48" s="88">
        <f t="shared" si="2"/>
        <v>112827</v>
      </c>
      <c r="S48" s="89"/>
      <c r="T48" s="90">
        <f t="shared" si="3"/>
        <v>703.0000000000001</v>
      </c>
      <c r="U48" s="91"/>
    </row>
    <row r="49" spans="2:21" ht="13.5">
      <c r="B49" s="39">
        <v>42</v>
      </c>
      <c r="C49" s="84">
        <f t="shared" si="0"/>
        <v>1381352</v>
      </c>
      <c r="D49" s="85"/>
      <c r="E49" s="39">
        <v>2014</v>
      </c>
      <c r="F49" s="8">
        <v>42164</v>
      </c>
      <c r="G49" s="39" t="s">
        <v>4</v>
      </c>
      <c r="H49" s="86">
        <v>139.96</v>
      </c>
      <c r="I49" s="87"/>
      <c r="J49" s="39">
        <v>131</v>
      </c>
      <c r="K49" s="84">
        <f t="shared" si="1"/>
        <v>13813.52</v>
      </c>
      <c r="L49" s="85"/>
      <c r="M49" s="6">
        <f t="shared" si="4"/>
        <v>0.08</v>
      </c>
      <c r="N49" s="39">
        <v>2014</v>
      </c>
      <c r="O49" s="8">
        <v>42165</v>
      </c>
      <c r="P49" s="86">
        <v>138.65</v>
      </c>
      <c r="Q49" s="87"/>
      <c r="R49" s="88">
        <f t="shared" si="2"/>
        <v>-12938</v>
      </c>
      <c r="S49" s="89"/>
      <c r="T49" s="90">
        <f t="shared" si="3"/>
        <v>-131</v>
      </c>
      <c r="U49" s="91"/>
    </row>
    <row r="50" spans="2:21" ht="13.5">
      <c r="B50" s="39">
        <v>43</v>
      </c>
      <c r="C50" s="84">
        <f>IF(R49="","",C49+R49)</f>
        <v>1368414</v>
      </c>
      <c r="D50" s="85"/>
      <c r="E50" s="39">
        <v>2014</v>
      </c>
      <c r="F50" s="8">
        <v>42333</v>
      </c>
      <c r="G50" s="39" t="s">
        <v>4</v>
      </c>
      <c r="H50" s="86">
        <v>147.4</v>
      </c>
      <c r="I50" s="87"/>
      <c r="J50" s="39">
        <v>121</v>
      </c>
      <c r="K50" s="84">
        <f t="shared" si="1"/>
        <v>13684.14</v>
      </c>
      <c r="L50" s="85"/>
      <c r="M50" s="6">
        <f t="shared" si="4"/>
        <v>0.09</v>
      </c>
      <c r="N50" s="39">
        <v>2014</v>
      </c>
      <c r="O50" s="8">
        <v>42341</v>
      </c>
      <c r="P50" s="86">
        <v>147.4</v>
      </c>
      <c r="Q50" s="87"/>
      <c r="R50" s="88">
        <f t="shared" si="2"/>
        <v>0</v>
      </c>
      <c r="S50" s="89"/>
      <c r="T50" s="90">
        <f t="shared" si="3"/>
        <v>0</v>
      </c>
      <c r="U50" s="91"/>
    </row>
    <row r="51" spans="2:21" ht="13.5">
      <c r="B51" s="39">
        <v>44</v>
      </c>
      <c r="C51" s="84">
        <f t="shared" si="0"/>
        <v>1368414</v>
      </c>
      <c r="D51" s="85"/>
      <c r="E51" s="39">
        <v>2015</v>
      </c>
      <c r="F51" s="8">
        <v>42198</v>
      </c>
      <c r="G51" s="39" t="s">
        <v>3</v>
      </c>
      <c r="H51" s="86">
        <v>135.53</v>
      </c>
      <c r="I51" s="87"/>
      <c r="J51" s="39">
        <v>230</v>
      </c>
      <c r="K51" s="84">
        <f t="shared" si="1"/>
        <v>13684.14</v>
      </c>
      <c r="L51" s="85"/>
      <c r="M51" s="6">
        <f t="shared" si="4"/>
        <v>0.04</v>
      </c>
      <c r="N51" s="39">
        <v>2015</v>
      </c>
      <c r="O51" s="8">
        <v>42207</v>
      </c>
      <c r="P51" s="86">
        <v>135.53</v>
      </c>
      <c r="Q51" s="87"/>
      <c r="R51" s="88">
        <f t="shared" si="2"/>
        <v>0</v>
      </c>
      <c r="S51" s="89"/>
      <c r="T51" s="90">
        <f t="shared" si="3"/>
        <v>0</v>
      </c>
      <c r="U51" s="91"/>
    </row>
    <row r="52" spans="2:21" ht="13.5">
      <c r="B52" s="39">
        <v>45</v>
      </c>
      <c r="C52" s="84">
        <f t="shared" si="0"/>
        <v>1368414</v>
      </c>
      <c r="D52" s="85"/>
      <c r="E52" s="39">
        <v>2015</v>
      </c>
      <c r="F52" s="8">
        <v>42317</v>
      </c>
      <c r="G52" s="39" t="s">
        <v>3</v>
      </c>
      <c r="H52" s="86">
        <v>132.17</v>
      </c>
      <c r="I52" s="87"/>
      <c r="J52" s="39">
        <v>102</v>
      </c>
      <c r="K52" s="84">
        <f t="shared" si="1"/>
        <v>13684.14</v>
      </c>
      <c r="L52" s="85"/>
      <c r="M52" s="6">
        <f t="shared" si="4"/>
        <v>0.1</v>
      </c>
      <c r="N52" s="39">
        <v>2015</v>
      </c>
      <c r="O52" s="8">
        <v>42324</v>
      </c>
      <c r="P52" s="86">
        <v>132.17</v>
      </c>
      <c r="Q52" s="87"/>
      <c r="R52" s="88">
        <f t="shared" si="2"/>
        <v>0</v>
      </c>
      <c r="S52" s="89"/>
      <c r="T52" s="90">
        <f t="shared" si="3"/>
        <v>0</v>
      </c>
      <c r="U52" s="91"/>
    </row>
    <row r="53" spans="2:21" ht="13.5">
      <c r="B53" s="39">
        <v>46</v>
      </c>
      <c r="C53" s="84">
        <f t="shared" si="0"/>
        <v>1368414</v>
      </c>
      <c r="D53" s="85"/>
      <c r="E53" s="39"/>
      <c r="F53" s="8"/>
      <c r="G53" s="39" t="s">
        <v>4</v>
      </c>
      <c r="H53" s="86"/>
      <c r="I53" s="87"/>
      <c r="J53" s="39"/>
      <c r="K53" s="84">
        <f t="shared" si="1"/>
      </c>
      <c r="L53" s="85"/>
      <c r="M53" s="6">
        <f t="shared" si="4"/>
      </c>
      <c r="N53" s="39"/>
      <c r="O53" s="8"/>
      <c r="P53" s="86"/>
      <c r="Q53" s="87"/>
      <c r="R53" s="88">
        <f t="shared" si="2"/>
      </c>
      <c r="S53" s="89"/>
      <c r="T53" s="90">
        <f t="shared" si="3"/>
      </c>
      <c r="U53" s="91"/>
    </row>
    <row r="54" spans="2:21" ht="13.5">
      <c r="B54" s="32">
        <v>47</v>
      </c>
      <c r="C54" s="74">
        <f t="shared" si="0"/>
      </c>
      <c r="D54" s="74"/>
      <c r="E54" s="32"/>
      <c r="F54" s="8"/>
      <c r="G54" s="32" t="s">
        <v>3</v>
      </c>
      <c r="H54" s="75"/>
      <c r="I54" s="75"/>
      <c r="J54" s="32"/>
      <c r="K54" s="74">
        <f t="shared" si="1"/>
      </c>
      <c r="L54" s="74"/>
      <c r="M54" s="6">
        <f t="shared" si="4"/>
      </c>
      <c r="N54" s="32"/>
      <c r="O54" s="8"/>
      <c r="P54" s="75"/>
      <c r="Q54" s="75"/>
      <c r="R54" s="76">
        <f t="shared" si="2"/>
      </c>
      <c r="S54" s="76"/>
      <c r="T54" s="77">
        <f t="shared" si="3"/>
      </c>
      <c r="U54" s="77"/>
    </row>
    <row r="55" spans="2:18" ht="13.5">
      <c r="B55" s="1"/>
      <c r="C55" s="1"/>
      <c r="D55" s="1"/>
      <c r="E55" s="1"/>
      <c r="F55" s="1"/>
      <c r="G55" s="1"/>
      <c r="H55" s="1"/>
      <c r="I55" s="1"/>
      <c r="J55" s="1"/>
      <c r="K55" s="1"/>
      <c r="L55" s="1"/>
      <c r="M55" s="1"/>
      <c r="N55" s="1"/>
      <c r="O55" s="1"/>
      <c r="P55" s="1"/>
      <c r="Q55" s="1"/>
      <c r="R55" s="1"/>
    </row>
    <row r="57" spans="2:21" ht="13.5">
      <c r="B57" s="97" t="s">
        <v>21</v>
      </c>
      <c r="C57" s="56" t="s">
        <v>22</v>
      </c>
      <c r="D57" s="57"/>
      <c r="E57" s="71" t="s">
        <v>23</v>
      </c>
      <c r="F57" s="61"/>
      <c r="G57" s="61"/>
      <c r="H57" s="61"/>
      <c r="I57" s="62"/>
      <c r="J57" s="72" t="s">
        <v>53</v>
      </c>
      <c r="K57" s="64"/>
      <c r="L57" s="65"/>
      <c r="M57" s="98" t="s">
        <v>24</v>
      </c>
      <c r="N57" s="73" t="s">
        <v>25</v>
      </c>
      <c r="O57" s="68"/>
      <c r="P57" s="68"/>
      <c r="Q57" s="69"/>
      <c r="R57" s="94" t="s">
        <v>26</v>
      </c>
      <c r="S57" s="95"/>
      <c r="T57" s="95"/>
      <c r="U57" s="96"/>
    </row>
    <row r="58" spans="2:21" ht="13.5">
      <c r="B58" s="54"/>
      <c r="C58" s="58"/>
      <c r="D58" s="59"/>
      <c r="E58" s="19" t="s">
        <v>27</v>
      </c>
      <c r="F58" s="19" t="s">
        <v>28</v>
      </c>
      <c r="G58" s="19" t="s">
        <v>29</v>
      </c>
      <c r="H58" s="71" t="s">
        <v>30</v>
      </c>
      <c r="I58" s="62"/>
      <c r="J58" s="4" t="s">
        <v>31</v>
      </c>
      <c r="K58" s="72" t="s">
        <v>32</v>
      </c>
      <c r="L58" s="65"/>
      <c r="M58" s="99"/>
      <c r="N58" s="5" t="s">
        <v>27</v>
      </c>
      <c r="O58" s="5" t="s">
        <v>28</v>
      </c>
      <c r="P58" s="73" t="s">
        <v>30</v>
      </c>
      <c r="Q58" s="69"/>
      <c r="R58" s="94" t="s">
        <v>33</v>
      </c>
      <c r="S58" s="96"/>
      <c r="T58" s="94" t="s">
        <v>31</v>
      </c>
      <c r="U58" s="96"/>
    </row>
    <row r="59" spans="2:21" s="20" customFormat="1" ht="13.5">
      <c r="B59" s="39">
        <v>1</v>
      </c>
      <c r="C59" s="84">
        <v>1000000</v>
      </c>
      <c r="D59" s="85"/>
      <c r="E59" s="39">
        <v>1995</v>
      </c>
      <c r="F59" s="8">
        <v>20154</v>
      </c>
      <c r="G59" s="39" t="s">
        <v>3</v>
      </c>
      <c r="H59" s="86">
        <v>128.87</v>
      </c>
      <c r="I59" s="87"/>
      <c r="J59" s="39">
        <v>268</v>
      </c>
      <c r="K59" s="84">
        <f>IF(F59="","",C59*0.02)</f>
        <v>20000</v>
      </c>
      <c r="L59" s="85"/>
      <c r="M59" s="6">
        <f>IF(J59="","",ROUNDDOWN(K59/(J59/81)/100000,2))</f>
        <v>0.06</v>
      </c>
      <c r="N59" s="39">
        <v>1995</v>
      </c>
      <c r="O59" s="8">
        <v>42078</v>
      </c>
      <c r="P59" s="86">
        <v>124.8</v>
      </c>
      <c r="Q59" s="87"/>
      <c r="R59" s="88">
        <f aca="true" t="shared" si="5" ref="R59:R88">IF(O59="","",ROUNDDOWN((IF(G59="売",H59-P59,P59-H59))*M59*10000000/81,0))</f>
        <v>30148</v>
      </c>
      <c r="S59" s="89"/>
      <c r="T59" s="90">
        <f>IF(O59="","",IF(R59&lt;0,J59*(-1),IF(G59="買",(P59-H59)*100,(H59-P59)*100)))</f>
        <v>407.00000000000074</v>
      </c>
      <c r="U59" s="91"/>
    </row>
    <row r="60" spans="2:21" s="20" customFormat="1" ht="13.5">
      <c r="B60" s="39">
        <v>2</v>
      </c>
      <c r="C60" s="84">
        <f>IF(R59="",J65,C59+R59)</f>
        <v>1030148</v>
      </c>
      <c r="D60" s="85"/>
      <c r="E60" s="39">
        <v>1996</v>
      </c>
      <c r="F60" s="8">
        <v>34899</v>
      </c>
      <c r="G60" s="39" t="s">
        <v>4</v>
      </c>
      <c r="H60" s="86">
        <v>124.58</v>
      </c>
      <c r="I60" s="87"/>
      <c r="J60" s="39">
        <v>140</v>
      </c>
      <c r="K60" s="84">
        <f aca="true" t="shared" si="6" ref="K60:K104">IF(F60="","",C60*0.02)</f>
        <v>20602.96</v>
      </c>
      <c r="L60" s="85"/>
      <c r="M60" s="6">
        <f>IF(J60="","",ROUNDDOWN(K60/(J60/81)/100000,2))</f>
        <v>0.11</v>
      </c>
      <c r="N60" s="39">
        <v>1995</v>
      </c>
      <c r="O60" s="8">
        <v>42210</v>
      </c>
      <c r="P60" s="92">
        <v>124.58</v>
      </c>
      <c r="Q60" s="93"/>
      <c r="R60" s="88">
        <f t="shared" si="5"/>
        <v>0</v>
      </c>
      <c r="S60" s="89"/>
      <c r="T60" s="90">
        <f>IF(O60="","",IF(R60&lt;0,J60*(-1),IF(G60="買",(P60-H60)*100,(H60-P60)*100)))</f>
        <v>0</v>
      </c>
      <c r="U60" s="91"/>
    </row>
    <row r="61" spans="2:21" ht="13.5">
      <c r="B61" s="39">
        <v>3</v>
      </c>
      <c r="C61" s="84">
        <f aca="true" t="shared" si="7" ref="C61:C71">IF(R60="","",C60+R60)</f>
        <v>1030148</v>
      </c>
      <c r="D61" s="85"/>
      <c r="E61" s="39">
        <v>1997</v>
      </c>
      <c r="F61" s="8">
        <v>42013</v>
      </c>
      <c r="G61" s="39" t="s">
        <v>3</v>
      </c>
      <c r="H61" s="86">
        <v>143.57</v>
      </c>
      <c r="I61" s="87"/>
      <c r="J61" s="39">
        <v>242</v>
      </c>
      <c r="K61" s="84">
        <f t="shared" si="6"/>
        <v>20602.96</v>
      </c>
      <c r="L61" s="85"/>
      <c r="M61" s="6">
        <f>IF(J61="","",ROUNDDOWN(K61/(J61/81)/100000,2))</f>
        <v>0.06</v>
      </c>
      <c r="N61" s="39">
        <v>1997</v>
      </c>
      <c r="O61" s="8">
        <v>42021</v>
      </c>
      <c r="P61" s="86">
        <v>142.81</v>
      </c>
      <c r="Q61" s="87"/>
      <c r="R61" s="88">
        <f t="shared" si="5"/>
        <v>5629</v>
      </c>
      <c r="S61" s="89"/>
      <c r="T61" s="90">
        <f aca="true" t="shared" si="8" ref="T61:T104">IF(O61="","",IF(R61&lt;0,J61*(-1),IF(G61="買",(P61-H61)*100,(H61-P61)*100)))</f>
        <v>75.99999999999909</v>
      </c>
      <c r="U61" s="91"/>
    </row>
    <row r="62" spans="2:21" ht="13.5">
      <c r="B62" s="39">
        <v>4</v>
      </c>
      <c r="C62" s="84">
        <f t="shared" si="7"/>
        <v>1035777</v>
      </c>
      <c r="D62" s="85"/>
      <c r="E62" s="39">
        <v>1997</v>
      </c>
      <c r="F62" s="8">
        <v>42081</v>
      </c>
      <c r="G62" s="39" t="s">
        <v>4</v>
      </c>
      <c r="H62" s="86">
        <v>143.36</v>
      </c>
      <c r="I62" s="87"/>
      <c r="J62" s="39">
        <v>124</v>
      </c>
      <c r="K62" s="84">
        <f t="shared" si="6"/>
        <v>20715.54</v>
      </c>
      <c r="L62" s="85"/>
      <c r="M62" s="6">
        <f aca="true" t="shared" si="9" ref="M62:M104">IF(J62="","",ROUNDDOWN(K62/(J62/81)/100000,2))</f>
        <v>0.13</v>
      </c>
      <c r="N62" s="39">
        <v>1997</v>
      </c>
      <c r="O62" s="8">
        <v>42084</v>
      </c>
      <c r="P62" s="86">
        <v>142.12</v>
      </c>
      <c r="Q62" s="87"/>
      <c r="R62" s="88">
        <f t="shared" si="5"/>
        <v>-19901</v>
      </c>
      <c r="S62" s="89"/>
      <c r="T62" s="90">
        <f t="shared" si="8"/>
        <v>-124</v>
      </c>
      <c r="U62" s="91"/>
    </row>
    <row r="63" spans="2:21" ht="13.5">
      <c r="B63" s="39">
        <v>5</v>
      </c>
      <c r="C63" s="84">
        <f t="shared" si="7"/>
        <v>1015876</v>
      </c>
      <c r="D63" s="85"/>
      <c r="E63" s="39">
        <v>1997</v>
      </c>
      <c r="F63" s="8">
        <v>42301</v>
      </c>
      <c r="G63" s="39" t="s">
        <v>4</v>
      </c>
      <c r="H63" s="86">
        <v>135.26</v>
      </c>
      <c r="I63" s="87"/>
      <c r="J63" s="39">
        <v>265</v>
      </c>
      <c r="K63" s="84">
        <f t="shared" si="6"/>
        <v>20317.52</v>
      </c>
      <c r="L63" s="85"/>
      <c r="M63" s="6">
        <f t="shared" si="9"/>
        <v>0.06</v>
      </c>
      <c r="N63" s="39">
        <v>1997</v>
      </c>
      <c r="O63" s="8">
        <v>42329</v>
      </c>
      <c r="P63" s="86">
        <v>139.84</v>
      </c>
      <c r="Q63" s="87"/>
      <c r="R63" s="88">
        <f t="shared" si="5"/>
        <v>33925</v>
      </c>
      <c r="S63" s="89"/>
      <c r="T63" s="90">
        <f t="shared" si="8"/>
        <v>458.00000000000125</v>
      </c>
      <c r="U63" s="91"/>
    </row>
    <row r="64" spans="2:21" ht="13.5">
      <c r="B64" s="39">
        <v>6</v>
      </c>
      <c r="C64" s="84">
        <f t="shared" si="7"/>
        <v>1049801</v>
      </c>
      <c r="D64" s="85"/>
      <c r="E64" s="39">
        <v>1998</v>
      </c>
      <c r="F64" s="8">
        <v>42202</v>
      </c>
      <c r="G64" s="39" t="s">
        <v>4</v>
      </c>
      <c r="H64" s="86">
        <v>153.58</v>
      </c>
      <c r="I64" s="87"/>
      <c r="J64" s="39">
        <v>186</v>
      </c>
      <c r="K64" s="84">
        <f t="shared" si="6"/>
        <v>20996.02</v>
      </c>
      <c r="L64" s="85"/>
      <c r="M64" s="6">
        <f t="shared" si="9"/>
        <v>0.09</v>
      </c>
      <c r="N64" s="39">
        <v>1998</v>
      </c>
      <c r="O64" s="8">
        <v>42236</v>
      </c>
      <c r="P64" s="86">
        <v>153.89</v>
      </c>
      <c r="Q64" s="87"/>
      <c r="R64" s="88">
        <f t="shared" si="5"/>
        <v>3444</v>
      </c>
      <c r="S64" s="89"/>
      <c r="T64" s="90">
        <f t="shared" si="8"/>
        <v>30.999999999997385</v>
      </c>
      <c r="U64" s="91"/>
    </row>
    <row r="65" spans="2:21" ht="13.5">
      <c r="B65" s="39">
        <v>7</v>
      </c>
      <c r="C65" s="84">
        <f t="shared" si="7"/>
        <v>1053245</v>
      </c>
      <c r="D65" s="85"/>
      <c r="E65" s="39">
        <v>1999</v>
      </c>
      <c r="F65" s="8">
        <v>42008</v>
      </c>
      <c r="G65" s="39" t="s">
        <v>3</v>
      </c>
      <c r="H65" s="86">
        <v>132</v>
      </c>
      <c r="I65" s="87"/>
      <c r="J65" s="39">
        <v>409</v>
      </c>
      <c r="K65" s="84">
        <f t="shared" si="6"/>
        <v>21064.9</v>
      </c>
      <c r="L65" s="85"/>
      <c r="M65" s="6">
        <f t="shared" si="9"/>
        <v>0.04</v>
      </c>
      <c r="N65" s="39">
        <v>1999</v>
      </c>
      <c r="O65" s="8">
        <v>42017</v>
      </c>
      <c r="P65" s="86">
        <v>132</v>
      </c>
      <c r="Q65" s="87"/>
      <c r="R65" s="88">
        <f t="shared" si="5"/>
        <v>0</v>
      </c>
      <c r="S65" s="89"/>
      <c r="T65" s="90">
        <f t="shared" si="8"/>
        <v>0</v>
      </c>
      <c r="U65" s="91"/>
    </row>
    <row r="66" spans="2:21" ht="13.5">
      <c r="B66" s="39">
        <v>8</v>
      </c>
      <c r="C66" s="84">
        <f t="shared" si="7"/>
        <v>1053245</v>
      </c>
      <c r="D66" s="85"/>
      <c r="E66" s="39">
        <v>2000</v>
      </c>
      <c r="F66" s="8">
        <v>42357</v>
      </c>
      <c r="G66" s="39" t="s">
        <v>4</v>
      </c>
      <c r="H66" s="86">
        <v>100.83</v>
      </c>
      <c r="I66" s="87"/>
      <c r="J66" s="39">
        <v>146</v>
      </c>
      <c r="K66" s="84">
        <f t="shared" si="6"/>
        <v>21064.9</v>
      </c>
      <c r="L66" s="85"/>
      <c r="M66" s="6">
        <f t="shared" si="9"/>
        <v>0.11</v>
      </c>
      <c r="N66" s="39">
        <v>2001</v>
      </c>
      <c r="O66" s="8">
        <v>42026</v>
      </c>
      <c r="P66" s="86">
        <v>108.56</v>
      </c>
      <c r="Q66" s="87"/>
      <c r="R66" s="88">
        <f t="shared" si="5"/>
        <v>104975</v>
      </c>
      <c r="S66" s="89"/>
      <c r="T66" s="90">
        <f t="shared" si="8"/>
        <v>773.0000000000005</v>
      </c>
      <c r="U66" s="91"/>
    </row>
    <row r="67" spans="2:21" ht="13.5">
      <c r="B67" s="39">
        <v>9</v>
      </c>
      <c r="C67" s="84">
        <f t="shared" si="7"/>
        <v>1158220</v>
      </c>
      <c r="D67" s="85"/>
      <c r="E67" s="39">
        <v>2001</v>
      </c>
      <c r="F67" s="8">
        <v>42357</v>
      </c>
      <c r="G67" s="39" t="s">
        <v>4</v>
      </c>
      <c r="H67" s="86">
        <v>116.04</v>
      </c>
      <c r="I67" s="87"/>
      <c r="J67" s="39">
        <v>170</v>
      </c>
      <c r="K67" s="84">
        <f t="shared" si="6"/>
        <v>23164.4</v>
      </c>
      <c r="L67" s="85"/>
      <c r="M67" s="6">
        <f t="shared" si="9"/>
        <v>0.11</v>
      </c>
      <c r="N67" s="39">
        <v>2001</v>
      </c>
      <c r="O67" s="8">
        <v>42362</v>
      </c>
      <c r="P67" s="86">
        <v>116.04</v>
      </c>
      <c r="Q67" s="87"/>
      <c r="R67" s="88">
        <f t="shared" si="5"/>
        <v>0</v>
      </c>
      <c r="S67" s="89"/>
      <c r="T67" s="90">
        <f t="shared" si="8"/>
        <v>0</v>
      </c>
      <c r="U67" s="91"/>
    </row>
    <row r="68" spans="2:21" ht="13.5">
      <c r="B68" s="39">
        <v>10</v>
      </c>
      <c r="C68" s="84">
        <f t="shared" si="7"/>
        <v>1158220</v>
      </c>
      <c r="D68" s="85"/>
      <c r="E68" s="39">
        <v>2002</v>
      </c>
      <c r="F68" s="8">
        <v>42005</v>
      </c>
      <c r="G68" s="39" t="s">
        <v>4</v>
      </c>
      <c r="H68" s="86">
        <v>117.42</v>
      </c>
      <c r="I68" s="87"/>
      <c r="J68" s="39">
        <v>165</v>
      </c>
      <c r="K68" s="84">
        <f t="shared" si="6"/>
        <v>23164.4</v>
      </c>
      <c r="L68" s="85"/>
      <c r="M68" s="6">
        <f t="shared" si="9"/>
        <v>0.11</v>
      </c>
      <c r="N68" s="39">
        <v>2002</v>
      </c>
      <c r="O68" s="8">
        <v>42008</v>
      </c>
      <c r="P68" s="86">
        <v>117.42</v>
      </c>
      <c r="Q68" s="87"/>
      <c r="R68" s="88">
        <f t="shared" si="5"/>
        <v>0</v>
      </c>
      <c r="S68" s="89"/>
      <c r="T68" s="90">
        <f t="shared" si="8"/>
        <v>0</v>
      </c>
      <c r="U68" s="91"/>
    </row>
    <row r="69" spans="2:21" ht="13.5">
      <c r="B69" s="39">
        <v>11</v>
      </c>
      <c r="C69" s="84">
        <f t="shared" si="7"/>
        <v>1158220</v>
      </c>
      <c r="D69" s="85"/>
      <c r="E69" s="39">
        <v>2002</v>
      </c>
      <c r="F69" s="8">
        <v>42074</v>
      </c>
      <c r="G69" s="39" t="s">
        <v>4</v>
      </c>
      <c r="H69" s="86">
        <v>113.36</v>
      </c>
      <c r="I69" s="87"/>
      <c r="J69" s="39">
        <v>148</v>
      </c>
      <c r="K69" s="84">
        <f t="shared" si="6"/>
        <v>23164.4</v>
      </c>
      <c r="L69" s="85"/>
      <c r="M69" s="6">
        <f t="shared" si="9"/>
        <v>0.12</v>
      </c>
      <c r="N69" s="39">
        <v>2002</v>
      </c>
      <c r="O69" s="8">
        <v>42102</v>
      </c>
      <c r="P69" s="86">
        <v>115.25</v>
      </c>
      <c r="Q69" s="87"/>
      <c r="R69" s="88">
        <f t="shared" si="5"/>
        <v>28000</v>
      </c>
      <c r="S69" s="89"/>
      <c r="T69" s="90">
        <f t="shared" si="8"/>
        <v>189.00000000000006</v>
      </c>
      <c r="U69" s="91"/>
    </row>
    <row r="70" spans="2:21" ht="13.5">
      <c r="B70" s="39">
        <v>12</v>
      </c>
      <c r="C70" s="84">
        <f t="shared" si="7"/>
        <v>1186220</v>
      </c>
      <c r="D70" s="85"/>
      <c r="E70" s="39">
        <v>2003</v>
      </c>
      <c r="F70" s="8">
        <v>42311</v>
      </c>
      <c r="G70" s="39" t="s">
        <v>4</v>
      </c>
      <c r="H70" s="86">
        <v>126.79</v>
      </c>
      <c r="I70" s="87"/>
      <c r="J70" s="39">
        <v>140</v>
      </c>
      <c r="K70" s="84">
        <f t="shared" si="6"/>
        <v>23724.4</v>
      </c>
      <c r="L70" s="85"/>
      <c r="M70" s="6">
        <f t="shared" si="9"/>
        <v>0.13</v>
      </c>
      <c r="N70" s="39">
        <v>2003</v>
      </c>
      <c r="O70" s="8">
        <v>42325</v>
      </c>
      <c r="P70" s="86">
        <v>126.79</v>
      </c>
      <c r="Q70" s="87"/>
      <c r="R70" s="88">
        <f t="shared" si="5"/>
        <v>0</v>
      </c>
      <c r="S70" s="89"/>
      <c r="T70" s="90">
        <f t="shared" si="8"/>
        <v>0</v>
      </c>
      <c r="U70" s="91"/>
    </row>
    <row r="71" spans="2:21" ht="13.5">
      <c r="B71" s="39">
        <v>14</v>
      </c>
      <c r="C71" s="84">
        <f t="shared" si="7"/>
        <v>1186220</v>
      </c>
      <c r="D71" s="85"/>
      <c r="E71" s="39">
        <v>2004</v>
      </c>
      <c r="F71" s="8">
        <v>42340</v>
      </c>
      <c r="G71" s="39" t="s">
        <v>4</v>
      </c>
      <c r="H71" s="86">
        <v>137.02</v>
      </c>
      <c r="I71" s="87"/>
      <c r="J71" s="39">
        <v>97</v>
      </c>
      <c r="K71" s="84">
        <f t="shared" si="6"/>
        <v>23724.4</v>
      </c>
      <c r="L71" s="85"/>
      <c r="M71" s="6">
        <f t="shared" si="9"/>
        <v>0.19</v>
      </c>
      <c r="N71" s="39">
        <v>2005</v>
      </c>
      <c r="O71" s="8">
        <v>42008</v>
      </c>
      <c r="P71" s="86">
        <v>138.29</v>
      </c>
      <c r="Q71" s="87"/>
      <c r="R71" s="88">
        <f t="shared" si="5"/>
        <v>29790</v>
      </c>
      <c r="S71" s="89"/>
      <c r="T71" s="90">
        <f t="shared" si="8"/>
        <v>126.99999999999818</v>
      </c>
      <c r="U71" s="91"/>
    </row>
    <row r="72" spans="2:21" ht="13.5">
      <c r="B72" s="39">
        <v>15</v>
      </c>
      <c r="C72" s="84">
        <f aca="true" t="shared" si="10" ref="C72:C83">IF(R71="","",C71+R71)</f>
        <v>1216010</v>
      </c>
      <c r="D72" s="85"/>
      <c r="E72" s="39">
        <v>2005</v>
      </c>
      <c r="F72" s="8">
        <v>42025</v>
      </c>
      <c r="G72" s="39" t="s">
        <v>4</v>
      </c>
      <c r="H72" s="86">
        <v>133.88</v>
      </c>
      <c r="I72" s="87"/>
      <c r="J72" s="39">
        <v>113</v>
      </c>
      <c r="K72" s="84">
        <f t="shared" si="6"/>
        <v>24320.2</v>
      </c>
      <c r="L72" s="85"/>
      <c r="M72" s="6">
        <f t="shared" si="9"/>
        <v>0.17</v>
      </c>
      <c r="N72" s="39">
        <v>2005</v>
      </c>
      <c r="O72" s="8">
        <v>42029</v>
      </c>
      <c r="P72" s="86">
        <v>133.75</v>
      </c>
      <c r="Q72" s="87"/>
      <c r="R72" s="88">
        <f t="shared" si="5"/>
        <v>-2728</v>
      </c>
      <c r="S72" s="89"/>
      <c r="T72" s="90">
        <f t="shared" si="8"/>
        <v>-113</v>
      </c>
      <c r="U72" s="91"/>
    </row>
    <row r="73" spans="2:21" ht="13.5">
      <c r="B73" s="39">
        <v>16</v>
      </c>
      <c r="C73" s="84">
        <f t="shared" si="10"/>
        <v>1213282</v>
      </c>
      <c r="D73" s="85"/>
      <c r="E73" s="39">
        <v>2005</v>
      </c>
      <c r="F73" s="8">
        <v>42057</v>
      </c>
      <c r="G73" s="39" t="s">
        <v>4</v>
      </c>
      <c r="H73" s="86">
        <v>138.14</v>
      </c>
      <c r="I73" s="87"/>
      <c r="J73" s="39">
        <v>106</v>
      </c>
      <c r="K73" s="84">
        <f t="shared" si="6"/>
        <v>24265.64</v>
      </c>
      <c r="L73" s="85"/>
      <c r="M73" s="6">
        <f t="shared" si="9"/>
        <v>0.18</v>
      </c>
      <c r="N73" s="39">
        <v>2005</v>
      </c>
      <c r="O73" s="8">
        <v>42064</v>
      </c>
      <c r="P73" s="86">
        <v>138.14</v>
      </c>
      <c r="Q73" s="87"/>
      <c r="R73" s="88">
        <f t="shared" si="5"/>
        <v>0</v>
      </c>
      <c r="S73" s="89"/>
      <c r="T73" s="90">
        <f t="shared" si="8"/>
        <v>0</v>
      </c>
      <c r="U73" s="91"/>
    </row>
    <row r="74" spans="2:21" ht="13.5">
      <c r="B74" s="39">
        <v>17</v>
      </c>
      <c r="C74" s="84">
        <f t="shared" si="10"/>
        <v>1213282</v>
      </c>
      <c r="D74" s="85"/>
      <c r="E74" s="39">
        <v>2005</v>
      </c>
      <c r="F74" s="8">
        <v>42290</v>
      </c>
      <c r="G74" s="39" t="s">
        <v>4</v>
      </c>
      <c r="H74" s="86">
        <v>137.73</v>
      </c>
      <c r="I74" s="87"/>
      <c r="J74" s="39">
        <v>78</v>
      </c>
      <c r="K74" s="84">
        <f t="shared" si="6"/>
        <v>24265.64</v>
      </c>
      <c r="L74" s="85"/>
      <c r="M74" s="6">
        <f t="shared" si="9"/>
        <v>0.25</v>
      </c>
      <c r="N74" s="39">
        <v>2005</v>
      </c>
      <c r="O74" s="8">
        <v>42291</v>
      </c>
      <c r="P74" s="86">
        <v>137.73</v>
      </c>
      <c r="Q74" s="87"/>
      <c r="R74" s="88">
        <f t="shared" si="5"/>
        <v>0</v>
      </c>
      <c r="S74" s="89"/>
      <c r="T74" s="90">
        <f t="shared" si="8"/>
        <v>0</v>
      </c>
      <c r="U74" s="91"/>
    </row>
    <row r="75" spans="2:21" ht="13.5">
      <c r="B75" s="39">
        <v>18</v>
      </c>
      <c r="C75" s="84">
        <f t="shared" si="10"/>
        <v>1213282</v>
      </c>
      <c r="D75" s="85"/>
      <c r="E75" s="39">
        <v>2005</v>
      </c>
      <c r="F75" s="8">
        <v>42331</v>
      </c>
      <c r="G75" s="39" t="s">
        <v>4</v>
      </c>
      <c r="H75" s="86">
        <v>140.5</v>
      </c>
      <c r="I75" s="87"/>
      <c r="J75" s="39">
        <v>101</v>
      </c>
      <c r="K75" s="84">
        <f t="shared" si="6"/>
        <v>24265.64</v>
      </c>
      <c r="L75" s="85"/>
      <c r="M75" s="6">
        <f t="shared" si="9"/>
        <v>0.19</v>
      </c>
      <c r="N75" s="39">
        <v>2005</v>
      </c>
      <c r="O75" s="8">
        <v>141.25</v>
      </c>
      <c r="P75" s="86">
        <v>141.25</v>
      </c>
      <c r="Q75" s="87"/>
      <c r="R75" s="88">
        <f t="shared" si="5"/>
        <v>17592</v>
      </c>
      <c r="S75" s="89"/>
      <c r="T75" s="90">
        <f t="shared" si="8"/>
        <v>75</v>
      </c>
      <c r="U75" s="91"/>
    </row>
    <row r="76" spans="2:21" ht="13.5">
      <c r="B76" s="39">
        <v>19</v>
      </c>
      <c r="C76" s="84">
        <f t="shared" si="10"/>
        <v>1230874</v>
      </c>
      <c r="D76" s="85"/>
      <c r="E76" s="39">
        <v>2006</v>
      </c>
      <c r="F76" s="8">
        <v>42023</v>
      </c>
      <c r="G76" s="39" t="s">
        <v>4</v>
      </c>
      <c r="H76" s="86">
        <v>139.75</v>
      </c>
      <c r="I76" s="87"/>
      <c r="J76" s="39">
        <v>97</v>
      </c>
      <c r="K76" s="84">
        <f t="shared" si="6"/>
        <v>24617.48</v>
      </c>
      <c r="L76" s="85"/>
      <c r="M76" s="6">
        <f t="shared" si="9"/>
        <v>0.2</v>
      </c>
      <c r="N76" s="39">
        <v>2006</v>
      </c>
      <c r="O76" s="8">
        <v>42042</v>
      </c>
      <c r="P76" s="86">
        <v>141.5</v>
      </c>
      <c r="Q76" s="87"/>
      <c r="R76" s="88">
        <f t="shared" si="5"/>
        <v>43209</v>
      </c>
      <c r="S76" s="89"/>
      <c r="T76" s="90">
        <f t="shared" si="8"/>
        <v>175</v>
      </c>
      <c r="U76" s="91"/>
    </row>
    <row r="77" spans="2:21" ht="13.5">
      <c r="B77" s="39">
        <v>20</v>
      </c>
      <c r="C77" s="84">
        <f t="shared" si="10"/>
        <v>1274083</v>
      </c>
      <c r="D77" s="85"/>
      <c r="E77" s="39">
        <v>2006</v>
      </c>
      <c r="F77" s="8">
        <v>42147</v>
      </c>
      <c r="G77" s="39" t="s">
        <v>4</v>
      </c>
      <c r="H77" s="86">
        <v>143.86</v>
      </c>
      <c r="I77" s="87"/>
      <c r="J77" s="39">
        <v>124</v>
      </c>
      <c r="K77" s="84">
        <f t="shared" si="6"/>
        <v>25481.66</v>
      </c>
      <c r="L77" s="85"/>
      <c r="M77" s="6">
        <f t="shared" si="9"/>
        <v>0.16</v>
      </c>
      <c r="N77" s="39">
        <v>2006</v>
      </c>
      <c r="O77" s="8">
        <v>42149</v>
      </c>
      <c r="P77" s="86">
        <v>143.86</v>
      </c>
      <c r="Q77" s="87"/>
      <c r="R77" s="88">
        <f t="shared" si="5"/>
        <v>0</v>
      </c>
      <c r="S77" s="89"/>
      <c r="T77" s="90">
        <f t="shared" si="8"/>
        <v>0</v>
      </c>
      <c r="U77" s="91"/>
    </row>
    <row r="78" spans="2:21" ht="13.5">
      <c r="B78" s="39">
        <v>21</v>
      </c>
      <c r="C78" s="84">
        <f t="shared" si="10"/>
        <v>1274083</v>
      </c>
      <c r="D78" s="85"/>
      <c r="E78" s="39">
        <v>2007</v>
      </c>
      <c r="F78" s="8">
        <v>42093</v>
      </c>
      <c r="G78" s="39" t="s">
        <v>4</v>
      </c>
      <c r="H78" s="86">
        <v>157.59</v>
      </c>
      <c r="I78" s="87"/>
      <c r="J78" s="39">
        <v>94</v>
      </c>
      <c r="K78" s="84">
        <f t="shared" si="6"/>
        <v>25481.66</v>
      </c>
      <c r="L78" s="85"/>
      <c r="M78" s="6">
        <f t="shared" si="9"/>
        <v>0.21</v>
      </c>
      <c r="N78" s="39">
        <v>2007</v>
      </c>
      <c r="O78" s="8">
        <v>42209</v>
      </c>
      <c r="P78" s="86">
        <v>166.48</v>
      </c>
      <c r="Q78" s="87"/>
      <c r="R78" s="88">
        <f t="shared" si="5"/>
        <v>230481</v>
      </c>
      <c r="S78" s="89"/>
      <c r="T78" s="90">
        <f t="shared" si="8"/>
        <v>888.9999999999986</v>
      </c>
      <c r="U78" s="91"/>
    </row>
    <row r="79" spans="2:21" ht="13.5">
      <c r="B79" s="39">
        <v>22</v>
      </c>
      <c r="C79" s="84">
        <f t="shared" si="10"/>
        <v>1504564</v>
      </c>
      <c r="D79" s="85"/>
      <c r="E79" s="39">
        <v>2007</v>
      </c>
      <c r="F79" s="8">
        <v>42261</v>
      </c>
      <c r="G79" s="39" t="s">
        <v>4</v>
      </c>
      <c r="H79" s="86">
        <v>160.22</v>
      </c>
      <c r="I79" s="87"/>
      <c r="J79" s="39">
        <v>145</v>
      </c>
      <c r="K79" s="84">
        <f t="shared" si="6"/>
        <v>30091.28</v>
      </c>
      <c r="L79" s="85"/>
      <c r="M79" s="6">
        <f t="shared" si="9"/>
        <v>0.16</v>
      </c>
      <c r="N79" s="39">
        <v>2007</v>
      </c>
      <c r="O79" s="8">
        <v>42320</v>
      </c>
      <c r="P79" s="86">
        <v>160.45</v>
      </c>
      <c r="Q79" s="87"/>
      <c r="R79" s="88">
        <f t="shared" si="5"/>
        <v>4543</v>
      </c>
      <c r="S79" s="89"/>
      <c r="T79" s="90">
        <f t="shared" si="8"/>
        <v>22.999999999998977</v>
      </c>
      <c r="U79" s="91"/>
    </row>
    <row r="80" spans="2:21" ht="13.5">
      <c r="B80" s="39">
        <v>23</v>
      </c>
      <c r="C80" s="84">
        <f t="shared" si="10"/>
        <v>1509107</v>
      </c>
      <c r="D80" s="85"/>
      <c r="E80" s="39">
        <v>2007</v>
      </c>
      <c r="F80" s="8">
        <v>42330</v>
      </c>
      <c r="G80" s="39" t="s">
        <v>3</v>
      </c>
      <c r="H80" s="86">
        <v>160.83</v>
      </c>
      <c r="I80" s="87"/>
      <c r="J80" s="39">
        <v>144</v>
      </c>
      <c r="K80" s="84">
        <f t="shared" si="6"/>
        <v>30182.14</v>
      </c>
      <c r="L80" s="85"/>
      <c r="M80" s="6">
        <f t="shared" si="9"/>
        <v>0.16</v>
      </c>
      <c r="N80" s="39">
        <v>2007</v>
      </c>
      <c r="O80" s="8">
        <v>42334</v>
      </c>
      <c r="P80" s="86">
        <v>160.83</v>
      </c>
      <c r="Q80" s="87"/>
      <c r="R80" s="88">
        <f t="shared" si="5"/>
        <v>0</v>
      </c>
      <c r="S80" s="89"/>
      <c r="T80" s="90">
        <f t="shared" si="8"/>
        <v>0</v>
      </c>
      <c r="U80" s="91"/>
    </row>
    <row r="81" spans="2:21" ht="13.5">
      <c r="B81" s="39">
        <v>24</v>
      </c>
      <c r="C81" s="84">
        <f t="shared" si="10"/>
        <v>1509107</v>
      </c>
      <c r="D81" s="85"/>
      <c r="E81" s="39">
        <v>2007</v>
      </c>
      <c r="F81" s="8">
        <v>42342</v>
      </c>
      <c r="G81" s="39" t="s">
        <v>4</v>
      </c>
      <c r="H81" s="86">
        <v>162.38</v>
      </c>
      <c r="I81" s="87"/>
      <c r="J81" s="39">
        <v>144</v>
      </c>
      <c r="K81" s="84">
        <f t="shared" si="6"/>
        <v>30182.14</v>
      </c>
      <c r="L81" s="85"/>
      <c r="M81" s="6">
        <f t="shared" si="9"/>
        <v>0.16</v>
      </c>
      <c r="N81" s="39">
        <v>2008</v>
      </c>
      <c r="O81" s="8">
        <v>42006</v>
      </c>
      <c r="P81" s="86">
        <v>160.74</v>
      </c>
      <c r="Q81" s="87"/>
      <c r="R81" s="88">
        <f t="shared" si="5"/>
        <v>-32395</v>
      </c>
      <c r="S81" s="89"/>
      <c r="T81" s="90">
        <f t="shared" si="8"/>
        <v>-144</v>
      </c>
      <c r="U81" s="91"/>
    </row>
    <row r="82" spans="2:21" ht="13.5">
      <c r="B82" s="39">
        <v>25</v>
      </c>
      <c r="C82" s="84">
        <f t="shared" si="10"/>
        <v>1476712</v>
      </c>
      <c r="D82" s="85"/>
      <c r="E82" s="39">
        <v>2008</v>
      </c>
      <c r="F82" s="8">
        <v>42022</v>
      </c>
      <c r="G82" s="39" t="s">
        <v>3</v>
      </c>
      <c r="H82" s="86">
        <v>155.72</v>
      </c>
      <c r="I82" s="87"/>
      <c r="J82" s="39">
        <v>217</v>
      </c>
      <c r="K82" s="84">
        <f t="shared" si="6"/>
        <v>29534.24</v>
      </c>
      <c r="L82" s="85"/>
      <c r="M82" s="6">
        <f t="shared" si="9"/>
        <v>0.11</v>
      </c>
      <c r="N82" s="39">
        <v>2008</v>
      </c>
      <c r="O82" s="8">
        <v>42028</v>
      </c>
      <c r="P82" s="86">
        <v>155.72</v>
      </c>
      <c r="Q82" s="87"/>
      <c r="R82" s="88">
        <f t="shared" si="5"/>
        <v>0</v>
      </c>
      <c r="S82" s="89"/>
      <c r="T82" s="90">
        <f t="shared" si="8"/>
        <v>0</v>
      </c>
      <c r="U82" s="91"/>
    </row>
    <row r="83" spans="2:21" ht="13.5">
      <c r="B83" s="39">
        <v>26</v>
      </c>
      <c r="C83" s="84">
        <f t="shared" si="10"/>
        <v>1476712</v>
      </c>
      <c r="D83" s="85"/>
      <c r="E83" s="39">
        <v>2008</v>
      </c>
      <c r="F83" s="8">
        <v>42193</v>
      </c>
      <c r="G83" s="39" t="s">
        <v>4</v>
      </c>
      <c r="H83" s="86">
        <v>168.56</v>
      </c>
      <c r="I83" s="87"/>
      <c r="J83" s="39">
        <v>137</v>
      </c>
      <c r="K83" s="84">
        <f t="shared" si="6"/>
        <v>29534.24</v>
      </c>
      <c r="L83" s="85"/>
      <c r="M83" s="6">
        <f t="shared" si="9"/>
        <v>0.17</v>
      </c>
      <c r="N83" s="39">
        <v>2008</v>
      </c>
      <c r="O83" s="8">
        <v>42200</v>
      </c>
      <c r="P83" s="86">
        <v>168.56</v>
      </c>
      <c r="Q83" s="87"/>
      <c r="R83" s="88">
        <f t="shared" si="5"/>
        <v>0</v>
      </c>
      <c r="S83" s="89"/>
      <c r="T83" s="90">
        <f t="shared" si="8"/>
        <v>0</v>
      </c>
      <c r="U83" s="91"/>
    </row>
    <row r="84" spans="2:21" ht="13.5">
      <c r="B84" s="39">
        <v>27</v>
      </c>
      <c r="C84" s="84">
        <f>IF(R83="","",C83+R83)</f>
        <v>1476712</v>
      </c>
      <c r="D84" s="85"/>
      <c r="E84" s="39">
        <v>2008</v>
      </c>
      <c r="F84" s="8">
        <v>42216</v>
      </c>
      <c r="G84" s="39" t="s">
        <v>3</v>
      </c>
      <c r="H84" s="86">
        <v>168.05</v>
      </c>
      <c r="I84" s="87"/>
      <c r="J84" s="39">
        <v>115</v>
      </c>
      <c r="K84" s="84">
        <f t="shared" si="6"/>
        <v>29534.24</v>
      </c>
      <c r="L84" s="85"/>
      <c r="M84" s="6">
        <f t="shared" si="9"/>
        <v>0.2</v>
      </c>
      <c r="N84" s="39">
        <v>2008</v>
      </c>
      <c r="O84" s="8">
        <v>42222</v>
      </c>
      <c r="P84" s="86">
        <v>168.05</v>
      </c>
      <c r="Q84" s="87"/>
      <c r="R84" s="88">
        <f t="shared" si="5"/>
        <v>0</v>
      </c>
      <c r="S84" s="89"/>
      <c r="T84" s="90">
        <f t="shared" si="8"/>
        <v>0</v>
      </c>
      <c r="U84" s="91"/>
    </row>
    <row r="85" spans="2:21" ht="13.5">
      <c r="B85" s="39">
        <v>28</v>
      </c>
      <c r="C85" s="84">
        <f>IF(R84="","",C84+R84)</f>
        <v>1476712</v>
      </c>
      <c r="D85" s="85"/>
      <c r="E85" s="39">
        <v>2008</v>
      </c>
      <c r="F85" s="8">
        <v>42257</v>
      </c>
      <c r="G85" s="39" t="s">
        <v>3</v>
      </c>
      <c r="H85" s="86">
        <v>150.16</v>
      </c>
      <c r="I85" s="87"/>
      <c r="J85" s="39">
        <v>240</v>
      </c>
      <c r="K85" s="84">
        <f t="shared" si="6"/>
        <v>29534.24</v>
      </c>
      <c r="L85" s="85"/>
      <c r="M85" s="6">
        <f t="shared" si="9"/>
        <v>0.09</v>
      </c>
      <c r="N85" s="39">
        <v>2008</v>
      </c>
      <c r="O85" s="8">
        <v>42259</v>
      </c>
      <c r="P85" s="86">
        <v>150.16</v>
      </c>
      <c r="Q85" s="87"/>
      <c r="R85" s="88">
        <f t="shared" si="5"/>
        <v>0</v>
      </c>
      <c r="S85" s="89"/>
      <c r="T85" s="90">
        <f t="shared" si="8"/>
        <v>0</v>
      </c>
      <c r="U85" s="91"/>
    </row>
    <row r="86" spans="2:21" ht="13.5">
      <c r="B86" s="39">
        <v>29</v>
      </c>
      <c r="C86" s="84">
        <f aca="true" t="shared" si="11" ref="C86:C99">IF(R85="","",C85+R85)</f>
        <v>1476712</v>
      </c>
      <c r="D86" s="85"/>
      <c r="E86" s="39">
        <v>2008</v>
      </c>
      <c r="F86" s="8">
        <v>42284</v>
      </c>
      <c r="G86" s="39" t="s">
        <v>3</v>
      </c>
      <c r="H86" s="86">
        <v>136.49</v>
      </c>
      <c r="I86" s="87"/>
      <c r="J86" s="39">
        <v>451</v>
      </c>
      <c r="K86" s="84">
        <f t="shared" si="6"/>
        <v>29534.24</v>
      </c>
      <c r="L86" s="85"/>
      <c r="M86" s="6">
        <f t="shared" si="9"/>
        <v>0.05</v>
      </c>
      <c r="N86" s="39">
        <v>2008</v>
      </c>
      <c r="O86" s="8">
        <v>42290</v>
      </c>
      <c r="P86" s="86">
        <v>136.49</v>
      </c>
      <c r="Q86" s="87"/>
      <c r="R86" s="88">
        <f t="shared" si="5"/>
        <v>0</v>
      </c>
      <c r="S86" s="89"/>
      <c r="T86" s="90">
        <f t="shared" si="8"/>
        <v>0</v>
      </c>
      <c r="U86" s="91"/>
    </row>
    <row r="87" spans="2:21" ht="13.5">
      <c r="B87" s="39">
        <v>30</v>
      </c>
      <c r="C87" s="84">
        <f t="shared" si="11"/>
        <v>1476712</v>
      </c>
      <c r="D87" s="85"/>
      <c r="E87" s="39">
        <v>2008</v>
      </c>
      <c r="F87" s="8">
        <v>42278</v>
      </c>
      <c r="G87" s="39" t="s">
        <v>3</v>
      </c>
      <c r="H87" s="86">
        <v>138.49</v>
      </c>
      <c r="I87" s="87"/>
      <c r="J87" s="39">
        <v>336</v>
      </c>
      <c r="K87" s="84">
        <f t="shared" si="6"/>
        <v>29534.24</v>
      </c>
      <c r="L87" s="85"/>
      <c r="M87" s="6">
        <f t="shared" si="9"/>
        <v>0.07</v>
      </c>
      <c r="N87" s="39">
        <v>2009</v>
      </c>
      <c r="O87" s="8">
        <v>42086</v>
      </c>
      <c r="P87" s="86">
        <v>131.05</v>
      </c>
      <c r="Q87" s="87"/>
      <c r="R87" s="88">
        <f t="shared" si="5"/>
        <v>64296</v>
      </c>
      <c r="S87" s="89"/>
      <c r="T87" s="90">
        <f t="shared" si="8"/>
        <v>743.9999999999998</v>
      </c>
      <c r="U87" s="91"/>
    </row>
    <row r="88" spans="2:21" ht="13.5">
      <c r="B88" s="39">
        <v>31</v>
      </c>
      <c r="C88" s="84">
        <f t="shared" si="11"/>
        <v>1541008</v>
      </c>
      <c r="D88" s="85"/>
      <c r="E88" s="39">
        <v>2009</v>
      </c>
      <c r="F88" s="8">
        <v>42150</v>
      </c>
      <c r="G88" s="39" t="s">
        <v>4</v>
      </c>
      <c r="H88" s="86">
        <v>133.28</v>
      </c>
      <c r="I88" s="87"/>
      <c r="J88" s="39">
        <v>186</v>
      </c>
      <c r="K88" s="84">
        <f t="shared" si="6"/>
        <v>30820.16</v>
      </c>
      <c r="L88" s="85"/>
      <c r="M88" s="6">
        <f t="shared" si="9"/>
        <v>0.13</v>
      </c>
      <c r="N88" s="39">
        <v>2009</v>
      </c>
      <c r="O88" s="8">
        <v>42171</v>
      </c>
      <c r="P88" s="86">
        <v>133.28</v>
      </c>
      <c r="Q88" s="87"/>
      <c r="R88" s="88">
        <f t="shared" si="5"/>
        <v>0</v>
      </c>
      <c r="S88" s="89"/>
      <c r="T88" s="90">
        <f t="shared" si="8"/>
        <v>0</v>
      </c>
      <c r="U88" s="91"/>
    </row>
    <row r="89" spans="2:21" ht="13.5">
      <c r="B89" s="39">
        <v>32</v>
      </c>
      <c r="C89" s="84">
        <f t="shared" si="11"/>
        <v>1541008</v>
      </c>
      <c r="D89" s="85"/>
      <c r="E89" s="39">
        <v>2009</v>
      </c>
      <c r="F89" s="8">
        <v>42201</v>
      </c>
      <c r="G89" s="39" t="s">
        <v>4</v>
      </c>
      <c r="H89" s="86">
        <v>133.22</v>
      </c>
      <c r="I89" s="87"/>
      <c r="J89" s="39">
        <v>167</v>
      </c>
      <c r="K89" s="84">
        <f t="shared" si="6"/>
        <v>30820.16</v>
      </c>
      <c r="L89" s="85"/>
      <c r="M89" s="6">
        <f t="shared" si="9"/>
        <v>0.14</v>
      </c>
      <c r="N89" s="39">
        <v>2009</v>
      </c>
      <c r="O89" s="8">
        <v>42206</v>
      </c>
      <c r="P89" s="86">
        <v>133.22</v>
      </c>
      <c r="Q89" s="87"/>
      <c r="R89" s="88">
        <f aca="true" t="shared" si="12" ref="R89:R104">IF(O89="","",ROUNDDOWN((IF(G89="売",H89-P89,P89-H89))*M89*10000000/81,0))</f>
        <v>0</v>
      </c>
      <c r="S89" s="89"/>
      <c r="T89" s="90">
        <f t="shared" si="8"/>
        <v>0</v>
      </c>
      <c r="U89" s="91"/>
    </row>
    <row r="90" spans="2:21" ht="13.5">
      <c r="B90" s="39">
        <v>33</v>
      </c>
      <c r="C90" s="84">
        <f t="shared" si="11"/>
        <v>1541008</v>
      </c>
      <c r="D90" s="85"/>
      <c r="E90" s="39">
        <v>2009</v>
      </c>
      <c r="F90" s="8">
        <v>42265</v>
      </c>
      <c r="G90" s="39" t="s">
        <v>4</v>
      </c>
      <c r="H90" s="86">
        <v>134.63</v>
      </c>
      <c r="I90" s="87"/>
      <c r="J90" s="39">
        <v>97</v>
      </c>
      <c r="K90" s="84">
        <f t="shared" si="6"/>
        <v>30820.16</v>
      </c>
      <c r="L90" s="85"/>
      <c r="M90" s="6">
        <f t="shared" si="9"/>
        <v>0.25</v>
      </c>
      <c r="N90" s="39">
        <v>2009</v>
      </c>
      <c r="O90" s="8">
        <v>42270</v>
      </c>
      <c r="P90" s="86">
        <v>134.63</v>
      </c>
      <c r="Q90" s="87"/>
      <c r="R90" s="88">
        <f t="shared" si="12"/>
        <v>0</v>
      </c>
      <c r="S90" s="89"/>
      <c r="T90" s="90">
        <f t="shared" si="8"/>
        <v>0</v>
      </c>
      <c r="U90" s="91"/>
    </row>
    <row r="91" spans="2:21" ht="13.5">
      <c r="B91" s="39">
        <v>34</v>
      </c>
      <c r="C91" s="84">
        <f t="shared" si="11"/>
        <v>1541008</v>
      </c>
      <c r="D91" s="85"/>
      <c r="E91" s="39">
        <v>2010</v>
      </c>
      <c r="F91" s="8">
        <v>42134</v>
      </c>
      <c r="G91" s="39" t="s">
        <v>3</v>
      </c>
      <c r="H91" s="86">
        <v>118.02</v>
      </c>
      <c r="I91" s="87"/>
      <c r="J91" s="39">
        <v>421</v>
      </c>
      <c r="K91" s="84">
        <f t="shared" si="6"/>
        <v>30820.16</v>
      </c>
      <c r="L91" s="85"/>
      <c r="M91" s="6">
        <f t="shared" si="9"/>
        <v>0.05</v>
      </c>
      <c r="N91" s="39">
        <v>2010</v>
      </c>
      <c r="O91" s="8">
        <v>42201</v>
      </c>
      <c r="P91" s="86">
        <v>113.4</v>
      </c>
      <c r="Q91" s="87"/>
      <c r="R91" s="88">
        <f t="shared" si="12"/>
        <v>28518</v>
      </c>
      <c r="S91" s="89"/>
      <c r="T91" s="90">
        <f t="shared" si="8"/>
        <v>461.99999999999903</v>
      </c>
      <c r="U91" s="91"/>
    </row>
    <row r="92" spans="2:21" ht="13.5">
      <c r="B92" s="39">
        <v>35</v>
      </c>
      <c r="C92" s="84">
        <f t="shared" si="11"/>
        <v>1569526</v>
      </c>
      <c r="D92" s="85"/>
      <c r="E92" s="39">
        <v>2010</v>
      </c>
      <c r="F92" s="8">
        <v>42261</v>
      </c>
      <c r="G92" s="39" t="s">
        <v>4</v>
      </c>
      <c r="H92" s="86">
        <v>108.27</v>
      </c>
      <c r="I92" s="87"/>
      <c r="J92" s="39">
        <v>153</v>
      </c>
      <c r="K92" s="84">
        <f t="shared" si="6"/>
        <v>31390.52</v>
      </c>
      <c r="L92" s="85"/>
      <c r="M92" s="6">
        <f t="shared" si="9"/>
        <v>0.16</v>
      </c>
      <c r="N92" s="39">
        <v>2010</v>
      </c>
      <c r="O92" s="8">
        <v>42329</v>
      </c>
      <c r="P92" s="86">
        <v>111.51</v>
      </c>
      <c r="Q92" s="87"/>
      <c r="R92" s="88">
        <f t="shared" si="12"/>
        <v>64000</v>
      </c>
      <c r="S92" s="89"/>
      <c r="T92" s="90">
        <f t="shared" si="8"/>
        <v>324.0000000000009</v>
      </c>
      <c r="U92" s="91"/>
    </row>
    <row r="93" spans="2:21" ht="13.5">
      <c r="B93" s="39">
        <v>36</v>
      </c>
      <c r="C93" s="84">
        <f t="shared" si="11"/>
        <v>1633526</v>
      </c>
      <c r="D93" s="85"/>
      <c r="E93" s="39">
        <v>2011</v>
      </c>
      <c r="F93" s="8">
        <v>42158</v>
      </c>
      <c r="G93" s="39" t="s">
        <v>4</v>
      </c>
      <c r="H93" s="86">
        <v>117.57</v>
      </c>
      <c r="I93" s="87"/>
      <c r="J93" s="39">
        <v>171</v>
      </c>
      <c r="K93" s="84">
        <f t="shared" si="6"/>
        <v>32670.52</v>
      </c>
      <c r="L93" s="85"/>
      <c r="M93" s="6">
        <f t="shared" si="9"/>
        <v>0.15</v>
      </c>
      <c r="N93" s="39">
        <v>2011</v>
      </c>
      <c r="O93" s="8">
        <v>42162</v>
      </c>
      <c r="P93" s="86">
        <v>117.57</v>
      </c>
      <c r="Q93" s="87"/>
      <c r="R93" s="88">
        <f t="shared" si="12"/>
        <v>0</v>
      </c>
      <c r="S93" s="89"/>
      <c r="T93" s="90">
        <f t="shared" si="8"/>
        <v>0</v>
      </c>
      <c r="U93" s="91"/>
    </row>
    <row r="94" spans="2:21" ht="13.5">
      <c r="B94" s="39">
        <v>37</v>
      </c>
      <c r="C94" s="84">
        <f t="shared" si="11"/>
        <v>1633526</v>
      </c>
      <c r="D94" s="85"/>
      <c r="E94" s="39">
        <v>2011</v>
      </c>
      <c r="F94" s="8">
        <v>42231</v>
      </c>
      <c r="G94" s="39" t="s">
        <v>3</v>
      </c>
      <c r="H94" s="86">
        <v>110.19</v>
      </c>
      <c r="I94" s="87"/>
      <c r="J94" s="39">
        <v>324</v>
      </c>
      <c r="K94" s="84">
        <f t="shared" si="6"/>
        <v>32670.52</v>
      </c>
      <c r="L94" s="85"/>
      <c r="M94" s="6">
        <f t="shared" si="9"/>
        <v>0.08</v>
      </c>
      <c r="N94" s="39">
        <v>2011</v>
      </c>
      <c r="O94" s="8">
        <v>42231</v>
      </c>
      <c r="P94" s="86">
        <v>110.19</v>
      </c>
      <c r="Q94" s="87"/>
      <c r="R94" s="88">
        <f t="shared" si="12"/>
        <v>0</v>
      </c>
      <c r="S94" s="89"/>
      <c r="T94" s="90">
        <f t="shared" si="8"/>
        <v>0</v>
      </c>
      <c r="U94" s="91"/>
    </row>
    <row r="95" spans="2:21" ht="13.5">
      <c r="B95" s="39">
        <v>38</v>
      </c>
      <c r="C95" s="84">
        <f t="shared" si="11"/>
        <v>1633526</v>
      </c>
      <c r="D95" s="85"/>
      <c r="E95" s="39">
        <v>2012</v>
      </c>
      <c r="F95" s="8">
        <v>42075</v>
      </c>
      <c r="G95" s="39" t="s">
        <v>4</v>
      </c>
      <c r="H95" s="86">
        <v>108.28</v>
      </c>
      <c r="I95" s="87"/>
      <c r="J95" s="39">
        <v>80</v>
      </c>
      <c r="K95" s="84">
        <f t="shared" si="6"/>
        <v>32670.52</v>
      </c>
      <c r="L95" s="85"/>
      <c r="M95" s="6">
        <f t="shared" si="9"/>
        <v>0.33</v>
      </c>
      <c r="N95" s="39">
        <v>2012</v>
      </c>
      <c r="O95" s="8">
        <v>42098</v>
      </c>
      <c r="P95" s="86">
        <v>108.28</v>
      </c>
      <c r="Q95" s="87"/>
      <c r="R95" s="88">
        <f t="shared" si="12"/>
        <v>0</v>
      </c>
      <c r="S95" s="89"/>
      <c r="T95" s="90">
        <f t="shared" si="8"/>
        <v>0</v>
      </c>
      <c r="U95" s="91"/>
    </row>
    <row r="96" spans="2:21" ht="13.5">
      <c r="B96" s="39">
        <v>39</v>
      </c>
      <c r="C96" s="84">
        <f t="shared" si="11"/>
        <v>1633526</v>
      </c>
      <c r="D96" s="85"/>
      <c r="E96" s="39">
        <v>2012</v>
      </c>
      <c r="F96" s="8">
        <v>42260</v>
      </c>
      <c r="G96" s="39" t="s">
        <v>4</v>
      </c>
      <c r="H96" s="86">
        <v>100.76</v>
      </c>
      <c r="I96" s="87"/>
      <c r="J96" s="39">
        <v>133</v>
      </c>
      <c r="K96" s="84">
        <f t="shared" si="6"/>
        <v>32670.52</v>
      </c>
      <c r="L96" s="85"/>
      <c r="M96" s="6">
        <f t="shared" si="9"/>
        <v>0.19</v>
      </c>
      <c r="N96" s="39">
        <v>2012</v>
      </c>
      <c r="O96" s="8">
        <v>42261</v>
      </c>
      <c r="P96" s="86">
        <v>100.76</v>
      </c>
      <c r="Q96" s="87"/>
      <c r="R96" s="88">
        <f t="shared" si="12"/>
        <v>0</v>
      </c>
      <c r="S96" s="89"/>
      <c r="T96" s="90">
        <f t="shared" si="8"/>
        <v>0</v>
      </c>
      <c r="U96" s="91"/>
    </row>
    <row r="97" spans="2:21" ht="13.5">
      <c r="B97" s="39">
        <v>40</v>
      </c>
      <c r="C97" s="84">
        <f t="shared" si="11"/>
        <v>1633526</v>
      </c>
      <c r="D97" s="85"/>
      <c r="E97" s="39">
        <v>2012</v>
      </c>
      <c r="F97" s="8">
        <v>42336</v>
      </c>
      <c r="G97" s="39" t="s">
        <v>4</v>
      </c>
      <c r="H97" s="86">
        <v>106.34</v>
      </c>
      <c r="I97" s="87"/>
      <c r="J97" s="39">
        <v>110</v>
      </c>
      <c r="K97" s="84">
        <f t="shared" si="6"/>
        <v>32670.52</v>
      </c>
      <c r="L97" s="85"/>
      <c r="M97" s="6">
        <f t="shared" si="9"/>
        <v>0.24</v>
      </c>
      <c r="N97" s="39">
        <v>2012</v>
      </c>
      <c r="O97" s="8">
        <v>42345</v>
      </c>
      <c r="P97" s="86">
        <v>106.34</v>
      </c>
      <c r="Q97" s="87"/>
      <c r="R97" s="88">
        <f t="shared" si="12"/>
        <v>0</v>
      </c>
      <c r="S97" s="89"/>
      <c r="T97" s="90">
        <f t="shared" si="8"/>
        <v>0</v>
      </c>
      <c r="U97" s="91"/>
    </row>
    <row r="98" spans="2:21" ht="13.5">
      <c r="B98" s="39">
        <v>41</v>
      </c>
      <c r="C98" s="84">
        <f t="shared" si="11"/>
        <v>1633526</v>
      </c>
      <c r="D98" s="85"/>
      <c r="E98" s="39">
        <v>2013</v>
      </c>
      <c r="F98" s="8">
        <v>42321</v>
      </c>
      <c r="G98" s="39" t="s">
        <v>4</v>
      </c>
      <c r="H98" s="86">
        <v>133.96</v>
      </c>
      <c r="I98" s="87"/>
      <c r="J98" s="39">
        <v>75</v>
      </c>
      <c r="K98" s="84">
        <f t="shared" si="6"/>
        <v>32670.52</v>
      </c>
      <c r="L98" s="85"/>
      <c r="M98" s="6">
        <f t="shared" si="9"/>
        <v>0.35</v>
      </c>
      <c r="N98" s="39">
        <v>2014</v>
      </c>
      <c r="O98" s="8">
        <v>42017</v>
      </c>
      <c r="P98" s="86">
        <v>140.99</v>
      </c>
      <c r="Q98" s="87"/>
      <c r="R98" s="88">
        <f t="shared" si="12"/>
        <v>303765</v>
      </c>
      <c r="S98" s="89"/>
      <c r="T98" s="90">
        <f t="shared" si="8"/>
        <v>703.0000000000001</v>
      </c>
      <c r="U98" s="91"/>
    </row>
    <row r="99" spans="2:21" ht="13.5">
      <c r="B99" s="39">
        <v>42</v>
      </c>
      <c r="C99" s="84">
        <f t="shared" si="11"/>
        <v>1937291</v>
      </c>
      <c r="D99" s="85"/>
      <c r="E99" s="39">
        <v>2014</v>
      </c>
      <c r="F99" s="8">
        <v>42164</v>
      </c>
      <c r="G99" s="39" t="s">
        <v>4</v>
      </c>
      <c r="H99" s="86">
        <v>139.96</v>
      </c>
      <c r="I99" s="87"/>
      <c r="J99" s="39">
        <v>131</v>
      </c>
      <c r="K99" s="84">
        <f t="shared" si="6"/>
        <v>38745.82</v>
      </c>
      <c r="L99" s="85"/>
      <c r="M99" s="6">
        <f t="shared" si="9"/>
        <v>0.23</v>
      </c>
      <c r="N99" s="39">
        <v>2014</v>
      </c>
      <c r="O99" s="8">
        <v>42165</v>
      </c>
      <c r="P99" s="86">
        <v>138.65</v>
      </c>
      <c r="Q99" s="87"/>
      <c r="R99" s="88">
        <f t="shared" si="12"/>
        <v>-37197</v>
      </c>
      <c r="S99" s="89"/>
      <c r="T99" s="90">
        <f t="shared" si="8"/>
        <v>-131</v>
      </c>
      <c r="U99" s="91"/>
    </row>
    <row r="100" spans="2:21" ht="13.5">
      <c r="B100" s="39">
        <v>43</v>
      </c>
      <c r="C100" s="84">
        <f>IF(R99="","",C99+R99)</f>
        <v>1900094</v>
      </c>
      <c r="D100" s="85"/>
      <c r="E100" s="39">
        <v>2014</v>
      </c>
      <c r="F100" s="8">
        <v>42333</v>
      </c>
      <c r="G100" s="39" t="s">
        <v>4</v>
      </c>
      <c r="H100" s="86">
        <v>147.4</v>
      </c>
      <c r="I100" s="87"/>
      <c r="J100" s="39">
        <v>121</v>
      </c>
      <c r="K100" s="84">
        <f t="shared" si="6"/>
        <v>38001.88</v>
      </c>
      <c r="L100" s="85"/>
      <c r="M100" s="6">
        <f t="shared" si="9"/>
        <v>0.25</v>
      </c>
      <c r="N100" s="39">
        <v>2014</v>
      </c>
      <c r="O100" s="8">
        <v>42341</v>
      </c>
      <c r="P100" s="86">
        <v>147.4</v>
      </c>
      <c r="Q100" s="87"/>
      <c r="R100" s="88">
        <f t="shared" si="12"/>
        <v>0</v>
      </c>
      <c r="S100" s="89"/>
      <c r="T100" s="90">
        <f t="shared" si="8"/>
        <v>0</v>
      </c>
      <c r="U100" s="91"/>
    </row>
    <row r="101" spans="2:21" ht="13.5">
      <c r="B101" s="39">
        <v>44</v>
      </c>
      <c r="C101" s="84">
        <f>IF(R100="","",C100+R100)</f>
        <v>1900094</v>
      </c>
      <c r="D101" s="85"/>
      <c r="E101" s="39">
        <v>2015</v>
      </c>
      <c r="F101" s="8">
        <v>42198</v>
      </c>
      <c r="G101" s="39" t="s">
        <v>3</v>
      </c>
      <c r="H101" s="86">
        <v>135.53</v>
      </c>
      <c r="I101" s="87"/>
      <c r="J101" s="39">
        <v>230</v>
      </c>
      <c r="K101" s="84">
        <f t="shared" si="6"/>
        <v>38001.88</v>
      </c>
      <c r="L101" s="85"/>
      <c r="M101" s="6">
        <f t="shared" si="9"/>
        <v>0.13</v>
      </c>
      <c r="N101" s="39">
        <v>2015</v>
      </c>
      <c r="O101" s="8">
        <v>42207</v>
      </c>
      <c r="P101" s="86">
        <v>135.53</v>
      </c>
      <c r="Q101" s="87"/>
      <c r="R101" s="88">
        <f t="shared" si="12"/>
        <v>0</v>
      </c>
      <c r="S101" s="89"/>
      <c r="T101" s="90">
        <f t="shared" si="8"/>
        <v>0</v>
      </c>
      <c r="U101" s="91"/>
    </row>
    <row r="102" spans="2:21" ht="13.5">
      <c r="B102" s="39">
        <v>45</v>
      </c>
      <c r="C102" s="84">
        <f>IF(R101="","",C101+R101)</f>
        <v>1900094</v>
      </c>
      <c r="D102" s="85"/>
      <c r="E102" s="39">
        <v>2015</v>
      </c>
      <c r="F102" s="8">
        <v>42317</v>
      </c>
      <c r="G102" s="39" t="s">
        <v>3</v>
      </c>
      <c r="H102" s="86">
        <v>132.17</v>
      </c>
      <c r="I102" s="87"/>
      <c r="J102" s="39">
        <v>102</v>
      </c>
      <c r="K102" s="84">
        <f t="shared" si="6"/>
        <v>38001.88</v>
      </c>
      <c r="L102" s="85"/>
      <c r="M102" s="6">
        <f t="shared" si="9"/>
        <v>0.3</v>
      </c>
      <c r="N102" s="39">
        <v>2015</v>
      </c>
      <c r="O102" s="8">
        <v>42324</v>
      </c>
      <c r="P102" s="86">
        <v>132.17</v>
      </c>
      <c r="Q102" s="87"/>
      <c r="R102" s="88">
        <f t="shared" si="12"/>
        <v>0</v>
      </c>
      <c r="S102" s="89"/>
      <c r="T102" s="90">
        <f t="shared" si="8"/>
        <v>0</v>
      </c>
      <c r="U102" s="91"/>
    </row>
    <row r="103" spans="2:21" ht="13.5">
      <c r="B103" s="39">
        <v>46</v>
      </c>
      <c r="C103" s="84">
        <f>IF(R102="","",C102+R102)</f>
        <v>1900094</v>
      </c>
      <c r="D103" s="85"/>
      <c r="E103" s="39"/>
      <c r="F103" s="8"/>
      <c r="G103" s="39" t="s">
        <v>4</v>
      </c>
      <c r="H103" s="86"/>
      <c r="I103" s="87"/>
      <c r="J103" s="39"/>
      <c r="K103" s="84">
        <f t="shared" si="6"/>
      </c>
      <c r="L103" s="85"/>
      <c r="M103" s="6">
        <f t="shared" si="9"/>
      </c>
      <c r="N103" s="39"/>
      <c r="O103" s="8"/>
      <c r="P103" s="86"/>
      <c r="Q103" s="87"/>
      <c r="R103" s="88">
        <f t="shared" si="12"/>
      </c>
      <c r="S103" s="89"/>
      <c r="T103" s="90">
        <f t="shared" si="8"/>
      </c>
      <c r="U103" s="91"/>
    </row>
    <row r="104" spans="2:21" ht="13.5">
      <c r="B104" s="39">
        <v>47</v>
      </c>
      <c r="C104" s="74">
        <f>IF(R103="","",C103+R103)</f>
      </c>
      <c r="D104" s="74"/>
      <c r="E104" s="39"/>
      <c r="F104" s="8"/>
      <c r="G104" s="39" t="s">
        <v>3</v>
      </c>
      <c r="H104" s="75"/>
      <c r="I104" s="75"/>
      <c r="J104" s="39"/>
      <c r="K104" s="84">
        <f t="shared" si="6"/>
      </c>
      <c r="L104" s="85"/>
      <c r="M104" s="6">
        <f t="shared" si="9"/>
      </c>
      <c r="N104" s="39"/>
      <c r="O104" s="8"/>
      <c r="P104" s="75"/>
      <c r="Q104" s="75"/>
      <c r="R104" s="76">
        <f t="shared" si="12"/>
      </c>
      <c r="S104" s="76"/>
      <c r="T104" s="77">
        <f t="shared" si="8"/>
      </c>
      <c r="U104" s="77"/>
    </row>
    <row r="107" spans="2:21" ht="13.5">
      <c r="B107" s="97" t="s">
        <v>21</v>
      </c>
      <c r="C107" s="56" t="s">
        <v>22</v>
      </c>
      <c r="D107" s="57"/>
      <c r="E107" s="71" t="s">
        <v>23</v>
      </c>
      <c r="F107" s="61"/>
      <c r="G107" s="61"/>
      <c r="H107" s="61"/>
      <c r="I107" s="62"/>
      <c r="J107" s="72" t="s">
        <v>54</v>
      </c>
      <c r="K107" s="64"/>
      <c r="L107" s="65"/>
      <c r="M107" s="98" t="s">
        <v>24</v>
      </c>
      <c r="N107" s="73" t="s">
        <v>25</v>
      </c>
      <c r="O107" s="68"/>
      <c r="P107" s="68"/>
      <c r="Q107" s="69"/>
      <c r="R107" s="94" t="s">
        <v>26</v>
      </c>
      <c r="S107" s="95"/>
      <c r="T107" s="95"/>
      <c r="U107" s="96"/>
    </row>
    <row r="108" spans="2:21" ht="13.5">
      <c r="B108" s="54"/>
      <c r="C108" s="58"/>
      <c r="D108" s="59"/>
      <c r="E108" s="19" t="s">
        <v>27</v>
      </c>
      <c r="F108" s="19" t="s">
        <v>28</v>
      </c>
      <c r="G108" s="19" t="s">
        <v>29</v>
      </c>
      <c r="H108" s="71" t="s">
        <v>30</v>
      </c>
      <c r="I108" s="62"/>
      <c r="J108" s="4" t="s">
        <v>31</v>
      </c>
      <c r="K108" s="72" t="s">
        <v>32</v>
      </c>
      <c r="L108" s="65"/>
      <c r="M108" s="99"/>
      <c r="N108" s="5" t="s">
        <v>27</v>
      </c>
      <c r="O108" s="5" t="s">
        <v>28</v>
      </c>
      <c r="P108" s="73" t="s">
        <v>30</v>
      </c>
      <c r="Q108" s="69"/>
      <c r="R108" s="94" t="s">
        <v>33</v>
      </c>
      <c r="S108" s="96"/>
      <c r="T108" s="94" t="s">
        <v>31</v>
      </c>
      <c r="U108" s="96"/>
    </row>
    <row r="109" spans="2:21" s="20" customFormat="1" ht="13.5">
      <c r="B109" s="39">
        <v>1</v>
      </c>
      <c r="C109" s="84">
        <v>1000000</v>
      </c>
      <c r="D109" s="85"/>
      <c r="E109" s="39">
        <v>1995</v>
      </c>
      <c r="F109" s="8">
        <v>20154</v>
      </c>
      <c r="G109" s="39" t="s">
        <v>3</v>
      </c>
      <c r="H109" s="86">
        <v>128.87</v>
      </c>
      <c r="I109" s="87"/>
      <c r="J109" s="39">
        <v>268</v>
      </c>
      <c r="K109" s="84">
        <f>IF(F109="","",C109*0.03)</f>
        <v>30000</v>
      </c>
      <c r="L109" s="85"/>
      <c r="M109" s="6">
        <f>IF(J109="","",ROUNDDOWN(K109/(J109/81)/100000,2))</f>
        <v>0.09</v>
      </c>
      <c r="N109" s="39">
        <v>1995</v>
      </c>
      <c r="O109" s="8">
        <v>42078</v>
      </c>
      <c r="P109" s="86">
        <v>124.8</v>
      </c>
      <c r="Q109" s="87"/>
      <c r="R109" s="88">
        <f aca="true" t="shared" si="13" ref="R109:R138">IF(O109="","",ROUNDDOWN((IF(G109="売",H109-P109,P109-H109))*M109*10000000/81,0))</f>
        <v>45222</v>
      </c>
      <c r="S109" s="89"/>
      <c r="T109" s="90">
        <f>IF(O109="","",IF(R109&lt;0,J109*(-1),IF(G109="買",(P109-H109)*100,(H109-P109)*100)))</f>
        <v>407.00000000000074</v>
      </c>
      <c r="U109" s="91"/>
    </row>
    <row r="110" spans="2:21" s="20" customFormat="1" ht="13.5">
      <c r="B110" s="39">
        <v>2</v>
      </c>
      <c r="C110" s="84">
        <f>IF(R109="",J115,C109+R109)</f>
        <v>1045222</v>
      </c>
      <c r="D110" s="85"/>
      <c r="E110" s="39">
        <v>1996</v>
      </c>
      <c r="F110" s="8">
        <v>34899</v>
      </c>
      <c r="G110" s="39" t="s">
        <v>4</v>
      </c>
      <c r="H110" s="86">
        <v>124.58</v>
      </c>
      <c r="I110" s="87"/>
      <c r="J110" s="39">
        <v>140</v>
      </c>
      <c r="K110" s="84">
        <f aca="true" t="shared" si="14" ref="K110:K154">IF(F110="","",C110*0.03)</f>
        <v>31356.66</v>
      </c>
      <c r="L110" s="85"/>
      <c r="M110" s="6">
        <f>IF(J110="","",ROUNDDOWN(K110/(J110/81)/100000,2))</f>
        <v>0.18</v>
      </c>
      <c r="N110" s="39">
        <v>1995</v>
      </c>
      <c r="O110" s="8">
        <v>42210</v>
      </c>
      <c r="P110" s="92">
        <v>124.58</v>
      </c>
      <c r="Q110" s="93"/>
      <c r="R110" s="88">
        <f t="shared" si="13"/>
        <v>0</v>
      </c>
      <c r="S110" s="89"/>
      <c r="T110" s="90">
        <f>IF(O110="","",IF(R110&lt;0,J110*(-1),IF(G110="買",(P110-H110)*100,(H110-P110)*100)))</f>
        <v>0</v>
      </c>
      <c r="U110" s="91"/>
    </row>
    <row r="111" spans="2:21" ht="13.5">
      <c r="B111" s="39">
        <v>3</v>
      </c>
      <c r="C111" s="84">
        <f aca="true" t="shared" si="15" ref="C111:C121">IF(R110="","",C110+R110)</f>
        <v>1045222</v>
      </c>
      <c r="D111" s="85"/>
      <c r="E111" s="39">
        <v>1997</v>
      </c>
      <c r="F111" s="8">
        <v>42013</v>
      </c>
      <c r="G111" s="39" t="s">
        <v>3</v>
      </c>
      <c r="H111" s="86">
        <v>143.57</v>
      </c>
      <c r="I111" s="87"/>
      <c r="J111" s="39">
        <v>242</v>
      </c>
      <c r="K111" s="84">
        <f t="shared" si="14"/>
        <v>31356.66</v>
      </c>
      <c r="L111" s="85"/>
      <c r="M111" s="6">
        <f>IF(J111="","",ROUNDDOWN(K111/(J111/81)/100000,2))</f>
        <v>0.1</v>
      </c>
      <c r="N111" s="39">
        <v>1997</v>
      </c>
      <c r="O111" s="8">
        <v>42021</v>
      </c>
      <c r="P111" s="86">
        <v>142.81</v>
      </c>
      <c r="Q111" s="87"/>
      <c r="R111" s="88">
        <f t="shared" si="13"/>
        <v>9382</v>
      </c>
      <c r="S111" s="89"/>
      <c r="T111" s="90">
        <f aca="true" t="shared" si="16" ref="T111:T154">IF(O111="","",IF(R111&lt;0,J111*(-1),IF(G111="買",(P111-H111)*100,(H111-P111)*100)))</f>
        <v>75.99999999999909</v>
      </c>
      <c r="U111" s="91"/>
    </row>
    <row r="112" spans="2:21" ht="13.5">
      <c r="B112" s="39">
        <v>4</v>
      </c>
      <c r="C112" s="84">
        <f t="shared" si="15"/>
        <v>1054604</v>
      </c>
      <c r="D112" s="85"/>
      <c r="E112" s="39">
        <v>1997</v>
      </c>
      <c r="F112" s="8">
        <v>42081</v>
      </c>
      <c r="G112" s="39" t="s">
        <v>4</v>
      </c>
      <c r="H112" s="86">
        <v>143.36</v>
      </c>
      <c r="I112" s="87"/>
      <c r="J112" s="39">
        <v>124</v>
      </c>
      <c r="K112" s="84">
        <f t="shared" si="14"/>
        <v>31638.12</v>
      </c>
      <c r="L112" s="85"/>
      <c r="M112" s="6">
        <f aca="true" t="shared" si="17" ref="M112:M154">IF(J112="","",ROUNDDOWN(K112/(J112/81)/100000,2))</f>
        <v>0.2</v>
      </c>
      <c r="N112" s="39">
        <v>1997</v>
      </c>
      <c r="O112" s="8">
        <v>42084</v>
      </c>
      <c r="P112" s="86">
        <v>142.12</v>
      </c>
      <c r="Q112" s="87"/>
      <c r="R112" s="88">
        <f t="shared" si="13"/>
        <v>-30617</v>
      </c>
      <c r="S112" s="89"/>
      <c r="T112" s="90">
        <f t="shared" si="16"/>
        <v>-124</v>
      </c>
      <c r="U112" s="91"/>
    </row>
    <row r="113" spans="2:21" ht="13.5">
      <c r="B113" s="39">
        <v>5</v>
      </c>
      <c r="C113" s="84">
        <f t="shared" si="15"/>
        <v>1023987</v>
      </c>
      <c r="D113" s="85"/>
      <c r="E113" s="39">
        <v>1997</v>
      </c>
      <c r="F113" s="8">
        <v>42301</v>
      </c>
      <c r="G113" s="39" t="s">
        <v>4</v>
      </c>
      <c r="H113" s="86">
        <v>135.26</v>
      </c>
      <c r="I113" s="87"/>
      <c r="J113" s="39">
        <v>265</v>
      </c>
      <c r="K113" s="84">
        <f t="shared" si="14"/>
        <v>30719.61</v>
      </c>
      <c r="L113" s="85"/>
      <c r="M113" s="6">
        <f t="shared" si="17"/>
        <v>0.09</v>
      </c>
      <c r="N113" s="39">
        <v>1997</v>
      </c>
      <c r="O113" s="8">
        <v>42329</v>
      </c>
      <c r="P113" s="86">
        <v>139.84</v>
      </c>
      <c r="Q113" s="87"/>
      <c r="R113" s="88">
        <f t="shared" si="13"/>
        <v>50888</v>
      </c>
      <c r="S113" s="89"/>
      <c r="T113" s="90">
        <f t="shared" si="16"/>
        <v>458.00000000000125</v>
      </c>
      <c r="U113" s="91"/>
    </row>
    <row r="114" spans="2:21" ht="13.5">
      <c r="B114" s="39">
        <v>6</v>
      </c>
      <c r="C114" s="84">
        <f t="shared" si="15"/>
        <v>1074875</v>
      </c>
      <c r="D114" s="85"/>
      <c r="E114" s="39">
        <v>1998</v>
      </c>
      <c r="F114" s="8">
        <v>42202</v>
      </c>
      <c r="G114" s="39" t="s">
        <v>4</v>
      </c>
      <c r="H114" s="86">
        <v>153.58</v>
      </c>
      <c r="I114" s="87"/>
      <c r="J114" s="39">
        <v>186</v>
      </c>
      <c r="K114" s="84">
        <f t="shared" si="14"/>
        <v>32246.25</v>
      </c>
      <c r="L114" s="85"/>
      <c r="M114" s="6">
        <f t="shared" si="17"/>
        <v>0.14</v>
      </c>
      <c r="N114" s="39">
        <v>1998</v>
      </c>
      <c r="O114" s="8">
        <v>42236</v>
      </c>
      <c r="P114" s="86">
        <v>153.89</v>
      </c>
      <c r="Q114" s="87"/>
      <c r="R114" s="88">
        <f t="shared" si="13"/>
        <v>5358</v>
      </c>
      <c r="S114" s="89"/>
      <c r="T114" s="90">
        <f t="shared" si="16"/>
        <v>30.999999999997385</v>
      </c>
      <c r="U114" s="91"/>
    </row>
    <row r="115" spans="2:21" ht="13.5">
      <c r="B115" s="39">
        <v>7</v>
      </c>
      <c r="C115" s="84">
        <f t="shared" si="15"/>
        <v>1080233</v>
      </c>
      <c r="D115" s="85"/>
      <c r="E115" s="39">
        <v>1999</v>
      </c>
      <c r="F115" s="8">
        <v>42008</v>
      </c>
      <c r="G115" s="39" t="s">
        <v>3</v>
      </c>
      <c r="H115" s="86">
        <v>132</v>
      </c>
      <c r="I115" s="87"/>
      <c r="J115" s="39">
        <v>409</v>
      </c>
      <c r="K115" s="84">
        <f t="shared" si="14"/>
        <v>32406.989999999998</v>
      </c>
      <c r="L115" s="85"/>
      <c r="M115" s="6">
        <f t="shared" si="17"/>
        <v>0.06</v>
      </c>
      <c r="N115" s="39">
        <v>1999</v>
      </c>
      <c r="O115" s="8">
        <v>42017</v>
      </c>
      <c r="P115" s="86">
        <v>132</v>
      </c>
      <c r="Q115" s="87"/>
      <c r="R115" s="88">
        <f t="shared" si="13"/>
        <v>0</v>
      </c>
      <c r="S115" s="89"/>
      <c r="T115" s="90">
        <f t="shared" si="16"/>
        <v>0</v>
      </c>
      <c r="U115" s="91"/>
    </row>
    <row r="116" spans="2:21" ht="13.5">
      <c r="B116" s="39">
        <v>8</v>
      </c>
      <c r="C116" s="84">
        <f t="shared" si="15"/>
        <v>1080233</v>
      </c>
      <c r="D116" s="85"/>
      <c r="E116" s="39">
        <v>2000</v>
      </c>
      <c r="F116" s="8">
        <v>42357</v>
      </c>
      <c r="G116" s="39" t="s">
        <v>4</v>
      </c>
      <c r="H116" s="86">
        <v>100.83</v>
      </c>
      <c r="I116" s="87"/>
      <c r="J116" s="39">
        <v>146</v>
      </c>
      <c r="K116" s="84">
        <f t="shared" si="14"/>
        <v>32406.989999999998</v>
      </c>
      <c r="L116" s="85"/>
      <c r="M116" s="6">
        <f t="shared" si="17"/>
        <v>0.17</v>
      </c>
      <c r="N116" s="39">
        <v>2001</v>
      </c>
      <c r="O116" s="8">
        <v>42026</v>
      </c>
      <c r="P116" s="86">
        <v>108.56</v>
      </c>
      <c r="Q116" s="87"/>
      <c r="R116" s="88">
        <f t="shared" si="13"/>
        <v>162234</v>
      </c>
      <c r="S116" s="89"/>
      <c r="T116" s="90">
        <f t="shared" si="16"/>
        <v>773.0000000000005</v>
      </c>
      <c r="U116" s="91"/>
    </row>
    <row r="117" spans="2:21" ht="13.5">
      <c r="B117" s="39">
        <v>9</v>
      </c>
      <c r="C117" s="84">
        <f t="shared" si="15"/>
        <v>1242467</v>
      </c>
      <c r="D117" s="85"/>
      <c r="E117" s="39">
        <v>2001</v>
      </c>
      <c r="F117" s="8">
        <v>42357</v>
      </c>
      <c r="G117" s="39" t="s">
        <v>4</v>
      </c>
      <c r="H117" s="86">
        <v>116.04</v>
      </c>
      <c r="I117" s="87"/>
      <c r="J117" s="39">
        <v>170</v>
      </c>
      <c r="K117" s="84">
        <f t="shared" si="14"/>
        <v>37274.01</v>
      </c>
      <c r="L117" s="85"/>
      <c r="M117" s="6">
        <f t="shared" si="17"/>
        <v>0.17</v>
      </c>
      <c r="N117" s="39">
        <v>2001</v>
      </c>
      <c r="O117" s="8">
        <v>42362</v>
      </c>
      <c r="P117" s="86">
        <v>116.04</v>
      </c>
      <c r="Q117" s="87"/>
      <c r="R117" s="88">
        <f t="shared" si="13"/>
        <v>0</v>
      </c>
      <c r="S117" s="89"/>
      <c r="T117" s="90">
        <f t="shared" si="16"/>
        <v>0</v>
      </c>
      <c r="U117" s="91"/>
    </row>
    <row r="118" spans="2:21" ht="13.5">
      <c r="B118" s="39">
        <v>10</v>
      </c>
      <c r="C118" s="84">
        <f t="shared" si="15"/>
        <v>1242467</v>
      </c>
      <c r="D118" s="85"/>
      <c r="E118" s="39">
        <v>2002</v>
      </c>
      <c r="F118" s="8">
        <v>42005</v>
      </c>
      <c r="G118" s="39" t="s">
        <v>4</v>
      </c>
      <c r="H118" s="86">
        <v>117.42</v>
      </c>
      <c r="I118" s="87"/>
      <c r="J118" s="39">
        <v>165</v>
      </c>
      <c r="K118" s="84">
        <f t="shared" si="14"/>
        <v>37274.01</v>
      </c>
      <c r="L118" s="85"/>
      <c r="M118" s="6">
        <f t="shared" si="17"/>
        <v>0.18</v>
      </c>
      <c r="N118" s="39">
        <v>2002</v>
      </c>
      <c r="O118" s="8">
        <v>42008</v>
      </c>
      <c r="P118" s="86">
        <v>117.42</v>
      </c>
      <c r="Q118" s="87"/>
      <c r="R118" s="88">
        <f t="shared" si="13"/>
        <v>0</v>
      </c>
      <c r="S118" s="89"/>
      <c r="T118" s="90">
        <f t="shared" si="16"/>
        <v>0</v>
      </c>
      <c r="U118" s="91"/>
    </row>
    <row r="119" spans="2:21" ht="13.5">
      <c r="B119" s="39">
        <v>11</v>
      </c>
      <c r="C119" s="84">
        <f t="shared" si="15"/>
        <v>1242467</v>
      </c>
      <c r="D119" s="85"/>
      <c r="E119" s="39">
        <v>2002</v>
      </c>
      <c r="F119" s="8">
        <v>42074</v>
      </c>
      <c r="G119" s="39" t="s">
        <v>4</v>
      </c>
      <c r="H119" s="86">
        <v>113.36</v>
      </c>
      <c r="I119" s="87"/>
      <c r="J119" s="39">
        <v>148</v>
      </c>
      <c r="K119" s="84">
        <f t="shared" si="14"/>
        <v>37274.01</v>
      </c>
      <c r="L119" s="85"/>
      <c r="M119" s="6">
        <f t="shared" si="17"/>
        <v>0.2</v>
      </c>
      <c r="N119" s="39">
        <v>2002</v>
      </c>
      <c r="O119" s="8">
        <v>42102</v>
      </c>
      <c r="P119" s="86">
        <v>115.25</v>
      </c>
      <c r="Q119" s="87"/>
      <c r="R119" s="88">
        <f t="shared" si="13"/>
        <v>46666</v>
      </c>
      <c r="S119" s="89"/>
      <c r="T119" s="90">
        <f t="shared" si="16"/>
        <v>189.00000000000006</v>
      </c>
      <c r="U119" s="91"/>
    </row>
    <row r="120" spans="2:21" ht="13.5">
      <c r="B120" s="39">
        <v>12</v>
      </c>
      <c r="C120" s="84">
        <f t="shared" si="15"/>
        <v>1289133</v>
      </c>
      <c r="D120" s="85"/>
      <c r="E120" s="39">
        <v>2003</v>
      </c>
      <c r="F120" s="8">
        <v>42311</v>
      </c>
      <c r="G120" s="39" t="s">
        <v>4</v>
      </c>
      <c r="H120" s="86">
        <v>126.79</v>
      </c>
      <c r="I120" s="87"/>
      <c r="J120" s="39">
        <v>140</v>
      </c>
      <c r="K120" s="84">
        <f t="shared" si="14"/>
        <v>38673.99</v>
      </c>
      <c r="L120" s="85"/>
      <c r="M120" s="6">
        <f t="shared" si="17"/>
        <v>0.22</v>
      </c>
      <c r="N120" s="39">
        <v>2003</v>
      </c>
      <c r="O120" s="8">
        <v>42325</v>
      </c>
      <c r="P120" s="86">
        <v>126.79</v>
      </c>
      <c r="Q120" s="87"/>
      <c r="R120" s="88">
        <f t="shared" si="13"/>
        <v>0</v>
      </c>
      <c r="S120" s="89"/>
      <c r="T120" s="90">
        <f t="shared" si="16"/>
        <v>0</v>
      </c>
      <c r="U120" s="91"/>
    </row>
    <row r="121" spans="2:21" ht="13.5">
      <c r="B121" s="39">
        <v>14</v>
      </c>
      <c r="C121" s="84">
        <f t="shared" si="15"/>
        <v>1289133</v>
      </c>
      <c r="D121" s="85"/>
      <c r="E121" s="39">
        <v>2004</v>
      </c>
      <c r="F121" s="8">
        <v>42340</v>
      </c>
      <c r="G121" s="39" t="s">
        <v>4</v>
      </c>
      <c r="H121" s="86">
        <v>137.02</v>
      </c>
      <c r="I121" s="87"/>
      <c r="J121" s="39">
        <v>97</v>
      </c>
      <c r="K121" s="84">
        <f t="shared" si="14"/>
        <v>38673.99</v>
      </c>
      <c r="L121" s="85"/>
      <c r="M121" s="6">
        <f t="shared" si="17"/>
        <v>0.32</v>
      </c>
      <c r="N121" s="39">
        <v>2005</v>
      </c>
      <c r="O121" s="8">
        <v>42008</v>
      </c>
      <c r="P121" s="86">
        <v>138.29</v>
      </c>
      <c r="Q121" s="87"/>
      <c r="R121" s="88">
        <f t="shared" si="13"/>
        <v>50172</v>
      </c>
      <c r="S121" s="89"/>
      <c r="T121" s="90">
        <f t="shared" si="16"/>
        <v>126.99999999999818</v>
      </c>
      <c r="U121" s="91"/>
    </row>
    <row r="122" spans="2:21" ht="13.5">
      <c r="B122" s="39">
        <v>15</v>
      </c>
      <c r="C122" s="84">
        <f aca="true" t="shared" si="18" ref="C122:C133">IF(R121="","",C121+R121)</f>
        <v>1339305</v>
      </c>
      <c r="D122" s="85"/>
      <c r="E122" s="39">
        <v>2005</v>
      </c>
      <c r="F122" s="8">
        <v>42025</v>
      </c>
      <c r="G122" s="39" t="s">
        <v>4</v>
      </c>
      <c r="H122" s="86">
        <v>133.88</v>
      </c>
      <c r="I122" s="87"/>
      <c r="J122" s="39">
        <v>113</v>
      </c>
      <c r="K122" s="84">
        <f t="shared" si="14"/>
        <v>40179.15</v>
      </c>
      <c r="L122" s="85"/>
      <c r="M122" s="6">
        <f t="shared" si="17"/>
        <v>0.28</v>
      </c>
      <c r="N122" s="39">
        <v>2005</v>
      </c>
      <c r="O122" s="8">
        <v>42029</v>
      </c>
      <c r="P122" s="86">
        <v>133.75</v>
      </c>
      <c r="Q122" s="87"/>
      <c r="R122" s="88">
        <f t="shared" si="13"/>
        <v>-4493</v>
      </c>
      <c r="S122" s="89"/>
      <c r="T122" s="90">
        <f t="shared" si="16"/>
        <v>-113</v>
      </c>
      <c r="U122" s="91"/>
    </row>
    <row r="123" spans="2:21" ht="13.5">
      <c r="B123" s="39">
        <v>16</v>
      </c>
      <c r="C123" s="84">
        <f t="shared" si="18"/>
        <v>1334812</v>
      </c>
      <c r="D123" s="85"/>
      <c r="E123" s="39">
        <v>2005</v>
      </c>
      <c r="F123" s="8">
        <v>42057</v>
      </c>
      <c r="G123" s="39" t="s">
        <v>4</v>
      </c>
      <c r="H123" s="86">
        <v>138.14</v>
      </c>
      <c r="I123" s="87"/>
      <c r="J123" s="39">
        <v>106</v>
      </c>
      <c r="K123" s="84">
        <f t="shared" si="14"/>
        <v>40044.36</v>
      </c>
      <c r="L123" s="85"/>
      <c r="M123" s="6">
        <f t="shared" si="17"/>
        <v>0.3</v>
      </c>
      <c r="N123" s="39">
        <v>2005</v>
      </c>
      <c r="O123" s="8">
        <v>42064</v>
      </c>
      <c r="P123" s="86">
        <v>138.14</v>
      </c>
      <c r="Q123" s="87"/>
      <c r="R123" s="88">
        <f t="shared" si="13"/>
        <v>0</v>
      </c>
      <c r="S123" s="89"/>
      <c r="T123" s="90">
        <f t="shared" si="16"/>
        <v>0</v>
      </c>
      <c r="U123" s="91"/>
    </row>
    <row r="124" spans="2:21" ht="13.5">
      <c r="B124" s="39">
        <v>17</v>
      </c>
      <c r="C124" s="84">
        <f t="shared" si="18"/>
        <v>1334812</v>
      </c>
      <c r="D124" s="85"/>
      <c r="E124" s="39">
        <v>2005</v>
      </c>
      <c r="F124" s="8">
        <v>42290</v>
      </c>
      <c r="G124" s="39" t="s">
        <v>4</v>
      </c>
      <c r="H124" s="86">
        <v>137.73</v>
      </c>
      <c r="I124" s="87"/>
      <c r="J124" s="39">
        <v>78</v>
      </c>
      <c r="K124" s="84">
        <f t="shared" si="14"/>
        <v>40044.36</v>
      </c>
      <c r="L124" s="85"/>
      <c r="M124" s="6">
        <f t="shared" si="17"/>
        <v>0.41</v>
      </c>
      <c r="N124" s="39">
        <v>2005</v>
      </c>
      <c r="O124" s="8">
        <v>42291</v>
      </c>
      <c r="P124" s="86">
        <v>137.73</v>
      </c>
      <c r="Q124" s="87"/>
      <c r="R124" s="88">
        <f t="shared" si="13"/>
        <v>0</v>
      </c>
      <c r="S124" s="89"/>
      <c r="T124" s="90">
        <f t="shared" si="16"/>
        <v>0</v>
      </c>
      <c r="U124" s="91"/>
    </row>
    <row r="125" spans="2:21" ht="13.5">
      <c r="B125" s="39">
        <v>18</v>
      </c>
      <c r="C125" s="84">
        <f t="shared" si="18"/>
        <v>1334812</v>
      </c>
      <c r="D125" s="85"/>
      <c r="E125" s="39">
        <v>2005</v>
      </c>
      <c r="F125" s="8">
        <v>42331</v>
      </c>
      <c r="G125" s="39" t="s">
        <v>4</v>
      </c>
      <c r="H125" s="86">
        <v>140.5</v>
      </c>
      <c r="I125" s="87"/>
      <c r="J125" s="39">
        <v>101</v>
      </c>
      <c r="K125" s="84">
        <f t="shared" si="14"/>
        <v>40044.36</v>
      </c>
      <c r="L125" s="85"/>
      <c r="M125" s="6">
        <f t="shared" si="17"/>
        <v>0.32</v>
      </c>
      <c r="N125" s="39">
        <v>2005</v>
      </c>
      <c r="O125" s="8">
        <v>141.25</v>
      </c>
      <c r="P125" s="86">
        <v>141.25</v>
      </c>
      <c r="Q125" s="87"/>
      <c r="R125" s="88">
        <f t="shared" si="13"/>
        <v>29629</v>
      </c>
      <c r="S125" s="89"/>
      <c r="T125" s="90">
        <f t="shared" si="16"/>
        <v>75</v>
      </c>
      <c r="U125" s="91"/>
    </row>
    <row r="126" spans="2:21" ht="13.5">
      <c r="B126" s="39">
        <v>19</v>
      </c>
      <c r="C126" s="84">
        <f t="shared" si="18"/>
        <v>1364441</v>
      </c>
      <c r="D126" s="85"/>
      <c r="E126" s="39">
        <v>2006</v>
      </c>
      <c r="F126" s="8">
        <v>42023</v>
      </c>
      <c r="G126" s="39" t="s">
        <v>4</v>
      </c>
      <c r="H126" s="86">
        <v>139.75</v>
      </c>
      <c r="I126" s="87"/>
      <c r="J126" s="39">
        <v>97</v>
      </c>
      <c r="K126" s="84">
        <f t="shared" si="14"/>
        <v>40933.229999999996</v>
      </c>
      <c r="L126" s="85"/>
      <c r="M126" s="6">
        <f t="shared" si="17"/>
        <v>0.34</v>
      </c>
      <c r="N126" s="39">
        <v>2006</v>
      </c>
      <c r="O126" s="8">
        <v>42042</v>
      </c>
      <c r="P126" s="86">
        <v>141.5</v>
      </c>
      <c r="Q126" s="87"/>
      <c r="R126" s="88">
        <f t="shared" si="13"/>
        <v>73456</v>
      </c>
      <c r="S126" s="89"/>
      <c r="T126" s="90">
        <f t="shared" si="16"/>
        <v>175</v>
      </c>
      <c r="U126" s="91"/>
    </row>
    <row r="127" spans="2:21" ht="13.5">
      <c r="B127" s="39">
        <v>20</v>
      </c>
      <c r="C127" s="84">
        <f t="shared" si="18"/>
        <v>1437897</v>
      </c>
      <c r="D127" s="85"/>
      <c r="E127" s="39">
        <v>2006</v>
      </c>
      <c r="F127" s="8">
        <v>42147</v>
      </c>
      <c r="G127" s="39" t="s">
        <v>4</v>
      </c>
      <c r="H127" s="86">
        <v>143.86</v>
      </c>
      <c r="I127" s="87"/>
      <c r="J127" s="39">
        <v>124</v>
      </c>
      <c r="K127" s="84">
        <f t="shared" si="14"/>
        <v>43136.909999999996</v>
      </c>
      <c r="L127" s="85"/>
      <c r="M127" s="6">
        <f t="shared" si="17"/>
        <v>0.28</v>
      </c>
      <c r="N127" s="39">
        <v>2006</v>
      </c>
      <c r="O127" s="8">
        <v>42149</v>
      </c>
      <c r="P127" s="86">
        <v>143.86</v>
      </c>
      <c r="Q127" s="87"/>
      <c r="R127" s="88">
        <f t="shared" si="13"/>
        <v>0</v>
      </c>
      <c r="S127" s="89"/>
      <c r="T127" s="90">
        <f t="shared" si="16"/>
        <v>0</v>
      </c>
      <c r="U127" s="91"/>
    </row>
    <row r="128" spans="2:21" ht="13.5">
      <c r="B128" s="39">
        <v>21</v>
      </c>
      <c r="C128" s="84">
        <f t="shared" si="18"/>
        <v>1437897</v>
      </c>
      <c r="D128" s="85"/>
      <c r="E128" s="39">
        <v>2007</v>
      </c>
      <c r="F128" s="8">
        <v>42093</v>
      </c>
      <c r="G128" s="39" t="s">
        <v>4</v>
      </c>
      <c r="H128" s="86">
        <v>157.59</v>
      </c>
      <c r="I128" s="87"/>
      <c r="J128" s="39">
        <v>94</v>
      </c>
      <c r="K128" s="84">
        <f t="shared" si="14"/>
        <v>43136.909999999996</v>
      </c>
      <c r="L128" s="85"/>
      <c r="M128" s="6">
        <f t="shared" si="17"/>
        <v>0.37</v>
      </c>
      <c r="N128" s="39">
        <v>2007</v>
      </c>
      <c r="O128" s="8">
        <v>42209</v>
      </c>
      <c r="P128" s="86">
        <v>166.48</v>
      </c>
      <c r="Q128" s="87"/>
      <c r="R128" s="88">
        <f t="shared" si="13"/>
        <v>406086</v>
      </c>
      <c r="S128" s="89"/>
      <c r="T128" s="90">
        <f t="shared" si="16"/>
        <v>888.9999999999986</v>
      </c>
      <c r="U128" s="91"/>
    </row>
    <row r="129" spans="2:21" ht="13.5">
      <c r="B129" s="39">
        <v>22</v>
      </c>
      <c r="C129" s="84">
        <f t="shared" si="18"/>
        <v>1843983</v>
      </c>
      <c r="D129" s="85"/>
      <c r="E129" s="39">
        <v>2007</v>
      </c>
      <c r="F129" s="8">
        <v>42261</v>
      </c>
      <c r="G129" s="39" t="s">
        <v>4</v>
      </c>
      <c r="H129" s="86">
        <v>160.22</v>
      </c>
      <c r="I129" s="87"/>
      <c r="J129" s="39">
        <v>145</v>
      </c>
      <c r="K129" s="84">
        <f t="shared" si="14"/>
        <v>55319.49</v>
      </c>
      <c r="L129" s="85"/>
      <c r="M129" s="6">
        <f t="shared" si="17"/>
        <v>0.3</v>
      </c>
      <c r="N129" s="39">
        <v>2007</v>
      </c>
      <c r="O129" s="8">
        <v>42320</v>
      </c>
      <c r="P129" s="86">
        <v>160.45</v>
      </c>
      <c r="Q129" s="87"/>
      <c r="R129" s="88">
        <f t="shared" si="13"/>
        <v>8518</v>
      </c>
      <c r="S129" s="89"/>
      <c r="T129" s="90">
        <f t="shared" si="16"/>
        <v>22.999999999998977</v>
      </c>
      <c r="U129" s="91"/>
    </row>
    <row r="130" spans="2:21" ht="13.5">
      <c r="B130" s="39">
        <v>23</v>
      </c>
      <c r="C130" s="84">
        <f t="shared" si="18"/>
        <v>1852501</v>
      </c>
      <c r="D130" s="85"/>
      <c r="E130" s="39">
        <v>2007</v>
      </c>
      <c r="F130" s="8">
        <v>42330</v>
      </c>
      <c r="G130" s="39" t="s">
        <v>3</v>
      </c>
      <c r="H130" s="86">
        <v>160.83</v>
      </c>
      <c r="I130" s="87"/>
      <c r="J130" s="39">
        <v>144</v>
      </c>
      <c r="K130" s="84">
        <f t="shared" si="14"/>
        <v>55575.03</v>
      </c>
      <c r="L130" s="85"/>
      <c r="M130" s="6">
        <f t="shared" si="17"/>
        <v>0.31</v>
      </c>
      <c r="N130" s="39">
        <v>2007</v>
      </c>
      <c r="O130" s="8">
        <v>42334</v>
      </c>
      <c r="P130" s="86">
        <v>160.83</v>
      </c>
      <c r="Q130" s="87"/>
      <c r="R130" s="88">
        <f t="shared" si="13"/>
        <v>0</v>
      </c>
      <c r="S130" s="89"/>
      <c r="T130" s="90">
        <f t="shared" si="16"/>
        <v>0</v>
      </c>
      <c r="U130" s="91"/>
    </row>
    <row r="131" spans="2:21" ht="13.5">
      <c r="B131" s="39">
        <v>24</v>
      </c>
      <c r="C131" s="84">
        <f t="shared" si="18"/>
        <v>1852501</v>
      </c>
      <c r="D131" s="85"/>
      <c r="E131" s="39">
        <v>2007</v>
      </c>
      <c r="F131" s="8">
        <v>42342</v>
      </c>
      <c r="G131" s="39" t="s">
        <v>4</v>
      </c>
      <c r="H131" s="86">
        <v>162.38</v>
      </c>
      <c r="I131" s="87"/>
      <c r="J131" s="39">
        <v>144</v>
      </c>
      <c r="K131" s="84">
        <f t="shared" si="14"/>
        <v>55575.03</v>
      </c>
      <c r="L131" s="85"/>
      <c r="M131" s="6">
        <f t="shared" si="17"/>
        <v>0.31</v>
      </c>
      <c r="N131" s="39">
        <v>2008</v>
      </c>
      <c r="O131" s="8">
        <v>42006</v>
      </c>
      <c r="P131" s="86">
        <v>160.74</v>
      </c>
      <c r="Q131" s="87"/>
      <c r="R131" s="88">
        <f t="shared" si="13"/>
        <v>-62765</v>
      </c>
      <c r="S131" s="89"/>
      <c r="T131" s="90">
        <f t="shared" si="16"/>
        <v>-144</v>
      </c>
      <c r="U131" s="91"/>
    </row>
    <row r="132" spans="2:21" ht="13.5">
      <c r="B132" s="39">
        <v>25</v>
      </c>
      <c r="C132" s="84">
        <f t="shared" si="18"/>
        <v>1789736</v>
      </c>
      <c r="D132" s="85"/>
      <c r="E132" s="39">
        <v>2008</v>
      </c>
      <c r="F132" s="8">
        <v>42022</v>
      </c>
      <c r="G132" s="39" t="s">
        <v>3</v>
      </c>
      <c r="H132" s="86">
        <v>155.72</v>
      </c>
      <c r="I132" s="87"/>
      <c r="J132" s="39">
        <v>217</v>
      </c>
      <c r="K132" s="84">
        <f t="shared" si="14"/>
        <v>53692.079999999994</v>
      </c>
      <c r="L132" s="85"/>
      <c r="M132" s="6">
        <f t="shared" si="17"/>
        <v>0.2</v>
      </c>
      <c r="N132" s="39">
        <v>2008</v>
      </c>
      <c r="O132" s="8">
        <v>42028</v>
      </c>
      <c r="P132" s="86">
        <v>155.72</v>
      </c>
      <c r="Q132" s="87"/>
      <c r="R132" s="88">
        <f t="shared" si="13"/>
        <v>0</v>
      </c>
      <c r="S132" s="89"/>
      <c r="T132" s="90">
        <f t="shared" si="16"/>
        <v>0</v>
      </c>
      <c r="U132" s="91"/>
    </row>
    <row r="133" spans="2:21" ht="13.5">
      <c r="B133" s="39">
        <v>26</v>
      </c>
      <c r="C133" s="84">
        <f t="shared" si="18"/>
        <v>1789736</v>
      </c>
      <c r="D133" s="85"/>
      <c r="E133" s="39">
        <v>2008</v>
      </c>
      <c r="F133" s="8">
        <v>42193</v>
      </c>
      <c r="G133" s="39" t="s">
        <v>4</v>
      </c>
      <c r="H133" s="86">
        <v>168.56</v>
      </c>
      <c r="I133" s="87"/>
      <c r="J133" s="39">
        <v>137</v>
      </c>
      <c r="K133" s="84">
        <f t="shared" si="14"/>
        <v>53692.079999999994</v>
      </c>
      <c r="L133" s="85"/>
      <c r="M133" s="6">
        <f t="shared" si="17"/>
        <v>0.31</v>
      </c>
      <c r="N133" s="39">
        <v>2008</v>
      </c>
      <c r="O133" s="8">
        <v>42200</v>
      </c>
      <c r="P133" s="86">
        <v>168.56</v>
      </c>
      <c r="Q133" s="87"/>
      <c r="R133" s="88">
        <f t="shared" si="13"/>
        <v>0</v>
      </c>
      <c r="S133" s="89"/>
      <c r="T133" s="90">
        <f t="shared" si="16"/>
        <v>0</v>
      </c>
      <c r="U133" s="91"/>
    </row>
    <row r="134" spans="2:21" ht="13.5">
      <c r="B134" s="39">
        <v>27</v>
      </c>
      <c r="C134" s="84">
        <f>IF(R133="","",C133+R133)</f>
        <v>1789736</v>
      </c>
      <c r="D134" s="85"/>
      <c r="E134" s="39">
        <v>2008</v>
      </c>
      <c r="F134" s="8">
        <v>42216</v>
      </c>
      <c r="G134" s="39" t="s">
        <v>3</v>
      </c>
      <c r="H134" s="86">
        <v>168.05</v>
      </c>
      <c r="I134" s="87"/>
      <c r="J134" s="39">
        <v>115</v>
      </c>
      <c r="K134" s="84">
        <f t="shared" si="14"/>
        <v>53692.079999999994</v>
      </c>
      <c r="L134" s="85"/>
      <c r="M134" s="6">
        <f t="shared" si="17"/>
        <v>0.37</v>
      </c>
      <c r="N134" s="39">
        <v>2008</v>
      </c>
      <c r="O134" s="8">
        <v>42222</v>
      </c>
      <c r="P134" s="86">
        <v>168.05</v>
      </c>
      <c r="Q134" s="87"/>
      <c r="R134" s="88">
        <f t="shared" si="13"/>
        <v>0</v>
      </c>
      <c r="S134" s="89"/>
      <c r="T134" s="90">
        <f t="shared" si="16"/>
        <v>0</v>
      </c>
      <c r="U134" s="91"/>
    </row>
    <row r="135" spans="2:21" ht="13.5">
      <c r="B135" s="39">
        <v>28</v>
      </c>
      <c r="C135" s="84">
        <f>IF(R134="","",C134+R134)</f>
        <v>1789736</v>
      </c>
      <c r="D135" s="85"/>
      <c r="E135" s="39">
        <v>2008</v>
      </c>
      <c r="F135" s="8">
        <v>42257</v>
      </c>
      <c r="G135" s="39" t="s">
        <v>3</v>
      </c>
      <c r="H135" s="86">
        <v>150.16</v>
      </c>
      <c r="I135" s="87"/>
      <c r="J135" s="39">
        <v>240</v>
      </c>
      <c r="K135" s="84">
        <f t="shared" si="14"/>
        <v>53692.079999999994</v>
      </c>
      <c r="L135" s="85"/>
      <c r="M135" s="6">
        <f t="shared" si="17"/>
        <v>0.18</v>
      </c>
      <c r="N135" s="39">
        <v>2008</v>
      </c>
      <c r="O135" s="8">
        <v>42259</v>
      </c>
      <c r="P135" s="86">
        <v>150.16</v>
      </c>
      <c r="Q135" s="87"/>
      <c r="R135" s="88">
        <f t="shared" si="13"/>
        <v>0</v>
      </c>
      <c r="S135" s="89"/>
      <c r="T135" s="90">
        <f t="shared" si="16"/>
        <v>0</v>
      </c>
      <c r="U135" s="91"/>
    </row>
    <row r="136" spans="2:21" ht="13.5">
      <c r="B136" s="39">
        <v>29</v>
      </c>
      <c r="C136" s="84">
        <f aca="true" t="shared" si="19" ref="C136:C149">IF(R135="","",C135+R135)</f>
        <v>1789736</v>
      </c>
      <c r="D136" s="85"/>
      <c r="E136" s="39">
        <v>2008</v>
      </c>
      <c r="F136" s="8">
        <v>42284</v>
      </c>
      <c r="G136" s="39" t="s">
        <v>3</v>
      </c>
      <c r="H136" s="86">
        <v>136.49</v>
      </c>
      <c r="I136" s="87"/>
      <c r="J136" s="39">
        <v>451</v>
      </c>
      <c r="K136" s="84">
        <f t="shared" si="14"/>
        <v>53692.079999999994</v>
      </c>
      <c r="L136" s="85"/>
      <c r="M136" s="6">
        <f t="shared" si="17"/>
        <v>0.09</v>
      </c>
      <c r="N136" s="39">
        <v>2008</v>
      </c>
      <c r="O136" s="8">
        <v>42290</v>
      </c>
      <c r="P136" s="86">
        <v>136.49</v>
      </c>
      <c r="Q136" s="87"/>
      <c r="R136" s="88">
        <f t="shared" si="13"/>
        <v>0</v>
      </c>
      <c r="S136" s="89"/>
      <c r="T136" s="90">
        <f t="shared" si="16"/>
        <v>0</v>
      </c>
      <c r="U136" s="91"/>
    </row>
    <row r="137" spans="2:21" ht="13.5">
      <c r="B137" s="39">
        <v>30</v>
      </c>
      <c r="C137" s="84">
        <f t="shared" si="19"/>
        <v>1789736</v>
      </c>
      <c r="D137" s="85"/>
      <c r="E137" s="39">
        <v>2008</v>
      </c>
      <c r="F137" s="8">
        <v>42278</v>
      </c>
      <c r="G137" s="39" t="s">
        <v>3</v>
      </c>
      <c r="H137" s="86">
        <v>138.49</v>
      </c>
      <c r="I137" s="87"/>
      <c r="J137" s="39">
        <v>336</v>
      </c>
      <c r="K137" s="84">
        <f t="shared" si="14"/>
        <v>53692.079999999994</v>
      </c>
      <c r="L137" s="85"/>
      <c r="M137" s="6">
        <f t="shared" si="17"/>
        <v>0.12</v>
      </c>
      <c r="N137" s="39">
        <v>2009</v>
      </c>
      <c r="O137" s="8">
        <v>42086</v>
      </c>
      <c r="P137" s="86">
        <v>131.05</v>
      </c>
      <c r="Q137" s="87"/>
      <c r="R137" s="88">
        <f t="shared" si="13"/>
        <v>110222</v>
      </c>
      <c r="S137" s="89"/>
      <c r="T137" s="90">
        <f t="shared" si="16"/>
        <v>743.9999999999998</v>
      </c>
      <c r="U137" s="91"/>
    </row>
    <row r="138" spans="2:21" ht="13.5">
      <c r="B138" s="39">
        <v>31</v>
      </c>
      <c r="C138" s="84">
        <f t="shared" si="19"/>
        <v>1899958</v>
      </c>
      <c r="D138" s="85"/>
      <c r="E138" s="39">
        <v>2009</v>
      </c>
      <c r="F138" s="8">
        <v>42150</v>
      </c>
      <c r="G138" s="39" t="s">
        <v>4</v>
      </c>
      <c r="H138" s="86">
        <v>133.28</v>
      </c>
      <c r="I138" s="87"/>
      <c r="J138" s="39">
        <v>186</v>
      </c>
      <c r="K138" s="84">
        <f t="shared" si="14"/>
        <v>56998.74</v>
      </c>
      <c r="L138" s="85"/>
      <c r="M138" s="6">
        <f t="shared" si="17"/>
        <v>0.24</v>
      </c>
      <c r="N138" s="39">
        <v>2009</v>
      </c>
      <c r="O138" s="8">
        <v>42171</v>
      </c>
      <c r="P138" s="86">
        <v>133.28</v>
      </c>
      <c r="Q138" s="87"/>
      <c r="R138" s="88">
        <f t="shared" si="13"/>
        <v>0</v>
      </c>
      <c r="S138" s="89"/>
      <c r="T138" s="90">
        <f t="shared" si="16"/>
        <v>0</v>
      </c>
      <c r="U138" s="91"/>
    </row>
    <row r="139" spans="2:21" ht="13.5">
      <c r="B139" s="39">
        <v>32</v>
      </c>
      <c r="C139" s="84">
        <f t="shared" si="19"/>
        <v>1899958</v>
      </c>
      <c r="D139" s="85"/>
      <c r="E139" s="39">
        <v>2009</v>
      </c>
      <c r="F139" s="8">
        <v>42201</v>
      </c>
      <c r="G139" s="39" t="s">
        <v>4</v>
      </c>
      <c r="H139" s="86">
        <v>133.22</v>
      </c>
      <c r="I139" s="87"/>
      <c r="J139" s="39">
        <v>167</v>
      </c>
      <c r="K139" s="84">
        <f t="shared" si="14"/>
        <v>56998.74</v>
      </c>
      <c r="L139" s="85"/>
      <c r="M139" s="6">
        <f t="shared" si="17"/>
        <v>0.27</v>
      </c>
      <c r="N139" s="39">
        <v>2009</v>
      </c>
      <c r="O139" s="8">
        <v>42206</v>
      </c>
      <c r="P139" s="86">
        <v>133.22</v>
      </c>
      <c r="Q139" s="87"/>
      <c r="R139" s="88">
        <f aca="true" t="shared" si="20" ref="R139:R154">IF(O139="","",ROUNDDOWN((IF(G139="売",H139-P139,P139-H139))*M139*10000000/81,0))</f>
        <v>0</v>
      </c>
      <c r="S139" s="89"/>
      <c r="T139" s="90">
        <f t="shared" si="16"/>
        <v>0</v>
      </c>
      <c r="U139" s="91"/>
    </row>
    <row r="140" spans="2:21" ht="13.5">
      <c r="B140" s="39">
        <v>33</v>
      </c>
      <c r="C140" s="84">
        <f t="shared" si="19"/>
        <v>1899958</v>
      </c>
      <c r="D140" s="85"/>
      <c r="E140" s="39">
        <v>2009</v>
      </c>
      <c r="F140" s="8">
        <v>42265</v>
      </c>
      <c r="G140" s="39" t="s">
        <v>4</v>
      </c>
      <c r="H140" s="86">
        <v>134.63</v>
      </c>
      <c r="I140" s="87"/>
      <c r="J140" s="39">
        <v>97</v>
      </c>
      <c r="K140" s="84">
        <f t="shared" si="14"/>
        <v>56998.74</v>
      </c>
      <c r="L140" s="85"/>
      <c r="M140" s="6">
        <f t="shared" si="17"/>
        <v>0.47</v>
      </c>
      <c r="N140" s="39">
        <v>2009</v>
      </c>
      <c r="O140" s="8">
        <v>42270</v>
      </c>
      <c r="P140" s="86">
        <v>134.63</v>
      </c>
      <c r="Q140" s="87"/>
      <c r="R140" s="88">
        <f t="shared" si="20"/>
        <v>0</v>
      </c>
      <c r="S140" s="89"/>
      <c r="T140" s="90">
        <f t="shared" si="16"/>
        <v>0</v>
      </c>
      <c r="U140" s="91"/>
    </row>
    <row r="141" spans="2:21" ht="13.5">
      <c r="B141" s="39">
        <v>34</v>
      </c>
      <c r="C141" s="84">
        <f t="shared" si="19"/>
        <v>1899958</v>
      </c>
      <c r="D141" s="85"/>
      <c r="E141" s="39">
        <v>2010</v>
      </c>
      <c r="F141" s="8">
        <v>42134</v>
      </c>
      <c r="G141" s="39" t="s">
        <v>3</v>
      </c>
      <c r="H141" s="86">
        <v>118.02</v>
      </c>
      <c r="I141" s="87"/>
      <c r="J141" s="39">
        <v>421</v>
      </c>
      <c r="K141" s="84">
        <f t="shared" si="14"/>
        <v>56998.74</v>
      </c>
      <c r="L141" s="85"/>
      <c r="M141" s="6">
        <f t="shared" si="17"/>
        <v>0.1</v>
      </c>
      <c r="N141" s="39">
        <v>2010</v>
      </c>
      <c r="O141" s="8">
        <v>42201</v>
      </c>
      <c r="P141" s="86">
        <v>113.4</v>
      </c>
      <c r="Q141" s="87"/>
      <c r="R141" s="88">
        <f t="shared" si="20"/>
        <v>57037</v>
      </c>
      <c r="S141" s="89"/>
      <c r="T141" s="90">
        <f t="shared" si="16"/>
        <v>461.99999999999903</v>
      </c>
      <c r="U141" s="91"/>
    </row>
    <row r="142" spans="2:21" ht="13.5">
      <c r="B142" s="39">
        <v>35</v>
      </c>
      <c r="C142" s="84">
        <f t="shared" si="19"/>
        <v>1956995</v>
      </c>
      <c r="D142" s="85"/>
      <c r="E142" s="39">
        <v>2010</v>
      </c>
      <c r="F142" s="8">
        <v>42261</v>
      </c>
      <c r="G142" s="39" t="s">
        <v>4</v>
      </c>
      <c r="H142" s="86">
        <v>108.27</v>
      </c>
      <c r="I142" s="87"/>
      <c r="J142" s="39">
        <v>153</v>
      </c>
      <c r="K142" s="84">
        <f t="shared" si="14"/>
        <v>58709.85</v>
      </c>
      <c r="L142" s="85"/>
      <c r="M142" s="6">
        <f t="shared" si="17"/>
        <v>0.31</v>
      </c>
      <c r="N142" s="39">
        <v>2010</v>
      </c>
      <c r="O142" s="8">
        <v>42329</v>
      </c>
      <c r="P142" s="86">
        <v>111.51</v>
      </c>
      <c r="Q142" s="87"/>
      <c r="R142" s="88">
        <f t="shared" si="20"/>
        <v>124000</v>
      </c>
      <c r="S142" s="89"/>
      <c r="T142" s="90">
        <f t="shared" si="16"/>
        <v>324.0000000000009</v>
      </c>
      <c r="U142" s="91"/>
    </row>
    <row r="143" spans="2:21" ht="13.5">
      <c r="B143" s="39">
        <v>36</v>
      </c>
      <c r="C143" s="84">
        <f t="shared" si="19"/>
        <v>2080995</v>
      </c>
      <c r="D143" s="85"/>
      <c r="E143" s="39">
        <v>2011</v>
      </c>
      <c r="F143" s="8">
        <v>42158</v>
      </c>
      <c r="G143" s="39" t="s">
        <v>4</v>
      </c>
      <c r="H143" s="86">
        <v>117.57</v>
      </c>
      <c r="I143" s="87"/>
      <c r="J143" s="39">
        <v>171</v>
      </c>
      <c r="K143" s="84">
        <f t="shared" si="14"/>
        <v>62429.85</v>
      </c>
      <c r="L143" s="85"/>
      <c r="M143" s="6">
        <f t="shared" si="17"/>
        <v>0.29</v>
      </c>
      <c r="N143" s="39">
        <v>2011</v>
      </c>
      <c r="O143" s="8">
        <v>42162</v>
      </c>
      <c r="P143" s="86">
        <v>117.57</v>
      </c>
      <c r="Q143" s="87"/>
      <c r="R143" s="88">
        <f t="shared" si="20"/>
        <v>0</v>
      </c>
      <c r="S143" s="89"/>
      <c r="T143" s="90">
        <f t="shared" si="16"/>
        <v>0</v>
      </c>
      <c r="U143" s="91"/>
    </row>
    <row r="144" spans="2:21" ht="13.5">
      <c r="B144" s="39">
        <v>37</v>
      </c>
      <c r="C144" s="84">
        <f t="shared" si="19"/>
        <v>2080995</v>
      </c>
      <c r="D144" s="85"/>
      <c r="E144" s="39">
        <v>2011</v>
      </c>
      <c r="F144" s="8">
        <v>42231</v>
      </c>
      <c r="G144" s="39" t="s">
        <v>3</v>
      </c>
      <c r="H144" s="86">
        <v>110.19</v>
      </c>
      <c r="I144" s="87"/>
      <c r="J144" s="39">
        <v>324</v>
      </c>
      <c r="K144" s="84">
        <f t="shared" si="14"/>
        <v>62429.85</v>
      </c>
      <c r="L144" s="85"/>
      <c r="M144" s="6">
        <f t="shared" si="17"/>
        <v>0.15</v>
      </c>
      <c r="N144" s="39">
        <v>2011</v>
      </c>
      <c r="O144" s="8">
        <v>42231</v>
      </c>
      <c r="P144" s="86">
        <v>110.19</v>
      </c>
      <c r="Q144" s="87"/>
      <c r="R144" s="88">
        <f t="shared" si="20"/>
        <v>0</v>
      </c>
      <c r="S144" s="89"/>
      <c r="T144" s="90">
        <f t="shared" si="16"/>
        <v>0</v>
      </c>
      <c r="U144" s="91"/>
    </row>
    <row r="145" spans="2:21" ht="13.5">
      <c r="B145" s="39">
        <v>38</v>
      </c>
      <c r="C145" s="84">
        <f t="shared" si="19"/>
        <v>2080995</v>
      </c>
      <c r="D145" s="85"/>
      <c r="E145" s="39">
        <v>2012</v>
      </c>
      <c r="F145" s="8">
        <v>42075</v>
      </c>
      <c r="G145" s="39" t="s">
        <v>4</v>
      </c>
      <c r="H145" s="86">
        <v>108.28</v>
      </c>
      <c r="I145" s="87"/>
      <c r="J145" s="39">
        <v>80</v>
      </c>
      <c r="K145" s="84">
        <f t="shared" si="14"/>
        <v>62429.85</v>
      </c>
      <c r="L145" s="85"/>
      <c r="M145" s="6">
        <f t="shared" si="17"/>
        <v>0.63</v>
      </c>
      <c r="N145" s="39">
        <v>2012</v>
      </c>
      <c r="O145" s="8">
        <v>42098</v>
      </c>
      <c r="P145" s="86">
        <v>108.28</v>
      </c>
      <c r="Q145" s="87"/>
      <c r="R145" s="88">
        <f t="shared" si="20"/>
        <v>0</v>
      </c>
      <c r="S145" s="89"/>
      <c r="T145" s="90">
        <f t="shared" si="16"/>
        <v>0</v>
      </c>
      <c r="U145" s="91"/>
    </row>
    <row r="146" spans="2:21" ht="13.5">
      <c r="B146" s="39">
        <v>39</v>
      </c>
      <c r="C146" s="84">
        <f t="shared" si="19"/>
        <v>2080995</v>
      </c>
      <c r="D146" s="85"/>
      <c r="E146" s="39">
        <v>2012</v>
      </c>
      <c r="F146" s="8">
        <v>42260</v>
      </c>
      <c r="G146" s="39" t="s">
        <v>4</v>
      </c>
      <c r="H146" s="86">
        <v>100.76</v>
      </c>
      <c r="I146" s="87"/>
      <c r="J146" s="39">
        <v>133</v>
      </c>
      <c r="K146" s="84">
        <f t="shared" si="14"/>
        <v>62429.85</v>
      </c>
      <c r="L146" s="85"/>
      <c r="M146" s="6">
        <f t="shared" si="17"/>
        <v>0.38</v>
      </c>
      <c r="N146" s="39">
        <v>2012</v>
      </c>
      <c r="O146" s="8">
        <v>42261</v>
      </c>
      <c r="P146" s="86">
        <v>100.76</v>
      </c>
      <c r="Q146" s="87"/>
      <c r="R146" s="88">
        <f t="shared" si="20"/>
        <v>0</v>
      </c>
      <c r="S146" s="89"/>
      <c r="T146" s="90">
        <f t="shared" si="16"/>
        <v>0</v>
      </c>
      <c r="U146" s="91"/>
    </row>
    <row r="147" spans="2:21" ht="13.5">
      <c r="B147" s="39">
        <v>40</v>
      </c>
      <c r="C147" s="84">
        <f t="shared" si="19"/>
        <v>2080995</v>
      </c>
      <c r="D147" s="85"/>
      <c r="E147" s="39">
        <v>2012</v>
      </c>
      <c r="F147" s="8">
        <v>42336</v>
      </c>
      <c r="G147" s="39" t="s">
        <v>4</v>
      </c>
      <c r="H147" s="86">
        <v>106.34</v>
      </c>
      <c r="I147" s="87"/>
      <c r="J147" s="39">
        <v>110</v>
      </c>
      <c r="K147" s="84">
        <f t="shared" si="14"/>
        <v>62429.85</v>
      </c>
      <c r="L147" s="85"/>
      <c r="M147" s="6">
        <f t="shared" si="17"/>
        <v>0.45</v>
      </c>
      <c r="N147" s="39">
        <v>2012</v>
      </c>
      <c r="O147" s="8">
        <v>42345</v>
      </c>
      <c r="P147" s="86">
        <v>106.34</v>
      </c>
      <c r="Q147" s="87"/>
      <c r="R147" s="88">
        <f t="shared" si="20"/>
        <v>0</v>
      </c>
      <c r="S147" s="89"/>
      <c r="T147" s="90">
        <f t="shared" si="16"/>
        <v>0</v>
      </c>
      <c r="U147" s="91"/>
    </row>
    <row r="148" spans="2:21" ht="13.5">
      <c r="B148" s="39">
        <v>41</v>
      </c>
      <c r="C148" s="84">
        <f t="shared" si="19"/>
        <v>2080995</v>
      </c>
      <c r="D148" s="85"/>
      <c r="E148" s="39">
        <v>2013</v>
      </c>
      <c r="F148" s="8">
        <v>42321</v>
      </c>
      <c r="G148" s="39" t="s">
        <v>4</v>
      </c>
      <c r="H148" s="86">
        <v>133.96</v>
      </c>
      <c r="I148" s="87"/>
      <c r="J148" s="39">
        <v>75</v>
      </c>
      <c r="K148" s="84">
        <f t="shared" si="14"/>
        <v>62429.85</v>
      </c>
      <c r="L148" s="85"/>
      <c r="M148" s="6">
        <f t="shared" si="17"/>
        <v>0.67</v>
      </c>
      <c r="N148" s="39">
        <v>2014</v>
      </c>
      <c r="O148" s="8">
        <v>42017</v>
      </c>
      <c r="P148" s="86">
        <v>140.99</v>
      </c>
      <c r="Q148" s="87"/>
      <c r="R148" s="88">
        <f t="shared" si="20"/>
        <v>581493</v>
      </c>
      <c r="S148" s="89"/>
      <c r="T148" s="90">
        <f t="shared" si="16"/>
        <v>703.0000000000001</v>
      </c>
      <c r="U148" s="91"/>
    </row>
    <row r="149" spans="2:21" ht="13.5">
      <c r="B149" s="39">
        <v>42</v>
      </c>
      <c r="C149" s="84">
        <f t="shared" si="19"/>
        <v>2662488</v>
      </c>
      <c r="D149" s="85"/>
      <c r="E149" s="39">
        <v>2014</v>
      </c>
      <c r="F149" s="8">
        <v>42164</v>
      </c>
      <c r="G149" s="39" t="s">
        <v>4</v>
      </c>
      <c r="H149" s="86">
        <v>139.96</v>
      </c>
      <c r="I149" s="87"/>
      <c r="J149" s="39">
        <v>131</v>
      </c>
      <c r="K149" s="84">
        <f t="shared" si="14"/>
        <v>79874.64</v>
      </c>
      <c r="L149" s="85"/>
      <c r="M149" s="6">
        <f t="shared" si="17"/>
        <v>0.49</v>
      </c>
      <c r="N149" s="39">
        <v>2014</v>
      </c>
      <c r="O149" s="8">
        <v>42165</v>
      </c>
      <c r="P149" s="86">
        <v>138.65</v>
      </c>
      <c r="Q149" s="87"/>
      <c r="R149" s="88">
        <f t="shared" si="20"/>
        <v>-79246</v>
      </c>
      <c r="S149" s="89"/>
      <c r="T149" s="90">
        <f t="shared" si="16"/>
        <v>-131</v>
      </c>
      <c r="U149" s="91"/>
    </row>
    <row r="150" spans="2:21" ht="13.5">
      <c r="B150" s="39">
        <v>43</v>
      </c>
      <c r="C150" s="84">
        <f>IF(R149="","",C149+R149)</f>
        <v>2583242</v>
      </c>
      <c r="D150" s="85"/>
      <c r="E150" s="39">
        <v>2014</v>
      </c>
      <c r="F150" s="8">
        <v>42333</v>
      </c>
      <c r="G150" s="39" t="s">
        <v>4</v>
      </c>
      <c r="H150" s="86">
        <v>147.4</v>
      </c>
      <c r="I150" s="87"/>
      <c r="J150" s="39">
        <v>121</v>
      </c>
      <c r="K150" s="84">
        <f t="shared" si="14"/>
        <v>77497.26</v>
      </c>
      <c r="L150" s="85"/>
      <c r="M150" s="6">
        <f t="shared" si="17"/>
        <v>0.51</v>
      </c>
      <c r="N150" s="39">
        <v>2014</v>
      </c>
      <c r="O150" s="8">
        <v>42341</v>
      </c>
      <c r="P150" s="86">
        <v>147.4</v>
      </c>
      <c r="Q150" s="87"/>
      <c r="R150" s="88">
        <f t="shared" si="20"/>
        <v>0</v>
      </c>
      <c r="S150" s="89"/>
      <c r="T150" s="90">
        <f t="shared" si="16"/>
        <v>0</v>
      </c>
      <c r="U150" s="91"/>
    </row>
    <row r="151" spans="2:21" ht="13.5">
      <c r="B151" s="39">
        <v>44</v>
      </c>
      <c r="C151" s="84">
        <f>IF(R150="","",C150+R150)</f>
        <v>2583242</v>
      </c>
      <c r="D151" s="85"/>
      <c r="E151" s="39">
        <v>2015</v>
      </c>
      <c r="F151" s="8">
        <v>42198</v>
      </c>
      <c r="G151" s="39" t="s">
        <v>3</v>
      </c>
      <c r="H151" s="86">
        <v>135.53</v>
      </c>
      <c r="I151" s="87"/>
      <c r="J151" s="39">
        <v>230</v>
      </c>
      <c r="K151" s="84">
        <f t="shared" si="14"/>
        <v>77497.26</v>
      </c>
      <c r="L151" s="85"/>
      <c r="M151" s="6">
        <f t="shared" si="17"/>
        <v>0.27</v>
      </c>
      <c r="N151" s="39">
        <v>2015</v>
      </c>
      <c r="O151" s="8">
        <v>42207</v>
      </c>
      <c r="P151" s="86">
        <v>135.53</v>
      </c>
      <c r="Q151" s="87"/>
      <c r="R151" s="88">
        <f t="shared" si="20"/>
        <v>0</v>
      </c>
      <c r="S151" s="89"/>
      <c r="T151" s="90">
        <f t="shared" si="16"/>
        <v>0</v>
      </c>
      <c r="U151" s="91"/>
    </row>
    <row r="152" spans="2:21" ht="13.5">
      <c r="B152" s="39">
        <v>45</v>
      </c>
      <c r="C152" s="84">
        <f>IF(R151="","",C151+R151)</f>
        <v>2583242</v>
      </c>
      <c r="D152" s="85"/>
      <c r="E152" s="39">
        <v>2015</v>
      </c>
      <c r="F152" s="8">
        <v>42317</v>
      </c>
      <c r="G152" s="39" t="s">
        <v>3</v>
      </c>
      <c r="H152" s="86">
        <v>132.17</v>
      </c>
      <c r="I152" s="87"/>
      <c r="J152" s="39">
        <v>102</v>
      </c>
      <c r="K152" s="84">
        <f t="shared" si="14"/>
        <v>77497.26</v>
      </c>
      <c r="L152" s="85"/>
      <c r="M152" s="6">
        <f t="shared" si="17"/>
        <v>0.61</v>
      </c>
      <c r="N152" s="39">
        <v>2015</v>
      </c>
      <c r="O152" s="8">
        <v>42324</v>
      </c>
      <c r="P152" s="86">
        <v>132.17</v>
      </c>
      <c r="Q152" s="87"/>
      <c r="R152" s="88">
        <f t="shared" si="20"/>
        <v>0</v>
      </c>
      <c r="S152" s="89"/>
      <c r="T152" s="90">
        <f t="shared" si="16"/>
        <v>0</v>
      </c>
      <c r="U152" s="91"/>
    </row>
    <row r="153" spans="2:21" ht="13.5">
      <c r="B153" s="39">
        <v>46</v>
      </c>
      <c r="C153" s="84">
        <f>IF(R152="","",C152+R152)</f>
        <v>2583242</v>
      </c>
      <c r="D153" s="85"/>
      <c r="E153" s="39"/>
      <c r="F153" s="8"/>
      <c r="G153" s="39" t="s">
        <v>4</v>
      </c>
      <c r="H153" s="86"/>
      <c r="I153" s="87"/>
      <c r="J153" s="39"/>
      <c r="K153" s="84">
        <f t="shared" si="14"/>
      </c>
      <c r="L153" s="85"/>
      <c r="M153" s="6">
        <f t="shared" si="17"/>
      </c>
      <c r="N153" s="39"/>
      <c r="O153" s="8"/>
      <c r="P153" s="86"/>
      <c r="Q153" s="87"/>
      <c r="R153" s="88">
        <f t="shared" si="20"/>
      </c>
      <c r="S153" s="89"/>
      <c r="T153" s="90">
        <f t="shared" si="16"/>
      </c>
      <c r="U153" s="91"/>
    </row>
    <row r="154" spans="2:21" ht="13.5">
      <c r="B154" s="39">
        <v>47</v>
      </c>
      <c r="C154" s="74">
        <f>IF(R153="","",C153+R153)</f>
      </c>
      <c r="D154" s="74"/>
      <c r="E154" s="39"/>
      <c r="F154" s="8"/>
      <c r="G154" s="39" t="s">
        <v>3</v>
      </c>
      <c r="H154" s="75"/>
      <c r="I154" s="75"/>
      <c r="J154" s="39"/>
      <c r="K154" s="84">
        <f t="shared" si="14"/>
      </c>
      <c r="L154" s="85"/>
      <c r="M154" s="6">
        <f t="shared" si="17"/>
      </c>
      <c r="N154" s="39"/>
      <c r="O154" s="8"/>
      <c r="P154" s="75"/>
      <c r="Q154" s="75"/>
      <c r="R154" s="76">
        <f t="shared" si="20"/>
      </c>
      <c r="S154" s="76"/>
      <c r="T154" s="77">
        <f t="shared" si="16"/>
      </c>
      <c r="U154" s="77"/>
    </row>
    <row r="157" spans="2:21" ht="13.5">
      <c r="B157" s="97" t="s">
        <v>21</v>
      </c>
      <c r="C157" s="56" t="s">
        <v>22</v>
      </c>
      <c r="D157" s="57"/>
      <c r="E157" s="71" t="s">
        <v>23</v>
      </c>
      <c r="F157" s="61"/>
      <c r="G157" s="61"/>
      <c r="H157" s="61"/>
      <c r="I157" s="62"/>
      <c r="J157" s="72" t="s">
        <v>55</v>
      </c>
      <c r="K157" s="64"/>
      <c r="L157" s="65"/>
      <c r="M157" s="98" t="s">
        <v>24</v>
      </c>
      <c r="N157" s="73" t="s">
        <v>25</v>
      </c>
      <c r="O157" s="68"/>
      <c r="P157" s="68"/>
      <c r="Q157" s="69"/>
      <c r="R157" s="94" t="s">
        <v>26</v>
      </c>
      <c r="S157" s="95"/>
      <c r="T157" s="95"/>
      <c r="U157" s="96"/>
    </row>
    <row r="158" spans="2:21" ht="13.5">
      <c r="B158" s="54"/>
      <c r="C158" s="58"/>
      <c r="D158" s="59"/>
      <c r="E158" s="19" t="s">
        <v>27</v>
      </c>
      <c r="F158" s="19" t="s">
        <v>28</v>
      </c>
      <c r="G158" s="19" t="s">
        <v>29</v>
      </c>
      <c r="H158" s="71" t="s">
        <v>30</v>
      </c>
      <c r="I158" s="62"/>
      <c r="J158" s="4" t="s">
        <v>31</v>
      </c>
      <c r="K158" s="72" t="s">
        <v>32</v>
      </c>
      <c r="L158" s="65"/>
      <c r="M158" s="99"/>
      <c r="N158" s="5" t="s">
        <v>27</v>
      </c>
      <c r="O158" s="5" t="s">
        <v>28</v>
      </c>
      <c r="P158" s="73" t="s">
        <v>30</v>
      </c>
      <c r="Q158" s="69"/>
      <c r="R158" s="94" t="s">
        <v>33</v>
      </c>
      <c r="S158" s="96"/>
      <c r="T158" s="94" t="s">
        <v>31</v>
      </c>
      <c r="U158" s="96"/>
    </row>
    <row r="159" spans="2:21" s="20" customFormat="1" ht="13.5">
      <c r="B159" s="39">
        <v>1</v>
      </c>
      <c r="C159" s="84">
        <v>1000000</v>
      </c>
      <c r="D159" s="85"/>
      <c r="E159" s="39">
        <v>1995</v>
      </c>
      <c r="F159" s="8">
        <v>20154</v>
      </c>
      <c r="G159" s="39" t="s">
        <v>3</v>
      </c>
      <c r="H159" s="86">
        <v>128.87</v>
      </c>
      <c r="I159" s="87"/>
      <c r="J159" s="39">
        <v>268</v>
      </c>
      <c r="K159" s="84">
        <f>IF(F159="","",C159*0.04)</f>
        <v>40000</v>
      </c>
      <c r="L159" s="85"/>
      <c r="M159" s="6">
        <f>IF(J159="","",ROUNDDOWN(K159/(J159/81)/100000,2))</f>
        <v>0.12</v>
      </c>
      <c r="N159" s="39">
        <v>1995</v>
      </c>
      <c r="O159" s="8">
        <v>42078</v>
      </c>
      <c r="P159" s="86">
        <v>124.8</v>
      </c>
      <c r="Q159" s="87"/>
      <c r="R159" s="88">
        <f aca="true" t="shared" si="21" ref="R159:R188">IF(O159="","",ROUNDDOWN((IF(G159="売",H159-P159,P159-H159))*M159*10000000/81,0))</f>
        <v>60296</v>
      </c>
      <c r="S159" s="89"/>
      <c r="T159" s="90">
        <f>IF(O159="","",IF(R159&lt;0,J159*(-1),IF(G159="買",(P159-H159)*100,(H159-P159)*100)))</f>
        <v>407.00000000000074</v>
      </c>
      <c r="U159" s="91"/>
    </row>
    <row r="160" spans="2:21" s="20" customFormat="1" ht="13.5">
      <c r="B160" s="39">
        <v>2</v>
      </c>
      <c r="C160" s="84">
        <f>IF(R159="",J165,C159+R159)</f>
        <v>1060296</v>
      </c>
      <c r="D160" s="85"/>
      <c r="E160" s="39">
        <v>1996</v>
      </c>
      <c r="F160" s="8">
        <v>34899</v>
      </c>
      <c r="G160" s="39" t="s">
        <v>4</v>
      </c>
      <c r="H160" s="86">
        <v>124.58</v>
      </c>
      <c r="I160" s="87"/>
      <c r="J160" s="39">
        <v>140</v>
      </c>
      <c r="K160" s="84">
        <f aca="true" t="shared" si="22" ref="K160:K204">IF(F160="","",C160*0.04)</f>
        <v>42411.840000000004</v>
      </c>
      <c r="L160" s="85"/>
      <c r="M160" s="6">
        <f>IF(J160="","",ROUNDDOWN(K160/(J160/81)/100000,2))</f>
        <v>0.24</v>
      </c>
      <c r="N160" s="39">
        <v>1995</v>
      </c>
      <c r="O160" s="8">
        <v>42210</v>
      </c>
      <c r="P160" s="92">
        <v>124.58</v>
      </c>
      <c r="Q160" s="93"/>
      <c r="R160" s="88">
        <f t="shared" si="21"/>
        <v>0</v>
      </c>
      <c r="S160" s="89"/>
      <c r="T160" s="90">
        <f>IF(O160="","",IF(R160&lt;0,J160*(-1),IF(G160="買",(P160-H160)*100,(H160-P160)*100)))</f>
        <v>0</v>
      </c>
      <c r="U160" s="91"/>
    </row>
    <row r="161" spans="2:21" ht="13.5">
      <c r="B161" s="39">
        <v>3</v>
      </c>
      <c r="C161" s="84">
        <f aca="true" t="shared" si="23" ref="C161:C171">IF(R160="","",C160+R160)</f>
        <v>1060296</v>
      </c>
      <c r="D161" s="85"/>
      <c r="E161" s="39">
        <v>1997</v>
      </c>
      <c r="F161" s="8">
        <v>42013</v>
      </c>
      <c r="G161" s="39" t="s">
        <v>3</v>
      </c>
      <c r="H161" s="86">
        <v>143.57</v>
      </c>
      <c r="I161" s="87"/>
      <c r="J161" s="39">
        <v>242</v>
      </c>
      <c r="K161" s="84">
        <f t="shared" si="22"/>
        <v>42411.840000000004</v>
      </c>
      <c r="L161" s="85"/>
      <c r="M161" s="6">
        <f>IF(J161="","",ROUNDDOWN(K161/(J161/81)/100000,2))</f>
        <v>0.14</v>
      </c>
      <c r="N161" s="39">
        <v>1997</v>
      </c>
      <c r="O161" s="8">
        <v>42021</v>
      </c>
      <c r="P161" s="86">
        <v>142.81</v>
      </c>
      <c r="Q161" s="87"/>
      <c r="R161" s="88">
        <f t="shared" si="21"/>
        <v>13135</v>
      </c>
      <c r="S161" s="89"/>
      <c r="T161" s="90">
        <f aca="true" t="shared" si="24" ref="T161:T204">IF(O161="","",IF(R161&lt;0,J161*(-1),IF(G161="買",(P161-H161)*100,(H161-P161)*100)))</f>
        <v>75.99999999999909</v>
      </c>
      <c r="U161" s="91"/>
    </row>
    <row r="162" spans="2:21" ht="13.5">
      <c r="B162" s="39">
        <v>4</v>
      </c>
      <c r="C162" s="84">
        <f t="shared" si="23"/>
        <v>1073431</v>
      </c>
      <c r="D162" s="85"/>
      <c r="E162" s="39">
        <v>1997</v>
      </c>
      <c r="F162" s="8">
        <v>42081</v>
      </c>
      <c r="G162" s="39" t="s">
        <v>4</v>
      </c>
      <c r="H162" s="86">
        <v>143.36</v>
      </c>
      <c r="I162" s="87"/>
      <c r="J162" s="39">
        <v>124</v>
      </c>
      <c r="K162" s="84">
        <f t="shared" si="22"/>
        <v>42937.24</v>
      </c>
      <c r="L162" s="85"/>
      <c r="M162" s="6">
        <f aca="true" t="shared" si="25" ref="M162:M204">IF(J162="","",ROUNDDOWN(K162/(J162/81)/100000,2))</f>
        <v>0.28</v>
      </c>
      <c r="N162" s="39">
        <v>1997</v>
      </c>
      <c r="O162" s="8">
        <v>42084</v>
      </c>
      <c r="P162" s="86">
        <v>142.12</v>
      </c>
      <c r="Q162" s="87"/>
      <c r="R162" s="88">
        <f t="shared" si="21"/>
        <v>-42864</v>
      </c>
      <c r="S162" s="89"/>
      <c r="T162" s="90">
        <f t="shared" si="24"/>
        <v>-124</v>
      </c>
      <c r="U162" s="91"/>
    </row>
    <row r="163" spans="2:21" ht="13.5">
      <c r="B163" s="39">
        <v>5</v>
      </c>
      <c r="C163" s="84">
        <f t="shared" si="23"/>
        <v>1030567</v>
      </c>
      <c r="D163" s="85"/>
      <c r="E163" s="39">
        <v>1997</v>
      </c>
      <c r="F163" s="8">
        <v>42301</v>
      </c>
      <c r="G163" s="39" t="s">
        <v>4</v>
      </c>
      <c r="H163" s="86">
        <v>135.26</v>
      </c>
      <c r="I163" s="87"/>
      <c r="J163" s="39">
        <v>265</v>
      </c>
      <c r="K163" s="84">
        <f t="shared" si="22"/>
        <v>41222.68</v>
      </c>
      <c r="L163" s="85"/>
      <c r="M163" s="6">
        <f t="shared" si="25"/>
        <v>0.12</v>
      </c>
      <c r="N163" s="39">
        <v>1997</v>
      </c>
      <c r="O163" s="8">
        <v>42329</v>
      </c>
      <c r="P163" s="86">
        <v>139.84</v>
      </c>
      <c r="Q163" s="87"/>
      <c r="R163" s="88">
        <f t="shared" si="21"/>
        <v>67851</v>
      </c>
      <c r="S163" s="89"/>
      <c r="T163" s="90">
        <f t="shared" si="24"/>
        <v>458.00000000000125</v>
      </c>
      <c r="U163" s="91"/>
    </row>
    <row r="164" spans="2:21" ht="13.5">
      <c r="B164" s="39">
        <v>6</v>
      </c>
      <c r="C164" s="84">
        <f t="shared" si="23"/>
        <v>1098418</v>
      </c>
      <c r="D164" s="85"/>
      <c r="E164" s="39">
        <v>1998</v>
      </c>
      <c r="F164" s="8">
        <v>42202</v>
      </c>
      <c r="G164" s="39" t="s">
        <v>4</v>
      </c>
      <c r="H164" s="86">
        <v>153.58</v>
      </c>
      <c r="I164" s="87"/>
      <c r="J164" s="39">
        <v>186</v>
      </c>
      <c r="K164" s="84">
        <f t="shared" si="22"/>
        <v>43936.72</v>
      </c>
      <c r="L164" s="85"/>
      <c r="M164" s="6">
        <f t="shared" si="25"/>
        <v>0.19</v>
      </c>
      <c r="N164" s="39">
        <v>1998</v>
      </c>
      <c r="O164" s="8">
        <v>42236</v>
      </c>
      <c r="P164" s="86">
        <v>153.89</v>
      </c>
      <c r="Q164" s="87"/>
      <c r="R164" s="88">
        <f t="shared" si="21"/>
        <v>7271</v>
      </c>
      <c r="S164" s="89"/>
      <c r="T164" s="90">
        <f t="shared" si="24"/>
        <v>30.999999999997385</v>
      </c>
      <c r="U164" s="91"/>
    </row>
    <row r="165" spans="2:21" ht="13.5">
      <c r="B165" s="39">
        <v>7</v>
      </c>
      <c r="C165" s="84">
        <f t="shared" si="23"/>
        <v>1105689</v>
      </c>
      <c r="D165" s="85"/>
      <c r="E165" s="39">
        <v>1999</v>
      </c>
      <c r="F165" s="8">
        <v>42008</v>
      </c>
      <c r="G165" s="39" t="s">
        <v>3</v>
      </c>
      <c r="H165" s="86">
        <v>132</v>
      </c>
      <c r="I165" s="87"/>
      <c r="J165" s="39">
        <v>409</v>
      </c>
      <c r="K165" s="84">
        <f t="shared" si="22"/>
        <v>44227.56</v>
      </c>
      <c r="L165" s="85"/>
      <c r="M165" s="6">
        <f t="shared" si="25"/>
        <v>0.08</v>
      </c>
      <c r="N165" s="39">
        <v>1999</v>
      </c>
      <c r="O165" s="8">
        <v>42017</v>
      </c>
      <c r="P165" s="86">
        <v>132</v>
      </c>
      <c r="Q165" s="87"/>
      <c r="R165" s="88">
        <f t="shared" si="21"/>
        <v>0</v>
      </c>
      <c r="S165" s="89"/>
      <c r="T165" s="90">
        <f t="shared" si="24"/>
        <v>0</v>
      </c>
      <c r="U165" s="91"/>
    </row>
    <row r="166" spans="2:21" ht="13.5">
      <c r="B166" s="39">
        <v>8</v>
      </c>
      <c r="C166" s="84">
        <f t="shared" si="23"/>
        <v>1105689</v>
      </c>
      <c r="D166" s="85"/>
      <c r="E166" s="39">
        <v>2000</v>
      </c>
      <c r="F166" s="8">
        <v>42357</v>
      </c>
      <c r="G166" s="39" t="s">
        <v>4</v>
      </c>
      <c r="H166" s="86">
        <v>100.83</v>
      </c>
      <c r="I166" s="87"/>
      <c r="J166" s="39">
        <v>146</v>
      </c>
      <c r="K166" s="84">
        <f t="shared" si="22"/>
        <v>44227.56</v>
      </c>
      <c r="L166" s="85"/>
      <c r="M166" s="6">
        <f t="shared" si="25"/>
        <v>0.24</v>
      </c>
      <c r="N166" s="39">
        <v>2001</v>
      </c>
      <c r="O166" s="8">
        <v>42026</v>
      </c>
      <c r="P166" s="86">
        <v>108.56</v>
      </c>
      <c r="Q166" s="87"/>
      <c r="R166" s="88">
        <f t="shared" si="21"/>
        <v>229037</v>
      </c>
      <c r="S166" s="89"/>
      <c r="T166" s="90">
        <f t="shared" si="24"/>
        <v>773.0000000000005</v>
      </c>
      <c r="U166" s="91"/>
    </row>
    <row r="167" spans="2:21" ht="13.5">
      <c r="B167" s="39">
        <v>9</v>
      </c>
      <c r="C167" s="84">
        <f t="shared" si="23"/>
        <v>1334726</v>
      </c>
      <c r="D167" s="85"/>
      <c r="E167" s="39">
        <v>2001</v>
      </c>
      <c r="F167" s="8">
        <v>42357</v>
      </c>
      <c r="G167" s="39" t="s">
        <v>4</v>
      </c>
      <c r="H167" s="86">
        <v>116.04</v>
      </c>
      <c r="I167" s="87"/>
      <c r="J167" s="39">
        <v>170</v>
      </c>
      <c r="K167" s="84">
        <f t="shared" si="22"/>
        <v>53389.04</v>
      </c>
      <c r="L167" s="85"/>
      <c r="M167" s="6">
        <f t="shared" si="25"/>
        <v>0.25</v>
      </c>
      <c r="N167" s="39">
        <v>2001</v>
      </c>
      <c r="O167" s="8">
        <v>42362</v>
      </c>
      <c r="P167" s="86">
        <v>116.04</v>
      </c>
      <c r="Q167" s="87"/>
      <c r="R167" s="88">
        <f t="shared" si="21"/>
        <v>0</v>
      </c>
      <c r="S167" s="89"/>
      <c r="T167" s="90">
        <f t="shared" si="24"/>
        <v>0</v>
      </c>
      <c r="U167" s="91"/>
    </row>
    <row r="168" spans="2:21" ht="13.5">
      <c r="B168" s="39">
        <v>10</v>
      </c>
      <c r="C168" s="84">
        <f t="shared" si="23"/>
        <v>1334726</v>
      </c>
      <c r="D168" s="85"/>
      <c r="E168" s="39">
        <v>2002</v>
      </c>
      <c r="F168" s="8">
        <v>42005</v>
      </c>
      <c r="G168" s="39" t="s">
        <v>4</v>
      </c>
      <c r="H168" s="86">
        <v>117.42</v>
      </c>
      <c r="I168" s="87"/>
      <c r="J168" s="39">
        <v>165</v>
      </c>
      <c r="K168" s="84">
        <f t="shared" si="22"/>
        <v>53389.04</v>
      </c>
      <c r="L168" s="85"/>
      <c r="M168" s="6">
        <f t="shared" si="25"/>
        <v>0.26</v>
      </c>
      <c r="N168" s="39">
        <v>2002</v>
      </c>
      <c r="O168" s="8">
        <v>42008</v>
      </c>
      <c r="P168" s="86">
        <v>117.42</v>
      </c>
      <c r="Q168" s="87"/>
      <c r="R168" s="88">
        <f t="shared" si="21"/>
        <v>0</v>
      </c>
      <c r="S168" s="89"/>
      <c r="T168" s="90">
        <f t="shared" si="24"/>
        <v>0</v>
      </c>
      <c r="U168" s="91"/>
    </row>
    <row r="169" spans="2:21" ht="13.5">
      <c r="B169" s="39">
        <v>11</v>
      </c>
      <c r="C169" s="84">
        <f t="shared" si="23"/>
        <v>1334726</v>
      </c>
      <c r="D169" s="85"/>
      <c r="E169" s="39">
        <v>2002</v>
      </c>
      <c r="F169" s="8">
        <v>42074</v>
      </c>
      <c r="G169" s="39" t="s">
        <v>4</v>
      </c>
      <c r="H169" s="86">
        <v>113.36</v>
      </c>
      <c r="I169" s="87"/>
      <c r="J169" s="39">
        <v>148</v>
      </c>
      <c r="K169" s="84">
        <f t="shared" si="22"/>
        <v>53389.04</v>
      </c>
      <c r="L169" s="85"/>
      <c r="M169" s="6">
        <f t="shared" si="25"/>
        <v>0.29</v>
      </c>
      <c r="N169" s="39">
        <v>2002</v>
      </c>
      <c r="O169" s="8">
        <v>42102</v>
      </c>
      <c r="P169" s="86">
        <v>115.25</v>
      </c>
      <c r="Q169" s="87"/>
      <c r="R169" s="88">
        <f t="shared" si="21"/>
        <v>67666</v>
      </c>
      <c r="S169" s="89"/>
      <c r="T169" s="90">
        <f t="shared" si="24"/>
        <v>189.00000000000006</v>
      </c>
      <c r="U169" s="91"/>
    </row>
    <row r="170" spans="2:21" ht="13.5">
      <c r="B170" s="39">
        <v>12</v>
      </c>
      <c r="C170" s="84">
        <f t="shared" si="23"/>
        <v>1402392</v>
      </c>
      <c r="D170" s="85"/>
      <c r="E170" s="39">
        <v>2003</v>
      </c>
      <c r="F170" s="8">
        <v>42311</v>
      </c>
      <c r="G170" s="39" t="s">
        <v>4</v>
      </c>
      <c r="H170" s="86">
        <v>126.79</v>
      </c>
      <c r="I170" s="87"/>
      <c r="J170" s="39">
        <v>140</v>
      </c>
      <c r="K170" s="84">
        <f t="shared" si="22"/>
        <v>56095.68</v>
      </c>
      <c r="L170" s="85"/>
      <c r="M170" s="6">
        <f t="shared" si="25"/>
        <v>0.32</v>
      </c>
      <c r="N170" s="39">
        <v>2003</v>
      </c>
      <c r="O170" s="8">
        <v>42325</v>
      </c>
      <c r="P170" s="86">
        <v>126.79</v>
      </c>
      <c r="Q170" s="87"/>
      <c r="R170" s="88">
        <f t="shared" si="21"/>
        <v>0</v>
      </c>
      <c r="S170" s="89"/>
      <c r="T170" s="90">
        <f t="shared" si="24"/>
        <v>0</v>
      </c>
      <c r="U170" s="91"/>
    </row>
    <row r="171" spans="2:21" ht="13.5">
      <c r="B171" s="39">
        <v>14</v>
      </c>
      <c r="C171" s="84">
        <f t="shared" si="23"/>
        <v>1402392</v>
      </c>
      <c r="D171" s="85"/>
      <c r="E171" s="39">
        <v>2004</v>
      </c>
      <c r="F171" s="8">
        <v>42340</v>
      </c>
      <c r="G171" s="39" t="s">
        <v>4</v>
      </c>
      <c r="H171" s="86">
        <v>137.02</v>
      </c>
      <c r="I171" s="87"/>
      <c r="J171" s="39">
        <v>97</v>
      </c>
      <c r="K171" s="84">
        <f t="shared" si="22"/>
        <v>56095.68</v>
      </c>
      <c r="L171" s="85"/>
      <c r="M171" s="6">
        <f t="shared" si="25"/>
        <v>0.46</v>
      </c>
      <c r="N171" s="39">
        <v>2005</v>
      </c>
      <c r="O171" s="8">
        <v>42008</v>
      </c>
      <c r="P171" s="86">
        <v>138.29</v>
      </c>
      <c r="Q171" s="87"/>
      <c r="R171" s="88">
        <f t="shared" si="21"/>
        <v>72123</v>
      </c>
      <c r="S171" s="89"/>
      <c r="T171" s="90">
        <f t="shared" si="24"/>
        <v>126.99999999999818</v>
      </c>
      <c r="U171" s="91"/>
    </row>
    <row r="172" spans="2:21" ht="13.5">
      <c r="B172" s="39">
        <v>15</v>
      </c>
      <c r="C172" s="84">
        <f aca="true" t="shared" si="26" ref="C172:C183">IF(R171="","",C171+R171)</f>
        <v>1474515</v>
      </c>
      <c r="D172" s="85"/>
      <c r="E172" s="39">
        <v>2005</v>
      </c>
      <c r="F172" s="8">
        <v>42025</v>
      </c>
      <c r="G172" s="39" t="s">
        <v>4</v>
      </c>
      <c r="H172" s="86">
        <v>133.88</v>
      </c>
      <c r="I172" s="87"/>
      <c r="J172" s="39">
        <v>113</v>
      </c>
      <c r="K172" s="84">
        <f t="shared" si="22"/>
        <v>58980.6</v>
      </c>
      <c r="L172" s="85"/>
      <c r="M172" s="6">
        <f t="shared" si="25"/>
        <v>0.42</v>
      </c>
      <c r="N172" s="39">
        <v>2005</v>
      </c>
      <c r="O172" s="8">
        <v>42029</v>
      </c>
      <c r="P172" s="86">
        <v>133.75</v>
      </c>
      <c r="Q172" s="87"/>
      <c r="R172" s="88">
        <f t="shared" si="21"/>
        <v>-6740</v>
      </c>
      <c r="S172" s="89"/>
      <c r="T172" s="90">
        <f t="shared" si="24"/>
        <v>-113</v>
      </c>
      <c r="U172" s="91"/>
    </row>
    <row r="173" spans="2:21" ht="13.5">
      <c r="B173" s="39">
        <v>16</v>
      </c>
      <c r="C173" s="84">
        <f t="shared" si="26"/>
        <v>1467775</v>
      </c>
      <c r="D173" s="85"/>
      <c r="E173" s="39">
        <v>2005</v>
      </c>
      <c r="F173" s="8">
        <v>42057</v>
      </c>
      <c r="G173" s="39" t="s">
        <v>4</v>
      </c>
      <c r="H173" s="86">
        <v>138.14</v>
      </c>
      <c r="I173" s="87"/>
      <c r="J173" s="39">
        <v>106</v>
      </c>
      <c r="K173" s="84">
        <f t="shared" si="22"/>
        <v>58711</v>
      </c>
      <c r="L173" s="85"/>
      <c r="M173" s="6">
        <f t="shared" si="25"/>
        <v>0.44</v>
      </c>
      <c r="N173" s="39">
        <v>2005</v>
      </c>
      <c r="O173" s="8">
        <v>42064</v>
      </c>
      <c r="P173" s="86">
        <v>138.14</v>
      </c>
      <c r="Q173" s="87"/>
      <c r="R173" s="88">
        <f t="shared" si="21"/>
        <v>0</v>
      </c>
      <c r="S173" s="89"/>
      <c r="T173" s="90">
        <f t="shared" si="24"/>
        <v>0</v>
      </c>
      <c r="U173" s="91"/>
    </row>
    <row r="174" spans="2:21" ht="13.5">
      <c r="B174" s="39">
        <v>17</v>
      </c>
      <c r="C174" s="84">
        <f t="shared" si="26"/>
        <v>1467775</v>
      </c>
      <c r="D174" s="85"/>
      <c r="E174" s="39">
        <v>2005</v>
      </c>
      <c r="F174" s="8">
        <v>42290</v>
      </c>
      <c r="G174" s="39" t="s">
        <v>4</v>
      </c>
      <c r="H174" s="86">
        <v>137.73</v>
      </c>
      <c r="I174" s="87"/>
      <c r="J174" s="39">
        <v>78</v>
      </c>
      <c r="K174" s="84">
        <f t="shared" si="22"/>
        <v>58711</v>
      </c>
      <c r="L174" s="85"/>
      <c r="M174" s="6">
        <f t="shared" si="25"/>
        <v>0.6</v>
      </c>
      <c r="N174" s="39">
        <v>2005</v>
      </c>
      <c r="O174" s="8">
        <v>42291</v>
      </c>
      <c r="P174" s="86">
        <v>137.73</v>
      </c>
      <c r="Q174" s="87"/>
      <c r="R174" s="88">
        <f t="shared" si="21"/>
        <v>0</v>
      </c>
      <c r="S174" s="89"/>
      <c r="T174" s="90">
        <f t="shared" si="24"/>
        <v>0</v>
      </c>
      <c r="U174" s="91"/>
    </row>
    <row r="175" spans="2:21" ht="13.5">
      <c r="B175" s="39">
        <v>18</v>
      </c>
      <c r="C175" s="84">
        <f t="shared" si="26"/>
        <v>1467775</v>
      </c>
      <c r="D175" s="85"/>
      <c r="E175" s="39">
        <v>2005</v>
      </c>
      <c r="F175" s="8">
        <v>42331</v>
      </c>
      <c r="G175" s="39" t="s">
        <v>4</v>
      </c>
      <c r="H175" s="86">
        <v>140.5</v>
      </c>
      <c r="I175" s="87"/>
      <c r="J175" s="39">
        <v>101</v>
      </c>
      <c r="K175" s="84">
        <f t="shared" si="22"/>
        <v>58711</v>
      </c>
      <c r="L175" s="85"/>
      <c r="M175" s="6">
        <f t="shared" si="25"/>
        <v>0.47</v>
      </c>
      <c r="N175" s="39">
        <v>2005</v>
      </c>
      <c r="O175" s="8">
        <v>141.25</v>
      </c>
      <c r="P175" s="86">
        <v>141.25</v>
      </c>
      <c r="Q175" s="87"/>
      <c r="R175" s="88">
        <f t="shared" si="21"/>
        <v>43518</v>
      </c>
      <c r="S175" s="89"/>
      <c r="T175" s="90">
        <f t="shared" si="24"/>
        <v>75</v>
      </c>
      <c r="U175" s="91"/>
    </row>
    <row r="176" spans="2:21" ht="13.5">
      <c r="B176" s="39">
        <v>19</v>
      </c>
      <c r="C176" s="84">
        <f t="shared" si="26"/>
        <v>1511293</v>
      </c>
      <c r="D176" s="85"/>
      <c r="E176" s="39">
        <v>2006</v>
      </c>
      <c r="F176" s="8">
        <v>42023</v>
      </c>
      <c r="G176" s="39" t="s">
        <v>4</v>
      </c>
      <c r="H176" s="86">
        <v>139.75</v>
      </c>
      <c r="I176" s="87"/>
      <c r="J176" s="39">
        <v>97</v>
      </c>
      <c r="K176" s="84">
        <f t="shared" si="22"/>
        <v>60451.72</v>
      </c>
      <c r="L176" s="85"/>
      <c r="M176" s="6">
        <f t="shared" si="25"/>
        <v>0.5</v>
      </c>
      <c r="N176" s="39">
        <v>2006</v>
      </c>
      <c r="O176" s="8">
        <v>42042</v>
      </c>
      <c r="P176" s="86">
        <v>141.5</v>
      </c>
      <c r="Q176" s="87"/>
      <c r="R176" s="88">
        <f t="shared" si="21"/>
        <v>108024</v>
      </c>
      <c r="S176" s="89"/>
      <c r="T176" s="90">
        <f t="shared" si="24"/>
        <v>175</v>
      </c>
      <c r="U176" s="91"/>
    </row>
    <row r="177" spans="2:21" ht="13.5">
      <c r="B177" s="39">
        <v>20</v>
      </c>
      <c r="C177" s="84">
        <f t="shared" si="26"/>
        <v>1619317</v>
      </c>
      <c r="D177" s="85"/>
      <c r="E177" s="39">
        <v>2006</v>
      </c>
      <c r="F177" s="8">
        <v>42147</v>
      </c>
      <c r="G177" s="39" t="s">
        <v>4</v>
      </c>
      <c r="H177" s="86">
        <v>143.86</v>
      </c>
      <c r="I177" s="87"/>
      <c r="J177" s="39">
        <v>124</v>
      </c>
      <c r="K177" s="84">
        <f t="shared" si="22"/>
        <v>64772.68</v>
      </c>
      <c r="L177" s="85"/>
      <c r="M177" s="6">
        <f t="shared" si="25"/>
        <v>0.42</v>
      </c>
      <c r="N177" s="39">
        <v>2006</v>
      </c>
      <c r="O177" s="8">
        <v>42149</v>
      </c>
      <c r="P177" s="86">
        <v>143.86</v>
      </c>
      <c r="Q177" s="87"/>
      <c r="R177" s="88">
        <f t="shared" si="21"/>
        <v>0</v>
      </c>
      <c r="S177" s="89"/>
      <c r="T177" s="90">
        <f t="shared" si="24"/>
        <v>0</v>
      </c>
      <c r="U177" s="91"/>
    </row>
    <row r="178" spans="2:21" ht="13.5">
      <c r="B178" s="39">
        <v>21</v>
      </c>
      <c r="C178" s="84">
        <f t="shared" si="26"/>
        <v>1619317</v>
      </c>
      <c r="D178" s="85"/>
      <c r="E178" s="39">
        <v>2007</v>
      </c>
      <c r="F178" s="8">
        <v>42093</v>
      </c>
      <c r="G178" s="39" t="s">
        <v>4</v>
      </c>
      <c r="H178" s="86">
        <v>157.59</v>
      </c>
      <c r="I178" s="87"/>
      <c r="J178" s="39">
        <v>94</v>
      </c>
      <c r="K178" s="84">
        <f t="shared" si="22"/>
        <v>64772.68</v>
      </c>
      <c r="L178" s="85"/>
      <c r="M178" s="6">
        <f t="shared" si="25"/>
        <v>0.55</v>
      </c>
      <c r="N178" s="39">
        <v>2007</v>
      </c>
      <c r="O178" s="8">
        <v>42209</v>
      </c>
      <c r="P178" s="86">
        <v>166.48</v>
      </c>
      <c r="Q178" s="87"/>
      <c r="R178" s="88">
        <f t="shared" si="21"/>
        <v>603641</v>
      </c>
      <c r="S178" s="89"/>
      <c r="T178" s="90">
        <f t="shared" si="24"/>
        <v>888.9999999999986</v>
      </c>
      <c r="U178" s="91"/>
    </row>
    <row r="179" spans="2:21" ht="13.5">
      <c r="B179" s="39">
        <v>22</v>
      </c>
      <c r="C179" s="84">
        <f t="shared" si="26"/>
        <v>2222958</v>
      </c>
      <c r="D179" s="85"/>
      <c r="E179" s="39">
        <v>2007</v>
      </c>
      <c r="F179" s="8">
        <v>42261</v>
      </c>
      <c r="G179" s="39" t="s">
        <v>4</v>
      </c>
      <c r="H179" s="86">
        <v>160.22</v>
      </c>
      <c r="I179" s="87"/>
      <c r="J179" s="39">
        <v>145</v>
      </c>
      <c r="K179" s="84">
        <f t="shared" si="22"/>
        <v>88918.32</v>
      </c>
      <c r="L179" s="85"/>
      <c r="M179" s="6">
        <f t="shared" si="25"/>
        <v>0.49</v>
      </c>
      <c r="N179" s="39">
        <v>2007</v>
      </c>
      <c r="O179" s="8">
        <v>42320</v>
      </c>
      <c r="P179" s="86">
        <v>160.45</v>
      </c>
      <c r="Q179" s="87"/>
      <c r="R179" s="88">
        <f t="shared" si="21"/>
        <v>13913</v>
      </c>
      <c r="S179" s="89"/>
      <c r="T179" s="90">
        <f t="shared" si="24"/>
        <v>22.999999999998977</v>
      </c>
      <c r="U179" s="91"/>
    </row>
    <row r="180" spans="2:21" ht="13.5">
      <c r="B180" s="39">
        <v>23</v>
      </c>
      <c r="C180" s="84">
        <f t="shared" si="26"/>
        <v>2236871</v>
      </c>
      <c r="D180" s="85"/>
      <c r="E180" s="39">
        <v>2007</v>
      </c>
      <c r="F180" s="8">
        <v>42330</v>
      </c>
      <c r="G180" s="39" t="s">
        <v>3</v>
      </c>
      <c r="H180" s="86">
        <v>160.83</v>
      </c>
      <c r="I180" s="87"/>
      <c r="J180" s="39">
        <v>144</v>
      </c>
      <c r="K180" s="84">
        <f t="shared" si="22"/>
        <v>89474.84</v>
      </c>
      <c r="L180" s="85"/>
      <c r="M180" s="6">
        <f t="shared" si="25"/>
        <v>0.5</v>
      </c>
      <c r="N180" s="39">
        <v>2007</v>
      </c>
      <c r="O180" s="8">
        <v>42334</v>
      </c>
      <c r="P180" s="86">
        <v>160.83</v>
      </c>
      <c r="Q180" s="87"/>
      <c r="R180" s="88">
        <f t="shared" si="21"/>
        <v>0</v>
      </c>
      <c r="S180" s="89"/>
      <c r="T180" s="90">
        <f t="shared" si="24"/>
        <v>0</v>
      </c>
      <c r="U180" s="91"/>
    </row>
    <row r="181" spans="2:21" ht="13.5">
      <c r="B181" s="39">
        <v>24</v>
      </c>
      <c r="C181" s="84">
        <f t="shared" si="26"/>
        <v>2236871</v>
      </c>
      <c r="D181" s="85"/>
      <c r="E181" s="39">
        <v>2007</v>
      </c>
      <c r="F181" s="8">
        <v>42342</v>
      </c>
      <c r="G181" s="39" t="s">
        <v>4</v>
      </c>
      <c r="H181" s="86">
        <v>162.38</v>
      </c>
      <c r="I181" s="87"/>
      <c r="J181" s="39">
        <v>144</v>
      </c>
      <c r="K181" s="84">
        <f t="shared" si="22"/>
        <v>89474.84</v>
      </c>
      <c r="L181" s="85"/>
      <c r="M181" s="6">
        <f t="shared" si="25"/>
        <v>0.5</v>
      </c>
      <c r="N181" s="39">
        <v>2008</v>
      </c>
      <c r="O181" s="8">
        <v>42006</v>
      </c>
      <c r="P181" s="86">
        <v>160.74</v>
      </c>
      <c r="Q181" s="87"/>
      <c r="R181" s="88">
        <f t="shared" si="21"/>
        <v>-101234</v>
      </c>
      <c r="S181" s="89"/>
      <c r="T181" s="90">
        <f t="shared" si="24"/>
        <v>-144</v>
      </c>
      <c r="U181" s="91"/>
    </row>
    <row r="182" spans="2:21" ht="13.5">
      <c r="B182" s="39">
        <v>25</v>
      </c>
      <c r="C182" s="84">
        <f t="shared" si="26"/>
        <v>2135637</v>
      </c>
      <c r="D182" s="85"/>
      <c r="E182" s="39">
        <v>2008</v>
      </c>
      <c r="F182" s="8">
        <v>42022</v>
      </c>
      <c r="G182" s="39" t="s">
        <v>3</v>
      </c>
      <c r="H182" s="86">
        <v>155.72</v>
      </c>
      <c r="I182" s="87"/>
      <c r="J182" s="39">
        <v>217</v>
      </c>
      <c r="K182" s="84">
        <f t="shared" si="22"/>
        <v>85425.48</v>
      </c>
      <c r="L182" s="85"/>
      <c r="M182" s="6">
        <f t="shared" si="25"/>
        <v>0.31</v>
      </c>
      <c r="N182" s="39">
        <v>2008</v>
      </c>
      <c r="O182" s="8">
        <v>42028</v>
      </c>
      <c r="P182" s="86">
        <v>155.72</v>
      </c>
      <c r="Q182" s="87"/>
      <c r="R182" s="88">
        <f t="shared" si="21"/>
        <v>0</v>
      </c>
      <c r="S182" s="89"/>
      <c r="T182" s="90">
        <f t="shared" si="24"/>
        <v>0</v>
      </c>
      <c r="U182" s="91"/>
    </row>
    <row r="183" spans="2:21" ht="13.5">
      <c r="B183" s="39">
        <v>26</v>
      </c>
      <c r="C183" s="84">
        <f t="shared" si="26"/>
        <v>2135637</v>
      </c>
      <c r="D183" s="85"/>
      <c r="E183" s="39">
        <v>2008</v>
      </c>
      <c r="F183" s="8">
        <v>42193</v>
      </c>
      <c r="G183" s="39" t="s">
        <v>4</v>
      </c>
      <c r="H183" s="86">
        <v>168.56</v>
      </c>
      <c r="I183" s="87"/>
      <c r="J183" s="39">
        <v>137</v>
      </c>
      <c r="K183" s="84">
        <f t="shared" si="22"/>
        <v>85425.48</v>
      </c>
      <c r="L183" s="85"/>
      <c r="M183" s="6">
        <f t="shared" si="25"/>
        <v>0.5</v>
      </c>
      <c r="N183" s="39">
        <v>2008</v>
      </c>
      <c r="O183" s="8">
        <v>42200</v>
      </c>
      <c r="P183" s="86">
        <v>168.56</v>
      </c>
      <c r="Q183" s="87"/>
      <c r="R183" s="88">
        <f t="shared" si="21"/>
        <v>0</v>
      </c>
      <c r="S183" s="89"/>
      <c r="T183" s="90">
        <f t="shared" si="24"/>
        <v>0</v>
      </c>
      <c r="U183" s="91"/>
    </row>
    <row r="184" spans="2:21" ht="13.5">
      <c r="B184" s="39">
        <v>27</v>
      </c>
      <c r="C184" s="84">
        <f>IF(R183="","",C183+R183)</f>
        <v>2135637</v>
      </c>
      <c r="D184" s="85"/>
      <c r="E184" s="39">
        <v>2008</v>
      </c>
      <c r="F184" s="8">
        <v>42216</v>
      </c>
      <c r="G184" s="39" t="s">
        <v>3</v>
      </c>
      <c r="H184" s="86">
        <v>168.05</v>
      </c>
      <c r="I184" s="87"/>
      <c r="J184" s="39">
        <v>115</v>
      </c>
      <c r="K184" s="84">
        <f t="shared" si="22"/>
        <v>85425.48</v>
      </c>
      <c r="L184" s="85"/>
      <c r="M184" s="6">
        <f t="shared" si="25"/>
        <v>0.6</v>
      </c>
      <c r="N184" s="39">
        <v>2008</v>
      </c>
      <c r="O184" s="8">
        <v>42222</v>
      </c>
      <c r="P184" s="86">
        <v>168.05</v>
      </c>
      <c r="Q184" s="87"/>
      <c r="R184" s="88">
        <f t="shared" si="21"/>
        <v>0</v>
      </c>
      <c r="S184" s="89"/>
      <c r="T184" s="90">
        <f t="shared" si="24"/>
        <v>0</v>
      </c>
      <c r="U184" s="91"/>
    </row>
    <row r="185" spans="2:21" ht="13.5">
      <c r="B185" s="39">
        <v>28</v>
      </c>
      <c r="C185" s="84">
        <f>IF(R184="","",C184+R184)</f>
        <v>2135637</v>
      </c>
      <c r="D185" s="85"/>
      <c r="E185" s="39">
        <v>2008</v>
      </c>
      <c r="F185" s="8">
        <v>42257</v>
      </c>
      <c r="G185" s="39" t="s">
        <v>3</v>
      </c>
      <c r="H185" s="86">
        <v>150.16</v>
      </c>
      <c r="I185" s="87"/>
      <c r="J185" s="39">
        <v>240</v>
      </c>
      <c r="K185" s="84">
        <f t="shared" si="22"/>
        <v>85425.48</v>
      </c>
      <c r="L185" s="85"/>
      <c r="M185" s="6">
        <f t="shared" si="25"/>
        <v>0.28</v>
      </c>
      <c r="N185" s="39">
        <v>2008</v>
      </c>
      <c r="O185" s="8">
        <v>42259</v>
      </c>
      <c r="P185" s="86">
        <v>150.16</v>
      </c>
      <c r="Q185" s="87"/>
      <c r="R185" s="88">
        <f t="shared" si="21"/>
        <v>0</v>
      </c>
      <c r="S185" s="89"/>
      <c r="T185" s="90">
        <f t="shared" si="24"/>
        <v>0</v>
      </c>
      <c r="U185" s="91"/>
    </row>
    <row r="186" spans="2:21" ht="13.5">
      <c r="B186" s="39">
        <v>29</v>
      </c>
      <c r="C186" s="84">
        <f aca="true" t="shared" si="27" ref="C186:C199">IF(R185="","",C185+R185)</f>
        <v>2135637</v>
      </c>
      <c r="D186" s="85"/>
      <c r="E186" s="39">
        <v>2008</v>
      </c>
      <c r="F186" s="8">
        <v>42284</v>
      </c>
      <c r="G186" s="39" t="s">
        <v>3</v>
      </c>
      <c r="H186" s="86">
        <v>136.49</v>
      </c>
      <c r="I186" s="87"/>
      <c r="J186" s="39">
        <v>451</v>
      </c>
      <c r="K186" s="84">
        <f t="shared" si="22"/>
        <v>85425.48</v>
      </c>
      <c r="L186" s="85"/>
      <c r="M186" s="6">
        <f t="shared" si="25"/>
        <v>0.15</v>
      </c>
      <c r="N186" s="39">
        <v>2008</v>
      </c>
      <c r="O186" s="8">
        <v>42290</v>
      </c>
      <c r="P186" s="86">
        <v>136.49</v>
      </c>
      <c r="Q186" s="87"/>
      <c r="R186" s="88">
        <f t="shared" si="21"/>
        <v>0</v>
      </c>
      <c r="S186" s="89"/>
      <c r="T186" s="90">
        <f t="shared" si="24"/>
        <v>0</v>
      </c>
      <c r="U186" s="91"/>
    </row>
    <row r="187" spans="2:21" ht="13.5">
      <c r="B187" s="39">
        <v>30</v>
      </c>
      <c r="C187" s="84">
        <f t="shared" si="27"/>
        <v>2135637</v>
      </c>
      <c r="D187" s="85"/>
      <c r="E187" s="39">
        <v>2008</v>
      </c>
      <c r="F187" s="8">
        <v>42278</v>
      </c>
      <c r="G187" s="39" t="s">
        <v>3</v>
      </c>
      <c r="H187" s="86">
        <v>138.49</v>
      </c>
      <c r="I187" s="87"/>
      <c r="J187" s="39">
        <v>336</v>
      </c>
      <c r="K187" s="84">
        <f t="shared" si="22"/>
        <v>85425.48</v>
      </c>
      <c r="L187" s="85"/>
      <c r="M187" s="6">
        <f t="shared" si="25"/>
        <v>0.2</v>
      </c>
      <c r="N187" s="39">
        <v>2009</v>
      </c>
      <c r="O187" s="8">
        <v>42086</v>
      </c>
      <c r="P187" s="86">
        <v>131.05</v>
      </c>
      <c r="Q187" s="87"/>
      <c r="R187" s="88">
        <f t="shared" si="21"/>
        <v>183703</v>
      </c>
      <c r="S187" s="89"/>
      <c r="T187" s="90">
        <f t="shared" si="24"/>
        <v>743.9999999999998</v>
      </c>
      <c r="U187" s="91"/>
    </row>
    <row r="188" spans="2:21" ht="13.5">
      <c r="B188" s="39">
        <v>31</v>
      </c>
      <c r="C188" s="84">
        <f t="shared" si="27"/>
        <v>2319340</v>
      </c>
      <c r="D188" s="85"/>
      <c r="E188" s="39">
        <v>2009</v>
      </c>
      <c r="F188" s="8">
        <v>42150</v>
      </c>
      <c r="G188" s="39" t="s">
        <v>4</v>
      </c>
      <c r="H188" s="86">
        <v>133.28</v>
      </c>
      <c r="I188" s="87"/>
      <c r="J188" s="39">
        <v>186</v>
      </c>
      <c r="K188" s="84">
        <f t="shared" si="22"/>
        <v>92773.6</v>
      </c>
      <c r="L188" s="85"/>
      <c r="M188" s="6">
        <f t="shared" si="25"/>
        <v>0.4</v>
      </c>
      <c r="N188" s="39">
        <v>2009</v>
      </c>
      <c r="O188" s="8">
        <v>42171</v>
      </c>
      <c r="P188" s="86">
        <v>133.28</v>
      </c>
      <c r="Q188" s="87"/>
      <c r="R188" s="88">
        <f t="shared" si="21"/>
        <v>0</v>
      </c>
      <c r="S188" s="89"/>
      <c r="T188" s="90">
        <f t="shared" si="24"/>
        <v>0</v>
      </c>
      <c r="U188" s="91"/>
    </row>
    <row r="189" spans="2:21" ht="13.5">
      <c r="B189" s="39">
        <v>32</v>
      </c>
      <c r="C189" s="84">
        <f t="shared" si="27"/>
        <v>2319340</v>
      </c>
      <c r="D189" s="85"/>
      <c r="E189" s="39">
        <v>2009</v>
      </c>
      <c r="F189" s="8">
        <v>42201</v>
      </c>
      <c r="G189" s="39" t="s">
        <v>4</v>
      </c>
      <c r="H189" s="86">
        <v>133.22</v>
      </c>
      <c r="I189" s="87"/>
      <c r="J189" s="39">
        <v>167</v>
      </c>
      <c r="K189" s="84">
        <f t="shared" si="22"/>
        <v>92773.6</v>
      </c>
      <c r="L189" s="85"/>
      <c r="M189" s="6">
        <f t="shared" si="25"/>
        <v>0.44</v>
      </c>
      <c r="N189" s="39">
        <v>2009</v>
      </c>
      <c r="O189" s="8">
        <v>42206</v>
      </c>
      <c r="P189" s="86">
        <v>133.22</v>
      </c>
      <c r="Q189" s="87"/>
      <c r="R189" s="88">
        <f aca="true" t="shared" si="28" ref="R189:R204">IF(O189="","",ROUNDDOWN((IF(G189="売",H189-P189,P189-H189))*M189*10000000/81,0))</f>
        <v>0</v>
      </c>
      <c r="S189" s="89"/>
      <c r="T189" s="90">
        <f t="shared" si="24"/>
        <v>0</v>
      </c>
      <c r="U189" s="91"/>
    </row>
    <row r="190" spans="2:21" ht="13.5">
      <c r="B190" s="39">
        <v>33</v>
      </c>
      <c r="C190" s="84">
        <f t="shared" si="27"/>
        <v>2319340</v>
      </c>
      <c r="D190" s="85"/>
      <c r="E190" s="39">
        <v>2009</v>
      </c>
      <c r="F190" s="8">
        <v>42265</v>
      </c>
      <c r="G190" s="39" t="s">
        <v>4</v>
      </c>
      <c r="H190" s="86">
        <v>134.63</v>
      </c>
      <c r="I190" s="87"/>
      <c r="J190" s="39">
        <v>97</v>
      </c>
      <c r="K190" s="84">
        <f t="shared" si="22"/>
        <v>92773.6</v>
      </c>
      <c r="L190" s="85"/>
      <c r="M190" s="6">
        <f t="shared" si="25"/>
        <v>0.77</v>
      </c>
      <c r="N190" s="39">
        <v>2009</v>
      </c>
      <c r="O190" s="8">
        <v>42270</v>
      </c>
      <c r="P190" s="86">
        <v>134.63</v>
      </c>
      <c r="Q190" s="87"/>
      <c r="R190" s="88">
        <f t="shared" si="28"/>
        <v>0</v>
      </c>
      <c r="S190" s="89"/>
      <c r="T190" s="90">
        <f t="shared" si="24"/>
        <v>0</v>
      </c>
      <c r="U190" s="91"/>
    </row>
    <row r="191" spans="2:21" ht="13.5">
      <c r="B191" s="39">
        <v>34</v>
      </c>
      <c r="C191" s="84">
        <f t="shared" si="27"/>
        <v>2319340</v>
      </c>
      <c r="D191" s="85"/>
      <c r="E191" s="39">
        <v>2010</v>
      </c>
      <c r="F191" s="8">
        <v>42134</v>
      </c>
      <c r="G191" s="39" t="s">
        <v>3</v>
      </c>
      <c r="H191" s="86">
        <v>118.02</v>
      </c>
      <c r="I191" s="87"/>
      <c r="J191" s="39">
        <v>421</v>
      </c>
      <c r="K191" s="84">
        <f t="shared" si="22"/>
        <v>92773.6</v>
      </c>
      <c r="L191" s="85"/>
      <c r="M191" s="6">
        <f t="shared" si="25"/>
        <v>0.17</v>
      </c>
      <c r="N191" s="39">
        <v>2010</v>
      </c>
      <c r="O191" s="8">
        <v>42201</v>
      </c>
      <c r="P191" s="86">
        <v>113.4</v>
      </c>
      <c r="Q191" s="87"/>
      <c r="R191" s="88">
        <f t="shared" si="28"/>
        <v>96962</v>
      </c>
      <c r="S191" s="89"/>
      <c r="T191" s="90">
        <f t="shared" si="24"/>
        <v>461.99999999999903</v>
      </c>
      <c r="U191" s="91"/>
    </row>
    <row r="192" spans="2:21" ht="13.5">
      <c r="B192" s="39">
        <v>35</v>
      </c>
      <c r="C192" s="84">
        <f t="shared" si="27"/>
        <v>2416302</v>
      </c>
      <c r="D192" s="85"/>
      <c r="E192" s="39">
        <v>2010</v>
      </c>
      <c r="F192" s="8">
        <v>42261</v>
      </c>
      <c r="G192" s="39" t="s">
        <v>4</v>
      </c>
      <c r="H192" s="86">
        <v>108.27</v>
      </c>
      <c r="I192" s="87"/>
      <c r="J192" s="39">
        <v>153</v>
      </c>
      <c r="K192" s="84">
        <f t="shared" si="22"/>
        <v>96652.08</v>
      </c>
      <c r="L192" s="85"/>
      <c r="M192" s="6">
        <f t="shared" si="25"/>
        <v>0.51</v>
      </c>
      <c r="N192" s="39">
        <v>2010</v>
      </c>
      <c r="O192" s="8">
        <v>42329</v>
      </c>
      <c r="P192" s="86">
        <v>111.51</v>
      </c>
      <c r="Q192" s="87"/>
      <c r="R192" s="88">
        <f t="shared" si="28"/>
        <v>204000</v>
      </c>
      <c r="S192" s="89"/>
      <c r="T192" s="90">
        <f t="shared" si="24"/>
        <v>324.0000000000009</v>
      </c>
      <c r="U192" s="91"/>
    </row>
    <row r="193" spans="2:21" ht="13.5">
      <c r="B193" s="39">
        <v>36</v>
      </c>
      <c r="C193" s="84">
        <f t="shared" si="27"/>
        <v>2620302</v>
      </c>
      <c r="D193" s="85"/>
      <c r="E193" s="39">
        <v>2011</v>
      </c>
      <c r="F193" s="8">
        <v>42158</v>
      </c>
      <c r="G193" s="39" t="s">
        <v>4</v>
      </c>
      <c r="H193" s="86">
        <v>117.57</v>
      </c>
      <c r="I193" s="87"/>
      <c r="J193" s="39">
        <v>171</v>
      </c>
      <c r="K193" s="84">
        <f t="shared" si="22"/>
        <v>104812.08</v>
      </c>
      <c r="L193" s="85"/>
      <c r="M193" s="6">
        <f t="shared" si="25"/>
        <v>0.49</v>
      </c>
      <c r="N193" s="39">
        <v>2011</v>
      </c>
      <c r="O193" s="8">
        <v>42162</v>
      </c>
      <c r="P193" s="86">
        <v>117.57</v>
      </c>
      <c r="Q193" s="87"/>
      <c r="R193" s="88">
        <f t="shared" si="28"/>
        <v>0</v>
      </c>
      <c r="S193" s="89"/>
      <c r="T193" s="90">
        <f t="shared" si="24"/>
        <v>0</v>
      </c>
      <c r="U193" s="91"/>
    </row>
    <row r="194" spans="2:21" ht="13.5">
      <c r="B194" s="39">
        <v>37</v>
      </c>
      <c r="C194" s="84">
        <f t="shared" si="27"/>
        <v>2620302</v>
      </c>
      <c r="D194" s="85"/>
      <c r="E194" s="39">
        <v>2011</v>
      </c>
      <c r="F194" s="8">
        <v>42231</v>
      </c>
      <c r="G194" s="39" t="s">
        <v>3</v>
      </c>
      <c r="H194" s="86">
        <v>110.19</v>
      </c>
      <c r="I194" s="87"/>
      <c r="J194" s="39">
        <v>324</v>
      </c>
      <c r="K194" s="84">
        <f t="shared" si="22"/>
        <v>104812.08</v>
      </c>
      <c r="L194" s="85"/>
      <c r="M194" s="6">
        <f t="shared" si="25"/>
        <v>0.26</v>
      </c>
      <c r="N194" s="39">
        <v>2011</v>
      </c>
      <c r="O194" s="8">
        <v>42231</v>
      </c>
      <c r="P194" s="86">
        <v>110.19</v>
      </c>
      <c r="Q194" s="87"/>
      <c r="R194" s="88">
        <f t="shared" si="28"/>
        <v>0</v>
      </c>
      <c r="S194" s="89"/>
      <c r="T194" s="90">
        <f t="shared" si="24"/>
        <v>0</v>
      </c>
      <c r="U194" s="91"/>
    </row>
    <row r="195" spans="2:21" ht="13.5">
      <c r="B195" s="39">
        <v>38</v>
      </c>
      <c r="C195" s="84">
        <f t="shared" si="27"/>
        <v>2620302</v>
      </c>
      <c r="D195" s="85"/>
      <c r="E195" s="39">
        <v>2012</v>
      </c>
      <c r="F195" s="8">
        <v>42075</v>
      </c>
      <c r="G195" s="39" t="s">
        <v>4</v>
      </c>
      <c r="H195" s="86">
        <v>108.28</v>
      </c>
      <c r="I195" s="87"/>
      <c r="J195" s="39">
        <v>80</v>
      </c>
      <c r="K195" s="84">
        <f t="shared" si="22"/>
        <v>104812.08</v>
      </c>
      <c r="L195" s="85"/>
      <c r="M195" s="6">
        <f t="shared" si="25"/>
        <v>1.06</v>
      </c>
      <c r="N195" s="39">
        <v>2012</v>
      </c>
      <c r="O195" s="8">
        <v>42098</v>
      </c>
      <c r="P195" s="86">
        <v>108.28</v>
      </c>
      <c r="Q195" s="87"/>
      <c r="R195" s="88">
        <f t="shared" si="28"/>
        <v>0</v>
      </c>
      <c r="S195" s="89"/>
      <c r="T195" s="90">
        <f t="shared" si="24"/>
        <v>0</v>
      </c>
      <c r="U195" s="91"/>
    </row>
    <row r="196" spans="2:21" ht="13.5">
      <c r="B196" s="39">
        <v>39</v>
      </c>
      <c r="C196" s="84">
        <f t="shared" si="27"/>
        <v>2620302</v>
      </c>
      <c r="D196" s="85"/>
      <c r="E196" s="39">
        <v>2012</v>
      </c>
      <c r="F196" s="8">
        <v>42260</v>
      </c>
      <c r="G196" s="39" t="s">
        <v>4</v>
      </c>
      <c r="H196" s="86">
        <v>100.76</v>
      </c>
      <c r="I196" s="87"/>
      <c r="J196" s="39">
        <v>133</v>
      </c>
      <c r="K196" s="84">
        <f t="shared" si="22"/>
        <v>104812.08</v>
      </c>
      <c r="L196" s="85"/>
      <c r="M196" s="6">
        <f t="shared" si="25"/>
        <v>0.63</v>
      </c>
      <c r="N196" s="39">
        <v>2012</v>
      </c>
      <c r="O196" s="8">
        <v>42261</v>
      </c>
      <c r="P196" s="86">
        <v>100.76</v>
      </c>
      <c r="Q196" s="87"/>
      <c r="R196" s="88">
        <f t="shared" si="28"/>
        <v>0</v>
      </c>
      <c r="S196" s="89"/>
      <c r="T196" s="90">
        <f t="shared" si="24"/>
        <v>0</v>
      </c>
      <c r="U196" s="91"/>
    </row>
    <row r="197" spans="2:21" ht="13.5">
      <c r="B197" s="39">
        <v>40</v>
      </c>
      <c r="C197" s="84">
        <f t="shared" si="27"/>
        <v>2620302</v>
      </c>
      <c r="D197" s="85"/>
      <c r="E197" s="39">
        <v>2012</v>
      </c>
      <c r="F197" s="8">
        <v>42336</v>
      </c>
      <c r="G197" s="39" t="s">
        <v>4</v>
      </c>
      <c r="H197" s="86">
        <v>106.34</v>
      </c>
      <c r="I197" s="87"/>
      <c r="J197" s="39">
        <v>110</v>
      </c>
      <c r="K197" s="84">
        <f t="shared" si="22"/>
        <v>104812.08</v>
      </c>
      <c r="L197" s="85"/>
      <c r="M197" s="6">
        <f t="shared" si="25"/>
        <v>0.77</v>
      </c>
      <c r="N197" s="39">
        <v>2012</v>
      </c>
      <c r="O197" s="8">
        <v>42345</v>
      </c>
      <c r="P197" s="86">
        <v>106.34</v>
      </c>
      <c r="Q197" s="87"/>
      <c r="R197" s="88">
        <f t="shared" si="28"/>
        <v>0</v>
      </c>
      <c r="S197" s="89"/>
      <c r="T197" s="90">
        <f t="shared" si="24"/>
        <v>0</v>
      </c>
      <c r="U197" s="91"/>
    </row>
    <row r="198" spans="2:21" ht="13.5">
      <c r="B198" s="39">
        <v>41</v>
      </c>
      <c r="C198" s="84">
        <f t="shared" si="27"/>
        <v>2620302</v>
      </c>
      <c r="D198" s="85"/>
      <c r="E198" s="39">
        <v>2013</v>
      </c>
      <c r="F198" s="8">
        <v>42321</v>
      </c>
      <c r="G198" s="39" t="s">
        <v>4</v>
      </c>
      <c r="H198" s="86">
        <v>133.96</v>
      </c>
      <c r="I198" s="87"/>
      <c r="J198" s="39">
        <v>75</v>
      </c>
      <c r="K198" s="84">
        <f t="shared" si="22"/>
        <v>104812.08</v>
      </c>
      <c r="L198" s="85"/>
      <c r="M198" s="6">
        <f t="shared" si="25"/>
        <v>1.13</v>
      </c>
      <c r="N198" s="39">
        <v>2014</v>
      </c>
      <c r="O198" s="8">
        <v>42017</v>
      </c>
      <c r="P198" s="86">
        <v>140.99</v>
      </c>
      <c r="Q198" s="87"/>
      <c r="R198" s="88">
        <f t="shared" si="28"/>
        <v>980728</v>
      </c>
      <c r="S198" s="89"/>
      <c r="T198" s="90">
        <f t="shared" si="24"/>
        <v>703.0000000000001</v>
      </c>
      <c r="U198" s="91"/>
    </row>
    <row r="199" spans="2:21" ht="13.5">
      <c r="B199" s="39">
        <v>42</v>
      </c>
      <c r="C199" s="84">
        <f t="shared" si="27"/>
        <v>3601030</v>
      </c>
      <c r="D199" s="85"/>
      <c r="E199" s="39">
        <v>2014</v>
      </c>
      <c r="F199" s="8">
        <v>42164</v>
      </c>
      <c r="G199" s="39" t="s">
        <v>4</v>
      </c>
      <c r="H199" s="86">
        <v>139.96</v>
      </c>
      <c r="I199" s="87"/>
      <c r="J199" s="39">
        <v>131</v>
      </c>
      <c r="K199" s="84">
        <f t="shared" si="22"/>
        <v>144041.2</v>
      </c>
      <c r="L199" s="85"/>
      <c r="M199" s="6">
        <f t="shared" si="25"/>
        <v>0.89</v>
      </c>
      <c r="N199" s="39">
        <v>2014</v>
      </c>
      <c r="O199" s="8">
        <v>42165</v>
      </c>
      <c r="P199" s="86">
        <v>138.65</v>
      </c>
      <c r="Q199" s="87"/>
      <c r="R199" s="88">
        <f t="shared" si="28"/>
        <v>-143938</v>
      </c>
      <c r="S199" s="89"/>
      <c r="T199" s="90">
        <f t="shared" si="24"/>
        <v>-131</v>
      </c>
      <c r="U199" s="91"/>
    </row>
    <row r="200" spans="2:21" ht="13.5">
      <c r="B200" s="39">
        <v>43</v>
      </c>
      <c r="C200" s="84">
        <f>IF(R199="","",C199+R199)</f>
        <v>3457092</v>
      </c>
      <c r="D200" s="85"/>
      <c r="E200" s="39">
        <v>2014</v>
      </c>
      <c r="F200" s="8">
        <v>42333</v>
      </c>
      <c r="G200" s="39" t="s">
        <v>4</v>
      </c>
      <c r="H200" s="86">
        <v>147.4</v>
      </c>
      <c r="I200" s="87"/>
      <c r="J200" s="39">
        <v>121</v>
      </c>
      <c r="K200" s="84">
        <f t="shared" si="22"/>
        <v>138283.68</v>
      </c>
      <c r="L200" s="85"/>
      <c r="M200" s="6">
        <f t="shared" si="25"/>
        <v>0.92</v>
      </c>
      <c r="N200" s="39">
        <v>2014</v>
      </c>
      <c r="O200" s="8">
        <v>42341</v>
      </c>
      <c r="P200" s="86">
        <v>147.4</v>
      </c>
      <c r="Q200" s="87"/>
      <c r="R200" s="88">
        <f t="shared" si="28"/>
        <v>0</v>
      </c>
      <c r="S200" s="89"/>
      <c r="T200" s="90">
        <f t="shared" si="24"/>
        <v>0</v>
      </c>
      <c r="U200" s="91"/>
    </row>
    <row r="201" spans="2:21" ht="13.5">
      <c r="B201" s="39">
        <v>44</v>
      </c>
      <c r="C201" s="84">
        <f>IF(R200="","",C200+R200)</f>
        <v>3457092</v>
      </c>
      <c r="D201" s="85"/>
      <c r="E201" s="39">
        <v>2015</v>
      </c>
      <c r="F201" s="8">
        <v>42198</v>
      </c>
      <c r="G201" s="39" t="s">
        <v>3</v>
      </c>
      <c r="H201" s="86">
        <v>135.53</v>
      </c>
      <c r="I201" s="87"/>
      <c r="J201" s="39">
        <v>230</v>
      </c>
      <c r="K201" s="84">
        <f t="shared" si="22"/>
        <v>138283.68</v>
      </c>
      <c r="L201" s="85"/>
      <c r="M201" s="6">
        <f t="shared" si="25"/>
        <v>0.48</v>
      </c>
      <c r="N201" s="39">
        <v>2015</v>
      </c>
      <c r="O201" s="8">
        <v>42207</v>
      </c>
      <c r="P201" s="86">
        <v>135.53</v>
      </c>
      <c r="Q201" s="87"/>
      <c r="R201" s="88">
        <f t="shared" si="28"/>
        <v>0</v>
      </c>
      <c r="S201" s="89"/>
      <c r="T201" s="90">
        <f t="shared" si="24"/>
        <v>0</v>
      </c>
      <c r="U201" s="91"/>
    </row>
    <row r="202" spans="2:21" ht="13.5">
      <c r="B202" s="39">
        <v>45</v>
      </c>
      <c r="C202" s="84">
        <f>IF(R201="","",C201+R201)</f>
        <v>3457092</v>
      </c>
      <c r="D202" s="85"/>
      <c r="E202" s="39">
        <v>2015</v>
      </c>
      <c r="F202" s="8">
        <v>42317</v>
      </c>
      <c r="G202" s="39" t="s">
        <v>3</v>
      </c>
      <c r="H202" s="86">
        <v>132.17</v>
      </c>
      <c r="I202" s="87"/>
      <c r="J202" s="39">
        <v>102</v>
      </c>
      <c r="K202" s="84">
        <f t="shared" si="22"/>
        <v>138283.68</v>
      </c>
      <c r="L202" s="85"/>
      <c r="M202" s="6">
        <f t="shared" si="25"/>
        <v>1.09</v>
      </c>
      <c r="N202" s="39">
        <v>2015</v>
      </c>
      <c r="O202" s="8">
        <v>42324</v>
      </c>
      <c r="P202" s="86">
        <v>132.17</v>
      </c>
      <c r="Q202" s="87"/>
      <c r="R202" s="88">
        <f t="shared" si="28"/>
        <v>0</v>
      </c>
      <c r="S202" s="89"/>
      <c r="T202" s="90">
        <f t="shared" si="24"/>
        <v>0</v>
      </c>
      <c r="U202" s="91"/>
    </row>
    <row r="203" spans="2:21" ht="13.5">
      <c r="B203" s="39">
        <v>46</v>
      </c>
      <c r="C203" s="84">
        <f>IF(R202="","",C202+R202)</f>
        <v>3457092</v>
      </c>
      <c r="D203" s="85"/>
      <c r="E203" s="39"/>
      <c r="F203" s="8"/>
      <c r="G203" s="39" t="s">
        <v>4</v>
      </c>
      <c r="H203" s="86"/>
      <c r="I203" s="87"/>
      <c r="J203" s="39"/>
      <c r="K203" s="84">
        <f t="shared" si="22"/>
      </c>
      <c r="L203" s="85"/>
      <c r="M203" s="6">
        <f t="shared" si="25"/>
      </c>
      <c r="N203" s="39"/>
      <c r="O203" s="8"/>
      <c r="P203" s="86"/>
      <c r="Q203" s="87"/>
      <c r="R203" s="88">
        <f t="shared" si="28"/>
      </c>
      <c r="S203" s="89"/>
      <c r="T203" s="90">
        <f t="shared" si="24"/>
      </c>
      <c r="U203" s="91"/>
    </row>
    <row r="204" spans="2:21" ht="13.5">
      <c r="B204" s="39">
        <v>47</v>
      </c>
      <c r="C204" s="74">
        <f>IF(R203="","",C203+R203)</f>
      </c>
      <c r="D204" s="74"/>
      <c r="E204" s="39"/>
      <c r="F204" s="8"/>
      <c r="G204" s="39" t="s">
        <v>3</v>
      </c>
      <c r="H204" s="75"/>
      <c r="I204" s="75"/>
      <c r="J204" s="39"/>
      <c r="K204" s="84">
        <f t="shared" si="22"/>
      </c>
      <c r="L204" s="85"/>
      <c r="M204" s="6">
        <f t="shared" si="25"/>
      </c>
      <c r="N204" s="39"/>
      <c r="O204" s="8"/>
      <c r="P204" s="75"/>
      <c r="Q204" s="75"/>
      <c r="R204" s="76">
        <f t="shared" si="28"/>
      </c>
      <c r="S204" s="76"/>
      <c r="T204" s="77">
        <f t="shared" si="24"/>
      </c>
      <c r="U204" s="77"/>
    </row>
    <row r="207" spans="2:21" ht="13.5">
      <c r="B207" s="97" t="s">
        <v>21</v>
      </c>
      <c r="C207" s="56" t="s">
        <v>22</v>
      </c>
      <c r="D207" s="57"/>
      <c r="E207" s="71" t="s">
        <v>23</v>
      </c>
      <c r="F207" s="61"/>
      <c r="G207" s="61"/>
      <c r="H207" s="61"/>
      <c r="I207" s="62"/>
      <c r="J207" s="72" t="s">
        <v>56</v>
      </c>
      <c r="K207" s="64"/>
      <c r="L207" s="65"/>
      <c r="M207" s="98" t="s">
        <v>24</v>
      </c>
      <c r="N207" s="73" t="s">
        <v>25</v>
      </c>
      <c r="O207" s="68"/>
      <c r="P207" s="68"/>
      <c r="Q207" s="69"/>
      <c r="R207" s="94" t="s">
        <v>26</v>
      </c>
      <c r="S207" s="95"/>
      <c r="T207" s="95"/>
      <c r="U207" s="96"/>
    </row>
    <row r="208" spans="2:21" ht="13.5">
      <c r="B208" s="54"/>
      <c r="C208" s="58"/>
      <c r="D208" s="59"/>
      <c r="E208" s="19" t="s">
        <v>27</v>
      </c>
      <c r="F208" s="19" t="s">
        <v>28</v>
      </c>
      <c r="G208" s="19" t="s">
        <v>29</v>
      </c>
      <c r="H208" s="71" t="s">
        <v>30</v>
      </c>
      <c r="I208" s="62"/>
      <c r="J208" s="4" t="s">
        <v>31</v>
      </c>
      <c r="K208" s="72" t="s">
        <v>32</v>
      </c>
      <c r="L208" s="65"/>
      <c r="M208" s="99"/>
      <c r="N208" s="5" t="s">
        <v>27</v>
      </c>
      <c r="O208" s="5" t="s">
        <v>28</v>
      </c>
      <c r="P208" s="73" t="s">
        <v>30</v>
      </c>
      <c r="Q208" s="69"/>
      <c r="R208" s="94" t="s">
        <v>33</v>
      </c>
      <c r="S208" s="96"/>
      <c r="T208" s="94" t="s">
        <v>31</v>
      </c>
      <c r="U208" s="96"/>
    </row>
    <row r="209" spans="2:21" s="20" customFormat="1" ht="13.5">
      <c r="B209" s="39">
        <v>1</v>
      </c>
      <c r="C209" s="84">
        <v>1000000</v>
      </c>
      <c r="D209" s="85"/>
      <c r="E209" s="39">
        <v>1995</v>
      </c>
      <c r="F209" s="8">
        <v>20154</v>
      </c>
      <c r="G209" s="39" t="s">
        <v>3</v>
      </c>
      <c r="H209" s="86">
        <v>128.87</v>
      </c>
      <c r="I209" s="87"/>
      <c r="J209" s="39">
        <v>268</v>
      </c>
      <c r="K209" s="84">
        <f>IF(F209="","",C209*0.05)</f>
        <v>50000</v>
      </c>
      <c r="L209" s="85"/>
      <c r="M209" s="6">
        <f>IF(J209="","",ROUNDDOWN(K209/(J209/81)/100000,2))</f>
        <v>0.15</v>
      </c>
      <c r="N209" s="39">
        <v>1995</v>
      </c>
      <c r="O209" s="8">
        <v>42078</v>
      </c>
      <c r="P209" s="86">
        <v>124.8</v>
      </c>
      <c r="Q209" s="87"/>
      <c r="R209" s="88">
        <f aca="true" t="shared" si="29" ref="R209:R238">IF(O209="","",ROUNDDOWN((IF(G209="売",H209-P209,P209-H209))*M209*10000000/81,0))</f>
        <v>75370</v>
      </c>
      <c r="S209" s="89"/>
      <c r="T209" s="90">
        <f>IF(O209="","",IF(R209&lt;0,J209*(-1),IF(G209="買",(P209-H209)*100,(H209-P209)*100)))</f>
        <v>407.00000000000074</v>
      </c>
      <c r="U209" s="91"/>
    </row>
    <row r="210" spans="2:21" s="20" customFormat="1" ht="13.5">
      <c r="B210" s="39">
        <v>2</v>
      </c>
      <c r="C210" s="84">
        <f>IF(R209="",J215,C209+R209)</f>
        <v>1075370</v>
      </c>
      <c r="D210" s="85"/>
      <c r="E210" s="39">
        <v>1996</v>
      </c>
      <c r="F210" s="8">
        <v>34899</v>
      </c>
      <c r="G210" s="39" t="s">
        <v>4</v>
      </c>
      <c r="H210" s="86">
        <v>124.58</v>
      </c>
      <c r="I210" s="87"/>
      <c r="J210" s="39">
        <v>140</v>
      </c>
      <c r="K210" s="84">
        <f aca="true" t="shared" si="30" ref="K210:K254">IF(F210="","",C210*0.05)</f>
        <v>53768.5</v>
      </c>
      <c r="L210" s="85"/>
      <c r="M210" s="6">
        <f>IF(J210="","",ROUNDDOWN(K210/(J210/81)/100000,2))</f>
        <v>0.31</v>
      </c>
      <c r="N210" s="39">
        <v>1995</v>
      </c>
      <c r="O210" s="8">
        <v>42210</v>
      </c>
      <c r="P210" s="92">
        <v>124.58</v>
      </c>
      <c r="Q210" s="93"/>
      <c r="R210" s="88">
        <f t="shared" si="29"/>
        <v>0</v>
      </c>
      <c r="S210" s="89"/>
      <c r="T210" s="90">
        <f>IF(O210="","",IF(R210&lt;0,J210*(-1),IF(G210="買",(P210-H210)*100,(H210-P210)*100)))</f>
        <v>0</v>
      </c>
      <c r="U210" s="91"/>
    </row>
    <row r="211" spans="2:21" ht="13.5">
      <c r="B211" s="39">
        <v>3</v>
      </c>
      <c r="C211" s="84">
        <f aca="true" t="shared" si="31" ref="C211:C221">IF(R210="","",C210+R210)</f>
        <v>1075370</v>
      </c>
      <c r="D211" s="85"/>
      <c r="E211" s="39">
        <v>1997</v>
      </c>
      <c r="F211" s="8">
        <v>42013</v>
      </c>
      <c r="G211" s="39" t="s">
        <v>3</v>
      </c>
      <c r="H211" s="86">
        <v>143.57</v>
      </c>
      <c r="I211" s="87"/>
      <c r="J211" s="39">
        <v>242</v>
      </c>
      <c r="K211" s="84">
        <f t="shared" si="30"/>
        <v>53768.5</v>
      </c>
      <c r="L211" s="85"/>
      <c r="M211" s="6">
        <f>IF(J211="","",ROUNDDOWN(K211/(J211/81)/100000,2))</f>
        <v>0.17</v>
      </c>
      <c r="N211" s="39">
        <v>1997</v>
      </c>
      <c r="O211" s="8">
        <v>42021</v>
      </c>
      <c r="P211" s="86">
        <v>142.81</v>
      </c>
      <c r="Q211" s="87"/>
      <c r="R211" s="88">
        <f t="shared" si="29"/>
        <v>15950</v>
      </c>
      <c r="S211" s="89"/>
      <c r="T211" s="90">
        <f aca="true" t="shared" si="32" ref="T211:T254">IF(O211="","",IF(R211&lt;0,J211*(-1),IF(G211="買",(P211-H211)*100,(H211-P211)*100)))</f>
        <v>75.99999999999909</v>
      </c>
      <c r="U211" s="91"/>
    </row>
    <row r="212" spans="2:21" ht="13.5">
      <c r="B212" s="39">
        <v>4</v>
      </c>
      <c r="C212" s="84">
        <f t="shared" si="31"/>
        <v>1091320</v>
      </c>
      <c r="D212" s="85"/>
      <c r="E212" s="39">
        <v>1997</v>
      </c>
      <c r="F212" s="8">
        <v>42081</v>
      </c>
      <c r="G212" s="39" t="s">
        <v>4</v>
      </c>
      <c r="H212" s="86">
        <v>143.36</v>
      </c>
      <c r="I212" s="87"/>
      <c r="J212" s="39">
        <v>124</v>
      </c>
      <c r="K212" s="84">
        <f t="shared" si="30"/>
        <v>54566</v>
      </c>
      <c r="L212" s="85"/>
      <c r="M212" s="6">
        <f aca="true" t="shared" si="33" ref="M212:M254">IF(J212="","",ROUNDDOWN(K212/(J212/81)/100000,2))</f>
        <v>0.35</v>
      </c>
      <c r="N212" s="39">
        <v>1997</v>
      </c>
      <c r="O212" s="8">
        <v>42084</v>
      </c>
      <c r="P212" s="86">
        <v>142.12</v>
      </c>
      <c r="Q212" s="87"/>
      <c r="R212" s="88">
        <f t="shared" si="29"/>
        <v>-53580</v>
      </c>
      <c r="S212" s="89"/>
      <c r="T212" s="90">
        <f t="shared" si="32"/>
        <v>-124</v>
      </c>
      <c r="U212" s="91"/>
    </row>
    <row r="213" spans="2:21" ht="13.5">
      <c r="B213" s="39">
        <v>5</v>
      </c>
      <c r="C213" s="84">
        <f t="shared" si="31"/>
        <v>1037740</v>
      </c>
      <c r="D213" s="85"/>
      <c r="E213" s="39">
        <v>1997</v>
      </c>
      <c r="F213" s="8">
        <v>42301</v>
      </c>
      <c r="G213" s="39" t="s">
        <v>4</v>
      </c>
      <c r="H213" s="86">
        <v>135.26</v>
      </c>
      <c r="I213" s="87"/>
      <c r="J213" s="39">
        <v>265</v>
      </c>
      <c r="K213" s="84">
        <f t="shared" si="30"/>
        <v>51887</v>
      </c>
      <c r="L213" s="85"/>
      <c r="M213" s="6">
        <f t="shared" si="33"/>
        <v>0.15</v>
      </c>
      <c r="N213" s="39">
        <v>1997</v>
      </c>
      <c r="O213" s="8">
        <v>42329</v>
      </c>
      <c r="P213" s="86">
        <v>139.84</v>
      </c>
      <c r="Q213" s="87"/>
      <c r="R213" s="88">
        <f t="shared" si="29"/>
        <v>84814</v>
      </c>
      <c r="S213" s="89"/>
      <c r="T213" s="90">
        <f t="shared" si="32"/>
        <v>458.00000000000125</v>
      </c>
      <c r="U213" s="91"/>
    </row>
    <row r="214" spans="2:21" ht="13.5">
      <c r="B214" s="39">
        <v>6</v>
      </c>
      <c r="C214" s="84">
        <f t="shared" si="31"/>
        <v>1122554</v>
      </c>
      <c r="D214" s="85"/>
      <c r="E214" s="39">
        <v>1998</v>
      </c>
      <c r="F214" s="8">
        <v>42202</v>
      </c>
      <c r="G214" s="39" t="s">
        <v>4</v>
      </c>
      <c r="H214" s="86">
        <v>153.58</v>
      </c>
      <c r="I214" s="87"/>
      <c r="J214" s="39">
        <v>186</v>
      </c>
      <c r="K214" s="84">
        <f t="shared" si="30"/>
        <v>56127.700000000004</v>
      </c>
      <c r="L214" s="85"/>
      <c r="M214" s="6">
        <f t="shared" si="33"/>
        <v>0.24</v>
      </c>
      <c r="N214" s="39">
        <v>1998</v>
      </c>
      <c r="O214" s="8">
        <v>42236</v>
      </c>
      <c r="P214" s="86">
        <v>153.89</v>
      </c>
      <c r="Q214" s="87"/>
      <c r="R214" s="88">
        <f t="shared" si="29"/>
        <v>9185</v>
      </c>
      <c r="S214" s="89"/>
      <c r="T214" s="90">
        <f t="shared" si="32"/>
        <v>30.999999999997385</v>
      </c>
      <c r="U214" s="91"/>
    </row>
    <row r="215" spans="2:21" ht="13.5">
      <c r="B215" s="39">
        <v>7</v>
      </c>
      <c r="C215" s="84">
        <f t="shared" si="31"/>
        <v>1131739</v>
      </c>
      <c r="D215" s="85"/>
      <c r="E215" s="39">
        <v>1999</v>
      </c>
      <c r="F215" s="8">
        <v>42008</v>
      </c>
      <c r="G215" s="39" t="s">
        <v>3</v>
      </c>
      <c r="H215" s="86">
        <v>132</v>
      </c>
      <c r="I215" s="87"/>
      <c r="J215" s="39">
        <v>409</v>
      </c>
      <c r="K215" s="84">
        <f t="shared" si="30"/>
        <v>56586.950000000004</v>
      </c>
      <c r="L215" s="85"/>
      <c r="M215" s="6">
        <f t="shared" si="33"/>
        <v>0.11</v>
      </c>
      <c r="N215" s="39">
        <v>1999</v>
      </c>
      <c r="O215" s="8">
        <v>42017</v>
      </c>
      <c r="P215" s="86">
        <v>132</v>
      </c>
      <c r="Q215" s="87"/>
      <c r="R215" s="88">
        <f t="shared" si="29"/>
        <v>0</v>
      </c>
      <c r="S215" s="89"/>
      <c r="T215" s="90">
        <f t="shared" si="32"/>
        <v>0</v>
      </c>
      <c r="U215" s="91"/>
    </row>
    <row r="216" spans="2:21" ht="13.5">
      <c r="B216" s="39">
        <v>8</v>
      </c>
      <c r="C216" s="84">
        <f t="shared" si="31"/>
        <v>1131739</v>
      </c>
      <c r="D216" s="85"/>
      <c r="E216" s="39">
        <v>2000</v>
      </c>
      <c r="F216" s="8">
        <v>42357</v>
      </c>
      <c r="G216" s="39" t="s">
        <v>4</v>
      </c>
      <c r="H216" s="86">
        <v>100.83</v>
      </c>
      <c r="I216" s="87"/>
      <c r="J216" s="39">
        <v>146</v>
      </c>
      <c r="K216" s="84">
        <f t="shared" si="30"/>
        <v>56586.950000000004</v>
      </c>
      <c r="L216" s="85"/>
      <c r="M216" s="6">
        <f t="shared" si="33"/>
        <v>0.31</v>
      </c>
      <c r="N216" s="39">
        <v>2001</v>
      </c>
      <c r="O216" s="8">
        <v>42026</v>
      </c>
      <c r="P216" s="86">
        <v>108.56</v>
      </c>
      <c r="Q216" s="87"/>
      <c r="R216" s="88">
        <f t="shared" si="29"/>
        <v>295839</v>
      </c>
      <c r="S216" s="89"/>
      <c r="T216" s="90">
        <f t="shared" si="32"/>
        <v>773.0000000000005</v>
      </c>
      <c r="U216" s="91"/>
    </row>
    <row r="217" spans="2:21" ht="13.5">
      <c r="B217" s="39">
        <v>9</v>
      </c>
      <c r="C217" s="84">
        <f t="shared" si="31"/>
        <v>1427578</v>
      </c>
      <c r="D217" s="85"/>
      <c r="E217" s="39">
        <v>2001</v>
      </c>
      <c r="F217" s="8">
        <v>42357</v>
      </c>
      <c r="G217" s="39" t="s">
        <v>4</v>
      </c>
      <c r="H217" s="86">
        <v>116.04</v>
      </c>
      <c r="I217" s="87"/>
      <c r="J217" s="39">
        <v>170</v>
      </c>
      <c r="K217" s="84">
        <f t="shared" si="30"/>
        <v>71378.90000000001</v>
      </c>
      <c r="L217" s="85"/>
      <c r="M217" s="6">
        <f t="shared" si="33"/>
        <v>0.34</v>
      </c>
      <c r="N217" s="39">
        <v>2001</v>
      </c>
      <c r="O217" s="8">
        <v>42362</v>
      </c>
      <c r="P217" s="86">
        <v>116.04</v>
      </c>
      <c r="Q217" s="87"/>
      <c r="R217" s="88">
        <f t="shared" si="29"/>
        <v>0</v>
      </c>
      <c r="S217" s="89"/>
      <c r="T217" s="90">
        <f t="shared" si="32"/>
        <v>0</v>
      </c>
      <c r="U217" s="91"/>
    </row>
    <row r="218" spans="2:21" ht="13.5">
      <c r="B218" s="39">
        <v>10</v>
      </c>
      <c r="C218" s="84">
        <f t="shared" si="31"/>
        <v>1427578</v>
      </c>
      <c r="D218" s="85"/>
      <c r="E218" s="39">
        <v>2002</v>
      </c>
      <c r="F218" s="8">
        <v>42005</v>
      </c>
      <c r="G218" s="39" t="s">
        <v>4</v>
      </c>
      <c r="H218" s="86">
        <v>117.42</v>
      </c>
      <c r="I218" s="87"/>
      <c r="J218" s="39">
        <v>165</v>
      </c>
      <c r="K218" s="84">
        <f t="shared" si="30"/>
        <v>71378.90000000001</v>
      </c>
      <c r="L218" s="85"/>
      <c r="M218" s="6">
        <f t="shared" si="33"/>
        <v>0.35</v>
      </c>
      <c r="N218" s="39">
        <v>2002</v>
      </c>
      <c r="O218" s="8">
        <v>42008</v>
      </c>
      <c r="P218" s="86">
        <v>117.42</v>
      </c>
      <c r="Q218" s="87"/>
      <c r="R218" s="88">
        <f t="shared" si="29"/>
        <v>0</v>
      </c>
      <c r="S218" s="89"/>
      <c r="T218" s="90">
        <f t="shared" si="32"/>
        <v>0</v>
      </c>
      <c r="U218" s="91"/>
    </row>
    <row r="219" spans="2:21" ht="13.5">
      <c r="B219" s="39">
        <v>11</v>
      </c>
      <c r="C219" s="84">
        <f t="shared" si="31"/>
        <v>1427578</v>
      </c>
      <c r="D219" s="85"/>
      <c r="E219" s="39">
        <v>2002</v>
      </c>
      <c r="F219" s="8">
        <v>42074</v>
      </c>
      <c r="G219" s="39" t="s">
        <v>4</v>
      </c>
      <c r="H219" s="86">
        <v>113.36</v>
      </c>
      <c r="I219" s="87"/>
      <c r="J219" s="39">
        <v>148</v>
      </c>
      <c r="K219" s="84">
        <f t="shared" si="30"/>
        <v>71378.90000000001</v>
      </c>
      <c r="L219" s="85"/>
      <c r="M219" s="6">
        <f t="shared" si="33"/>
        <v>0.39</v>
      </c>
      <c r="N219" s="39">
        <v>2002</v>
      </c>
      <c r="O219" s="8">
        <v>42102</v>
      </c>
      <c r="P219" s="86">
        <v>115.25</v>
      </c>
      <c r="Q219" s="87"/>
      <c r="R219" s="88">
        <f t="shared" si="29"/>
        <v>91000</v>
      </c>
      <c r="S219" s="89"/>
      <c r="T219" s="90">
        <f t="shared" si="32"/>
        <v>189.00000000000006</v>
      </c>
      <c r="U219" s="91"/>
    </row>
    <row r="220" spans="2:21" ht="13.5">
      <c r="B220" s="39">
        <v>12</v>
      </c>
      <c r="C220" s="84">
        <f t="shared" si="31"/>
        <v>1518578</v>
      </c>
      <c r="D220" s="85"/>
      <c r="E220" s="39">
        <v>2003</v>
      </c>
      <c r="F220" s="8">
        <v>42311</v>
      </c>
      <c r="G220" s="39" t="s">
        <v>4</v>
      </c>
      <c r="H220" s="86">
        <v>126.79</v>
      </c>
      <c r="I220" s="87"/>
      <c r="J220" s="39">
        <v>140</v>
      </c>
      <c r="K220" s="84">
        <f t="shared" si="30"/>
        <v>75928.90000000001</v>
      </c>
      <c r="L220" s="85"/>
      <c r="M220" s="6">
        <f t="shared" si="33"/>
        <v>0.43</v>
      </c>
      <c r="N220" s="39">
        <v>2003</v>
      </c>
      <c r="O220" s="8">
        <v>42325</v>
      </c>
      <c r="P220" s="86">
        <v>126.79</v>
      </c>
      <c r="Q220" s="87"/>
      <c r="R220" s="88">
        <f t="shared" si="29"/>
        <v>0</v>
      </c>
      <c r="S220" s="89"/>
      <c r="T220" s="90">
        <f t="shared" si="32"/>
        <v>0</v>
      </c>
      <c r="U220" s="91"/>
    </row>
    <row r="221" spans="2:21" ht="13.5">
      <c r="B221" s="39">
        <v>14</v>
      </c>
      <c r="C221" s="84">
        <f t="shared" si="31"/>
        <v>1518578</v>
      </c>
      <c r="D221" s="85"/>
      <c r="E221" s="39">
        <v>2004</v>
      </c>
      <c r="F221" s="8">
        <v>42340</v>
      </c>
      <c r="G221" s="39" t="s">
        <v>4</v>
      </c>
      <c r="H221" s="86">
        <v>137.02</v>
      </c>
      <c r="I221" s="87"/>
      <c r="J221" s="39">
        <v>97</v>
      </c>
      <c r="K221" s="84">
        <f t="shared" si="30"/>
        <v>75928.90000000001</v>
      </c>
      <c r="L221" s="85"/>
      <c r="M221" s="6">
        <f t="shared" si="33"/>
        <v>0.63</v>
      </c>
      <c r="N221" s="39">
        <v>2005</v>
      </c>
      <c r="O221" s="8">
        <v>42008</v>
      </c>
      <c r="P221" s="86">
        <v>138.29</v>
      </c>
      <c r="Q221" s="87"/>
      <c r="R221" s="88">
        <f t="shared" si="29"/>
        <v>98777</v>
      </c>
      <c r="S221" s="89"/>
      <c r="T221" s="90">
        <f t="shared" si="32"/>
        <v>126.99999999999818</v>
      </c>
      <c r="U221" s="91"/>
    </row>
    <row r="222" spans="2:21" ht="13.5">
      <c r="B222" s="39">
        <v>15</v>
      </c>
      <c r="C222" s="84">
        <f aca="true" t="shared" si="34" ref="C222:C233">IF(R221="","",C221+R221)</f>
        <v>1617355</v>
      </c>
      <c r="D222" s="85"/>
      <c r="E222" s="39">
        <v>2005</v>
      </c>
      <c r="F222" s="8">
        <v>42025</v>
      </c>
      <c r="G222" s="39" t="s">
        <v>4</v>
      </c>
      <c r="H222" s="86">
        <v>133.88</v>
      </c>
      <c r="I222" s="87"/>
      <c r="J222" s="39">
        <v>113</v>
      </c>
      <c r="K222" s="84">
        <f t="shared" si="30"/>
        <v>80867.75</v>
      </c>
      <c r="L222" s="85"/>
      <c r="M222" s="6">
        <f t="shared" si="33"/>
        <v>0.57</v>
      </c>
      <c r="N222" s="39">
        <v>2005</v>
      </c>
      <c r="O222" s="8">
        <v>42029</v>
      </c>
      <c r="P222" s="86">
        <v>133.75</v>
      </c>
      <c r="Q222" s="87"/>
      <c r="R222" s="88">
        <f t="shared" si="29"/>
        <v>-9148</v>
      </c>
      <c r="S222" s="89"/>
      <c r="T222" s="90">
        <f t="shared" si="32"/>
        <v>-113</v>
      </c>
      <c r="U222" s="91"/>
    </row>
    <row r="223" spans="2:21" ht="13.5">
      <c r="B223" s="39">
        <v>16</v>
      </c>
      <c r="C223" s="84">
        <f t="shared" si="34"/>
        <v>1608207</v>
      </c>
      <c r="D223" s="85"/>
      <c r="E223" s="39">
        <v>2005</v>
      </c>
      <c r="F223" s="8">
        <v>42057</v>
      </c>
      <c r="G223" s="39" t="s">
        <v>4</v>
      </c>
      <c r="H223" s="86">
        <v>138.14</v>
      </c>
      <c r="I223" s="87"/>
      <c r="J223" s="39">
        <v>106</v>
      </c>
      <c r="K223" s="84">
        <f t="shared" si="30"/>
        <v>80410.35</v>
      </c>
      <c r="L223" s="85"/>
      <c r="M223" s="6">
        <f t="shared" si="33"/>
        <v>0.61</v>
      </c>
      <c r="N223" s="39">
        <v>2005</v>
      </c>
      <c r="O223" s="8">
        <v>42064</v>
      </c>
      <c r="P223" s="86">
        <v>138.14</v>
      </c>
      <c r="Q223" s="87"/>
      <c r="R223" s="88">
        <f t="shared" si="29"/>
        <v>0</v>
      </c>
      <c r="S223" s="89"/>
      <c r="T223" s="90">
        <f t="shared" si="32"/>
        <v>0</v>
      </c>
      <c r="U223" s="91"/>
    </row>
    <row r="224" spans="2:21" ht="13.5">
      <c r="B224" s="39">
        <v>17</v>
      </c>
      <c r="C224" s="84">
        <f t="shared" si="34"/>
        <v>1608207</v>
      </c>
      <c r="D224" s="85"/>
      <c r="E224" s="39">
        <v>2005</v>
      </c>
      <c r="F224" s="8">
        <v>42290</v>
      </c>
      <c r="G224" s="39" t="s">
        <v>4</v>
      </c>
      <c r="H224" s="86">
        <v>137.73</v>
      </c>
      <c r="I224" s="87"/>
      <c r="J224" s="39">
        <v>78</v>
      </c>
      <c r="K224" s="84">
        <f t="shared" si="30"/>
        <v>80410.35</v>
      </c>
      <c r="L224" s="85"/>
      <c r="M224" s="6">
        <f t="shared" si="33"/>
        <v>0.83</v>
      </c>
      <c r="N224" s="39">
        <v>2005</v>
      </c>
      <c r="O224" s="8">
        <v>42291</v>
      </c>
      <c r="P224" s="86">
        <v>137.73</v>
      </c>
      <c r="Q224" s="87"/>
      <c r="R224" s="88">
        <f t="shared" si="29"/>
        <v>0</v>
      </c>
      <c r="S224" s="89"/>
      <c r="T224" s="90">
        <f t="shared" si="32"/>
        <v>0</v>
      </c>
      <c r="U224" s="91"/>
    </row>
    <row r="225" spans="2:21" ht="13.5">
      <c r="B225" s="39">
        <v>18</v>
      </c>
      <c r="C225" s="84">
        <f t="shared" si="34"/>
        <v>1608207</v>
      </c>
      <c r="D225" s="85"/>
      <c r="E225" s="39">
        <v>2005</v>
      </c>
      <c r="F225" s="8">
        <v>42331</v>
      </c>
      <c r="G225" s="39" t="s">
        <v>4</v>
      </c>
      <c r="H225" s="86">
        <v>140.5</v>
      </c>
      <c r="I225" s="87"/>
      <c r="J225" s="39">
        <v>101</v>
      </c>
      <c r="K225" s="84">
        <f t="shared" si="30"/>
        <v>80410.35</v>
      </c>
      <c r="L225" s="85"/>
      <c r="M225" s="6">
        <f t="shared" si="33"/>
        <v>0.64</v>
      </c>
      <c r="N225" s="39">
        <v>2005</v>
      </c>
      <c r="O225" s="8">
        <v>141.25</v>
      </c>
      <c r="P225" s="86">
        <v>141.25</v>
      </c>
      <c r="Q225" s="87"/>
      <c r="R225" s="88">
        <f t="shared" si="29"/>
        <v>59259</v>
      </c>
      <c r="S225" s="89"/>
      <c r="T225" s="90">
        <f t="shared" si="32"/>
        <v>75</v>
      </c>
      <c r="U225" s="91"/>
    </row>
    <row r="226" spans="2:21" ht="13.5">
      <c r="B226" s="39">
        <v>19</v>
      </c>
      <c r="C226" s="84">
        <f t="shared" si="34"/>
        <v>1667466</v>
      </c>
      <c r="D226" s="85"/>
      <c r="E226" s="39">
        <v>2006</v>
      </c>
      <c r="F226" s="8">
        <v>42023</v>
      </c>
      <c r="G226" s="39" t="s">
        <v>4</v>
      </c>
      <c r="H226" s="86">
        <v>139.75</v>
      </c>
      <c r="I226" s="87"/>
      <c r="J226" s="39">
        <v>97</v>
      </c>
      <c r="K226" s="84">
        <f t="shared" si="30"/>
        <v>83373.3</v>
      </c>
      <c r="L226" s="85"/>
      <c r="M226" s="6">
        <f t="shared" si="33"/>
        <v>0.69</v>
      </c>
      <c r="N226" s="39">
        <v>2006</v>
      </c>
      <c r="O226" s="8">
        <v>42042</v>
      </c>
      <c r="P226" s="86">
        <v>141.5</v>
      </c>
      <c r="Q226" s="87"/>
      <c r="R226" s="88">
        <f t="shared" si="29"/>
        <v>149074</v>
      </c>
      <c r="S226" s="89"/>
      <c r="T226" s="90">
        <f t="shared" si="32"/>
        <v>175</v>
      </c>
      <c r="U226" s="91"/>
    </row>
    <row r="227" spans="2:21" ht="13.5">
      <c r="B227" s="39">
        <v>20</v>
      </c>
      <c r="C227" s="84">
        <f t="shared" si="34"/>
        <v>1816540</v>
      </c>
      <c r="D227" s="85"/>
      <c r="E227" s="39">
        <v>2006</v>
      </c>
      <c r="F227" s="8">
        <v>42147</v>
      </c>
      <c r="G227" s="39" t="s">
        <v>4</v>
      </c>
      <c r="H227" s="86">
        <v>143.86</v>
      </c>
      <c r="I227" s="87"/>
      <c r="J227" s="39">
        <v>124</v>
      </c>
      <c r="K227" s="84">
        <f t="shared" si="30"/>
        <v>90827</v>
      </c>
      <c r="L227" s="85"/>
      <c r="M227" s="6">
        <f t="shared" si="33"/>
        <v>0.59</v>
      </c>
      <c r="N227" s="39">
        <v>2006</v>
      </c>
      <c r="O227" s="8">
        <v>42149</v>
      </c>
      <c r="P227" s="86">
        <v>143.86</v>
      </c>
      <c r="Q227" s="87"/>
      <c r="R227" s="88">
        <f t="shared" si="29"/>
        <v>0</v>
      </c>
      <c r="S227" s="89"/>
      <c r="T227" s="90">
        <f t="shared" si="32"/>
        <v>0</v>
      </c>
      <c r="U227" s="91"/>
    </row>
    <row r="228" spans="2:21" ht="13.5">
      <c r="B228" s="39">
        <v>21</v>
      </c>
      <c r="C228" s="84">
        <f t="shared" si="34"/>
        <v>1816540</v>
      </c>
      <c r="D228" s="85"/>
      <c r="E228" s="39">
        <v>2007</v>
      </c>
      <c r="F228" s="8">
        <v>42093</v>
      </c>
      <c r="G228" s="39" t="s">
        <v>4</v>
      </c>
      <c r="H228" s="86">
        <v>157.59</v>
      </c>
      <c r="I228" s="87"/>
      <c r="J228" s="39">
        <v>94</v>
      </c>
      <c r="K228" s="84">
        <f t="shared" si="30"/>
        <v>90827</v>
      </c>
      <c r="L228" s="85"/>
      <c r="M228" s="6">
        <f t="shared" si="33"/>
        <v>0.78</v>
      </c>
      <c r="N228" s="39">
        <v>2007</v>
      </c>
      <c r="O228" s="8">
        <v>42209</v>
      </c>
      <c r="P228" s="86">
        <v>166.48</v>
      </c>
      <c r="Q228" s="87"/>
      <c r="R228" s="88">
        <f t="shared" si="29"/>
        <v>856074</v>
      </c>
      <c r="S228" s="89"/>
      <c r="T228" s="90">
        <f t="shared" si="32"/>
        <v>888.9999999999986</v>
      </c>
      <c r="U228" s="91"/>
    </row>
    <row r="229" spans="2:21" ht="13.5">
      <c r="B229" s="39">
        <v>22</v>
      </c>
      <c r="C229" s="84">
        <f t="shared" si="34"/>
        <v>2672614</v>
      </c>
      <c r="D229" s="85"/>
      <c r="E229" s="39">
        <v>2007</v>
      </c>
      <c r="F229" s="8">
        <v>42261</v>
      </c>
      <c r="G229" s="39" t="s">
        <v>4</v>
      </c>
      <c r="H229" s="86">
        <v>160.22</v>
      </c>
      <c r="I229" s="87"/>
      <c r="J229" s="39">
        <v>145</v>
      </c>
      <c r="K229" s="84">
        <f t="shared" si="30"/>
        <v>133630.7</v>
      </c>
      <c r="L229" s="85"/>
      <c r="M229" s="6">
        <f t="shared" si="33"/>
        <v>0.74</v>
      </c>
      <c r="N229" s="39">
        <v>2007</v>
      </c>
      <c r="O229" s="8">
        <v>42320</v>
      </c>
      <c r="P229" s="86">
        <v>160.45</v>
      </c>
      <c r="Q229" s="87"/>
      <c r="R229" s="88">
        <f t="shared" si="29"/>
        <v>21012</v>
      </c>
      <c r="S229" s="89"/>
      <c r="T229" s="90">
        <f t="shared" si="32"/>
        <v>22.999999999998977</v>
      </c>
      <c r="U229" s="91"/>
    </row>
    <row r="230" spans="2:21" ht="13.5">
      <c r="B230" s="39">
        <v>23</v>
      </c>
      <c r="C230" s="84">
        <f t="shared" si="34"/>
        <v>2693626</v>
      </c>
      <c r="D230" s="85"/>
      <c r="E230" s="39">
        <v>2007</v>
      </c>
      <c r="F230" s="8">
        <v>42330</v>
      </c>
      <c r="G230" s="39" t="s">
        <v>3</v>
      </c>
      <c r="H230" s="86">
        <v>160.83</v>
      </c>
      <c r="I230" s="87"/>
      <c r="J230" s="39">
        <v>144</v>
      </c>
      <c r="K230" s="84">
        <f t="shared" si="30"/>
        <v>134681.30000000002</v>
      </c>
      <c r="L230" s="85"/>
      <c r="M230" s="6">
        <f t="shared" si="33"/>
        <v>0.75</v>
      </c>
      <c r="N230" s="39">
        <v>2007</v>
      </c>
      <c r="O230" s="8">
        <v>42334</v>
      </c>
      <c r="P230" s="86">
        <v>160.83</v>
      </c>
      <c r="Q230" s="87"/>
      <c r="R230" s="88">
        <f t="shared" si="29"/>
        <v>0</v>
      </c>
      <c r="S230" s="89"/>
      <c r="T230" s="90">
        <f t="shared" si="32"/>
        <v>0</v>
      </c>
      <c r="U230" s="91"/>
    </row>
    <row r="231" spans="2:21" ht="13.5">
      <c r="B231" s="39">
        <v>24</v>
      </c>
      <c r="C231" s="84">
        <f t="shared" si="34"/>
        <v>2693626</v>
      </c>
      <c r="D231" s="85"/>
      <c r="E231" s="39">
        <v>2007</v>
      </c>
      <c r="F231" s="8">
        <v>42342</v>
      </c>
      <c r="G231" s="39" t="s">
        <v>4</v>
      </c>
      <c r="H231" s="86">
        <v>162.38</v>
      </c>
      <c r="I231" s="87"/>
      <c r="J231" s="39">
        <v>144</v>
      </c>
      <c r="K231" s="84">
        <f t="shared" si="30"/>
        <v>134681.30000000002</v>
      </c>
      <c r="L231" s="85"/>
      <c r="M231" s="6">
        <f t="shared" si="33"/>
        <v>0.75</v>
      </c>
      <c r="N231" s="39">
        <v>2008</v>
      </c>
      <c r="O231" s="8">
        <v>42006</v>
      </c>
      <c r="P231" s="86">
        <v>160.74</v>
      </c>
      <c r="Q231" s="87"/>
      <c r="R231" s="88">
        <f t="shared" si="29"/>
        <v>-151851</v>
      </c>
      <c r="S231" s="89"/>
      <c r="T231" s="90">
        <f t="shared" si="32"/>
        <v>-144</v>
      </c>
      <c r="U231" s="91"/>
    </row>
    <row r="232" spans="2:21" ht="13.5">
      <c r="B232" s="39">
        <v>25</v>
      </c>
      <c r="C232" s="84">
        <f t="shared" si="34"/>
        <v>2541775</v>
      </c>
      <c r="D232" s="85"/>
      <c r="E232" s="39">
        <v>2008</v>
      </c>
      <c r="F232" s="8">
        <v>42022</v>
      </c>
      <c r="G232" s="39" t="s">
        <v>3</v>
      </c>
      <c r="H232" s="86">
        <v>155.72</v>
      </c>
      <c r="I232" s="87"/>
      <c r="J232" s="39">
        <v>217</v>
      </c>
      <c r="K232" s="84">
        <f t="shared" si="30"/>
        <v>127088.75</v>
      </c>
      <c r="L232" s="85"/>
      <c r="M232" s="6">
        <f t="shared" si="33"/>
        <v>0.47</v>
      </c>
      <c r="N232" s="39">
        <v>2008</v>
      </c>
      <c r="O232" s="8">
        <v>42028</v>
      </c>
      <c r="P232" s="86">
        <v>155.72</v>
      </c>
      <c r="Q232" s="87"/>
      <c r="R232" s="88">
        <f t="shared" si="29"/>
        <v>0</v>
      </c>
      <c r="S232" s="89"/>
      <c r="T232" s="90">
        <f t="shared" si="32"/>
        <v>0</v>
      </c>
      <c r="U232" s="91"/>
    </row>
    <row r="233" spans="2:21" ht="13.5">
      <c r="B233" s="39">
        <v>26</v>
      </c>
      <c r="C233" s="84">
        <f t="shared" si="34"/>
        <v>2541775</v>
      </c>
      <c r="D233" s="85"/>
      <c r="E233" s="39">
        <v>2008</v>
      </c>
      <c r="F233" s="8">
        <v>42193</v>
      </c>
      <c r="G233" s="39" t="s">
        <v>4</v>
      </c>
      <c r="H233" s="86">
        <v>168.56</v>
      </c>
      <c r="I233" s="87"/>
      <c r="J233" s="39">
        <v>137</v>
      </c>
      <c r="K233" s="84">
        <f t="shared" si="30"/>
        <v>127088.75</v>
      </c>
      <c r="L233" s="85"/>
      <c r="M233" s="6">
        <f t="shared" si="33"/>
        <v>0.75</v>
      </c>
      <c r="N233" s="39">
        <v>2008</v>
      </c>
      <c r="O233" s="8">
        <v>42200</v>
      </c>
      <c r="P233" s="86">
        <v>168.56</v>
      </c>
      <c r="Q233" s="87"/>
      <c r="R233" s="88">
        <f t="shared" si="29"/>
        <v>0</v>
      </c>
      <c r="S233" s="89"/>
      <c r="T233" s="90">
        <f t="shared" si="32"/>
        <v>0</v>
      </c>
      <c r="U233" s="91"/>
    </row>
    <row r="234" spans="2:21" ht="13.5">
      <c r="B234" s="39">
        <v>27</v>
      </c>
      <c r="C234" s="84">
        <f>IF(R233="","",C233+R233)</f>
        <v>2541775</v>
      </c>
      <c r="D234" s="85"/>
      <c r="E234" s="39">
        <v>2008</v>
      </c>
      <c r="F234" s="8">
        <v>42216</v>
      </c>
      <c r="G234" s="39" t="s">
        <v>3</v>
      </c>
      <c r="H234" s="86">
        <v>168.05</v>
      </c>
      <c r="I234" s="87"/>
      <c r="J234" s="39">
        <v>115</v>
      </c>
      <c r="K234" s="84">
        <f t="shared" si="30"/>
        <v>127088.75</v>
      </c>
      <c r="L234" s="85"/>
      <c r="M234" s="6">
        <f t="shared" si="33"/>
        <v>0.89</v>
      </c>
      <c r="N234" s="39">
        <v>2008</v>
      </c>
      <c r="O234" s="8">
        <v>42222</v>
      </c>
      <c r="P234" s="86">
        <v>168.05</v>
      </c>
      <c r="Q234" s="87"/>
      <c r="R234" s="88">
        <f t="shared" si="29"/>
        <v>0</v>
      </c>
      <c r="S234" s="89"/>
      <c r="T234" s="90">
        <f t="shared" si="32"/>
        <v>0</v>
      </c>
      <c r="U234" s="91"/>
    </row>
    <row r="235" spans="2:21" ht="13.5">
      <c r="B235" s="39">
        <v>28</v>
      </c>
      <c r="C235" s="84">
        <f>IF(R234="","",C234+R234)</f>
        <v>2541775</v>
      </c>
      <c r="D235" s="85"/>
      <c r="E235" s="39">
        <v>2008</v>
      </c>
      <c r="F235" s="8">
        <v>42257</v>
      </c>
      <c r="G235" s="39" t="s">
        <v>3</v>
      </c>
      <c r="H235" s="86">
        <v>150.16</v>
      </c>
      <c r="I235" s="87"/>
      <c r="J235" s="39">
        <v>240</v>
      </c>
      <c r="K235" s="84">
        <f t="shared" si="30"/>
        <v>127088.75</v>
      </c>
      <c r="L235" s="85"/>
      <c r="M235" s="6">
        <f t="shared" si="33"/>
        <v>0.42</v>
      </c>
      <c r="N235" s="39">
        <v>2008</v>
      </c>
      <c r="O235" s="8">
        <v>42259</v>
      </c>
      <c r="P235" s="86">
        <v>150.16</v>
      </c>
      <c r="Q235" s="87"/>
      <c r="R235" s="88">
        <f t="shared" si="29"/>
        <v>0</v>
      </c>
      <c r="S235" s="89"/>
      <c r="T235" s="90">
        <f t="shared" si="32"/>
        <v>0</v>
      </c>
      <c r="U235" s="91"/>
    </row>
    <row r="236" spans="2:21" ht="13.5">
      <c r="B236" s="39">
        <v>29</v>
      </c>
      <c r="C236" s="84">
        <f aca="true" t="shared" si="35" ref="C236:C249">IF(R235="","",C235+R235)</f>
        <v>2541775</v>
      </c>
      <c r="D236" s="85"/>
      <c r="E236" s="39">
        <v>2008</v>
      </c>
      <c r="F236" s="8">
        <v>42284</v>
      </c>
      <c r="G236" s="39" t="s">
        <v>3</v>
      </c>
      <c r="H236" s="86">
        <v>136.49</v>
      </c>
      <c r="I236" s="87"/>
      <c r="J236" s="39">
        <v>451</v>
      </c>
      <c r="K236" s="84">
        <f t="shared" si="30"/>
        <v>127088.75</v>
      </c>
      <c r="L236" s="85"/>
      <c r="M236" s="6">
        <f t="shared" si="33"/>
        <v>0.22</v>
      </c>
      <c r="N236" s="39">
        <v>2008</v>
      </c>
      <c r="O236" s="8">
        <v>42290</v>
      </c>
      <c r="P236" s="86">
        <v>136.49</v>
      </c>
      <c r="Q236" s="87"/>
      <c r="R236" s="88">
        <f t="shared" si="29"/>
        <v>0</v>
      </c>
      <c r="S236" s="89"/>
      <c r="T236" s="90">
        <f t="shared" si="32"/>
        <v>0</v>
      </c>
      <c r="U236" s="91"/>
    </row>
    <row r="237" spans="2:21" ht="13.5">
      <c r="B237" s="39">
        <v>30</v>
      </c>
      <c r="C237" s="84">
        <f t="shared" si="35"/>
        <v>2541775</v>
      </c>
      <c r="D237" s="85"/>
      <c r="E237" s="39">
        <v>2008</v>
      </c>
      <c r="F237" s="8">
        <v>42278</v>
      </c>
      <c r="G237" s="39" t="s">
        <v>3</v>
      </c>
      <c r="H237" s="86">
        <v>138.49</v>
      </c>
      <c r="I237" s="87"/>
      <c r="J237" s="39">
        <v>336</v>
      </c>
      <c r="K237" s="84">
        <f t="shared" si="30"/>
        <v>127088.75</v>
      </c>
      <c r="L237" s="85"/>
      <c r="M237" s="6">
        <f t="shared" si="33"/>
        <v>0.3</v>
      </c>
      <c r="N237" s="39">
        <v>2009</v>
      </c>
      <c r="O237" s="8">
        <v>42086</v>
      </c>
      <c r="P237" s="86">
        <v>131.05</v>
      </c>
      <c r="Q237" s="87"/>
      <c r="R237" s="88">
        <f t="shared" si="29"/>
        <v>275555</v>
      </c>
      <c r="S237" s="89"/>
      <c r="T237" s="90">
        <f t="shared" si="32"/>
        <v>743.9999999999998</v>
      </c>
      <c r="U237" s="91"/>
    </row>
    <row r="238" spans="2:21" ht="13.5">
      <c r="B238" s="39">
        <v>31</v>
      </c>
      <c r="C238" s="84">
        <f t="shared" si="35"/>
        <v>2817330</v>
      </c>
      <c r="D238" s="85"/>
      <c r="E238" s="39">
        <v>2009</v>
      </c>
      <c r="F238" s="8">
        <v>42150</v>
      </c>
      <c r="G238" s="39" t="s">
        <v>4</v>
      </c>
      <c r="H238" s="86">
        <v>133.28</v>
      </c>
      <c r="I238" s="87"/>
      <c r="J238" s="39">
        <v>186</v>
      </c>
      <c r="K238" s="84">
        <f t="shared" si="30"/>
        <v>140866.5</v>
      </c>
      <c r="L238" s="85"/>
      <c r="M238" s="6">
        <f t="shared" si="33"/>
        <v>0.61</v>
      </c>
      <c r="N238" s="39">
        <v>2009</v>
      </c>
      <c r="O238" s="8">
        <v>42171</v>
      </c>
      <c r="P238" s="86">
        <v>133.28</v>
      </c>
      <c r="Q238" s="87"/>
      <c r="R238" s="88">
        <f t="shared" si="29"/>
        <v>0</v>
      </c>
      <c r="S238" s="89"/>
      <c r="T238" s="90">
        <f t="shared" si="32"/>
        <v>0</v>
      </c>
      <c r="U238" s="91"/>
    </row>
    <row r="239" spans="2:21" ht="13.5">
      <c r="B239" s="39">
        <v>32</v>
      </c>
      <c r="C239" s="84">
        <f t="shared" si="35"/>
        <v>2817330</v>
      </c>
      <c r="D239" s="85"/>
      <c r="E239" s="39">
        <v>2009</v>
      </c>
      <c r="F239" s="8">
        <v>42201</v>
      </c>
      <c r="G239" s="39" t="s">
        <v>4</v>
      </c>
      <c r="H239" s="86">
        <v>133.22</v>
      </c>
      <c r="I239" s="87"/>
      <c r="J239" s="39">
        <v>167</v>
      </c>
      <c r="K239" s="84">
        <f t="shared" si="30"/>
        <v>140866.5</v>
      </c>
      <c r="L239" s="85"/>
      <c r="M239" s="6">
        <f t="shared" si="33"/>
        <v>0.68</v>
      </c>
      <c r="N239" s="39">
        <v>2009</v>
      </c>
      <c r="O239" s="8">
        <v>42206</v>
      </c>
      <c r="P239" s="86">
        <v>133.22</v>
      </c>
      <c r="Q239" s="87"/>
      <c r="R239" s="88">
        <f aca="true" t="shared" si="36" ref="R239:R254">IF(O239="","",ROUNDDOWN((IF(G239="売",H239-P239,P239-H239))*M239*10000000/81,0))</f>
        <v>0</v>
      </c>
      <c r="S239" s="89"/>
      <c r="T239" s="90">
        <f t="shared" si="32"/>
        <v>0</v>
      </c>
      <c r="U239" s="91"/>
    </row>
    <row r="240" spans="2:21" ht="13.5">
      <c r="B240" s="39">
        <v>33</v>
      </c>
      <c r="C240" s="84">
        <f t="shared" si="35"/>
        <v>2817330</v>
      </c>
      <c r="D240" s="85"/>
      <c r="E240" s="39">
        <v>2009</v>
      </c>
      <c r="F240" s="8">
        <v>42265</v>
      </c>
      <c r="G240" s="39" t="s">
        <v>4</v>
      </c>
      <c r="H240" s="86">
        <v>134.63</v>
      </c>
      <c r="I240" s="87"/>
      <c r="J240" s="39">
        <v>97</v>
      </c>
      <c r="K240" s="84">
        <f t="shared" si="30"/>
        <v>140866.5</v>
      </c>
      <c r="L240" s="85"/>
      <c r="M240" s="6">
        <f t="shared" si="33"/>
        <v>1.17</v>
      </c>
      <c r="N240" s="39">
        <v>2009</v>
      </c>
      <c r="O240" s="8">
        <v>42270</v>
      </c>
      <c r="P240" s="86">
        <v>134.63</v>
      </c>
      <c r="Q240" s="87"/>
      <c r="R240" s="88">
        <f t="shared" si="36"/>
        <v>0</v>
      </c>
      <c r="S240" s="89"/>
      <c r="T240" s="90">
        <f t="shared" si="32"/>
        <v>0</v>
      </c>
      <c r="U240" s="91"/>
    </row>
    <row r="241" spans="2:21" ht="13.5">
      <c r="B241" s="39">
        <v>34</v>
      </c>
      <c r="C241" s="84">
        <f t="shared" si="35"/>
        <v>2817330</v>
      </c>
      <c r="D241" s="85"/>
      <c r="E241" s="39">
        <v>2010</v>
      </c>
      <c r="F241" s="8">
        <v>42134</v>
      </c>
      <c r="G241" s="39" t="s">
        <v>3</v>
      </c>
      <c r="H241" s="86">
        <v>118.02</v>
      </c>
      <c r="I241" s="87"/>
      <c r="J241" s="39">
        <v>421</v>
      </c>
      <c r="K241" s="84">
        <f t="shared" si="30"/>
        <v>140866.5</v>
      </c>
      <c r="L241" s="85"/>
      <c r="M241" s="6">
        <f t="shared" si="33"/>
        <v>0.27</v>
      </c>
      <c r="N241" s="39">
        <v>2010</v>
      </c>
      <c r="O241" s="8">
        <v>42201</v>
      </c>
      <c r="P241" s="86">
        <v>113.4</v>
      </c>
      <c r="Q241" s="87"/>
      <c r="R241" s="88">
        <f t="shared" si="36"/>
        <v>154000</v>
      </c>
      <c r="S241" s="89"/>
      <c r="T241" s="90">
        <f t="shared" si="32"/>
        <v>461.99999999999903</v>
      </c>
      <c r="U241" s="91"/>
    </row>
    <row r="242" spans="2:21" ht="13.5">
      <c r="B242" s="39">
        <v>35</v>
      </c>
      <c r="C242" s="84">
        <f t="shared" si="35"/>
        <v>2971330</v>
      </c>
      <c r="D242" s="85"/>
      <c r="E242" s="39">
        <v>2010</v>
      </c>
      <c r="F242" s="8">
        <v>42261</v>
      </c>
      <c r="G242" s="39" t="s">
        <v>4</v>
      </c>
      <c r="H242" s="86">
        <v>108.27</v>
      </c>
      <c r="I242" s="87"/>
      <c r="J242" s="39">
        <v>153</v>
      </c>
      <c r="K242" s="84">
        <f t="shared" si="30"/>
        <v>148566.5</v>
      </c>
      <c r="L242" s="85"/>
      <c r="M242" s="6">
        <f t="shared" si="33"/>
        <v>0.78</v>
      </c>
      <c r="N242" s="39">
        <v>2010</v>
      </c>
      <c r="O242" s="8">
        <v>42329</v>
      </c>
      <c r="P242" s="86">
        <v>111.51</v>
      </c>
      <c r="Q242" s="87"/>
      <c r="R242" s="88">
        <f t="shared" si="36"/>
        <v>312000</v>
      </c>
      <c r="S242" s="89"/>
      <c r="T242" s="90">
        <f t="shared" si="32"/>
        <v>324.0000000000009</v>
      </c>
      <c r="U242" s="91"/>
    </row>
    <row r="243" spans="2:21" ht="13.5">
      <c r="B243" s="39">
        <v>36</v>
      </c>
      <c r="C243" s="84">
        <f t="shared" si="35"/>
        <v>3283330</v>
      </c>
      <c r="D243" s="85"/>
      <c r="E243" s="39">
        <v>2011</v>
      </c>
      <c r="F243" s="8">
        <v>42158</v>
      </c>
      <c r="G243" s="39" t="s">
        <v>4</v>
      </c>
      <c r="H243" s="86">
        <v>117.57</v>
      </c>
      <c r="I243" s="87"/>
      <c r="J243" s="39">
        <v>171</v>
      </c>
      <c r="K243" s="84">
        <f t="shared" si="30"/>
        <v>164166.5</v>
      </c>
      <c r="L243" s="85"/>
      <c r="M243" s="6">
        <f t="shared" si="33"/>
        <v>0.77</v>
      </c>
      <c r="N243" s="39">
        <v>2011</v>
      </c>
      <c r="O243" s="8">
        <v>42162</v>
      </c>
      <c r="P243" s="86">
        <v>117.57</v>
      </c>
      <c r="Q243" s="87"/>
      <c r="R243" s="88">
        <f t="shared" si="36"/>
        <v>0</v>
      </c>
      <c r="S243" s="89"/>
      <c r="T243" s="90">
        <f t="shared" si="32"/>
        <v>0</v>
      </c>
      <c r="U243" s="91"/>
    </row>
    <row r="244" spans="2:21" ht="13.5">
      <c r="B244" s="39">
        <v>37</v>
      </c>
      <c r="C244" s="84">
        <f t="shared" si="35"/>
        <v>3283330</v>
      </c>
      <c r="D244" s="85"/>
      <c r="E244" s="39">
        <v>2011</v>
      </c>
      <c r="F244" s="8">
        <v>42231</v>
      </c>
      <c r="G244" s="39" t="s">
        <v>3</v>
      </c>
      <c r="H244" s="86">
        <v>110.19</v>
      </c>
      <c r="I244" s="87"/>
      <c r="J244" s="39">
        <v>324</v>
      </c>
      <c r="K244" s="84">
        <f t="shared" si="30"/>
        <v>164166.5</v>
      </c>
      <c r="L244" s="85"/>
      <c r="M244" s="6">
        <f t="shared" si="33"/>
        <v>0.41</v>
      </c>
      <c r="N244" s="39">
        <v>2011</v>
      </c>
      <c r="O244" s="8">
        <v>42231</v>
      </c>
      <c r="P244" s="86">
        <v>110.19</v>
      </c>
      <c r="Q244" s="87"/>
      <c r="R244" s="88">
        <f t="shared" si="36"/>
        <v>0</v>
      </c>
      <c r="S244" s="89"/>
      <c r="T244" s="90">
        <f t="shared" si="32"/>
        <v>0</v>
      </c>
      <c r="U244" s="91"/>
    </row>
    <row r="245" spans="2:21" ht="13.5">
      <c r="B245" s="39">
        <v>38</v>
      </c>
      <c r="C245" s="84">
        <f t="shared" si="35"/>
        <v>3283330</v>
      </c>
      <c r="D245" s="85"/>
      <c r="E245" s="39">
        <v>2012</v>
      </c>
      <c r="F245" s="8">
        <v>42075</v>
      </c>
      <c r="G245" s="39" t="s">
        <v>4</v>
      </c>
      <c r="H245" s="86">
        <v>108.28</v>
      </c>
      <c r="I245" s="87"/>
      <c r="J245" s="39">
        <v>80</v>
      </c>
      <c r="K245" s="84">
        <f t="shared" si="30"/>
        <v>164166.5</v>
      </c>
      <c r="L245" s="85"/>
      <c r="M245" s="6">
        <f t="shared" si="33"/>
        <v>1.66</v>
      </c>
      <c r="N245" s="39">
        <v>2012</v>
      </c>
      <c r="O245" s="8">
        <v>42098</v>
      </c>
      <c r="P245" s="86">
        <v>108.28</v>
      </c>
      <c r="Q245" s="87"/>
      <c r="R245" s="88">
        <f t="shared" si="36"/>
        <v>0</v>
      </c>
      <c r="S245" s="89"/>
      <c r="T245" s="90">
        <f t="shared" si="32"/>
        <v>0</v>
      </c>
      <c r="U245" s="91"/>
    </row>
    <row r="246" spans="2:21" ht="13.5">
      <c r="B246" s="39">
        <v>39</v>
      </c>
      <c r="C246" s="84">
        <f t="shared" si="35"/>
        <v>3283330</v>
      </c>
      <c r="D246" s="85"/>
      <c r="E246" s="39">
        <v>2012</v>
      </c>
      <c r="F246" s="8">
        <v>42260</v>
      </c>
      <c r="G246" s="39" t="s">
        <v>4</v>
      </c>
      <c r="H246" s="86">
        <v>100.76</v>
      </c>
      <c r="I246" s="87"/>
      <c r="J246" s="39">
        <v>133</v>
      </c>
      <c r="K246" s="84">
        <f t="shared" si="30"/>
        <v>164166.5</v>
      </c>
      <c r="L246" s="85"/>
      <c r="M246" s="6">
        <f t="shared" si="33"/>
        <v>0.99</v>
      </c>
      <c r="N246" s="39">
        <v>2012</v>
      </c>
      <c r="O246" s="8">
        <v>42261</v>
      </c>
      <c r="P246" s="86">
        <v>100.76</v>
      </c>
      <c r="Q246" s="87"/>
      <c r="R246" s="88">
        <f t="shared" si="36"/>
        <v>0</v>
      </c>
      <c r="S246" s="89"/>
      <c r="T246" s="90">
        <f t="shared" si="32"/>
        <v>0</v>
      </c>
      <c r="U246" s="91"/>
    </row>
    <row r="247" spans="2:21" ht="13.5">
      <c r="B247" s="39">
        <v>40</v>
      </c>
      <c r="C247" s="84">
        <f t="shared" si="35"/>
        <v>3283330</v>
      </c>
      <c r="D247" s="85"/>
      <c r="E247" s="39">
        <v>2012</v>
      </c>
      <c r="F247" s="8">
        <v>42336</v>
      </c>
      <c r="G247" s="39" t="s">
        <v>4</v>
      </c>
      <c r="H247" s="86">
        <v>106.34</v>
      </c>
      <c r="I247" s="87"/>
      <c r="J247" s="39">
        <v>110</v>
      </c>
      <c r="K247" s="84">
        <f t="shared" si="30"/>
        <v>164166.5</v>
      </c>
      <c r="L247" s="85"/>
      <c r="M247" s="6">
        <f t="shared" si="33"/>
        <v>1.2</v>
      </c>
      <c r="N247" s="39">
        <v>2012</v>
      </c>
      <c r="O247" s="8">
        <v>42345</v>
      </c>
      <c r="P247" s="86">
        <v>106.34</v>
      </c>
      <c r="Q247" s="87"/>
      <c r="R247" s="88">
        <f t="shared" si="36"/>
        <v>0</v>
      </c>
      <c r="S247" s="89"/>
      <c r="T247" s="90">
        <f t="shared" si="32"/>
        <v>0</v>
      </c>
      <c r="U247" s="91"/>
    </row>
    <row r="248" spans="2:21" ht="13.5">
      <c r="B248" s="39">
        <v>41</v>
      </c>
      <c r="C248" s="84">
        <f t="shared" si="35"/>
        <v>3283330</v>
      </c>
      <c r="D248" s="85"/>
      <c r="E248" s="39">
        <v>2013</v>
      </c>
      <c r="F248" s="8">
        <v>42321</v>
      </c>
      <c r="G248" s="39" t="s">
        <v>4</v>
      </c>
      <c r="H248" s="86">
        <v>133.96</v>
      </c>
      <c r="I248" s="87"/>
      <c r="J248" s="39">
        <v>75</v>
      </c>
      <c r="K248" s="84">
        <f t="shared" si="30"/>
        <v>164166.5</v>
      </c>
      <c r="L248" s="85"/>
      <c r="M248" s="6">
        <f t="shared" si="33"/>
        <v>1.77</v>
      </c>
      <c r="N248" s="39">
        <v>2014</v>
      </c>
      <c r="O248" s="8">
        <v>42017</v>
      </c>
      <c r="P248" s="86">
        <v>140.99</v>
      </c>
      <c r="Q248" s="87"/>
      <c r="R248" s="88">
        <f t="shared" si="36"/>
        <v>1536185</v>
      </c>
      <c r="S248" s="89"/>
      <c r="T248" s="90">
        <f t="shared" si="32"/>
        <v>703.0000000000001</v>
      </c>
      <c r="U248" s="91"/>
    </row>
    <row r="249" spans="2:21" ht="13.5">
      <c r="B249" s="39">
        <v>42</v>
      </c>
      <c r="C249" s="84">
        <f t="shared" si="35"/>
        <v>4819515</v>
      </c>
      <c r="D249" s="85"/>
      <c r="E249" s="39">
        <v>2014</v>
      </c>
      <c r="F249" s="8">
        <v>42164</v>
      </c>
      <c r="G249" s="39" t="s">
        <v>4</v>
      </c>
      <c r="H249" s="86">
        <v>139.96</v>
      </c>
      <c r="I249" s="87"/>
      <c r="J249" s="39">
        <v>131</v>
      </c>
      <c r="K249" s="84">
        <f t="shared" si="30"/>
        <v>240975.75</v>
      </c>
      <c r="L249" s="85"/>
      <c r="M249" s="6">
        <f t="shared" si="33"/>
        <v>1.49</v>
      </c>
      <c r="N249" s="39">
        <v>2014</v>
      </c>
      <c r="O249" s="8">
        <v>42165</v>
      </c>
      <c r="P249" s="86">
        <v>138.65</v>
      </c>
      <c r="Q249" s="87"/>
      <c r="R249" s="88">
        <f t="shared" si="36"/>
        <v>-240975</v>
      </c>
      <c r="S249" s="89"/>
      <c r="T249" s="90">
        <f t="shared" si="32"/>
        <v>-131</v>
      </c>
      <c r="U249" s="91"/>
    </row>
    <row r="250" spans="2:21" ht="13.5">
      <c r="B250" s="39">
        <v>43</v>
      </c>
      <c r="C250" s="84">
        <f>IF(R249="","",C249+R249)</f>
        <v>4578540</v>
      </c>
      <c r="D250" s="85"/>
      <c r="E250" s="39">
        <v>2014</v>
      </c>
      <c r="F250" s="8">
        <v>42333</v>
      </c>
      <c r="G250" s="39" t="s">
        <v>4</v>
      </c>
      <c r="H250" s="86">
        <v>147.4</v>
      </c>
      <c r="I250" s="87"/>
      <c r="J250" s="39">
        <v>121</v>
      </c>
      <c r="K250" s="84">
        <f t="shared" si="30"/>
        <v>228927</v>
      </c>
      <c r="L250" s="85"/>
      <c r="M250" s="6">
        <f t="shared" si="33"/>
        <v>1.53</v>
      </c>
      <c r="N250" s="39">
        <v>2014</v>
      </c>
      <c r="O250" s="8">
        <v>42341</v>
      </c>
      <c r="P250" s="86">
        <v>147.4</v>
      </c>
      <c r="Q250" s="87"/>
      <c r="R250" s="88">
        <f t="shared" si="36"/>
        <v>0</v>
      </c>
      <c r="S250" s="89"/>
      <c r="T250" s="90">
        <f t="shared" si="32"/>
        <v>0</v>
      </c>
      <c r="U250" s="91"/>
    </row>
    <row r="251" spans="2:21" ht="13.5">
      <c r="B251" s="39">
        <v>44</v>
      </c>
      <c r="C251" s="84">
        <f>IF(R250="","",C250+R250)</f>
        <v>4578540</v>
      </c>
      <c r="D251" s="85"/>
      <c r="E251" s="39">
        <v>2015</v>
      </c>
      <c r="F251" s="8">
        <v>42198</v>
      </c>
      <c r="G251" s="39" t="s">
        <v>3</v>
      </c>
      <c r="H251" s="86">
        <v>135.53</v>
      </c>
      <c r="I251" s="87"/>
      <c r="J251" s="39">
        <v>230</v>
      </c>
      <c r="K251" s="84">
        <f t="shared" si="30"/>
        <v>228927</v>
      </c>
      <c r="L251" s="85"/>
      <c r="M251" s="6">
        <f t="shared" si="33"/>
        <v>0.8</v>
      </c>
      <c r="N251" s="39">
        <v>2015</v>
      </c>
      <c r="O251" s="8">
        <v>42207</v>
      </c>
      <c r="P251" s="86">
        <v>135.53</v>
      </c>
      <c r="Q251" s="87"/>
      <c r="R251" s="88">
        <f t="shared" si="36"/>
        <v>0</v>
      </c>
      <c r="S251" s="89"/>
      <c r="T251" s="90">
        <f t="shared" si="32"/>
        <v>0</v>
      </c>
      <c r="U251" s="91"/>
    </row>
    <row r="252" spans="2:21" ht="13.5">
      <c r="B252" s="39">
        <v>45</v>
      </c>
      <c r="C252" s="84">
        <f>IF(R251="","",C251+R251)</f>
        <v>4578540</v>
      </c>
      <c r="D252" s="85"/>
      <c r="E252" s="39">
        <v>2015</v>
      </c>
      <c r="F252" s="8">
        <v>42317</v>
      </c>
      <c r="G252" s="39" t="s">
        <v>3</v>
      </c>
      <c r="H252" s="86">
        <v>132.17</v>
      </c>
      <c r="I252" s="87"/>
      <c r="J252" s="39">
        <v>102</v>
      </c>
      <c r="K252" s="84">
        <f t="shared" si="30"/>
        <v>228927</v>
      </c>
      <c r="L252" s="85"/>
      <c r="M252" s="6">
        <f t="shared" si="33"/>
        <v>1.81</v>
      </c>
      <c r="N252" s="39">
        <v>2015</v>
      </c>
      <c r="O252" s="8">
        <v>42324</v>
      </c>
      <c r="P252" s="86">
        <v>132.17</v>
      </c>
      <c r="Q252" s="87"/>
      <c r="R252" s="88">
        <f t="shared" si="36"/>
        <v>0</v>
      </c>
      <c r="S252" s="89"/>
      <c r="T252" s="90">
        <f t="shared" si="32"/>
        <v>0</v>
      </c>
      <c r="U252" s="91"/>
    </row>
    <row r="253" spans="2:21" ht="13.5">
      <c r="B253" s="39">
        <v>46</v>
      </c>
      <c r="C253" s="84">
        <f>IF(R252="","",C252+R252)</f>
        <v>4578540</v>
      </c>
      <c r="D253" s="85"/>
      <c r="E253" s="39"/>
      <c r="F253" s="8"/>
      <c r="G253" s="39" t="s">
        <v>4</v>
      </c>
      <c r="H253" s="86"/>
      <c r="I253" s="87"/>
      <c r="J253" s="39"/>
      <c r="K253" s="84">
        <f t="shared" si="30"/>
      </c>
      <c r="L253" s="85"/>
      <c r="M253" s="6">
        <f t="shared" si="33"/>
      </c>
      <c r="N253" s="39"/>
      <c r="O253" s="8"/>
      <c r="P253" s="86"/>
      <c r="Q253" s="87"/>
      <c r="R253" s="88">
        <f t="shared" si="36"/>
      </c>
      <c r="S253" s="89"/>
      <c r="T253" s="90">
        <f t="shared" si="32"/>
      </c>
      <c r="U253" s="91"/>
    </row>
    <row r="254" spans="2:21" ht="13.5">
      <c r="B254" s="39">
        <v>47</v>
      </c>
      <c r="C254" s="74">
        <f>IF(R253="","",C253+R253)</f>
      </c>
      <c r="D254" s="74"/>
      <c r="E254" s="39"/>
      <c r="F254" s="8"/>
      <c r="G254" s="39" t="s">
        <v>3</v>
      </c>
      <c r="H254" s="75"/>
      <c r="I254" s="75"/>
      <c r="J254" s="39"/>
      <c r="K254" s="84">
        <f t="shared" si="30"/>
      </c>
      <c r="L254" s="85"/>
      <c r="M254" s="6">
        <f t="shared" si="33"/>
      </c>
      <c r="N254" s="39"/>
      <c r="O254" s="8"/>
      <c r="P254" s="75"/>
      <c r="Q254" s="75"/>
      <c r="R254" s="76">
        <f t="shared" si="36"/>
      </c>
      <c r="S254" s="76"/>
      <c r="T254" s="77">
        <f t="shared" si="32"/>
      </c>
      <c r="U254" s="77"/>
    </row>
    <row r="257" spans="2:21" ht="13.5">
      <c r="B257" s="97" t="s">
        <v>21</v>
      </c>
      <c r="C257" s="56" t="s">
        <v>22</v>
      </c>
      <c r="D257" s="57"/>
      <c r="E257" s="71" t="s">
        <v>23</v>
      </c>
      <c r="F257" s="61"/>
      <c r="G257" s="61"/>
      <c r="H257" s="61"/>
      <c r="I257" s="62"/>
      <c r="J257" s="72" t="s">
        <v>57</v>
      </c>
      <c r="K257" s="64"/>
      <c r="L257" s="65"/>
      <c r="M257" s="98" t="s">
        <v>24</v>
      </c>
      <c r="N257" s="73" t="s">
        <v>25</v>
      </c>
      <c r="O257" s="68"/>
      <c r="P257" s="68"/>
      <c r="Q257" s="69"/>
      <c r="R257" s="94" t="s">
        <v>26</v>
      </c>
      <c r="S257" s="95"/>
      <c r="T257" s="95"/>
      <c r="U257" s="96"/>
    </row>
    <row r="258" spans="2:21" ht="13.5">
      <c r="B258" s="54"/>
      <c r="C258" s="58"/>
      <c r="D258" s="59"/>
      <c r="E258" s="19" t="s">
        <v>27</v>
      </c>
      <c r="F258" s="19" t="s">
        <v>28</v>
      </c>
      <c r="G258" s="19" t="s">
        <v>29</v>
      </c>
      <c r="H258" s="71" t="s">
        <v>30</v>
      </c>
      <c r="I258" s="62"/>
      <c r="J258" s="4" t="s">
        <v>31</v>
      </c>
      <c r="K258" s="72" t="s">
        <v>32</v>
      </c>
      <c r="L258" s="65"/>
      <c r="M258" s="99"/>
      <c r="N258" s="5" t="s">
        <v>27</v>
      </c>
      <c r="O258" s="5" t="s">
        <v>28</v>
      </c>
      <c r="P258" s="73" t="s">
        <v>30</v>
      </c>
      <c r="Q258" s="69"/>
      <c r="R258" s="94" t="s">
        <v>33</v>
      </c>
      <c r="S258" s="96"/>
      <c r="T258" s="94" t="s">
        <v>31</v>
      </c>
      <c r="U258" s="96"/>
    </row>
    <row r="259" spans="2:21" s="20" customFormat="1" ht="13.5">
      <c r="B259" s="39">
        <v>1</v>
      </c>
      <c r="C259" s="84">
        <v>1000000</v>
      </c>
      <c r="D259" s="85"/>
      <c r="E259" s="39">
        <v>1995</v>
      </c>
      <c r="F259" s="8">
        <v>20154</v>
      </c>
      <c r="G259" s="39" t="s">
        <v>3</v>
      </c>
      <c r="H259" s="86">
        <v>128.87</v>
      </c>
      <c r="I259" s="87"/>
      <c r="J259" s="39">
        <v>268</v>
      </c>
      <c r="K259" s="84">
        <f>IF(F259="","",C259*0.1)</f>
        <v>100000</v>
      </c>
      <c r="L259" s="85"/>
      <c r="M259" s="6">
        <f>IF(J259="","",ROUNDDOWN(K259/(J259/81)/100000,2))</f>
        <v>0.3</v>
      </c>
      <c r="N259" s="39">
        <v>1995</v>
      </c>
      <c r="O259" s="8">
        <v>42078</v>
      </c>
      <c r="P259" s="86">
        <v>124.8</v>
      </c>
      <c r="Q259" s="87"/>
      <c r="R259" s="88">
        <f aca="true" t="shared" si="37" ref="R259:R288">IF(O259="","",ROUNDDOWN((IF(G259="売",H259-P259,P259-H259))*M259*10000000/81,0))</f>
        <v>150740</v>
      </c>
      <c r="S259" s="89"/>
      <c r="T259" s="90">
        <f>IF(O259="","",IF(R259&lt;0,J259*(-1),IF(G259="買",(P259-H259)*100,(H259-P259)*100)))</f>
        <v>407.00000000000074</v>
      </c>
      <c r="U259" s="91"/>
    </row>
    <row r="260" spans="2:21" s="20" customFormat="1" ht="13.5">
      <c r="B260" s="39">
        <v>2</v>
      </c>
      <c r="C260" s="84">
        <f>IF(R259="",J265,C259+R259)</f>
        <v>1150740</v>
      </c>
      <c r="D260" s="85"/>
      <c r="E260" s="39">
        <v>1996</v>
      </c>
      <c r="F260" s="8">
        <v>34899</v>
      </c>
      <c r="G260" s="39" t="s">
        <v>4</v>
      </c>
      <c r="H260" s="86">
        <v>124.58</v>
      </c>
      <c r="I260" s="87"/>
      <c r="J260" s="39">
        <v>140</v>
      </c>
      <c r="K260" s="84">
        <f aca="true" t="shared" si="38" ref="K260:K304">IF(F260="","",C260*0.1)</f>
        <v>115074</v>
      </c>
      <c r="L260" s="85"/>
      <c r="M260" s="6">
        <f>IF(J260="","",ROUNDDOWN(K260/(J260/81)/100000,2))</f>
        <v>0.66</v>
      </c>
      <c r="N260" s="39">
        <v>1995</v>
      </c>
      <c r="O260" s="8">
        <v>42210</v>
      </c>
      <c r="P260" s="92">
        <v>124.58</v>
      </c>
      <c r="Q260" s="93"/>
      <c r="R260" s="88">
        <f t="shared" si="37"/>
        <v>0</v>
      </c>
      <c r="S260" s="89"/>
      <c r="T260" s="90">
        <f>IF(O260="","",IF(R260&lt;0,J260*(-1),IF(G260="買",(P260-H260)*100,(H260-P260)*100)))</f>
        <v>0</v>
      </c>
      <c r="U260" s="91"/>
    </row>
    <row r="261" spans="2:21" ht="13.5">
      <c r="B261" s="39">
        <v>3</v>
      </c>
      <c r="C261" s="84">
        <f aca="true" t="shared" si="39" ref="C261:C271">IF(R260="","",C260+R260)</f>
        <v>1150740</v>
      </c>
      <c r="D261" s="85"/>
      <c r="E261" s="39">
        <v>1997</v>
      </c>
      <c r="F261" s="8">
        <v>42013</v>
      </c>
      <c r="G261" s="39" t="s">
        <v>3</v>
      </c>
      <c r="H261" s="86">
        <v>143.57</v>
      </c>
      <c r="I261" s="87"/>
      <c r="J261" s="39">
        <v>242</v>
      </c>
      <c r="K261" s="84">
        <f t="shared" si="38"/>
        <v>115074</v>
      </c>
      <c r="L261" s="85"/>
      <c r="M261" s="6">
        <f>IF(J261="","",ROUNDDOWN(K261/(J261/81)/100000,2))</f>
        <v>0.38</v>
      </c>
      <c r="N261" s="39">
        <v>1997</v>
      </c>
      <c r="O261" s="8">
        <v>42021</v>
      </c>
      <c r="P261" s="86">
        <v>142.81</v>
      </c>
      <c r="Q261" s="87"/>
      <c r="R261" s="88">
        <f t="shared" si="37"/>
        <v>35654</v>
      </c>
      <c r="S261" s="89"/>
      <c r="T261" s="90">
        <f aca="true" t="shared" si="40" ref="T261:T304">IF(O261="","",IF(R261&lt;0,J261*(-1),IF(G261="買",(P261-H261)*100,(H261-P261)*100)))</f>
        <v>75.99999999999909</v>
      </c>
      <c r="U261" s="91"/>
    </row>
    <row r="262" spans="2:21" ht="13.5">
      <c r="B262" s="39">
        <v>4</v>
      </c>
      <c r="C262" s="84">
        <f t="shared" si="39"/>
        <v>1186394</v>
      </c>
      <c r="D262" s="85"/>
      <c r="E262" s="39">
        <v>1997</v>
      </c>
      <c r="F262" s="8">
        <v>42081</v>
      </c>
      <c r="G262" s="39" t="s">
        <v>4</v>
      </c>
      <c r="H262" s="86">
        <v>143.36</v>
      </c>
      <c r="I262" s="87"/>
      <c r="J262" s="39">
        <v>124</v>
      </c>
      <c r="K262" s="84">
        <f t="shared" si="38"/>
        <v>118639.40000000001</v>
      </c>
      <c r="L262" s="85"/>
      <c r="M262" s="6">
        <f aca="true" t="shared" si="41" ref="M262:M304">IF(J262="","",ROUNDDOWN(K262/(J262/81)/100000,2))</f>
        <v>0.77</v>
      </c>
      <c r="N262" s="39">
        <v>1997</v>
      </c>
      <c r="O262" s="8">
        <v>42084</v>
      </c>
      <c r="P262" s="86">
        <v>142.12</v>
      </c>
      <c r="Q262" s="87"/>
      <c r="R262" s="88">
        <f t="shared" si="37"/>
        <v>-117876</v>
      </c>
      <c r="S262" s="89"/>
      <c r="T262" s="90">
        <f t="shared" si="40"/>
        <v>-124</v>
      </c>
      <c r="U262" s="91"/>
    </row>
    <row r="263" spans="2:21" ht="13.5">
      <c r="B263" s="39">
        <v>5</v>
      </c>
      <c r="C263" s="84">
        <f t="shared" si="39"/>
        <v>1068518</v>
      </c>
      <c r="D263" s="85"/>
      <c r="E263" s="39">
        <v>1997</v>
      </c>
      <c r="F263" s="8">
        <v>42301</v>
      </c>
      <c r="G263" s="39" t="s">
        <v>4</v>
      </c>
      <c r="H263" s="86">
        <v>135.26</v>
      </c>
      <c r="I263" s="87"/>
      <c r="J263" s="39">
        <v>265</v>
      </c>
      <c r="K263" s="84">
        <f t="shared" si="38"/>
        <v>106851.8</v>
      </c>
      <c r="L263" s="85"/>
      <c r="M263" s="6">
        <f t="shared" si="41"/>
        <v>0.32</v>
      </c>
      <c r="N263" s="39">
        <v>1997</v>
      </c>
      <c r="O263" s="8">
        <v>42329</v>
      </c>
      <c r="P263" s="86">
        <v>139.84</v>
      </c>
      <c r="Q263" s="87"/>
      <c r="R263" s="88">
        <f t="shared" si="37"/>
        <v>180938</v>
      </c>
      <c r="S263" s="89"/>
      <c r="T263" s="90">
        <f t="shared" si="40"/>
        <v>458.00000000000125</v>
      </c>
      <c r="U263" s="91"/>
    </row>
    <row r="264" spans="2:21" ht="13.5">
      <c r="B264" s="39">
        <v>6</v>
      </c>
      <c r="C264" s="84">
        <f t="shared" si="39"/>
        <v>1249456</v>
      </c>
      <c r="D264" s="85"/>
      <c r="E264" s="39">
        <v>1998</v>
      </c>
      <c r="F264" s="8">
        <v>42202</v>
      </c>
      <c r="G264" s="39" t="s">
        <v>4</v>
      </c>
      <c r="H264" s="86">
        <v>153.58</v>
      </c>
      <c r="I264" s="87"/>
      <c r="J264" s="39">
        <v>186</v>
      </c>
      <c r="K264" s="84">
        <f t="shared" si="38"/>
        <v>124945.6</v>
      </c>
      <c r="L264" s="85"/>
      <c r="M264" s="6">
        <f t="shared" si="41"/>
        <v>0.54</v>
      </c>
      <c r="N264" s="39">
        <v>1998</v>
      </c>
      <c r="O264" s="8">
        <v>42236</v>
      </c>
      <c r="P264" s="86">
        <v>153.89</v>
      </c>
      <c r="Q264" s="87"/>
      <c r="R264" s="88">
        <f t="shared" si="37"/>
        <v>20666</v>
      </c>
      <c r="S264" s="89"/>
      <c r="T264" s="90">
        <f t="shared" si="40"/>
        <v>30.999999999997385</v>
      </c>
      <c r="U264" s="91"/>
    </row>
    <row r="265" spans="2:21" ht="13.5">
      <c r="B265" s="39">
        <v>7</v>
      </c>
      <c r="C265" s="84">
        <f t="shared" si="39"/>
        <v>1270122</v>
      </c>
      <c r="D265" s="85"/>
      <c r="E265" s="39">
        <v>1999</v>
      </c>
      <c r="F265" s="8">
        <v>42008</v>
      </c>
      <c r="G265" s="39" t="s">
        <v>3</v>
      </c>
      <c r="H265" s="86">
        <v>132</v>
      </c>
      <c r="I265" s="87"/>
      <c r="J265" s="39">
        <v>409</v>
      </c>
      <c r="K265" s="84">
        <f t="shared" si="38"/>
        <v>127012.20000000001</v>
      </c>
      <c r="L265" s="85"/>
      <c r="M265" s="6">
        <f t="shared" si="41"/>
        <v>0.25</v>
      </c>
      <c r="N265" s="39">
        <v>1999</v>
      </c>
      <c r="O265" s="8">
        <v>42017</v>
      </c>
      <c r="P265" s="86">
        <v>132</v>
      </c>
      <c r="Q265" s="87"/>
      <c r="R265" s="88">
        <f t="shared" si="37"/>
        <v>0</v>
      </c>
      <c r="S265" s="89"/>
      <c r="T265" s="90">
        <f t="shared" si="40"/>
        <v>0</v>
      </c>
      <c r="U265" s="91"/>
    </row>
    <row r="266" spans="2:21" ht="13.5">
      <c r="B266" s="39">
        <v>8</v>
      </c>
      <c r="C266" s="84">
        <f t="shared" si="39"/>
        <v>1270122</v>
      </c>
      <c r="D266" s="85"/>
      <c r="E266" s="39">
        <v>2000</v>
      </c>
      <c r="F266" s="8">
        <v>42357</v>
      </c>
      <c r="G266" s="39" t="s">
        <v>4</v>
      </c>
      <c r="H266" s="86">
        <v>100.83</v>
      </c>
      <c r="I266" s="87"/>
      <c r="J266" s="39">
        <v>146</v>
      </c>
      <c r="K266" s="84">
        <f t="shared" si="38"/>
        <v>127012.20000000001</v>
      </c>
      <c r="L266" s="85"/>
      <c r="M266" s="6">
        <f t="shared" si="41"/>
        <v>0.7</v>
      </c>
      <c r="N266" s="39">
        <v>2001</v>
      </c>
      <c r="O266" s="8">
        <v>42026</v>
      </c>
      <c r="P266" s="86">
        <v>108.56</v>
      </c>
      <c r="Q266" s="87"/>
      <c r="R266" s="88">
        <f t="shared" si="37"/>
        <v>668024</v>
      </c>
      <c r="S266" s="89"/>
      <c r="T266" s="90">
        <f t="shared" si="40"/>
        <v>773.0000000000005</v>
      </c>
      <c r="U266" s="91"/>
    </row>
    <row r="267" spans="2:21" ht="13.5">
      <c r="B267" s="39">
        <v>9</v>
      </c>
      <c r="C267" s="84">
        <f t="shared" si="39"/>
        <v>1938146</v>
      </c>
      <c r="D267" s="85"/>
      <c r="E267" s="39">
        <v>2001</v>
      </c>
      <c r="F267" s="8">
        <v>42357</v>
      </c>
      <c r="G267" s="39" t="s">
        <v>4</v>
      </c>
      <c r="H267" s="86">
        <v>116.04</v>
      </c>
      <c r="I267" s="87"/>
      <c r="J267" s="39">
        <v>170</v>
      </c>
      <c r="K267" s="84">
        <f t="shared" si="38"/>
        <v>193814.6</v>
      </c>
      <c r="L267" s="85"/>
      <c r="M267" s="6">
        <f t="shared" si="41"/>
        <v>0.92</v>
      </c>
      <c r="N267" s="39">
        <v>2001</v>
      </c>
      <c r="O267" s="8">
        <v>42362</v>
      </c>
      <c r="P267" s="86">
        <v>116.04</v>
      </c>
      <c r="Q267" s="87"/>
      <c r="R267" s="88">
        <f t="shared" si="37"/>
        <v>0</v>
      </c>
      <c r="S267" s="89"/>
      <c r="T267" s="90">
        <f t="shared" si="40"/>
        <v>0</v>
      </c>
      <c r="U267" s="91"/>
    </row>
    <row r="268" spans="2:21" ht="13.5">
      <c r="B268" s="39">
        <v>10</v>
      </c>
      <c r="C268" s="84">
        <f t="shared" si="39"/>
        <v>1938146</v>
      </c>
      <c r="D268" s="85"/>
      <c r="E268" s="39">
        <v>2002</v>
      </c>
      <c r="F268" s="8">
        <v>42005</v>
      </c>
      <c r="G268" s="39" t="s">
        <v>4</v>
      </c>
      <c r="H268" s="86">
        <v>117.42</v>
      </c>
      <c r="I268" s="87"/>
      <c r="J268" s="39">
        <v>165</v>
      </c>
      <c r="K268" s="84">
        <f t="shared" si="38"/>
        <v>193814.6</v>
      </c>
      <c r="L268" s="85"/>
      <c r="M268" s="6">
        <f t="shared" si="41"/>
        <v>0.95</v>
      </c>
      <c r="N268" s="39">
        <v>2002</v>
      </c>
      <c r="O268" s="8">
        <v>42008</v>
      </c>
      <c r="P268" s="86">
        <v>117.42</v>
      </c>
      <c r="Q268" s="87"/>
      <c r="R268" s="88">
        <f t="shared" si="37"/>
        <v>0</v>
      </c>
      <c r="S268" s="89"/>
      <c r="T268" s="90">
        <f t="shared" si="40"/>
        <v>0</v>
      </c>
      <c r="U268" s="91"/>
    </row>
    <row r="269" spans="2:21" ht="13.5">
      <c r="B269" s="39">
        <v>11</v>
      </c>
      <c r="C269" s="84">
        <f t="shared" si="39"/>
        <v>1938146</v>
      </c>
      <c r="D269" s="85"/>
      <c r="E269" s="39">
        <v>2002</v>
      </c>
      <c r="F269" s="8">
        <v>42074</v>
      </c>
      <c r="G269" s="39" t="s">
        <v>4</v>
      </c>
      <c r="H269" s="86">
        <v>113.36</v>
      </c>
      <c r="I269" s="87"/>
      <c r="J269" s="39">
        <v>148</v>
      </c>
      <c r="K269" s="84">
        <f t="shared" si="38"/>
        <v>193814.6</v>
      </c>
      <c r="L269" s="85"/>
      <c r="M269" s="6">
        <f t="shared" si="41"/>
        <v>1.06</v>
      </c>
      <c r="N269" s="39">
        <v>2002</v>
      </c>
      <c r="O269" s="8">
        <v>42102</v>
      </c>
      <c r="P269" s="86">
        <v>115.25</v>
      </c>
      <c r="Q269" s="87"/>
      <c r="R269" s="88">
        <f t="shared" si="37"/>
        <v>247333</v>
      </c>
      <c r="S269" s="89"/>
      <c r="T269" s="90">
        <f t="shared" si="40"/>
        <v>189.00000000000006</v>
      </c>
      <c r="U269" s="91"/>
    </row>
    <row r="270" spans="2:21" ht="13.5">
      <c r="B270" s="39">
        <v>12</v>
      </c>
      <c r="C270" s="84">
        <f t="shared" si="39"/>
        <v>2185479</v>
      </c>
      <c r="D270" s="85"/>
      <c r="E270" s="39">
        <v>2003</v>
      </c>
      <c r="F270" s="8">
        <v>42311</v>
      </c>
      <c r="G270" s="39" t="s">
        <v>4</v>
      </c>
      <c r="H270" s="86">
        <v>126.79</v>
      </c>
      <c r="I270" s="87"/>
      <c r="J270" s="39">
        <v>140</v>
      </c>
      <c r="K270" s="84">
        <f t="shared" si="38"/>
        <v>218547.90000000002</v>
      </c>
      <c r="L270" s="85"/>
      <c r="M270" s="6">
        <f t="shared" si="41"/>
        <v>1.26</v>
      </c>
      <c r="N270" s="39">
        <v>2003</v>
      </c>
      <c r="O270" s="8">
        <v>42325</v>
      </c>
      <c r="P270" s="86">
        <v>126.79</v>
      </c>
      <c r="Q270" s="87"/>
      <c r="R270" s="88">
        <f t="shared" si="37"/>
        <v>0</v>
      </c>
      <c r="S270" s="89"/>
      <c r="T270" s="90">
        <f t="shared" si="40"/>
        <v>0</v>
      </c>
      <c r="U270" s="91"/>
    </row>
    <row r="271" spans="2:21" ht="13.5">
      <c r="B271" s="39">
        <v>14</v>
      </c>
      <c r="C271" s="84">
        <f t="shared" si="39"/>
        <v>2185479</v>
      </c>
      <c r="D271" s="85"/>
      <c r="E271" s="39">
        <v>2004</v>
      </c>
      <c r="F271" s="8">
        <v>42340</v>
      </c>
      <c r="G271" s="39" t="s">
        <v>4</v>
      </c>
      <c r="H271" s="86">
        <v>137.02</v>
      </c>
      <c r="I271" s="87"/>
      <c r="J271" s="39">
        <v>97</v>
      </c>
      <c r="K271" s="84">
        <f t="shared" si="38"/>
        <v>218547.90000000002</v>
      </c>
      <c r="L271" s="85"/>
      <c r="M271" s="6">
        <f t="shared" si="41"/>
        <v>1.82</v>
      </c>
      <c r="N271" s="39">
        <v>2005</v>
      </c>
      <c r="O271" s="8">
        <v>42008</v>
      </c>
      <c r="P271" s="86">
        <v>138.29</v>
      </c>
      <c r="Q271" s="87"/>
      <c r="R271" s="88">
        <f t="shared" si="37"/>
        <v>285358</v>
      </c>
      <c r="S271" s="89"/>
      <c r="T271" s="90">
        <f t="shared" si="40"/>
        <v>126.99999999999818</v>
      </c>
      <c r="U271" s="91"/>
    </row>
    <row r="272" spans="2:21" ht="13.5">
      <c r="B272" s="39">
        <v>15</v>
      </c>
      <c r="C272" s="84">
        <f aca="true" t="shared" si="42" ref="C272:C283">IF(R271="","",C271+R271)</f>
        <v>2470837</v>
      </c>
      <c r="D272" s="85"/>
      <c r="E272" s="39">
        <v>2005</v>
      </c>
      <c r="F272" s="8">
        <v>42025</v>
      </c>
      <c r="G272" s="39" t="s">
        <v>4</v>
      </c>
      <c r="H272" s="86">
        <v>133.88</v>
      </c>
      <c r="I272" s="87"/>
      <c r="J272" s="39">
        <v>113</v>
      </c>
      <c r="K272" s="84">
        <f t="shared" si="38"/>
        <v>247083.7</v>
      </c>
      <c r="L272" s="85"/>
      <c r="M272" s="6">
        <f t="shared" si="41"/>
        <v>1.77</v>
      </c>
      <c r="N272" s="39">
        <v>2005</v>
      </c>
      <c r="O272" s="8">
        <v>42029</v>
      </c>
      <c r="P272" s="86">
        <v>133.75</v>
      </c>
      <c r="Q272" s="87"/>
      <c r="R272" s="88">
        <f t="shared" si="37"/>
        <v>-28407</v>
      </c>
      <c r="S272" s="89"/>
      <c r="T272" s="90">
        <f t="shared" si="40"/>
        <v>-113</v>
      </c>
      <c r="U272" s="91"/>
    </row>
    <row r="273" spans="2:21" ht="13.5">
      <c r="B273" s="39">
        <v>16</v>
      </c>
      <c r="C273" s="84">
        <f t="shared" si="42"/>
        <v>2442430</v>
      </c>
      <c r="D273" s="85"/>
      <c r="E273" s="39">
        <v>2005</v>
      </c>
      <c r="F273" s="8">
        <v>42057</v>
      </c>
      <c r="G273" s="39" t="s">
        <v>4</v>
      </c>
      <c r="H273" s="86">
        <v>138.14</v>
      </c>
      <c r="I273" s="87"/>
      <c r="J273" s="39">
        <v>106</v>
      </c>
      <c r="K273" s="84">
        <f t="shared" si="38"/>
        <v>244243</v>
      </c>
      <c r="L273" s="85"/>
      <c r="M273" s="6">
        <f t="shared" si="41"/>
        <v>1.86</v>
      </c>
      <c r="N273" s="39">
        <v>2005</v>
      </c>
      <c r="O273" s="8">
        <v>42064</v>
      </c>
      <c r="P273" s="86">
        <v>138.14</v>
      </c>
      <c r="Q273" s="87"/>
      <c r="R273" s="88">
        <f t="shared" si="37"/>
        <v>0</v>
      </c>
      <c r="S273" s="89"/>
      <c r="T273" s="90">
        <f t="shared" si="40"/>
        <v>0</v>
      </c>
      <c r="U273" s="91"/>
    </row>
    <row r="274" spans="2:21" ht="13.5">
      <c r="B274" s="39">
        <v>17</v>
      </c>
      <c r="C274" s="84">
        <f t="shared" si="42"/>
        <v>2442430</v>
      </c>
      <c r="D274" s="85"/>
      <c r="E274" s="39">
        <v>2005</v>
      </c>
      <c r="F274" s="8">
        <v>42290</v>
      </c>
      <c r="G274" s="39" t="s">
        <v>4</v>
      </c>
      <c r="H274" s="86">
        <v>137.73</v>
      </c>
      <c r="I274" s="87"/>
      <c r="J274" s="39">
        <v>78</v>
      </c>
      <c r="K274" s="84">
        <f t="shared" si="38"/>
        <v>244243</v>
      </c>
      <c r="L274" s="85"/>
      <c r="M274" s="6">
        <f t="shared" si="41"/>
        <v>2.53</v>
      </c>
      <c r="N274" s="39">
        <v>2005</v>
      </c>
      <c r="O274" s="8">
        <v>42291</v>
      </c>
      <c r="P274" s="86">
        <v>137.73</v>
      </c>
      <c r="Q274" s="87"/>
      <c r="R274" s="88">
        <f t="shared" si="37"/>
        <v>0</v>
      </c>
      <c r="S274" s="89"/>
      <c r="T274" s="90">
        <f t="shared" si="40"/>
        <v>0</v>
      </c>
      <c r="U274" s="91"/>
    </row>
    <row r="275" spans="2:21" ht="13.5">
      <c r="B275" s="39">
        <v>18</v>
      </c>
      <c r="C275" s="84">
        <f t="shared" si="42"/>
        <v>2442430</v>
      </c>
      <c r="D275" s="85"/>
      <c r="E275" s="39">
        <v>2005</v>
      </c>
      <c r="F275" s="8">
        <v>42331</v>
      </c>
      <c r="G275" s="39" t="s">
        <v>4</v>
      </c>
      <c r="H275" s="86">
        <v>140.5</v>
      </c>
      <c r="I275" s="87"/>
      <c r="J275" s="39">
        <v>101</v>
      </c>
      <c r="K275" s="84">
        <f t="shared" si="38"/>
        <v>244243</v>
      </c>
      <c r="L275" s="85"/>
      <c r="M275" s="6">
        <f t="shared" si="41"/>
        <v>1.95</v>
      </c>
      <c r="N275" s="39">
        <v>2005</v>
      </c>
      <c r="O275" s="8">
        <v>141.25</v>
      </c>
      <c r="P275" s="86">
        <v>141.25</v>
      </c>
      <c r="Q275" s="87"/>
      <c r="R275" s="88">
        <f t="shared" si="37"/>
        <v>180555</v>
      </c>
      <c r="S275" s="89"/>
      <c r="T275" s="90">
        <f t="shared" si="40"/>
        <v>75</v>
      </c>
      <c r="U275" s="91"/>
    </row>
    <row r="276" spans="2:21" ht="13.5">
      <c r="B276" s="39">
        <v>19</v>
      </c>
      <c r="C276" s="84">
        <f t="shared" si="42"/>
        <v>2622985</v>
      </c>
      <c r="D276" s="85"/>
      <c r="E276" s="39">
        <v>2006</v>
      </c>
      <c r="F276" s="8">
        <v>42023</v>
      </c>
      <c r="G276" s="39" t="s">
        <v>4</v>
      </c>
      <c r="H276" s="86">
        <v>139.75</v>
      </c>
      <c r="I276" s="87"/>
      <c r="J276" s="39">
        <v>97</v>
      </c>
      <c r="K276" s="84">
        <f t="shared" si="38"/>
        <v>262298.5</v>
      </c>
      <c r="L276" s="85"/>
      <c r="M276" s="6">
        <f t="shared" si="41"/>
        <v>2.19</v>
      </c>
      <c r="N276" s="39">
        <v>2006</v>
      </c>
      <c r="O276" s="8">
        <v>42042</v>
      </c>
      <c r="P276" s="86">
        <v>141.5</v>
      </c>
      <c r="Q276" s="87"/>
      <c r="R276" s="88">
        <f t="shared" si="37"/>
        <v>473148</v>
      </c>
      <c r="S276" s="89"/>
      <c r="T276" s="90">
        <f t="shared" si="40"/>
        <v>175</v>
      </c>
      <c r="U276" s="91"/>
    </row>
    <row r="277" spans="2:21" ht="13.5">
      <c r="B277" s="39">
        <v>20</v>
      </c>
      <c r="C277" s="84">
        <f t="shared" si="42"/>
        <v>3096133</v>
      </c>
      <c r="D277" s="85"/>
      <c r="E277" s="39">
        <v>2006</v>
      </c>
      <c r="F277" s="8">
        <v>42147</v>
      </c>
      <c r="G277" s="39" t="s">
        <v>4</v>
      </c>
      <c r="H277" s="86">
        <v>143.86</v>
      </c>
      <c r="I277" s="87"/>
      <c r="J277" s="39">
        <v>124</v>
      </c>
      <c r="K277" s="84">
        <f t="shared" si="38"/>
        <v>309613.3</v>
      </c>
      <c r="L277" s="85"/>
      <c r="M277" s="6">
        <f t="shared" si="41"/>
        <v>2.02</v>
      </c>
      <c r="N277" s="39">
        <v>2006</v>
      </c>
      <c r="O277" s="8">
        <v>42149</v>
      </c>
      <c r="P277" s="86">
        <v>143.86</v>
      </c>
      <c r="Q277" s="87"/>
      <c r="R277" s="88">
        <f t="shared" si="37"/>
        <v>0</v>
      </c>
      <c r="S277" s="89"/>
      <c r="T277" s="90">
        <f t="shared" si="40"/>
        <v>0</v>
      </c>
      <c r="U277" s="91"/>
    </row>
    <row r="278" spans="2:21" ht="13.5">
      <c r="B278" s="39">
        <v>21</v>
      </c>
      <c r="C278" s="84">
        <f t="shared" si="42"/>
        <v>3096133</v>
      </c>
      <c r="D278" s="85"/>
      <c r="E278" s="39">
        <v>2007</v>
      </c>
      <c r="F278" s="8">
        <v>42093</v>
      </c>
      <c r="G278" s="39" t="s">
        <v>4</v>
      </c>
      <c r="H278" s="86">
        <v>157.59</v>
      </c>
      <c r="I278" s="87"/>
      <c r="J278" s="39">
        <v>94</v>
      </c>
      <c r="K278" s="84">
        <f t="shared" si="38"/>
        <v>309613.3</v>
      </c>
      <c r="L278" s="85"/>
      <c r="M278" s="6">
        <f t="shared" si="41"/>
        <v>2.66</v>
      </c>
      <c r="N278" s="39">
        <v>2007</v>
      </c>
      <c r="O278" s="8">
        <v>42209</v>
      </c>
      <c r="P278" s="86">
        <v>166.48</v>
      </c>
      <c r="Q278" s="87"/>
      <c r="R278" s="88">
        <f t="shared" si="37"/>
        <v>2919432</v>
      </c>
      <c r="S278" s="89"/>
      <c r="T278" s="90">
        <f t="shared" si="40"/>
        <v>888.9999999999986</v>
      </c>
      <c r="U278" s="91"/>
    </row>
    <row r="279" spans="2:21" ht="13.5">
      <c r="B279" s="39">
        <v>22</v>
      </c>
      <c r="C279" s="84">
        <f t="shared" si="42"/>
        <v>6015565</v>
      </c>
      <c r="D279" s="85"/>
      <c r="E279" s="39">
        <v>2007</v>
      </c>
      <c r="F279" s="8">
        <v>42261</v>
      </c>
      <c r="G279" s="39" t="s">
        <v>4</v>
      </c>
      <c r="H279" s="86">
        <v>160.22</v>
      </c>
      <c r="I279" s="87"/>
      <c r="J279" s="39">
        <v>145</v>
      </c>
      <c r="K279" s="84">
        <f t="shared" si="38"/>
        <v>601556.5</v>
      </c>
      <c r="L279" s="85"/>
      <c r="M279" s="6">
        <f t="shared" si="41"/>
        <v>3.36</v>
      </c>
      <c r="N279" s="39">
        <v>2007</v>
      </c>
      <c r="O279" s="8">
        <v>42320</v>
      </c>
      <c r="P279" s="86">
        <v>160.45</v>
      </c>
      <c r="Q279" s="87"/>
      <c r="R279" s="88">
        <f t="shared" si="37"/>
        <v>95407</v>
      </c>
      <c r="S279" s="89"/>
      <c r="T279" s="90">
        <f t="shared" si="40"/>
        <v>22.999999999998977</v>
      </c>
      <c r="U279" s="91"/>
    </row>
    <row r="280" spans="2:21" ht="13.5">
      <c r="B280" s="39">
        <v>23</v>
      </c>
      <c r="C280" s="84">
        <f t="shared" si="42"/>
        <v>6110972</v>
      </c>
      <c r="D280" s="85"/>
      <c r="E280" s="39">
        <v>2007</v>
      </c>
      <c r="F280" s="8">
        <v>42330</v>
      </c>
      <c r="G280" s="39" t="s">
        <v>3</v>
      </c>
      <c r="H280" s="86">
        <v>160.83</v>
      </c>
      <c r="I280" s="87"/>
      <c r="J280" s="39">
        <v>144</v>
      </c>
      <c r="K280" s="84">
        <f t="shared" si="38"/>
        <v>611097.2000000001</v>
      </c>
      <c r="L280" s="85"/>
      <c r="M280" s="6">
        <f t="shared" si="41"/>
        <v>3.43</v>
      </c>
      <c r="N280" s="39">
        <v>2007</v>
      </c>
      <c r="O280" s="8">
        <v>42334</v>
      </c>
      <c r="P280" s="86">
        <v>160.83</v>
      </c>
      <c r="Q280" s="87"/>
      <c r="R280" s="88">
        <f t="shared" si="37"/>
        <v>0</v>
      </c>
      <c r="S280" s="89"/>
      <c r="T280" s="90">
        <f t="shared" si="40"/>
        <v>0</v>
      </c>
      <c r="U280" s="91"/>
    </row>
    <row r="281" spans="2:21" ht="13.5">
      <c r="B281" s="39">
        <v>24</v>
      </c>
      <c r="C281" s="84">
        <f t="shared" si="42"/>
        <v>6110972</v>
      </c>
      <c r="D281" s="85"/>
      <c r="E281" s="39">
        <v>2007</v>
      </c>
      <c r="F281" s="8">
        <v>42342</v>
      </c>
      <c r="G281" s="39" t="s">
        <v>4</v>
      </c>
      <c r="H281" s="86">
        <v>162.38</v>
      </c>
      <c r="I281" s="87"/>
      <c r="J281" s="39">
        <v>144</v>
      </c>
      <c r="K281" s="84">
        <f t="shared" si="38"/>
        <v>611097.2000000001</v>
      </c>
      <c r="L281" s="85"/>
      <c r="M281" s="6">
        <f t="shared" si="41"/>
        <v>3.43</v>
      </c>
      <c r="N281" s="39">
        <v>2008</v>
      </c>
      <c r="O281" s="8">
        <v>42006</v>
      </c>
      <c r="P281" s="86">
        <v>160.74</v>
      </c>
      <c r="Q281" s="87"/>
      <c r="R281" s="88">
        <f t="shared" si="37"/>
        <v>-694469</v>
      </c>
      <c r="S281" s="89"/>
      <c r="T281" s="90">
        <f t="shared" si="40"/>
        <v>-144</v>
      </c>
      <c r="U281" s="91"/>
    </row>
    <row r="282" spans="2:21" ht="13.5">
      <c r="B282" s="39">
        <v>25</v>
      </c>
      <c r="C282" s="84">
        <f t="shared" si="42"/>
        <v>5416503</v>
      </c>
      <c r="D282" s="85"/>
      <c r="E282" s="39">
        <v>2008</v>
      </c>
      <c r="F282" s="8">
        <v>42022</v>
      </c>
      <c r="G282" s="39" t="s">
        <v>3</v>
      </c>
      <c r="H282" s="86">
        <v>155.72</v>
      </c>
      <c r="I282" s="87"/>
      <c r="J282" s="39">
        <v>217</v>
      </c>
      <c r="K282" s="84">
        <f t="shared" si="38"/>
        <v>541650.3</v>
      </c>
      <c r="L282" s="85"/>
      <c r="M282" s="6">
        <f t="shared" si="41"/>
        <v>2.02</v>
      </c>
      <c r="N282" s="39">
        <v>2008</v>
      </c>
      <c r="O282" s="8">
        <v>42028</v>
      </c>
      <c r="P282" s="86">
        <v>155.72</v>
      </c>
      <c r="Q282" s="87"/>
      <c r="R282" s="88">
        <f t="shared" si="37"/>
        <v>0</v>
      </c>
      <c r="S282" s="89"/>
      <c r="T282" s="90">
        <f t="shared" si="40"/>
        <v>0</v>
      </c>
      <c r="U282" s="91"/>
    </row>
    <row r="283" spans="2:21" ht="13.5">
      <c r="B283" s="39">
        <v>26</v>
      </c>
      <c r="C283" s="84">
        <f t="shared" si="42"/>
        <v>5416503</v>
      </c>
      <c r="D283" s="85"/>
      <c r="E283" s="39">
        <v>2008</v>
      </c>
      <c r="F283" s="8">
        <v>42193</v>
      </c>
      <c r="G283" s="39" t="s">
        <v>4</v>
      </c>
      <c r="H283" s="86">
        <v>168.56</v>
      </c>
      <c r="I283" s="87"/>
      <c r="J283" s="39">
        <v>137</v>
      </c>
      <c r="K283" s="84">
        <f t="shared" si="38"/>
        <v>541650.3</v>
      </c>
      <c r="L283" s="85"/>
      <c r="M283" s="6">
        <f t="shared" si="41"/>
        <v>3.2</v>
      </c>
      <c r="N283" s="39">
        <v>2008</v>
      </c>
      <c r="O283" s="8">
        <v>42200</v>
      </c>
      <c r="P283" s="86">
        <v>168.56</v>
      </c>
      <c r="Q283" s="87"/>
      <c r="R283" s="88">
        <f t="shared" si="37"/>
        <v>0</v>
      </c>
      <c r="S283" s="89"/>
      <c r="T283" s="90">
        <f t="shared" si="40"/>
        <v>0</v>
      </c>
      <c r="U283" s="91"/>
    </row>
    <row r="284" spans="2:21" ht="13.5">
      <c r="B284" s="39">
        <v>27</v>
      </c>
      <c r="C284" s="84">
        <f>IF(R283="","",C283+R283)</f>
        <v>5416503</v>
      </c>
      <c r="D284" s="85"/>
      <c r="E284" s="39">
        <v>2008</v>
      </c>
      <c r="F284" s="8">
        <v>42216</v>
      </c>
      <c r="G284" s="39" t="s">
        <v>3</v>
      </c>
      <c r="H284" s="86">
        <v>168.05</v>
      </c>
      <c r="I284" s="87"/>
      <c r="J284" s="39">
        <v>115</v>
      </c>
      <c r="K284" s="84">
        <f t="shared" si="38"/>
        <v>541650.3</v>
      </c>
      <c r="L284" s="85"/>
      <c r="M284" s="6">
        <f t="shared" si="41"/>
        <v>3.81</v>
      </c>
      <c r="N284" s="39">
        <v>2008</v>
      </c>
      <c r="O284" s="8">
        <v>42222</v>
      </c>
      <c r="P284" s="86">
        <v>168.05</v>
      </c>
      <c r="Q284" s="87"/>
      <c r="R284" s="88">
        <f t="shared" si="37"/>
        <v>0</v>
      </c>
      <c r="S284" s="89"/>
      <c r="T284" s="90">
        <f t="shared" si="40"/>
        <v>0</v>
      </c>
      <c r="U284" s="91"/>
    </row>
    <row r="285" spans="2:21" ht="13.5">
      <c r="B285" s="39">
        <v>28</v>
      </c>
      <c r="C285" s="84">
        <f>IF(R284="","",C284+R284)</f>
        <v>5416503</v>
      </c>
      <c r="D285" s="85"/>
      <c r="E285" s="39">
        <v>2008</v>
      </c>
      <c r="F285" s="8">
        <v>42257</v>
      </c>
      <c r="G285" s="39" t="s">
        <v>3</v>
      </c>
      <c r="H285" s="86">
        <v>150.16</v>
      </c>
      <c r="I285" s="87"/>
      <c r="J285" s="39">
        <v>240</v>
      </c>
      <c r="K285" s="84">
        <f t="shared" si="38"/>
        <v>541650.3</v>
      </c>
      <c r="L285" s="85"/>
      <c r="M285" s="6">
        <f t="shared" si="41"/>
        <v>1.82</v>
      </c>
      <c r="N285" s="39">
        <v>2008</v>
      </c>
      <c r="O285" s="8">
        <v>42259</v>
      </c>
      <c r="P285" s="86">
        <v>150.16</v>
      </c>
      <c r="Q285" s="87"/>
      <c r="R285" s="88">
        <f t="shared" si="37"/>
        <v>0</v>
      </c>
      <c r="S285" s="89"/>
      <c r="T285" s="90">
        <f t="shared" si="40"/>
        <v>0</v>
      </c>
      <c r="U285" s="91"/>
    </row>
    <row r="286" spans="2:21" ht="13.5">
      <c r="B286" s="39">
        <v>29</v>
      </c>
      <c r="C286" s="84">
        <f aca="true" t="shared" si="43" ref="C286:C299">IF(R285="","",C285+R285)</f>
        <v>5416503</v>
      </c>
      <c r="D286" s="85"/>
      <c r="E286" s="39">
        <v>2008</v>
      </c>
      <c r="F286" s="8">
        <v>42284</v>
      </c>
      <c r="G286" s="39" t="s">
        <v>3</v>
      </c>
      <c r="H286" s="86">
        <v>136.49</v>
      </c>
      <c r="I286" s="87"/>
      <c r="J286" s="39">
        <v>451</v>
      </c>
      <c r="K286" s="84">
        <f t="shared" si="38"/>
        <v>541650.3</v>
      </c>
      <c r="L286" s="85"/>
      <c r="M286" s="6">
        <f t="shared" si="41"/>
        <v>0.97</v>
      </c>
      <c r="N286" s="39">
        <v>2008</v>
      </c>
      <c r="O286" s="8">
        <v>42290</v>
      </c>
      <c r="P286" s="86">
        <v>136.49</v>
      </c>
      <c r="Q286" s="87"/>
      <c r="R286" s="88">
        <f t="shared" si="37"/>
        <v>0</v>
      </c>
      <c r="S286" s="89"/>
      <c r="T286" s="90">
        <f t="shared" si="40"/>
        <v>0</v>
      </c>
      <c r="U286" s="91"/>
    </row>
    <row r="287" spans="2:21" ht="13.5">
      <c r="B287" s="39">
        <v>30</v>
      </c>
      <c r="C287" s="84">
        <f t="shared" si="43"/>
        <v>5416503</v>
      </c>
      <c r="D287" s="85"/>
      <c r="E287" s="39">
        <v>2008</v>
      </c>
      <c r="F287" s="8">
        <v>42278</v>
      </c>
      <c r="G287" s="39" t="s">
        <v>3</v>
      </c>
      <c r="H287" s="86">
        <v>138.49</v>
      </c>
      <c r="I287" s="87"/>
      <c r="J287" s="39">
        <v>336</v>
      </c>
      <c r="K287" s="84">
        <f t="shared" si="38"/>
        <v>541650.3</v>
      </c>
      <c r="L287" s="85"/>
      <c r="M287" s="6">
        <f t="shared" si="41"/>
        <v>1.3</v>
      </c>
      <c r="N287" s="39">
        <v>2009</v>
      </c>
      <c r="O287" s="8">
        <v>42086</v>
      </c>
      <c r="P287" s="86">
        <v>131.05</v>
      </c>
      <c r="Q287" s="87"/>
      <c r="R287" s="88">
        <f t="shared" si="37"/>
        <v>1194074</v>
      </c>
      <c r="S287" s="89"/>
      <c r="T287" s="90">
        <f t="shared" si="40"/>
        <v>743.9999999999998</v>
      </c>
      <c r="U287" s="91"/>
    </row>
    <row r="288" spans="2:21" ht="13.5">
      <c r="B288" s="39">
        <v>31</v>
      </c>
      <c r="C288" s="84">
        <f t="shared" si="43"/>
        <v>6610577</v>
      </c>
      <c r="D288" s="85"/>
      <c r="E288" s="39">
        <v>2009</v>
      </c>
      <c r="F288" s="8">
        <v>42150</v>
      </c>
      <c r="G288" s="39" t="s">
        <v>4</v>
      </c>
      <c r="H288" s="86">
        <v>133.28</v>
      </c>
      <c r="I288" s="87"/>
      <c r="J288" s="39">
        <v>186</v>
      </c>
      <c r="K288" s="84">
        <f t="shared" si="38"/>
        <v>661057.7000000001</v>
      </c>
      <c r="L288" s="85"/>
      <c r="M288" s="6">
        <f t="shared" si="41"/>
        <v>2.87</v>
      </c>
      <c r="N288" s="39">
        <v>2009</v>
      </c>
      <c r="O288" s="8">
        <v>42171</v>
      </c>
      <c r="P288" s="86">
        <v>133.28</v>
      </c>
      <c r="Q288" s="87"/>
      <c r="R288" s="88">
        <f t="shared" si="37"/>
        <v>0</v>
      </c>
      <c r="S288" s="89"/>
      <c r="T288" s="90">
        <f t="shared" si="40"/>
        <v>0</v>
      </c>
      <c r="U288" s="91"/>
    </row>
    <row r="289" spans="2:21" ht="13.5">
      <c r="B289" s="39">
        <v>32</v>
      </c>
      <c r="C289" s="84">
        <f t="shared" si="43"/>
        <v>6610577</v>
      </c>
      <c r="D289" s="85"/>
      <c r="E289" s="39">
        <v>2009</v>
      </c>
      <c r="F289" s="8">
        <v>42201</v>
      </c>
      <c r="G289" s="39" t="s">
        <v>4</v>
      </c>
      <c r="H289" s="86">
        <v>133.22</v>
      </c>
      <c r="I289" s="87"/>
      <c r="J289" s="39">
        <v>167</v>
      </c>
      <c r="K289" s="84">
        <f t="shared" si="38"/>
        <v>661057.7000000001</v>
      </c>
      <c r="L289" s="85"/>
      <c r="M289" s="6">
        <f t="shared" si="41"/>
        <v>3.2</v>
      </c>
      <c r="N289" s="39">
        <v>2009</v>
      </c>
      <c r="O289" s="8">
        <v>42206</v>
      </c>
      <c r="P289" s="86">
        <v>133.22</v>
      </c>
      <c r="Q289" s="87"/>
      <c r="R289" s="88">
        <f aca="true" t="shared" si="44" ref="R289:R304">IF(O289="","",ROUNDDOWN((IF(G289="売",H289-P289,P289-H289))*M289*10000000/81,0))</f>
        <v>0</v>
      </c>
      <c r="S289" s="89"/>
      <c r="T289" s="90">
        <f t="shared" si="40"/>
        <v>0</v>
      </c>
      <c r="U289" s="91"/>
    </row>
    <row r="290" spans="2:21" ht="13.5">
      <c r="B290" s="39">
        <v>33</v>
      </c>
      <c r="C290" s="84">
        <f t="shared" si="43"/>
        <v>6610577</v>
      </c>
      <c r="D290" s="85"/>
      <c r="E290" s="39">
        <v>2009</v>
      </c>
      <c r="F290" s="8">
        <v>42265</v>
      </c>
      <c r="G290" s="39" t="s">
        <v>4</v>
      </c>
      <c r="H290" s="86">
        <v>134.63</v>
      </c>
      <c r="I290" s="87"/>
      <c r="J290" s="39">
        <v>97</v>
      </c>
      <c r="K290" s="84">
        <f t="shared" si="38"/>
        <v>661057.7000000001</v>
      </c>
      <c r="L290" s="85"/>
      <c r="M290" s="6">
        <f t="shared" si="41"/>
        <v>5.52</v>
      </c>
      <c r="N290" s="39">
        <v>2009</v>
      </c>
      <c r="O290" s="8">
        <v>42270</v>
      </c>
      <c r="P290" s="86">
        <v>134.63</v>
      </c>
      <c r="Q290" s="87"/>
      <c r="R290" s="88">
        <f t="shared" si="44"/>
        <v>0</v>
      </c>
      <c r="S290" s="89"/>
      <c r="T290" s="90">
        <f t="shared" si="40"/>
        <v>0</v>
      </c>
      <c r="U290" s="91"/>
    </row>
    <row r="291" spans="2:21" ht="13.5">
      <c r="B291" s="39">
        <v>34</v>
      </c>
      <c r="C291" s="84">
        <f t="shared" si="43"/>
        <v>6610577</v>
      </c>
      <c r="D291" s="85"/>
      <c r="E291" s="39">
        <v>2010</v>
      </c>
      <c r="F291" s="8">
        <v>42134</v>
      </c>
      <c r="G291" s="39" t="s">
        <v>3</v>
      </c>
      <c r="H291" s="86">
        <v>118.02</v>
      </c>
      <c r="I291" s="87"/>
      <c r="J291" s="39">
        <v>421</v>
      </c>
      <c r="K291" s="84">
        <f t="shared" si="38"/>
        <v>661057.7000000001</v>
      </c>
      <c r="L291" s="85"/>
      <c r="M291" s="6">
        <f t="shared" si="41"/>
        <v>1.27</v>
      </c>
      <c r="N291" s="39">
        <v>2010</v>
      </c>
      <c r="O291" s="8">
        <v>42201</v>
      </c>
      <c r="P291" s="86">
        <v>113.4</v>
      </c>
      <c r="Q291" s="87"/>
      <c r="R291" s="88">
        <f t="shared" si="44"/>
        <v>724370</v>
      </c>
      <c r="S291" s="89"/>
      <c r="T291" s="90">
        <f t="shared" si="40"/>
        <v>461.99999999999903</v>
      </c>
      <c r="U291" s="91"/>
    </row>
    <row r="292" spans="2:21" ht="13.5">
      <c r="B292" s="39">
        <v>35</v>
      </c>
      <c r="C292" s="84">
        <f t="shared" si="43"/>
        <v>7334947</v>
      </c>
      <c r="D292" s="85"/>
      <c r="E292" s="39">
        <v>2010</v>
      </c>
      <c r="F292" s="8">
        <v>42261</v>
      </c>
      <c r="G292" s="39" t="s">
        <v>4</v>
      </c>
      <c r="H292" s="86">
        <v>108.27</v>
      </c>
      <c r="I292" s="87"/>
      <c r="J292" s="39">
        <v>153</v>
      </c>
      <c r="K292" s="84">
        <f t="shared" si="38"/>
        <v>733494.7000000001</v>
      </c>
      <c r="L292" s="85"/>
      <c r="M292" s="6">
        <f t="shared" si="41"/>
        <v>3.88</v>
      </c>
      <c r="N292" s="39">
        <v>2010</v>
      </c>
      <c r="O292" s="8">
        <v>42329</v>
      </c>
      <c r="P292" s="86">
        <v>111.51</v>
      </c>
      <c r="Q292" s="87"/>
      <c r="R292" s="88">
        <f t="shared" si="44"/>
        <v>1552000</v>
      </c>
      <c r="S292" s="89"/>
      <c r="T292" s="90">
        <f t="shared" si="40"/>
        <v>324.0000000000009</v>
      </c>
      <c r="U292" s="91"/>
    </row>
    <row r="293" spans="2:21" ht="13.5">
      <c r="B293" s="39">
        <v>36</v>
      </c>
      <c r="C293" s="84">
        <f t="shared" si="43"/>
        <v>8886947</v>
      </c>
      <c r="D293" s="85"/>
      <c r="E293" s="39">
        <v>2011</v>
      </c>
      <c r="F293" s="8">
        <v>42158</v>
      </c>
      <c r="G293" s="39" t="s">
        <v>4</v>
      </c>
      <c r="H293" s="86">
        <v>117.57</v>
      </c>
      <c r="I293" s="87"/>
      <c r="J293" s="39">
        <v>171</v>
      </c>
      <c r="K293" s="84">
        <f t="shared" si="38"/>
        <v>888694.7000000001</v>
      </c>
      <c r="L293" s="85"/>
      <c r="M293" s="6">
        <f t="shared" si="41"/>
        <v>4.2</v>
      </c>
      <c r="N293" s="39">
        <v>2011</v>
      </c>
      <c r="O293" s="8">
        <v>42162</v>
      </c>
      <c r="P293" s="86">
        <v>117.57</v>
      </c>
      <c r="Q293" s="87"/>
      <c r="R293" s="88">
        <f t="shared" si="44"/>
        <v>0</v>
      </c>
      <c r="S293" s="89"/>
      <c r="T293" s="90">
        <f t="shared" si="40"/>
        <v>0</v>
      </c>
      <c r="U293" s="91"/>
    </row>
    <row r="294" spans="2:21" ht="13.5">
      <c r="B294" s="39">
        <v>37</v>
      </c>
      <c r="C294" s="84">
        <f t="shared" si="43"/>
        <v>8886947</v>
      </c>
      <c r="D294" s="85"/>
      <c r="E294" s="39">
        <v>2011</v>
      </c>
      <c r="F294" s="8">
        <v>42231</v>
      </c>
      <c r="G294" s="39" t="s">
        <v>3</v>
      </c>
      <c r="H294" s="86">
        <v>110.19</v>
      </c>
      <c r="I294" s="87"/>
      <c r="J294" s="39">
        <v>324</v>
      </c>
      <c r="K294" s="84">
        <f t="shared" si="38"/>
        <v>888694.7000000001</v>
      </c>
      <c r="L294" s="85"/>
      <c r="M294" s="6">
        <f t="shared" si="41"/>
        <v>2.22</v>
      </c>
      <c r="N294" s="39">
        <v>2011</v>
      </c>
      <c r="O294" s="8">
        <v>42231</v>
      </c>
      <c r="P294" s="86">
        <v>110.19</v>
      </c>
      <c r="Q294" s="87"/>
      <c r="R294" s="88">
        <f t="shared" si="44"/>
        <v>0</v>
      </c>
      <c r="S294" s="89"/>
      <c r="T294" s="90">
        <f t="shared" si="40"/>
        <v>0</v>
      </c>
      <c r="U294" s="91"/>
    </row>
    <row r="295" spans="2:21" ht="13.5">
      <c r="B295" s="39">
        <v>38</v>
      </c>
      <c r="C295" s="84">
        <f t="shared" si="43"/>
        <v>8886947</v>
      </c>
      <c r="D295" s="85"/>
      <c r="E295" s="39">
        <v>2012</v>
      </c>
      <c r="F295" s="8">
        <v>42075</v>
      </c>
      <c r="G295" s="39" t="s">
        <v>4</v>
      </c>
      <c r="H295" s="86">
        <v>108.28</v>
      </c>
      <c r="I295" s="87"/>
      <c r="J295" s="39">
        <v>80</v>
      </c>
      <c r="K295" s="84">
        <f t="shared" si="38"/>
        <v>888694.7000000001</v>
      </c>
      <c r="L295" s="85"/>
      <c r="M295" s="6">
        <f t="shared" si="41"/>
        <v>8.99</v>
      </c>
      <c r="N295" s="39">
        <v>2012</v>
      </c>
      <c r="O295" s="8">
        <v>42098</v>
      </c>
      <c r="P295" s="86">
        <v>108.28</v>
      </c>
      <c r="Q295" s="87"/>
      <c r="R295" s="88">
        <f t="shared" si="44"/>
        <v>0</v>
      </c>
      <c r="S295" s="89"/>
      <c r="T295" s="90">
        <f t="shared" si="40"/>
        <v>0</v>
      </c>
      <c r="U295" s="91"/>
    </row>
    <row r="296" spans="2:21" ht="13.5">
      <c r="B296" s="39">
        <v>39</v>
      </c>
      <c r="C296" s="84">
        <f t="shared" si="43"/>
        <v>8886947</v>
      </c>
      <c r="D296" s="85"/>
      <c r="E296" s="39">
        <v>2012</v>
      </c>
      <c r="F296" s="8">
        <v>42260</v>
      </c>
      <c r="G296" s="39" t="s">
        <v>4</v>
      </c>
      <c r="H296" s="86">
        <v>100.76</v>
      </c>
      <c r="I296" s="87"/>
      <c r="J296" s="39">
        <v>133</v>
      </c>
      <c r="K296" s="84">
        <f t="shared" si="38"/>
        <v>888694.7000000001</v>
      </c>
      <c r="L296" s="85"/>
      <c r="M296" s="6">
        <f t="shared" si="41"/>
        <v>5.41</v>
      </c>
      <c r="N296" s="39">
        <v>2012</v>
      </c>
      <c r="O296" s="8">
        <v>42261</v>
      </c>
      <c r="P296" s="86">
        <v>100.76</v>
      </c>
      <c r="Q296" s="87"/>
      <c r="R296" s="88">
        <f t="shared" si="44"/>
        <v>0</v>
      </c>
      <c r="S296" s="89"/>
      <c r="T296" s="90">
        <f t="shared" si="40"/>
        <v>0</v>
      </c>
      <c r="U296" s="91"/>
    </row>
    <row r="297" spans="2:21" ht="13.5">
      <c r="B297" s="39">
        <v>40</v>
      </c>
      <c r="C297" s="84">
        <f t="shared" si="43"/>
        <v>8886947</v>
      </c>
      <c r="D297" s="85"/>
      <c r="E297" s="39">
        <v>2012</v>
      </c>
      <c r="F297" s="8">
        <v>42336</v>
      </c>
      <c r="G297" s="39" t="s">
        <v>4</v>
      </c>
      <c r="H297" s="86">
        <v>106.34</v>
      </c>
      <c r="I297" s="87"/>
      <c r="J297" s="39">
        <v>110</v>
      </c>
      <c r="K297" s="84">
        <f t="shared" si="38"/>
        <v>888694.7000000001</v>
      </c>
      <c r="L297" s="85"/>
      <c r="M297" s="6">
        <f t="shared" si="41"/>
        <v>6.54</v>
      </c>
      <c r="N297" s="39">
        <v>2012</v>
      </c>
      <c r="O297" s="8">
        <v>42345</v>
      </c>
      <c r="P297" s="86">
        <v>106.34</v>
      </c>
      <c r="Q297" s="87"/>
      <c r="R297" s="88">
        <f t="shared" si="44"/>
        <v>0</v>
      </c>
      <c r="S297" s="89"/>
      <c r="T297" s="90">
        <f t="shared" si="40"/>
        <v>0</v>
      </c>
      <c r="U297" s="91"/>
    </row>
    <row r="298" spans="2:21" ht="13.5">
      <c r="B298" s="39">
        <v>41</v>
      </c>
      <c r="C298" s="84">
        <f t="shared" si="43"/>
        <v>8886947</v>
      </c>
      <c r="D298" s="85"/>
      <c r="E298" s="39">
        <v>2013</v>
      </c>
      <c r="F298" s="8">
        <v>42321</v>
      </c>
      <c r="G298" s="39" t="s">
        <v>4</v>
      </c>
      <c r="H298" s="86">
        <v>133.96</v>
      </c>
      <c r="I298" s="87"/>
      <c r="J298" s="39">
        <v>75</v>
      </c>
      <c r="K298" s="84">
        <f t="shared" si="38"/>
        <v>888694.7000000001</v>
      </c>
      <c r="L298" s="85"/>
      <c r="M298" s="6">
        <f t="shared" si="41"/>
        <v>9.59</v>
      </c>
      <c r="N298" s="39">
        <v>2014</v>
      </c>
      <c r="O298" s="8">
        <v>42017</v>
      </c>
      <c r="P298" s="86">
        <v>140.99</v>
      </c>
      <c r="Q298" s="87"/>
      <c r="R298" s="88">
        <f t="shared" si="44"/>
        <v>8323172</v>
      </c>
      <c r="S298" s="89"/>
      <c r="T298" s="90">
        <f t="shared" si="40"/>
        <v>703.0000000000001</v>
      </c>
      <c r="U298" s="91"/>
    </row>
    <row r="299" spans="2:21" ht="13.5">
      <c r="B299" s="39">
        <v>42</v>
      </c>
      <c r="C299" s="84">
        <f t="shared" si="43"/>
        <v>17210119</v>
      </c>
      <c r="D299" s="85"/>
      <c r="E299" s="39">
        <v>2014</v>
      </c>
      <c r="F299" s="8">
        <v>42164</v>
      </c>
      <c r="G299" s="39" t="s">
        <v>4</v>
      </c>
      <c r="H299" s="86">
        <v>139.96</v>
      </c>
      <c r="I299" s="87"/>
      <c r="J299" s="39">
        <v>131</v>
      </c>
      <c r="K299" s="84">
        <f t="shared" si="38"/>
        <v>1721011.9000000001</v>
      </c>
      <c r="L299" s="85"/>
      <c r="M299" s="6">
        <f t="shared" si="41"/>
        <v>10.64</v>
      </c>
      <c r="N299" s="39">
        <v>2014</v>
      </c>
      <c r="O299" s="8">
        <v>42165</v>
      </c>
      <c r="P299" s="86">
        <v>138.65</v>
      </c>
      <c r="Q299" s="87"/>
      <c r="R299" s="88">
        <f t="shared" si="44"/>
        <v>-1720790</v>
      </c>
      <c r="S299" s="89"/>
      <c r="T299" s="90">
        <f t="shared" si="40"/>
        <v>-131</v>
      </c>
      <c r="U299" s="91"/>
    </row>
    <row r="300" spans="2:21" ht="13.5">
      <c r="B300" s="39">
        <v>43</v>
      </c>
      <c r="C300" s="84">
        <f>IF(R299="","",C299+R299)</f>
        <v>15489329</v>
      </c>
      <c r="D300" s="85"/>
      <c r="E300" s="39">
        <v>2014</v>
      </c>
      <c r="F300" s="8">
        <v>42333</v>
      </c>
      <c r="G300" s="39" t="s">
        <v>4</v>
      </c>
      <c r="H300" s="86">
        <v>147.4</v>
      </c>
      <c r="I300" s="87"/>
      <c r="J300" s="39">
        <v>121</v>
      </c>
      <c r="K300" s="84">
        <f t="shared" si="38"/>
        <v>1548932.9000000001</v>
      </c>
      <c r="L300" s="85"/>
      <c r="M300" s="6">
        <f t="shared" si="41"/>
        <v>10.36</v>
      </c>
      <c r="N300" s="39">
        <v>2014</v>
      </c>
      <c r="O300" s="8">
        <v>42341</v>
      </c>
      <c r="P300" s="86">
        <v>147.4</v>
      </c>
      <c r="Q300" s="87"/>
      <c r="R300" s="88">
        <f t="shared" si="44"/>
        <v>0</v>
      </c>
      <c r="S300" s="89"/>
      <c r="T300" s="90">
        <f t="shared" si="40"/>
        <v>0</v>
      </c>
      <c r="U300" s="91"/>
    </row>
    <row r="301" spans="2:21" ht="13.5">
      <c r="B301" s="39">
        <v>44</v>
      </c>
      <c r="C301" s="84">
        <f>IF(R300="","",C300+R300)</f>
        <v>15489329</v>
      </c>
      <c r="D301" s="85"/>
      <c r="E301" s="39">
        <v>2015</v>
      </c>
      <c r="F301" s="8">
        <v>42198</v>
      </c>
      <c r="G301" s="39" t="s">
        <v>3</v>
      </c>
      <c r="H301" s="86">
        <v>135.53</v>
      </c>
      <c r="I301" s="87"/>
      <c r="J301" s="39">
        <v>230</v>
      </c>
      <c r="K301" s="84">
        <f t="shared" si="38"/>
        <v>1548932.9000000001</v>
      </c>
      <c r="L301" s="85"/>
      <c r="M301" s="6">
        <f t="shared" si="41"/>
        <v>5.45</v>
      </c>
      <c r="N301" s="39">
        <v>2015</v>
      </c>
      <c r="O301" s="8">
        <v>42207</v>
      </c>
      <c r="P301" s="86">
        <v>135.53</v>
      </c>
      <c r="Q301" s="87"/>
      <c r="R301" s="88">
        <f t="shared" si="44"/>
        <v>0</v>
      </c>
      <c r="S301" s="89"/>
      <c r="T301" s="90">
        <f t="shared" si="40"/>
        <v>0</v>
      </c>
      <c r="U301" s="91"/>
    </row>
    <row r="302" spans="2:21" ht="13.5">
      <c r="B302" s="39">
        <v>45</v>
      </c>
      <c r="C302" s="84">
        <f>IF(R301="","",C301+R301)</f>
        <v>15489329</v>
      </c>
      <c r="D302" s="85"/>
      <c r="E302" s="39">
        <v>2015</v>
      </c>
      <c r="F302" s="8">
        <v>42317</v>
      </c>
      <c r="G302" s="39" t="s">
        <v>3</v>
      </c>
      <c r="H302" s="86">
        <v>132.17</v>
      </c>
      <c r="I302" s="87"/>
      <c r="J302" s="39">
        <v>102</v>
      </c>
      <c r="K302" s="84">
        <f t="shared" si="38"/>
        <v>1548932.9000000001</v>
      </c>
      <c r="L302" s="85"/>
      <c r="M302" s="6">
        <f t="shared" si="41"/>
        <v>12.3</v>
      </c>
      <c r="N302" s="39">
        <v>2015</v>
      </c>
      <c r="O302" s="8">
        <v>42324</v>
      </c>
      <c r="P302" s="86">
        <v>132.17</v>
      </c>
      <c r="Q302" s="87"/>
      <c r="R302" s="88">
        <f t="shared" si="44"/>
        <v>0</v>
      </c>
      <c r="S302" s="89"/>
      <c r="T302" s="90">
        <f t="shared" si="40"/>
        <v>0</v>
      </c>
      <c r="U302" s="91"/>
    </row>
    <row r="303" spans="2:21" ht="13.5">
      <c r="B303" s="39">
        <v>46</v>
      </c>
      <c r="C303" s="84">
        <f>IF(R302="","",C302+R302)</f>
        <v>15489329</v>
      </c>
      <c r="D303" s="85"/>
      <c r="E303" s="39"/>
      <c r="F303" s="8"/>
      <c r="G303" s="39" t="s">
        <v>4</v>
      </c>
      <c r="H303" s="86"/>
      <c r="I303" s="87"/>
      <c r="J303" s="39"/>
      <c r="K303" s="84">
        <f t="shared" si="38"/>
      </c>
      <c r="L303" s="85"/>
      <c r="M303" s="6">
        <f t="shared" si="41"/>
      </c>
      <c r="N303" s="39"/>
      <c r="O303" s="8"/>
      <c r="P303" s="86"/>
      <c r="Q303" s="87"/>
      <c r="R303" s="88">
        <f t="shared" si="44"/>
      </c>
      <c r="S303" s="89"/>
      <c r="T303" s="90">
        <f t="shared" si="40"/>
      </c>
      <c r="U303" s="91"/>
    </row>
    <row r="304" spans="2:21" ht="13.5">
      <c r="B304" s="39">
        <v>47</v>
      </c>
      <c r="C304" s="74">
        <f>IF(R303="","",C303+R303)</f>
      </c>
      <c r="D304" s="74"/>
      <c r="E304" s="39"/>
      <c r="F304" s="8"/>
      <c r="G304" s="39" t="s">
        <v>3</v>
      </c>
      <c r="H304" s="75"/>
      <c r="I304" s="75"/>
      <c r="J304" s="39"/>
      <c r="K304" s="84">
        <f t="shared" si="38"/>
      </c>
      <c r="L304" s="85"/>
      <c r="M304" s="6">
        <f t="shared" si="41"/>
      </c>
      <c r="N304" s="39"/>
      <c r="O304" s="8"/>
      <c r="P304" s="75"/>
      <c r="Q304" s="75"/>
      <c r="R304" s="76">
        <f t="shared" si="44"/>
      </c>
      <c r="S304" s="76"/>
      <c r="T304" s="77">
        <f t="shared" si="40"/>
      </c>
      <c r="U304" s="77"/>
    </row>
  </sheetData>
  <sheetProtection/>
  <mergeCells count="1751">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R58:S58"/>
    <mergeCell ref="T58:U58"/>
    <mergeCell ref="R57:U57"/>
    <mergeCell ref="C54:D54"/>
    <mergeCell ref="H54:I54"/>
    <mergeCell ref="K54:L54"/>
    <mergeCell ref="P54:Q54"/>
    <mergeCell ref="R54:S54"/>
    <mergeCell ref="T54:U54"/>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R107:U107"/>
    <mergeCell ref="C104:D104"/>
    <mergeCell ref="H104:I104"/>
    <mergeCell ref="K104:L104"/>
    <mergeCell ref="P104:Q104"/>
    <mergeCell ref="R104:S104"/>
    <mergeCell ref="T104:U104"/>
    <mergeCell ref="B57:B58"/>
    <mergeCell ref="C57:D58"/>
    <mergeCell ref="E57:I57"/>
    <mergeCell ref="J57:L57"/>
    <mergeCell ref="M57:M58"/>
    <mergeCell ref="N57:Q57"/>
    <mergeCell ref="H58:I58"/>
    <mergeCell ref="K58:L58"/>
    <mergeCell ref="P58:Q58"/>
    <mergeCell ref="B107:B108"/>
    <mergeCell ref="C107:D108"/>
    <mergeCell ref="E107:I107"/>
    <mergeCell ref="J107:L107"/>
    <mergeCell ref="M107:M108"/>
    <mergeCell ref="N107:Q107"/>
    <mergeCell ref="H108:I108"/>
    <mergeCell ref="K108:L108"/>
    <mergeCell ref="P108:Q108"/>
    <mergeCell ref="R108:S108"/>
    <mergeCell ref="T108:U108"/>
    <mergeCell ref="C109:D109"/>
    <mergeCell ref="H109:I109"/>
    <mergeCell ref="K109:L109"/>
    <mergeCell ref="P109:Q109"/>
    <mergeCell ref="R109:S109"/>
    <mergeCell ref="T109:U109"/>
    <mergeCell ref="C110:D110"/>
    <mergeCell ref="H110:I110"/>
    <mergeCell ref="K110:L110"/>
    <mergeCell ref="P110:Q110"/>
    <mergeCell ref="R110:S110"/>
    <mergeCell ref="T110:U110"/>
    <mergeCell ref="C111:D111"/>
    <mergeCell ref="H111:I111"/>
    <mergeCell ref="K111:L111"/>
    <mergeCell ref="P111:Q111"/>
    <mergeCell ref="R111:S111"/>
    <mergeCell ref="T111:U111"/>
    <mergeCell ref="C112:D112"/>
    <mergeCell ref="H112:I112"/>
    <mergeCell ref="K112:L112"/>
    <mergeCell ref="P112:Q112"/>
    <mergeCell ref="R112:S112"/>
    <mergeCell ref="T112:U112"/>
    <mergeCell ref="C113:D113"/>
    <mergeCell ref="H113:I113"/>
    <mergeCell ref="K113:L113"/>
    <mergeCell ref="P113:Q113"/>
    <mergeCell ref="R113:S113"/>
    <mergeCell ref="T113:U113"/>
    <mergeCell ref="C114:D114"/>
    <mergeCell ref="H114:I114"/>
    <mergeCell ref="K114:L114"/>
    <mergeCell ref="P114:Q114"/>
    <mergeCell ref="R114:S114"/>
    <mergeCell ref="T114:U114"/>
    <mergeCell ref="C115:D115"/>
    <mergeCell ref="H115:I115"/>
    <mergeCell ref="K115:L115"/>
    <mergeCell ref="P115:Q115"/>
    <mergeCell ref="R115:S115"/>
    <mergeCell ref="T115:U115"/>
    <mergeCell ref="C116:D116"/>
    <mergeCell ref="H116:I116"/>
    <mergeCell ref="K116:L116"/>
    <mergeCell ref="P116:Q116"/>
    <mergeCell ref="R116:S116"/>
    <mergeCell ref="T116:U116"/>
    <mergeCell ref="C117:D117"/>
    <mergeCell ref="H117:I117"/>
    <mergeCell ref="K117:L117"/>
    <mergeCell ref="P117:Q117"/>
    <mergeCell ref="R117:S117"/>
    <mergeCell ref="T117:U117"/>
    <mergeCell ref="C118:D118"/>
    <mergeCell ref="H118:I118"/>
    <mergeCell ref="K118:L118"/>
    <mergeCell ref="P118:Q118"/>
    <mergeCell ref="R118:S118"/>
    <mergeCell ref="T118:U118"/>
    <mergeCell ref="C119:D119"/>
    <mergeCell ref="H119:I119"/>
    <mergeCell ref="K119:L119"/>
    <mergeCell ref="P119:Q119"/>
    <mergeCell ref="R119:S119"/>
    <mergeCell ref="T119:U119"/>
    <mergeCell ref="C120:D120"/>
    <mergeCell ref="H120:I120"/>
    <mergeCell ref="K120:L120"/>
    <mergeCell ref="P120:Q120"/>
    <mergeCell ref="R120:S120"/>
    <mergeCell ref="T120:U120"/>
    <mergeCell ref="C121:D121"/>
    <mergeCell ref="H121:I121"/>
    <mergeCell ref="K121:L121"/>
    <mergeCell ref="P121:Q121"/>
    <mergeCell ref="R121:S121"/>
    <mergeCell ref="T121:U121"/>
    <mergeCell ref="C122:D122"/>
    <mergeCell ref="H122:I122"/>
    <mergeCell ref="K122:L122"/>
    <mergeCell ref="P122:Q122"/>
    <mergeCell ref="R122:S122"/>
    <mergeCell ref="T122:U122"/>
    <mergeCell ref="C123:D123"/>
    <mergeCell ref="H123:I123"/>
    <mergeCell ref="K123:L123"/>
    <mergeCell ref="P123:Q123"/>
    <mergeCell ref="R123:S123"/>
    <mergeCell ref="T123:U123"/>
    <mergeCell ref="C124:D124"/>
    <mergeCell ref="H124:I124"/>
    <mergeCell ref="K124:L124"/>
    <mergeCell ref="P124:Q124"/>
    <mergeCell ref="R124:S124"/>
    <mergeCell ref="T124:U124"/>
    <mergeCell ref="C125:D125"/>
    <mergeCell ref="H125:I125"/>
    <mergeCell ref="K125:L125"/>
    <mergeCell ref="P125:Q125"/>
    <mergeCell ref="R125:S125"/>
    <mergeCell ref="T125:U125"/>
    <mergeCell ref="C126:D126"/>
    <mergeCell ref="H126:I126"/>
    <mergeCell ref="K126:L126"/>
    <mergeCell ref="P126:Q126"/>
    <mergeCell ref="R126:S126"/>
    <mergeCell ref="T126:U126"/>
    <mergeCell ref="C127:D127"/>
    <mergeCell ref="H127:I127"/>
    <mergeCell ref="K127:L127"/>
    <mergeCell ref="P127:Q127"/>
    <mergeCell ref="R127:S127"/>
    <mergeCell ref="T127:U127"/>
    <mergeCell ref="C128:D128"/>
    <mergeCell ref="H128:I128"/>
    <mergeCell ref="K128:L128"/>
    <mergeCell ref="P128:Q128"/>
    <mergeCell ref="R128:S128"/>
    <mergeCell ref="T128:U128"/>
    <mergeCell ref="C129:D129"/>
    <mergeCell ref="H129:I129"/>
    <mergeCell ref="K129:L129"/>
    <mergeCell ref="P129:Q129"/>
    <mergeCell ref="R129:S129"/>
    <mergeCell ref="T129:U129"/>
    <mergeCell ref="C130:D130"/>
    <mergeCell ref="H130:I130"/>
    <mergeCell ref="K130:L130"/>
    <mergeCell ref="P130:Q130"/>
    <mergeCell ref="R130:S130"/>
    <mergeCell ref="T130:U130"/>
    <mergeCell ref="C131:D131"/>
    <mergeCell ref="H131:I131"/>
    <mergeCell ref="K131:L131"/>
    <mergeCell ref="P131:Q131"/>
    <mergeCell ref="R131:S131"/>
    <mergeCell ref="T131:U131"/>
    <mergeCell ref="C132:D132"/>
    <mergeCell ref="H132:I132"/>
    <mergeCell ref="K132:L132"/>
    <mergeCell ref="P132:Q132"/>
    <mergeCell ref="R132:S132"/>
    <mergeCell ref="T132:U132"/>
    <mergeCell ref="C133:D133"/>
    <mergeCell ref="H133:I133"/>
    <mergeCell ref="K133:L133"/>
    <mergeCell ref="P133:Q133"/>
    <mergeCell ref="R133:S133"/>
    <mergeCell ref="T133:U133"/>
    <mergeCell ref="C134:D134"/>
    <mergeCell ref="H134:I134"/>
    <mergeCell ref="K134:L134"/>
    <mergeCell ref="P134:Q134"/>
    <mergeCell ref="R134:S134"/>
    <mergeCell ref="T134:U134"/>
    <mergeCell ref="C135:D135"/>
    <mergeCell ref="H135:I135"/>
    <mergeCell ref="K135:L135"/>
    <mergeCell ref="P135:Q135"/>
    <mergeCell ref="R135:S135"/>
    <mergeCell ref="T135:U135"/>
    <mergeCell ref="C136:D136"/>
    <mergeCell ref="H136:I136"/>
    <mergeCell ref="K136:L136"/>
    <mergeCell ref="P136:Q136"/>
    <mergeCell ref="R136:S136"/>
    <mergeCell ref="T136:U136"/>
    <mergeCell ref="C137:D137"/>
    <mergeCell ref="H137:I137"/>
    <mergeCell ref="K137:L137"/>
    <mergeCell ref="P137:Q137"/>
    <mergeCell ref="R137:S137"/>
    <mergeCell ref="T137:U137"/>
    <mergeCell ref="C138:D138"/>
    <mergeCell ref="H138:I138"/>
    <mergeCell ref="K138:L138"/>
    <mergeCell ref="P138:Q138"/>
    <mergeCell ref="R138:S138"/>
    <mergeCell ref="T138:U138"/>
    <mergeCell ref="C139:D139"/>
    <mergeCell ref="H139:I139"/>
    <mergeCell ref="K139:L139"/>
    <mergeCell ref="P139:Q139"/>
    <mergeCell ref="R139:S139"/>
    <mergeCell ref="T139:U139"/>
    <mergeCell ref="C140:D140"/>
    <mergeCell ref="H140:I140"/>
    <mergeCell ref="K140:L140"/>
    <mergeCell ref="P140:Q140"/>
    <mergeCell ref="R140:S140"/>
    <mergeCell ref="T140:U140"/>
    <mergeCell ref="C141:D141"/>
    <mergeCell ref="H141:I141"/>
    <mergeCell ref="K141:L141"/>
    <mergeCell ref="P141:Q141"/>
    <mergeCell ref="R141:S141"/>
    <mergeCell ref="T141:U141"/>
    <mergeCell ref="C142:D142"/>
    <mergeCell ref="H142:I142"/>
    <mergeCell ref="K142:L142"/>
    <mergeCell ref="P142:Q142"/>
    <mergeCell ref="R142:S142"/>
    <mergeCell ref="T142:U142"/>
    <mergeCell ref="C143:D143"/>
    <mergeCell ref="H143:I143"/>
    <mergeCell ref="K143:L143"/>
    <mergeCell ref="P143:Q143"/>
    <mergeCell ref="R143:S143"/>
    <mergeCell ref="T143:U143"/>
    <mergeCell ref="C144:D144"/>
    <mergeCell ref="H144:I144"/>
    <mergeCell ref="K144:L144"/>
    <mergeCell ref="P144:Q144"/>
    <mergeCell ref="R144:S144"/>
    <mergeCell ref="T144:U144"/>
    <mergeCell ref="C145:D145"/>
    <mergeCell ref="H145:I145"/>
    <mergeCell ref="K145:L145"/>
    <mergeCell ref="P145:Q145"/>
    <mergeCell ref="R145:S145"/>
    <mergeCell ref="T145:U145"/>
    <mergeCell ref="C146:D146"/>
    <mergeCell ref="H146:I146"/>
    <mergeCell ref="K146:L146"/>
    <mergeCell ref="P146:Q146"/>
    <mergeCell ref="R146:S146"/>
    <mergeCell ref="T146:U146"/>
    <mergeCell ref="C147:D147"/>
    <mergeCell ref="H147:I147"/>
    <mergeCell ref="K147:L147"/>
    <mergeCell ref="P147:Q147"/>
    <mergeCell ref="R147:S147"/>
    <mergeCell ref="T147:U147"/>
    <mergeCell ref="C148:D148"/>
    <mergeCell ref="H148:I148"/>
    <mergeCell ref="K148:L148"/>
    <mergeCell ref="P148:Q148"/>
    <mergeCell ref="R148:S148"/>
    <mergeCell ref="T148:U148"/>
    <mergeCell ref="C149:D149"/>
    <mergeCell ref="H149:I149"/>
    <mergeCell ref="K149:L149"/>
    <mergeCell ref="P149:Q149"/>
    <mergeCell ref="R149:S149"/>
    <mergeCell ref="T149:U149"/>
    <mergeCell ref="C150:D150"/>
    <mergeCell ref="H150:I150"/>
    <mergeCell ref="K150:L150"/>
    <mergeCell ref="P150:Q150"/>
    <mergeCell ref="R150:S150"/>
    <mergeCell ref="T150:U150"/>
    <mergeCell ref="C151:D151"/>
    <mergeCell ref="H151:I151"/>
    <mergeCell ref="K151:L151"/>
    <mergeCell ref="P151:Q151"/>
    <mergeCell ref="R151:S151"/>
    <mergeCell ref="T151:U151"/>
    <mergeCell ref="C152:D152"/>
    <mergeCell ref="H152:I152"/>
    <mergeCell ref="K152:L152"/>
    <mergeCell ref="P152:Q152"/>
    <mergeCell ref="R152:S152"/>
    <mergeCell ref="T152:U152"/>
    <mergeCell ref="C153:D153"/>
    <mergeCell ref="H153:I153"/>
    <mergeCell ref="K153:L153"/>
    <mergeCell ref="P153:Q153"/>
    <mergeCell ref="R153:S153"/>
    <mergeCell ref="T153:U153"/>
    <mergeCell ref="C154:D154"/>
    <mergeCell ref="H154:I154"/>
    <mergeCell ref="K154:L154"/>
    <mergeCell ref="P154:Q154"/>
    <mergeCell ref="R154:S154"/>
    <mergeCell ref="T154:U154"/>
    <mergeCell ref="B157:B158"/>
    <mergeCell ref="C157:D158"/>
    <mergeCell ref="E157:I157"/>
    <mergeCell ref="J157:L157"/>
    <mergeCell ref="M157:M158"/>
    <mergeCell ref="N157:Q157"/>
    <mergeCell ref="R157:U157"/>
    <mergeCell ref="H158:I158"/>
    <mergeCell ref="K158:L158"/>
    <mergeCell ref="P158:Q158"/>
    <mergeCell ref="R158:S158"/>
    <mergeCell ref="T158:U158"/>
    <mergeCell ref="C159:D159"/>
    <mergeCell ref="H159:I159"/>
    <mergeCell ref="K159:L159"/>
    <mergeCell ref="P159:Q159"/>
    <mergeCell ref="R159:S159"/>
    <mergeCell ref="T159:U159"/>
    <mergeCell ref="C160:D160"/>
    <mergeCell ref="H160:I160"/>
    <mergeCell ref="K160:L160"/>
    <mergeCell ref="P160:Q160"/>
    <mergeCell ref="R160:S160"/>
    <mergeCell ref="T160:U160"/>
    <mergeCell ref="C161:D161"/>
    <mergeCell ref="H161:I161"/>
    <mergeCell ref="K161:L161"/>
    <mergeCell ref="P161:Q161"/>
    <mergeCell ref="R161:S161"/>
    <mergeCell ref="T161:U161"/>
    <mergeCell ref="C162:D162"/>
    <mergeCell ref="H162:I162"/>
    <mergeCell ref="K162:L162"/>
    <mergeCell ref="P162:Q162"/>
    <mergeCell ref="R162:S162"/>
    <mergeCell ref="T162:U162"/>
    <mergeCell ref="C163:D163"/>
    <mergeCell ref="H163:I163"/>
    <mergeCell ref="K163:L163"/>
    <mergeCell ref="P163:Q163"/>
    <mergeCell ref="R163:S163"/>
    <mergeCell ref="T163:U163"/>
    <mergeCell ref="C164:D164"/>
    <mergeCell ref="H164:I164"/>
    <mergeCell ref="K164:L164"/>
    <mergeCell ref="P164:Q164"/>
    <mergeCell ref="R164:S164"/>
    <mergeCell ref="T164:U164"/>
    <mergeCell ref="C165:D165"/>
    <mergeCell ref="H165:I165"/>
    <mergeCell ref="K165:L165"/>
    <mergeCell ref="P165:Q165"/>
    <mergeCell ref="R165:S165"/>
    <mergeCell ref="T165:U165"/>
    <mergeCell ref="C166:D166"/>
    <mergeCell ref="H166:I166"/>
    <mergeCell ref="K166:L166"/>
    <mergeCell ref="P166:Q166"/>
    <mergeCell ref="R166:S166"/>
    <mergeCell ref="T166:U166"/>
    <mergeCell ref="C167:D167"/>
    <mergeCell ref="H167:I167"/>
    <mergeCell ref="K167:L167"/>
    <mergeCell ref="P167:Q167"/>
    <mergeCell ref="R167:S167"/>
    <mergeCell ref="T167:U167"/>
    <mergeCell ref="C168:D168"/>
    <mergeCell ref="H168:I168"/>
    <mergeCell ref="K168:L168"/>
    <mergeCell ref="P168:Q168"/>
    <mergeCell ref="R168:S168"/>
    <mergeCell ref="T168:U168"/>
    <mergeCell ref="C169:D169"/>
    <mergeCell ref="H169:I169"/>
    <mergeCell ref="K169:L169"/>
    <mergeCell ref="P169:Q169"/>
    <mergeCell ref="R169:S169"/>
    <mergeCell ref="T169:U169"/>
    <mergeCell ref="C170:D170"/>
    <mergeCell ref="H170:I170"/>
    <mergeCell ref="K170:L170"/>
    <mergeCell ref="P170:Q170"/>
    <mergeCell ref="R170:S170"/>
    <mergeCell ref="T170:U170"/>
    <mergeCell ref="C171:D171"/>
    <mergeCell ref="H171:I171"/>
    <mergeCell ref="K171:L171"/>
    <mergeCell ref="P171:Q171"/>
    <mergeCell ref="R171:S171"/>
    <mergeCell ref="T171:U171"/>
    <mergeCell ref="C172:D172"/>
    <mergeCell ref="H172:I172"/>
    <mergeCell ref="K172:L172"/>
    <mergeCell ref="P172:Q172"/>
    <mergeCell ref="R172:S172"/>
    <mergeCell ref="T172:U172"/>
    <mergeCell ref="C173:D173"/>
    <mergeCell ref="H173:I173"/>
    <mergeCell ref="K173:L173"/>
    <mergeCell ref="P173:Q173"/>
    <mergeCell ref="R173:S173"/>
    <mergeCell ref="T173:U173"/>
    <mergeCell ref="C174:D174"/>
    <mergeCell ref="H174:I174"/>
    <mergeCell ref="K174:L174"/>
    <mergeCell ref="P174:Q174"/>
    <mergeCell ref="R174:S174"/>
    <mergeCell ref="T174:U174"/>
    <mergeCell ref="C175:D175"/>
    <mergeCell ref="H175:I175"/>
    <mergeCell ref="K175:L175"/>
    <mergeCell ref="P175:Q175"/>
    <mergeCell ref="R175:S175"/>
    <mergeCell ref="T175:U175"/>
    <mergeCell ref="C176:D176"/>
    <mergeCell ref="H176:I176"/>
    <mergeCell ref="K176:L176"/>
    <mergeCell ref="P176:Q176"/>
    <mergeCell ref="R176:S176"/>
    <mergeCell ref="T176:U176"/>
    <mergeCell ref="C177:D177"/>
    <mergeCell ref="H177:I177"/>
    <mergeCell ref="K177:L177"/>
    <mergeCell ref="P177:Q177"/>
    <mergeCell ref="R177:S177"/>
    <mergeCell ref="T177:U177"/>
    <mergeCell ref="C178:D178"/>
    <mergeCell ref="H178:I178"/>
    <mergeCell ref="K178:L178"/>
    <mergeCell ref="P178:Q178"/>
    <mergeCell ref="R178:S178"/>
    <mergeCell ref="T178:U178"/>
    <mergeCell ref="C179:D179"/>
    <mergeCell ref="H179:I179"/>
    <mergeCell ref="K179:L179"/>
    <mergeCell ref="P179:Q179"/>
    <mergeCell ref="R179:S179"/>
    <mergeCell ref="T179:U179"/>
    <mergeCell ref="C180:D180"/>
    <mergeCell ref="H180:I180"/>
    <mergeCell ref="K180:L180"/>
    <mergeCell ref="P180:Q180"/>
    <mergeCell ref="R180:S180"/>
    <mergeCell ref="T180:U180"/>
    <mergeCell ref="C181:D181"/>
    <mergeCell ref="H181:I181"/>
    <mergeCell ref="K181:L181"/>
    <mergeCell ref="P181:Q181"/>
    <mergeCell ref="R181:S181"/>
    <mergeCell ref="T181:U181"/>
    <mergeCell ref="C182:D182"/>
    <mergeCell ref="H182:I182"/>
    <mergeCell ref="K182:L182"/>
    <mergeCell ref="P182:Q182"/>
    <mergeCell ref="R182:S182"/>
    <mergeCell ref="T182:U182"/>
    <mergeCell ref="C183:D183"/>
    <mergeCell ref="H183:I183"/>
    <mergeCell ref="K183:L183"/>
    <mergeCell ref="P183:Q183"/>
    <mergeCell ref="R183:S183"/>
    <mergeCell ref="T183:U183"/>
    <mergeCell ref="C184:D184"/>
    <mergeCell ref="H184:I184"/>
    <mergeCell ref="K184:L184"/>
    <mergeCell ref="P184:Q184"/>
    <mergeCell ref="R184:S184"/>
    <mergeCell ref="T184:U184"/>
    <mergeCell ref="C185:D185"/>
    <mergeCell ref="H185:I185"/>
    <mergeCell ref="K185:L185"/>
    <mergeCell ref="P185:Q185"/>
    <mergeCell ref="R185:S185"/>
    <mergeCell ref="T185:U185"/>
    <mergeCell ref="C186:D186"/>
    <mergeCell ref="H186:I186"/>
    <mergeCell ref="K186:L186"/>
    <mergeCell ref="P186:Q186"/>
    <mergeCell ref="R186:S186"/>
    <mergeCell ref="T186:U186"/>
    <mergeCell ref="C187:D187"/>
    <mergeCell ref="H187:I187"/>
    <mergeCell ref="K187:L187"/>
    <mergeCell ref="P187:Q187"/>
    <mergeCell ref="R187:S187"/>
    <mergeCell ref="T187:U187"/>
    <mergeCell ref="C188:D188"/>
    <mergeCell ref="H188:I188"/>
    <mergeCell ref="K188:L188"/>
    <mergeCell ref="P188:Q188"/>
    <mergeCell ref="R188:S188"/>
    <mergeCell ref="T188:U188"/>
    <mergeCell ref="C189:D189"/>
    <mergeCell ref="H189:I189"/>
    <mergeCell ref="K189:L189"/>
    <mergeCell ref="P189:Q189"/>
    <mergeCell ref="R189:S189"/>
    <mergeCell ref="T189:U189"/>
    <mergeCell ref="C190:D190"/>
    <mergeCell ref="H190:I190"/>
    <mergeCell ref="K190:L190"/>
    <mergeCell ref="P190:Q190"/>
    <mergeCell ref="R190:S190"/>
    <mergeCell ref="T190:U190"/>
    <mergeCell ref="C191:D191"/>
    <mergeCell ref="H191:I191"/>
    <mergeCell ref="K191:L191"/>
    <mergeCell ref="P191:Q191"/>
    <mergeCell ref="R191:S191"/>
    <mergeCell ref="T191:U191"/>
    <mergeCell ref="C192:D192"/>
    <mergeCell ref="H192:I192"/>
    <mergeCell ref="K192:L192"/>
    <mergeCell ref="P192:Q192"/>
    <mergeCell ref="R192:S192"/>
    <mergeCell ref="T192:U192"/>
    <mergeCell ref="C193:D193"/>
    <mergeCell ref="H193:I193"/>
    <mergeCell ref="K193:L193"/>
    <mergeCell ref="P193:Q193"/>
    <mergeCell ref="R193:S193"/>
    <mergeCell ref="T193:U193"/>
    <mergeCell ref="C194:D194"/>
    <mergeCell ref="H194:I194"/>
    <mergeCell ref="K194:L194"/>
    <mergeCell ref="P194:Q194"/>
    <mergeCell ref="R194:S194"/>
    <mergeCell ref="T194:U194"/>
    <mergeCell ref="C195:D195"/>
    <mergeCell ref="H195:I195"/>
    <mergeCell ref="K195:L195"/>
    <mergeCell ref="P195:Q195"/>
    <mergeCell ref="R195:S195"/>
    <mergeCell ref="T195:U195"/>
    <mergeCell ref="C196:D196"/>
    <mergeCell ref="H196:I196"/>
    <mergeCell ref="K196:L196"/>
    <mergeCell ref="P196:Q196"/>
    <mergeCell ref="R196:S196"/>
    <mergeCell ref="T196:U196"/>
    <mergeCell ref="C197:D197"/>
    <mergeCell ref="H197:I197"/>
    <mergeCell ref="K197:L197"/>
    <mergeCell ref="P197:Q197"/>
    <mergeCell ref="R197:S197"/>
    <mergeCell ref="T197:U197"/>
    <mergeCell ref="C198:D198"/>
    <mergeCell ref="H198:I198"/>
    <mergeCell ref="K198:L198"/>
    <mergeCell ref="P198:Q198"/>
    <mergeCell ref="R198:S198"/>
    <mergeCell ref="T198:U198"/>
    <mergeCell ref="C199:D199"/>
    <mergeCell ref="H199:I199"/>
    <mergeCell ref="K199:L199"/>
    <mergeCell ref="P199:Q199"/>
    <mergeCell ref="R199:S199"/>
    <mergeCell ref="T199:U199"/>
    <mergeCell ref="C200:D200"/>
    <mergeCell ref="H200:I200"/>
    <mergeCell ref="K200:L200"/>
    <mergeCell ref="P200:Q200"/>
    <mergeCell ref="R200:S200"/>
    <mergeCell ref="T200:U200"/>
    <mergeCell ref="C201:D201"/>
    <mergeCell ref="H201:I201"/>
    <mergeCell ref="K201:L201"/>
    <mergeCell ref="P201:Q201"/>
    <mergeCell ref="R201:S201"/>
    <mergeCell ref="T201:U201"/>
    <mergeCell ref="C202:D202"/>
    <mergeCell ref="H202:I202"/>
    <mergeCell ref="K202:L202"/>
    <mergeCell ref="P202:Q202"/>
    <mergeCell ref="R202:S202"/>
    <mergeCell ref="T202:U202"/>
    <mergeCell ref="C203:D203"/>
    <mergeCell ref="H203:I203"/>
    <mergeCell ref="K203:L203"/>
    <mergeCell ref="P203:Q203"/>
    <mergeCell ref="R203:S203"/>
    <mergeCell ref="T203:U203"/>
    <mergeCell ref="C204:D204"/>
    <mergeCell ref="H204:I204"/>
    <mergeCell ref="K204:L204"/>
    <mergeCell ref="P204:Q204"/>
    <mergeCell ref="R204:S204"/>
    <mergeCell ref="T204:U204"/>
    <mergeCell ref="B207:B208"/>
    <mergeCell ref="C207:D208"/>
    <mergeCell ref="E207:I207"/>
    <mergeCell ref="J207:L207"/>
    <mergeCell ref="M207:M208"/>
    <mergeCell ref="N207:Q207"/>
    <mergeCell ref="R207:U207"/>
    <mergeCell ref="H208:I208"/>
    <mergeCell ref="K208:L208"/>
    <mergeCell ref="P208:Q208"/>
    <mergeCell ref="R208:S208"/>
    <mergeCell ref="T208:U208"/>
    <mergeCell ref="C209:D209"/>
    <mergeCell ref="H209:I209"/>
    <mergeCell ref="K209:L209"/>
    <mergeCell ref="P209:Q209"/>
    <mergeCell ref="R209:S209"/>
    <mergeCell ref="T209:U209"/>
    <mergeCell ref="C210:D210"/>
    <mergeCell ref="H210:I210"/>
    <mergeCell ref="K210:L210"/>
    <mergeCell ref="P210:Q210"/>
    <mergeCell ref="R210:S210"/>
    <mergeCell ref="T210:U210"/>
    <mergeCell ref="C211:D211"/>
    <mergeCell ref="H211:I211"/>
    <mergeCell ref="K211:L211"/>
    <mergeCell ref="P211:Q211"/>
    <mergeCell ref="R211:S211"/>
    <mergeCell ref="T211:U211"/>
    <mergeCell ref="C212:D212"/>
    <mergeCell ref="H212:I212"/>
    <mergeCell ref="K212:L212"/>
    <mergeCell ref="P212:Q212"/>
    <mergeCell ref="R212:S212"/>
    <mergeCell ref="T212:U212"/>
    <mergeCell ref="C213:D213"/>
    <mergeCell ref="H213:I213"/>
    <mergeCell ref="K213:L213"/>
    <mergeCell ref="P213:Q213"/>
    <mergeCell ref="R213:S213"/>
    <mergeCell ref="T213:U213"/>
    <mergeCell ref="C214:D214"/>
    <mergeCell ref="H214:I214"/>
    <mergeCell ref="K214:L214"/>
    <mergeCell ref="P214:Q214"/>
    <mergeCell ref="R214:S214"/>
    <mergeCell ref="T214:U214"/>
    <mergeCell ref="C215:D215"/>
    <mergeCell ref="H215:I215"/>
    <mergeCell ref="K215:L215"/>
    <mergeCell ref="P215:Q215"/>
    <mergeCell ref="R215:S215"/>
    <mergeCell ref="T215:U215"/>
    <mergeCell ref="C216:D216"/>
    <mergeCell ref="H216:I216"/>
    <mergeCell ref="K216:L216"/>
    <mergeCell ref="P216:Q216"/>
    <mergeCell ref="R216:S216"/>
    <mergeCell ref="T216:U216"/>
    <mergeCell ref="C217:D217"/>
    <mergeCell ref="H217:I217"/>
    <mergeCell ref="K217:L217"/>
    <mergeCell ref="P217:Q217"/>
    <mergeCell ref="R217:S217"/>
    <mergeCell ref="T217:U217"/>
    <mergeCell ref="C218:D218"/>
    <mergeCell ref="H218:I218"/>
    <mergeCell ref="K218:L218"/>
    <mergeCell ref="P218:Q218"/>
    <mergeCell ref="R218:S218"/>
    <mergeCell ref="T218:U218"/>
    <mergeCell ref="C219:D219"/>
    <mergeCell ref="H219:I219"/>
    <mergeCell ref="K219:L219"/>
    <mergeCell ref="P219:Q219"/>
    <mergeCell ref="R219:S219"/>
    <mergeCell ref="T219:U219"/>
    <mergeCell ref="C220:D220"/>
    <mergeCell ref="H220:I220"/>
    <mergeCell ref="K220:L220"/>
    <mergeCell ref="P220:Q220"/>
    <mergeCell ref="R220:S220"/>
    <mergeCell ref="T220:U220"/>
    <mergeCell ref="C221:D221"/>
    <mergeCell ref="H221:I221"/>
    <mergeCell ref="K221:L221"/>
    <mergeCell ref="P221:Q221"/>
    <mergeCell ref="R221:S221"/>
    <mergeCell ref="T221:U221"/>
    <mergeCell ref="C222:D222"/>
    <mergeCell ref="H222:I222"/>
    <mergeCell ref="K222:L222"/>
    <mergeCell ref="P222:Q222"/>
    <mergeCell ref="R222:S222"/>
    <mergeCell ref="T222:U222"/>
    <mergeCell ref="C223:D223"/>
    <mergeCell ref="H223:I223"/>
    <mergeCell ref="K223:L223"/>
    <mergeCell ref="P223:Q223"/>
    <mergeCell ref="R223:S223"/>
    <mergeCell ref="T223:U223"/>
    <mergeCell ref="C224:D224"/>
    <mergeCell ref="H224:I224"/>
    <mergeCell ref="K224:L224"/>
    <mergeCell ref="P224:Q224"/>
    <mergeCell ref="R224:S224"/>
    <mergeCell ref="T224:U224"/>
    <mergeCell ref="C225:D225"/>
    <mergeCell ref="H225:I225"/>
    <mergeCell ref="K225:L225"/>
    <mergeCell ref="P225:Q225"/>
    <mergeCell ref="R225:S225"/>
    <mergeCell ref="T225:U225"/>
    <mergeCell ref="C226:D226"/>
    <mergeCell ref="H226:I226"/>
    <mergeCell ref="K226:L226"/>
    <mergeCell ref="P226:Q226"/>
    <mergeCell ref="R226:S226"/>
    <mergeCell ref="T226:U226"/>
    <mergeCell ref="C227:D227"/>
    <mergeCell ref="H227:I227"/>
    <mergeCell ref="K227:L227"/>
    <mergeCell ref="P227:Q227"/>
    <mergeCell ref="R227:S227"/>
    <mergeCell ref="T227:U227"/>
    <mergeCell ref="C228:D228"/>
    <mergeCell ref="H228:I228"/>
    <mergeCell ref="K228:L228"/>
    <mergeCell ref="P228:Q228"/>
    <mergeCell ref="R228:S228"/>
    <mergeCell ref="T228:U228"/>
    <mergeCell ref="C229:D229"/>
    <mergeCell ref="H229:I229"/>
    <mergeCell ref="K229:L229"/>
    <mergeCell ref="P229:Q229"/>
    <mergeCell ref="R229:S229"/>
    <mergeCell ref="T229:U229"/>
    <mergeCell ref="C230:D230"/>
    <mergeCell ref="H230:I230"/>
    <mergeCell ref="K230:L230"/>
    <mergeCell ref="P230:Q230"/>
    <mergeCell ref="R230:S230"/>
    <mergeCell ref="T230:U230"/>
    <mergeCell ref="C231:D231"/>
    <mergeCell ref="H231:I231"/>
    <mergeCell ref="K231:L231"/>
    <mergeCell ref="P231:Q231"/>
    <mergeCell ref="R231:S231"/>
    <mergeCell ref="T231:U231"/>
    <mergeCell ref="C232:D232"/>
    <mergeCell ref="H232:I232"/>
    <mergeCell ref="K232:L232"/>
    <mergeCell ref="P232:Q232"/>
    <mergeCell ref="R232:S232"/>
    <mergeCell ref="T232:U232"/>
    <mergeCell ref="C233:D233"/>
    <mergeCell ref="H233:I233"/>
    <mergeCell ref="K233:L233"/>
    <mergeCell ref="P233:Q233"/>
    <mergeCell ref="R233:S233"/>
    <mergeCell ref="T233:U233"/>
    <mergeCell ref="C234:D234"/>
    <mergeCell ref="H234:I234"/>
    <mergeCell ref="K234:L234"/>
    <mergeCell ref="P234:Q234"/>
    <mergeCell ref="R234:S234"/>
    <mergeCell ref="T234:U234"/>
    <mergeCell ref="C235:D235"/>
    <mergeCell ref="H235:I235"/>
    <mergeCell ref="K235:L235"/>
    <mergeCell ref="P235:Q235"/>
    <mergeCell ref="R235:S235"/>
    <mergeCell ref="T235:U235"/>
    <mergeCell ref="C236:D236"/>
    <mergeCell ref="H236:I236"/>
    <mergeCell ref="K236:L236"/>
    <mergeCell ref="P236:Q236"/>
    <mergeCell ref="R236:S236"/>
    <mergeCell ref="T236:U236"/>
    <mergeCell ref="C237:D237"/>
    <mergeCell ref="H237:I237"/>
    <mergeCell ref="K237:L237"/>
    <mergeCell ref="P237:Q237"/>
    <mergeCell ref="R237:S237"/>
    <mergeCell ref="T237:U237"/>
    <mergeCell ref="C238:D238"/>
    <mergeCell ref="H238:I238"/>
    <mergeCell ref="K238:L238"/>
    <mergeCell ref="P238:Q238"/>
    <mergeCell ref="R238:S238"/>
    <mergeCell ref="T238:U238"/>
    <mergeCell ref="C239:D239"/>
    <mergeCell ref="H239:I239"/>
    <mergeCell ref="K239:L239"/>
    <mergeCell ref="P239:Q239"/>
    <mergeCell ref="R239:S239"/>
    <mergeCell ref="T239:U239"/>
    <mergeCell ref="C240:D240"/>
    <mergeCell ref="H240:I240"/>
    <mergeCell ref="K240:L240"/>
    <mergeCell ref="P240:Q240"/>
    <mergeCell ref="R240:S240"/>
    <mergeCell ref="T240:U240"/>
    <mergeCell ref="C241:D241"/>
    <mergeCell ref="H241:I241"/>
    <mergeCell ref="K241:L241"/>
    <mergeCell ref="P241:Q241"/>
    <mergeCell ref="R241:S241"/>
    <mergeCell ref="T241:U241"/>
    <mergeCell ref="C242:D242"/>
    <mergeCell ref="H242:I242"/>
    <mergeCell ref="K242:L242"/>
    <mergeCell ref="P242:Q242"/>
    <mergeCell ref="R242:S242"/>
    <mergeCell ref="T242:U242"/>
    <mergeCell ref="C243:D243"/>
    <mergeCell ref="H243:I243"/>
    <mergeCell ref="K243:L243"/>
    <mergeCell ref="P243:Q243"/>
    <mergeCell ref="R243:S243"/>
    <mergeCell ref="T243:U243"/>
    <mergeCell ref="C244:D244"/>
    <mergeCell ref="H244:I244"/>
    <mergeCell ref="K244:L244"/>
    <mergeCell ref="P244:Q244"/>
    <mergeCell ref="R244:S244"/>
    <mergeCell ref="T244:U244"/>
    <mergeCell ref="C245:D245"/>
    <mergeCell ref="H245:I245"/>
    <mergeCell ref="K245:L245"/>
    <mergeCell ref="P245:Q245"/>
    <mergeCell ref="R245:S245"/>
    <mergeCell ref="T245:U245"/>
    <mergeCell ref="C246:D246"/>
    <mergeCell ref="H246:I246"/>
    <mergeCell ref="K246:L246"/>
    <mergeCell ref="P246:Q246"/>
    <mergeCell ref="R246:S246"/>
    <mergeCell ref="T246:U246"/>
    <mergeCell ref="C247:D247"/>
    <mergeCell ref="H247:I247"/>
    <mergeCell ref="K247:L247"/>
    <mergeCell ref="P247:Q247"/>
    <mergeCell ref="R247:S247"/>
    <mergeCell ref="T247:U247"/>
    <mergeCell ref="C248:D248"/>
    <mergeCell ref="H248:I248"/>
    <mergeCell ref="K248:L248"/>
    <mergeCell ref="P248:Q248"/>
    <mergeCell ref="R248:S248"/>
    <mergeCell ref="T248:U248"/>
    <mergeCell ref="C249:D249"/>
    <mergeCell ref="H249:I249"/>
    <mergeCell ref="K249:L249"/>
    <mergeCell ref="P249:Q249"/>
    <mergeCell ref="R249:S249"/>
    <mergeCell ref="T249:U249"/>
    <mergeCell ref="C250:D250"/>
    <mergeCell ref="H250:I250"/>
    <mergeCell ref="K250:L250"/>
    <mergeCell ref="P250:Q250"/>
    <mergeCell ref="R250:S250"/>
    <mergeCell ref="T250:U250"/>
    <mergeCell ref="C251:D251"/>
    <mergeCell ref="H251:I251"/>
    <mergeCell ref="K251:L251"/>
    <mergeCell ref="P251:Q251"/>
    <mergeCell ref="R251:S251"/>
    <mergeCell ref="T251:U251"/>
    <mergeCell ref="C252:D252"/>
    <mergeCell ref="H252:I252"/>
    <mergeCell ref="K252:L252"/>
    <mergeCell ref="P252:Q252"/>
    <mergeCell ref="R252:S252"/>
    <mergeCell ref="T252:U252"/>
    <mergeCell ref="C253:D253"/>
    <mergeCell ref="H253:I253"/>
    <mergeCell ref="K253:L253"/>
    <mergeCell ref="P253:Q253"/>
    <mergeCell ref="R253:S253"/>
    <mergeCell ref="T253:U253"/>
    <mergeCell ref="C254:D254"/>
    <mergeCell ref="H254:I254"/>
    <mergeCell ref="K254:L254"/>
    <mergeCell ref="P254:Q254"/>
    <mergeCell ref="R254:S254"/>
    <mergeCell ref="T254:U254"/>
    <mergeCell ref="B257:B258"/>
    <mergeCell ref="C257:D258"/>
    <mergeCell ref="E257:I257"/>
    <mergeCell ref="J257:L257"/>
    <mergeCell ref="M257:M258"/>
    <mergeCell ref="N257:Q257"/>
    <mergeCell ref="R257:U257"/>
    <mergeCell ref="H258:I258"/>
    <mergeCell ref="K258:L258"/>
    <mergeCell ref="P258:Q258"/>
    <mergeCell ref="R258:S258"/>
    <mergeCell ref="T258:U258"/>
    <mergeCell ref="C259:D259"/>
    <mergeCell ref="H259:I259"/>
    <mergeCell ref="K259:L259"/>
    <mergeCell ref="P259:Q259"/>
    <mergeCell ref="R259:S259"/>
    <mergeCell ref="T259:U259"/>
    <mergeCell ref="C260:D260"/>
    <mergeCell ref="H260:I260"/>
    <mergeCell ref="K260:L260"/>
    <mergeCell ref="P260:Q260"/>
    <mergeCell ref="R260:S260"/>
    <mergeCell ref="T260:U260"/>
    <mergeCell ref="C261:D261"/>
    <mergeCell ref="H261:I261"/>
    <mergeCell ref="K261:L261"/>
    <mergeCell ref="P261:Q261"/>
    <mergeCell ref="R261:S261"/>
    <mergeCell ref="T261:U261"/>
    <mergeCell ref="C262:D262"/>
    <mergeCell ref="H262:I262"/>
    <mergeCell ref="K262:L262"/>
    <mergeCell ref="P262:Q262"/>
    <mergeCell ref="R262:S262"/>
    <mergeCell ref="T262:U262"/>
    <mergeCell ref="C263:D263"/>
    <mergeCell ref="H263:I263"/>
    <mergeCell ref="K263:L263"/>
    <mergeCell ref="P263:Q263"/>
    <mergeCell ref="R263:S263"/>
    <mergeCell ref="T263:U263"/>
    <mergeCell ref="C264:D264"/>
    <mergeCell ref="H264:I264"/>
    <mergeCell ref="K264:L264"/>
    <mergeCell ref="P264:Q264"/>
    <mergeCell ref="R264:S264"/>
    <mergeCell ref="T264:U264"/>
    <mergeCell ref="C265:D265"/>
    <mergeCell ref="H265:I265"/>
    <mergeCell ref="K265:L265"/>
    <mergeCell ref="P265:Q265"/>
    <mergeCell ref="R265:S265"/>
    <mergeCell ref="T265:U265"/>
    <mergeCell ref="C266:D266"/>
    <mergeCell ref="H266:I266"/>
    <mergeCell ref="K266:L266"/>
    <mergeCell ref="P266:Q266"/>
    <mergeCell ref="R266:S266"/>
    <mergeCell ref="T266:U266"/>
    <mergeCell ref="C267:D267"/>
    <mergeCell ref="H267:I267"/>
    <mergeCell ref="K267:L267"/>
    <mergeCell ref="P267:Q267"/>
    <mergeCell ref="R267:S267"/>
    <mergeCell ref="T267:U267"/>
    <mergeCell ref="C268:D268"/>
    <mergeCell ref="H268:I268"/>
    <mergeCell ref="K268:L268"/>
    <mergeCell ref="P268:Q268"/>
    <mergeCell ref="R268:S268"/>
    <mergeCell ref="T268:U268"/>
    <mergeCell ref="C269:D269"/>
    <mergeCell ref="H269:I269"/>
    <mergeCell ref="K269:L269"/>
    <mergeCell ref="P269:Q269"/>
    <mergeCell ref="R269:S269"/>
    <mergeCell ref="T269:U269"/>
    <mergeCell ref="C270:D270"/>
    <mergeCell ref="H270:I270"/>
    <mergeCell ref="K270:L270"/>
    <mergeCell ref="P270:Q270"/>
    <mergeCell ref="R270:S270"/>
    <mergeCell ref="T270:U270"/>
    <mergeCell ref="C271:D271"/>
    <mergeCell ref="H271:I271"/>
    <mergeCell ref="K271:L271"/>
    <mergeCell ref="P271:Q271"/>
    <mergeCell ref="R271:S271"/>
    <mergeCell ref="T271:U271"/>
    <mergeCell ref="C272:D272"/>
    <mergeCell ref="H272:I272"/>
    <mergeCell ref="K272:L272"/>
    <mergeCell ref="P272:Q272"/>
    <mergeCell ref="R272:S272"/>
    <mergeCell ref="T272:U272"/>
    <mergeCell ref="C273:D273"/>
    <mergeCell ref="H273:I273"/>
    <mergeCell ref="K273:L273"/>
    <mergeCell ref="P273:Q273"/>
    <mergeCell ref="R273:S273"/>
    <mergeCell ref="T273:U273"/>
    <mergeCell ref="C274:D274"/>
    <mergeCell ref="H274:I274"/>
    <mergeCell ref="K274:L274"/>
    <mergeCell ref="P274:Q274"/>
    <mergeCell ref="R274:S274"/>
    <mergeCell ref="T274:U274"/>
    <mergeCell ref="C275:D275"/>
    <mergeCell ref="H275:I275"/>
    <mergeCell ref="K275:L275"/>
    <mergeCell ref="P275:Q275"/>
    <mergeCell ref="R275:S275"/>
    <mergeCell ref="T275:U275"/>
    <mergeCell ref="C276:D276"/>
    <mergeCell ref="H276:I276"/>
    <mergeCell ref="K276:L276"/>
    <mergeCell ref="P276:Q276"/>
    <mergeCell ref="R276:S276"/>
    <mergeCell ref="T276:U276"/>
    <mergeCell ref="C277:D277"/>
    <mergeCell ref="H277:I277"/>
    <mergeCell ref="K277:L277"/>
    <mergeCell ref="P277:Q277"/>
    <mergeCell ref="R277:S277"/>
    <mergeCell ref="T277:U277"/>
    <mergeCell ref="C278:D278"/>
    <mergeCell ref="H278:I278"/>
    <mergeCell ref="K278:L278"/>
    <mergeCell ref="P278:Q278"/>
    <mergeCell ref="R278:S278"/>
    <mergeCell ref="T278:U278"/>
    <mergeCell ref="C279:D279"/>
    <mergeCell ref="H279:I279"/>
    <mergeCell ref="K279:L279"/>
    <mergeCell ref="P279:Q279"/>
    <mergeCell ref="R279:S279"/>
    <mergeCell ref="T279:U279"/>
    <mergeCell ref="C280:D280"/>
    <mergeCell ref="H280:I280"/>
    <mergeCell ref="K280:L280"/>
    <mergeCell ref="P280:Q280"/>
    <mergeCell ref="R280:S280"/>
    <mergeCell ref="T280:U280"/>
    <mergeCell ref="C281:D281"/>
    <mergeCell ref="H281:I281"/>
    <mergeCell ref="K281:L281"/>
    <mergeCell ref="P281:Q281"/>
    <mergeCell ref="R281:S281"/>
    <mergeCell ref="T281:U281"/>
    <mergeCell ref="C282:D282"/>
    <mergeCell ref="H282:I282"/>
    <mergeCell ref="K282:L282"/>
    <mergeCell ref="P282:Q282"/>
    <mergeCell ref="R282:S282"/>
    <mergeCell ref="T282:U282"/>
    <mergeCell ref="C283:D283"/>
    <mergeCell ref="H283:I283"/>
    <mergeCell ref="K283:L283"/>
    <mergeCell ref="P283:Q283"/>
    <mergeCell ref="R283:S283"/>
    <mergeCell ref="T283:U283"/>
    <mergeCell ref="C284:D284"/>
    <mergeCell ref="H284:I284"/>
    <mergeCell ref="K284:L284"/>
    <mergeCell ref="P284:Q284"/>
    <mergeCell ref="R284:S284"/>
    <mergeCell ref="T284:U284"/>
    <mergeCell ref="C285:D285"/>
    <mergeCell ref="H285:I285"/>
    <mergeCell ref="K285:L285"/>
    <mergeCell ref="P285:Q285"/>
    <mergeCell ref="R285:S285"/>
    <mergeCell ref="T285:U285"/>
    <mergeCell ref="C286:D286"/>
    <mergeCell ref="H286:I286"/>
    <mergeCell ref="K286:L286"/>
    <mergeCell ref="P286:Q286"/>
    <mergeCell ref="R286:S286"/>
    <mergeCell ref="T286:U286"/>
    <mergeCell ref="C287:D287"/>
    <mergeCell ref="H287:I287"/>
    <mergeCell ref="K287:L287"/>
    <mergeCell ref="P287:Q287"/>
    <mergeCell ref="R287:S287"/>
    <mergeCell ref="T287:U287"/>
    <mergeCell ref="C288:D288"/>
    <mergeCell ref="H288:I288"/>
    <mergeCell ref="K288:L288"/>
    <mergeCell ref="P288:Q288"/>
    <mergeCell ref="R288:S288"/>
    <mergeCell ref="T288:U288"/>
    <mergeCell ref="C289:D289"/>
    <mergeCell ref="H289:I289"/>
    <mergeCell ref="K289:L289"/>
    <mergeCell ref="P289:Q289"/>
    <mergeCell ref="R289:S289"/>
    <mergeCell ref="T289:U289"/>
    <mergeCell ref="C290:D290"/>
    <mergeCell ref="H290:I290"/>
    <mergeCell ref="K290:L290"/>
    <mergeCell ref="P290:Q290"/>
    <mergeCell ref="R290:S290"/>
    <mergeCell ref="T290:U290"/>
    <mergeCell ref="C291:D291"/>
    <mergeCell ref="H291:I291"/>
    <mergeCell ref="K291:L291"/>
    <mergeCell ref="P291:Q291"/>
    <mergeCell ref="R291:S291"/>
    <mergeCell ref="T291:U291"/>
    <mergeCell ref="C292:D292"/>
    <mergeCell ref="H292:I292"/>
    <mergeCell ref="K292:L292"/>
    <mergeCell ref="P292:Q292"/>
    <mergeCell ref="R292:S292"/>
    <mergeCell ref="T292:U292"/>
    <mergeCell ref="C293:D293"/>
    <mergeCell ref="H293:I293"/>
    <mergeCell ref="K293:L293"/>
    <mergeCell ref="P293:Q293"/>
    <mergeCell ref="R293:S293"/>
    <mergeCell ref="T293:U293"/>
    <mergeCell ref="C294:D294"/>
    <mergeCell ref="H294:I294"/>
    <mergeCell ref="K294:L294"/>
    <mergeCell ref="P294:Q294"/>
    <mergeCell ref="R294:S294"/>
    <mergeCell ref="T294:U294"/>
    <mergeCell ref="C295:D295"/>
    <mergeCell ref="H295:I295"/>
    <mergeCell ref="K295:L295"/>
    <mergeCell ref="P295:Q295"/>
    <mergeCell ref="R295:S295"/>
    <mergeCell ref="T295:U295"/>
    <mergeCell ref="C296:D296"/>
    <mergeCell ref="H296:I296"/>
    <mergeCell ref="K296:L296"/>
    <mergeCell ref="P296:Q296"/>
    <mergeCell ref="R296:S296"/>
    <mergeCell ref="T296:U296"/>
    <mergeCell ref="C297:D297"/>
    <mergeCell ref="H297:I297"/>
    <mergeCell ref="K297:L297"/>
    <mergeCell ref="P297:Q297"/>
    <mergeCell ref="R297:S297"/>
    <mergeCell ref="T297:U297"/>
    <mergeCell ref="C298:D298"/>
    <mergeCell ref="H298:I298"/>
    <mergeCell ref="K298:L298"/>
    <mergeCell ref="P298:Q298"/>
    <mergeCell ref="R298:S298"/>
    <mergeCell ref="T298:U298"/>
    <mergeCell ref="C299:D299"/>
    <mergeCell ref="H299:I299"/>
    <mergeCell ref="K299:L299"/>
    <mergeCell ref="P299:Q299"/>
    <mergeCell ref="R299:S299"/>
    <mergeCell ref="T299:U299"/>
    <mergeCell ref="C300:D300"/>
    <mergeCell ref="H300:I300"/>
    <mergeCell ref="K300:L300"/>
    <mergeCell ref="P300:Q300"/>
    <mergeCell ref="R300:S300"/>
    <mergeCell ref="T300:U300"/>
    <mergeCell ref="C301:D301"/>
    <mergeCell ref="H301:I301"/>
    <mergeCell ref="K301:L301"/>
    <mergeCell ref="P301:Q301"/>
    <mergeCell ref="R301:S301"/>
    <mergeCell ref="T301:U301"/>
    <mergeCell ref="C302:D302"/>
    <mergeCell ref="H302:I302"/>
    <mergeCell ref="K302:L302"/>
    <mergeCell ref="P302:Q302"/>
    <mergeCell ref="R302:S302"/>
    <mergeCell ref="T302:U302"/>
    <mergeCell ref="C303:D303"/>
    <mergeCell ref="H303:I303"/>
    <mergeCell ref="K303:L303"/>
    <mergeCell ref="P303:Q303"/>
    <mergeCell ref="R303:S303"/>
    <mergeCell ref="T303:U303"/>
    <mergeCell ref="C304:D304"/>
    <mergeCell ref="H304:I304"/>
    <mergeCell ref="K304:L304"/>
    <mergeCell ref="P304:Q304"/>
    <mergeCell ref="R304:S304"/>
    <mergeCell ref="T304:U304"/>
  </mergeCells>
  <conditionalFormatting sqref="G14:G16 G18:G45">
    <cfRule type="cellIs" priority="95" dxfId="168" operator="equal" stopIfTrue="1">
      <formula>"買"</formula>
    </cfRule>
    <cfRule type="cellIs" priority="96" dxfId="169" operator="equal" stopIfTrue="1">
      <formula>"売"</formula>
    </cfRule>
  </conditionalFormatting>
  <conditionalFormatting sqref="G11 G46:G54">
    <cfRule type="cellIs" priority="101" dxfId="168" operator="equal" stopIfTrue="1">
      <formula>"買"</formula>
    </cfRule>
    <cfRule type="cellIs" priority="102" dxfId="169" operator="equal" stopIfTrue="1">
      <formula>"売"</formula>
    </cfRule>
  </conditionalFormatting>
  <conditionalFormatting sqref="G12">
    <cfRule type="cellIs" priority="99" dxfId="168" operator="equal" stopIfTrue="1">
      <formula>"買"</formula>
    </cfRule>
    <cfRule type="cellIs" priority="100" dxfId="169" operator="equal" stopIfTrue="1">
      <formula>"売"</formula>
    </cfRule>
  </conditionalFormatting>
  <conditionalFormatting sqref="G13">
    <cfRule type="cellIs" priority="97" dxfId="168" operator="equal" stopIfTrue="1">
      <formula>"買"</formula>
    </cfRule>
    <cfRule type="cellIs" priority="98" dxfId="169" operator="equal" stopIfTrue="1">
      <formula>"売"</formula>
    </cfRule>
  </conditionalFormatting>
  <conditionalFormatting sqref="G10">
    <cfRule type="cellIs" priority="91" dxfId="168" operator="equal" stopIfTrue="1">
      <formula>"買"</formula>
    </cfRule>
    <cfRule type="cellIs" priority="92" dxfId="169" operator="equal" stopIfTrue="1">
      <formula>"売"</formula>
    </cfRule>
  </conditionalFormatting>
  <conditionalFormatting sqref="G9">
    <cfRule type="cellIs" priority="93" dxfId="168" operator="equal" stopIfTrue="1">
      <formula>"買"</formula>
    </cfRule>
    <cfRule type="cellIs" priority="94" dxfId="169" operator="equal" stopIfTrue="1">
      <formula>"売"</formula>
    </cfRule>
  </conditionalFormatting>
  <conditionalFormatting sqref="G17">
    <cfRule type="cellIs" priority="85" dxfId="168" operator="equal" stopIfTrue="1">
      <formula>"買"</formula>
    </cfRule>
    <cfRule type="cellIs" priority="86" dxfId="169" operator="equal" stopIfTrue="1">
      <formula>"売"</formula>
    </cfRule>
  </conditionalFormatting>
  <conditionalFormatting sqref="G64:G66 G68:G95">
    <cfRule type="cellIs" priority="77" dxfId="168" operator="equal" stopIfTrue="1">
      <formula>"買"</formula>
    </cfRule>
    <cfRule type="cellIs" priority="78" dxfId="169" operator="equal" stopIfTrue="1">
      <formula>"売"</formula>
    </cfRule>
  </conditionalFormatting>
  <conditionalFormatting sqref="G61 G96:G104">
    <cfRule type="cellIs" priority="83" dxfId="168" operator="equal" stopIfTrue="1">
      <formula>"買"</formula>
    </cfRule>
    <cfRule type="cellIs" priority="84" dxfId="169" operator="equal" stopIfTrue="1">
      <formula>"売"</formula>
    </cfRule>
  </conditionalFormatting>
  <conditionalFormatting sqref="G62">
    <cfRule type="cellIs" priority="81" dxfId="168" operator="equal" stopIfTrue="1">
      <formula>"買"</formula>
    </cfRule>
    <cfRule type="cellIs" priority="82" dxfId="169" operator="equal" stopIfTrue="1">
      <formula>"売"</formula>
    </cfRule>
  </conditionalFormatting>
  <conditionalFormatting sqref="G63">
    <cfRule type="cellIs" priority="79" dxfId="168" operator="equal" stopIfTrue="1">
      <formula>"買"</formula>
    </cfRule>
    <cfRule type="cellIs" priority="80" dxfId="169" operator="equal" stopIfTrue="1">
      <formula>"売"</formula>
    </cfRule>
  </conditionalFormatting>
  <conditionalFormatting sqref="G60">
    <cfRule type="cellIs" priority="73" dxfId="168" operator="equal" stopIfTrue="1">
      <formula>"買"</formula>
    </cfRule>
    <cfRule type="cellIs" priority="74" dxfId="169" operator="equal" stopIfTrue="1">
      <formula>"売"</formula>
    </cfRule>
  </conditionalFormatting>
  <conditionalFormatting sqref="G59">
    <cfRule type="cellIs" priority="75" dxfId="168" operator="equal" stopIfTrue="1">
      <formula>"買"</formula>
    </cfRule>
    <cfRule type="cellIs" priority="76" dxfId="169" operator="equal" stopIfTrue="1">
      <formula>"売"</formula>
    </cfRule>
  </conditionalFormatting>
  <conditionalFormatting sqref="G67">
    <cfRule type="cellIs" priority="71" dxfId="168" operator="equal" stopIfTrue="1">
      <formula>"買"</formula>
    </cfRule>
    <cfRule type="cellIs" priority="72" dxfId="169" operator="equal" stopIfTrue="1">
      <formula>"売"</formula>
    </cfRule>
  </conditionalFormatting>
  <conditionalFormatting sqref="G114:G116 G118:G145">
    <cfRule type="cellIs" priority="63" dxfId="168" operator="equal" stopIfTrue="1">
      <formula>"買"</formula>
    </cfRule>
    <cfRule type="cellIs" priority="64" dxfId="169" operator="equal" stopIfTrue="1">
      <formula>"売"</formula>
    </cfRule>
  </conditionalFormatting>
  <conditionalFormatting sqref="G111 G146:G154">
    <cfRule type="cellIs" priority="69" dxfId="168" operator="equal" stopIfTrue="1">
      <formula>"買"</formula>
    </cfRule>
    <cfRule type="cellIs" priority="70" dxfId="169" operator="equal" stopIfTrue="1">
      <formula>"売"</formula>
    </cfRule>
  </conditionalFormatting>
  <conditionalFormatting sqref="G112">
    <cfRule type="cellIs" priority="67" dxfId="168" operator="equal" stopIfTrue="1">
      <formula>"買"</formula>
    </cfRule>
    <cfRule type="cellIs" priority="68" dxfId="169" operator="equal" stopIfTrue="1">
      <formula>"売"</formula>
    </cfRule>
  </conditionalFormatting>
  <conditionalFormatting sqref="G113">
    <cfRule type="cellIs" priority="65" dxfId="168" operator="equal" stopIfTrue="1">
      <formula>"買"</formula>
    </cfRule>
    <cfRule type="cellIs" priority="66" dxfId="169" operator="equal" stopIfTrue="1">
      <formula>"売"</formula>
    </cfRule>
  </conditionalFormatting>
  <conditionalFormatting sqref="G110">
    <cfRule type="cellIs" priority="59" dxfId="168" operator="equal" stopIfTrue="1">
      <formula>"買"</formula>
    </cfRule>
    <cfRule type="cellIs" priority="60" dxfId="169" operator="equal" stopIfTrue="1">
      <formula>"売"</formula>
    </cfRule>
  </conditionalFormatting>
  <conditionalFormatting sqref="G109">
    <cfRule type="cellIs" priority="61" dxfId="168" operator="equal" stopIfTrue="1">
      <formula>"買"</formula>
    </cfRule>
    <cfRule type="cellIs" priority="62" dxfId="169" operator="equal" stopIfTrue="1">
      <formula>"売"</formula>
    </cfRule>
  </conditionalFormatting>
  <conditionalFormatting sqref="G117">
    <cfRule type="cellIs" priority="57" dxfId="168" operator="equal" stopIfTrue="1">
      <formula>"買"</formula>
    </cfRule>
    <cfRule type="cellIs" priority="58" dxfId="169" operator="equal" stopIfTrue="1">
      <formula>"売"</formula>
    </cfRule>
  </conditionalFormatting>
  <conditionalFormatting sqref="G164:G166 G168:G195">
    <cfRule type="cellIs" priority="49" dxfId="168" operator="equal" stopIfTrue="1">
      <formula>"買"</formula>
    </cfRule>
    <cfRule type="cellIs" priority="50" dxfId="169" operator="equal" stopIfTrue="1">
      <formula>"売"</formula>
    </cfRule>
  </conditionalFormatting>
  <conditionalFormatting sqref="G161 G196:G204">
    <cfRule type="cellIs" priority="55" dxfId="168" operator="equal" stopIfTrue="1">
      <formula>"買"</formula>
    </cfRule>
    <cfRule type="cellIs" priority="56" dxfId="169" operator="equal" stopIfTrue="1">
      <formula>"売"</formula>
    </cfRule>
  </conditionalFormatting>
  <conditionalFormatting sqref="G162">
    <cfRule type="cellIs" priority="53" dxfId="168" operator="equal" stopIfTrue="1">
      <formula>"買"</formula>
    </cfRule>
    <cfRule type="cellIs" priority="54" dxfId="169" operator="equal" stopIfTrue="1">
      <formula>"売"</formula>
    </cfRule>
  </conditionalFormatting>
  <conditionalFormatting sqref="G163">
    <cfRule type="cellIs" priority="51" dxfId="168" operator="equal" stopIfTrue="1">
      <formula>"買"</formula>
    </cfRule>
    <cfRule type="cellIs" priority="52" dxfId="169" operator="equal" stopIfTrue="1">
      <formula>"売"</formula>
    </cfRule>
  </conditionalFormatting>
  <conditionalFormatting sqref="G160">
    <cfRule type="cellIs" priority="45" dxfId="168" operator="equal" stopIfTrue="1">
      <formula>"買"</formula>
    </cfRule>
    <cfRule type="cellIs" priority="46" dxfId="169" operator="equal" stopIfTrue="1">
      <formula>"売"</formula>
    </cfRule>
  </conditionalFormatting>
  <conditionalFormatting sqref="G159">
    <cfRule type="cellIs" priority="47" dxfId="168" operator="equal" stopIfTrue="1">
      <formula>"買"</formula>
    </cfRule>
    <cfRule type="cellIs" priority="48" dxfId="169" operator="equal" stopIfTrue="1">
      <formula>"売"</formula>
    </cfRule>
  </conditionalFormatting>
  <conditionalFormatting sqref="G167">
    <cfRule type="cellIs" priority="43" dxfId="168" operator="equal" stopIfTrue="1">
      <formula>"買"</formula>
    </cfRule>
    <cfRule type="cellIs" priority="44" dxfId="169" operator="equal" stopIfTrue="1">
      <formula>"売"</formula>
    </cfRule>
  </conditionalFormatting>
  <conditionalFormatting sqref="G214:G216 G218:G245">
    <cfRule type="cellIs" priority="35" dxfId="168" operator="equal" stopIfTrue="1">
      <formula>"買"</formula>
    </cfRule>
    <cfRule type="cellIs" priority="36" dxfId="169" operator="equal" stopIfTrue="1">
      <formula>"売"</formula>
    </cfRule>
  </conditionalFormatting>
  <conditionalFormatting sqref="G211 G246:G254">
    <cfRule type="cellIs" priority="41" dxfId="168" operator="equal" stopIfTrue="1">
      <formula>"買"</formula>
    </cfRule>
    <cfRule type="cellIs" priority="42" dxfId="169" operator="equal" stopIfTrue="1">
      <formula>"売"</formula>
    </cfRule>
  </conditionalFormatting>
  <conditionalFormatting sqref="G212">
    <cfRule type="cellIs" priority="39" dxfId="168" operator="equal" stopIfTrue="1">
      <formula>"買"</formula>
    </cfRule>
    <cfRule type="cellIs" priority="40" dxfId="169" operator="equal" stopIfTrue="1">
      <formula>"売"</formula>
    </cfRule>
  </conditionalFormatting>
  <conditionalFormatting sqref="G213">
    <cfRule type="cellIs" priority="37" dxfId="168" operator="equal" stopIfTrue="1">
      <formula>"買"</formula>
    </cfRule>
    <cfRule type="cellIs" priority="38" dxfId="169" operator="equal" stopIfTrue="1">
      <formula>"売"</formula>
    </cfRule>
  </conditionalFormatting>
  <conditionalFormatting sqref="G210">
    <cfRule type="cellIs" priority="31" dxfId="168" operator="equal" stopIfTrue="1">
      <formula>"買"</formula>
    </cfRule>
    <cfRule type="cellIs" priority="32" dxfId="169" operator="equal" stopIfTrue="1">
      <formula>"売"</formula>
    </cfRule>
  </conditionalFormatting>
  <conditionalFormatting sqref="G209">
    <cfRule type="cellIs" priority="33" dxfId="168" operator="equal" stopIfTrue="1">
      <formula>"買"</formula>
    </cfRule>
    <cfRule type="cellIs" priority="34" dxfId="169" operator="equal" stopIfTrue="1">
      <formula>"売"</formula>
    </cfRule>
  </conditionalFormatting>
  <conditionalFormatting sqref="G217">
    <cfRule type="cellIs" priority="29" dxfId="168" operator="equal" stopIfTrue="1">
      <formula>"買"</formula>
    </cfRule>
    <cfRule type="cellIs" priority="30" dxfId="169" operator="equal" stopIfTrue="1">
      <formula>"売"</formula>
    </cfRule>
  </conditionalFormatting>
  <conditionalFormatting sqref="G264:G266 G268:G295">
    <cfRule type="cellIs" priority="21" dxfId="168" operator="equal" stopIfTrue="1">
      <formula>"買"</formula>
    </cfRule>
    <cfRule type="cellIs" priority="22" dxfId="169" operator="equal" stopIfTrue="1">
      <formula>"売"</formula>
    </cfRule>
  </conditionalFormatting>
  <conditionalFormatting sqref="G261 G296:G304">
    <cfRule type="cellIs" priority="27" dxfId="168" operator="equal" stopIfTrue="1">
      <formula>"買"</formula>
    </cfRule>
    <cfRule type="cellIs" priority="28" dxfId="169" operator="equal" stopIfTrue="1">
      <formula>"売"</formula>
    </cfRule>
  </conditionalFormatting>
  <conditionalFormatting sqref="G262">
    <cfRule type="cellIs" priority="25" dxfId="168" operator="equal" stopIfTrue="1">
      <formula>"買"</formula>
    </cfRule>
    <cfRule type="cellIs" priority="26" dxfId="169" operator="equal" stopIfTrue="1">
      <formula>"売"</formula>
    </cfRule>
  </conditionalFormatting>
  <conditionalFormatting sqref="G263">
    <cfRule type="cellIs" priority="23" dxfId="168" operator="equal" stopIfTrue="1">
      <formula>"買"</formula>
    </cfRule>
    <cfRule type="cellIs" priority="24" dxfId="169" operator="equal" stopIfTrue="1">
      <formula>"売"</formula>
    </cfRule>
  </conditionalFormatting>
  <conditionalFormatting sqref="G260">
    <cfRule type="cellIs" priority="17" dxfId="168" operator="equal" stopIfTrue="1">
      <formula>"買"</formula>
    </cfRule>
    <cfRule type="cellIs" priority="18" dxfId="169" operator="equal" stopIfTrue="1">
      <formula>"売"</formula>
    </cfRule>
  </conditionalFormatting>
  <conditionalFormatting sqref="G259">
    <cfRule type="cellIs" priority="19" dxfId="168" operator="equal" stopIfTrue="1">
      <formula>"買"</formula>
    </cfRule>
    <cfRule type="cellIs" priority="20" dxfId="169" operator="equal" stopIfTrue="1">
      <formula>"売"</formula>
    </cfRule>
  </conditionalFormatting>
  <conditionalFormatting sqref="G267">
    <cfRule type="cellIs" priority="15" dxfId="168" operator="equal" stopIfTrue="1">
      <formula>"買"</formula>
    </cfRule>
    <cfRule type="cellIs" priority="16" dxfId="169" operator="equal" stopIfTrue="1">
      <formula>"売"</formula>
    </cfRule>
  </conditionalFormatting>
  <dataValidations count="1">
    <dataValidation type="list" allowBlank="1" showInputMessage="1" showErrorMessage="1" sqref="G9:G54 G59:G104 G109:G154 G159:G204 G209:G254 G259:G304">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narikawa</cp:lastModifiedBy>
  <cp:lastPrinted>2015-07-15T10:17:15Z</cp:lastPrinted>
  <dcterms:created xsi:type="dcterms:W3CDTF">2013-10-09T23:04:08Z</dcterms:created>
  <dcterms:modified xsi:type="dcterms:W3CDTF">2015-12-27T22:29:34Z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