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firstSheet="1" activeTab="3"/>
  </bookViews>
  <sheets>
    <sheet name="検証（EURUSD日足ストップそのままの方法） " sheetId="1" r:id="rId1"/>
    <sheet name="検証（EURUSD日足+17でストップ0に上げる方法）" sheetId="2" r:id="rId2"/>
    <sheet name="画像" sheetId="3" r:id="rId3"/>
    <sheet name="気づき" sheetId="4" r:id="rId4"/>
    <sheet name="検証終了通貨" sheetId="5" r:id="rId5"/>
    <sheet name="テンプレ" sheetId="6" r:id="rId6"/>
    <sheet name="Sheet1" sheetId="7" r:id="rId7"/>
  </sheets>
  <definedNames/>
  <calcPr fullCalcOnLoad="1"/>
</workbook>
</file>

<file path=xl/sharedStrings.xml><?xml version="1.0" encoding="utf-8"?>
<sst xmlns="http://schemas.openxmlformats.org/spreadsheetml/2006/main" count="436" uniqueCount="54">
  <si>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</si>
  <si>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</si>
  <si>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</si>
  <si>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</si>
  <si>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</si>
  <si>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</si>
  <si>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</si>
  <si>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</si>
  <si>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</si>
  <si>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</si>
  <si>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</si>
  <si>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</si>
  <si>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</si>
  <si>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</si>
  <si>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</si>
  <si>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</si>
  <si>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</si>
  <si>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</si>
  <si>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</si>
  <si>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</si>
  <si>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</si>
  <si>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</si>
  <si>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</si>
  <si>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</si>
  <si>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</si>
  <si>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</si>
  <si>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</si>
  <si>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</si>
  <si>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</si>
  <si>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</si>
  <si>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</si>
  <si>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</si>
  <si>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</si>
  <si>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</si>
  <si>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</si>
  <si>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</si>
  <si>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</si>
  <si>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</si>
  <si>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</si>
  <si>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</si>
  <si>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</si>
  <si>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</si>
  <si>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</si>
  <si>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</si>
  <si>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日足</t>
  </si>
  <si>
    <t>4Ｈ足</t>
  </si>
  <si>
    <t>１Ｈ足</t>
  </si>
  <si>
    <t>リスク（1%）</t>
  </si>
  <si>
    <t>ユーロ円</t>
  </si>
  <si>
    <t>pin bar, EURJPY,日足、トレーリングストップでの決済での検証です。今回は①ストップをそのままにした場合と、②建値決済（+１７pipsで建値にストップを上げる方法）による方法を同時に平行して行い、比較しながらの検証です。結論からすると①のほうが大きく勝てています。ただ、どちらのやり方でも勝てるみたいです。</t>
  </si>
  <si>
    <t>今回やってみた2つの方法を同時に検証するというやり方は両社の比較という点で、気持ちの中に落とし込みやすいです。次はトレーリングストップとＦＩＢをターゲットにした決済方法とで比較検証したいです。</t>
  </si>
  <si>
    <t>①のほうが負けるときは連続して負けますが勝つときは大きく伸ばすことができます。それに比べて②ではコツコツ勝っていくという感じです。①のほうが大きく勝てますが、②のほうが安心かなとも思われます。ひとまず②の建値決済方式を採用することとします。</t>
  </si>
  <si>
    <t>EUR/ＪＰＹ</t>
  </si>
  <si>
    <t>44、45</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</si>
</sst>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4">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
      <sz val="1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0" fillId="0" borderId="0">
      <alignment vertical="center"/>
      <protection/>
    </xf>
    <xf numFmtId="0" fontId="40" fillId="32" borderId="0" applyNumberFormat="0" applyBorder="0" applyAlignment="0" applyProtection="0"/>
  </cellStyleXfs>
  <cellXfs count="93">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6" fillId="31" borderId="10" xfId="0" applyFont="1" applyFill="1" applyBorder="1" applyAlignment="1">
      <alignment horizontal="center" vertical="center" shrinkToFit="1"/>
    </xf>
    <xf numFmtId="0" fontId="36" fillId="33" borderId="10" xfId="0" applyFont="1" applyFill="1" applyBorder="1" applyAlignment="1">
      <alignment horizontal="center" vertical="center" shrinkToFit="1"/>
    </xf>
    <xf numFmtId="181" fontId="41"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1" fillId="0" borderId="10" xfId="0" applyNumberFormat="1" applyFont="1" applyFill="1" applyBorder="1" applyAlignment="1">
      <alignment horizontal="center" vertical="center"/>
    </xf>
    <xf numFmtId="0" fontId="36" fillId="6" borderId="11" xfId="0" applyFont="1" applyFill="1" applyBorder="1" applyAlignment="1">
      <alignment vertical="center"/>
    </xf>
    <xf numFmtId="0" fontId="0" fillId="0" borderId="12" xfId="0" applyBorder="1" applyAlignment="1">
      <alignment horizontal="center" vertical="center"/>
    </xf>
    <xf numFmtId="0" fontId="36" fillId="0" borderId="12" xfId="0" applyFont="1" applyFill="1" applyBorder="1" applyAlignment="1">
      <alignment horizontal="center" vertical="center"/>
    </xf>
    <xf numFmtId="0" fontId="0" fillId="0" borderId="12" xfId="0" applyFill="1" applyBorder="1" applyAlignment="1">
      <alignment horizontal="center" vertical="center"/>
    </xf>
    <xf numFmtId="0" fontId="36" fillId="0" borderId="12" xfId="0" applyFont="1" applyFill="1" applyBorder="1" applyAlignment="1">
      <alignment vertical="center"/>
    </xf>
    <xf numFmtId="0" fontId="0" fillId="0" borderId="13" xfId="0" applyFill="1" applyBorder="1" applyAlignment="1">
      <alignment horizontal="center" vertical="center"/>
    </xf>
    <xf numFmtId="0" fontId="36"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6" fillId="6" borderId="15" xfId="0" applyFont="1" applyFill="1" applyBorder="1" applyAlignment="1">
      <alignment vertical="center"/>
    </xf>
    <xf numFmtId="0" fontId="36" fillId="28" borderId="10" xfId="0" applyFont="1" applyFill="1" applyBorder="1" applyAlignment="1">
      <alignment horizontal="center" vertical="center" shrinkToFit="1"/>
    </xf>
    <xf numFmtId="0" fontId="41" fillId="0" borderId="10" xfId="0" applyFont="1" applyFill="1" applyBorder="1" applyAlignment="1">
      <alignment horizontal="center" vertical="center"/>
    </xf>
    <xf numFmtId="0" fontId="36" fillId="6" borderId="10" xfId="0" applyFont="1" applyFill="1" applyBorder="1" applyAlignment="1">
      <alignment horizontal="center" vertical="center"/>
    </xf>
    <xf numFmtId="0" fontId="36"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2" fillId="18" borderId="10" xfId="0" applyFont="1" applyFill="1" applyBorder="1" applyAlignment="1">
      <alignment horizontal="center" vertical="center"/>
    </xf>
    <xf numFmtId="0" fontId="42" fillId="0" borderId="0" xfId="0" applyFont="1" applyAlignment="1">
      <alignment horizontal="center" vertical="center"/>
    </xf>
    <xf numFmtId="14" fontId="42" fillId="0" borderId="10" xfId="0" applyNumberFormat="1" applyFont="1" applyBorder="1" applyAlignment="1">
      <alignment horizontal="center" vertical="center"/>
    </xf>
    <xf numFmtId="0" fontId="42" fillId="0" borderId="10" xfId="0" applyFont="1" applyBorder="1" applyAlignment="1">
      <alignment horizontal="center" vertical="center"/>
    </xf>
    <xf numFmtId="0" fontId="6" fillId="0" borderId="0" xfId="0" applyFont="1" applyAlignment="1">
      <alignment horizontal="center" vertical="center"/>
    </xf>
    <xf numFmtId="0" fontId="41" fillId="0" borderId="10" xfId="0" applyFont="1" applyFill="1" applyBorder="1" applyAlignment="1">
      <alignment horizontal="center" vertical="center"/>
    </xf>
    <xf numFmtId="0" fontId="36" fillId="6" borderId="14" xfId="0" applyFont="1" applyFill="1" applyBorder="1" applyAlignment="1">
      <alignment horizontal="center" vertical="center"/>
    </xf>
    <xf numFmtId="0" fontId="36" fillId="6" borderId="10" xfId="0" applyFont="1" applyFill="1" applyBorder="1" applyAlignment="1">
      <alignment horizontal="center" vertical="center"/>
    </xf>
    <xf numFmtId="0" fontId="41" fillId="0" borderId="10" xfId="0" applyFont="1" applyFill="1" applyBorder="1" applyAlignment="1">
      <alignment horizontal="center" vertical="center"/>
    </xf>
    <xf numFmtId="0" fontId="36" fillId="6" borderId="14" xfId="0" applyFont="1" applyFill="1" applyBorder="1" applyAlignment="1">
      <alignment horizontal="center" vertical="center"/>
    </xf>
    <xf numFmtId="0" fontId="36" fillId="6" borderId="10" xfId="0" applyFont="1" applyFill="1" applyBorder="1" applyAlignment="1">
      <alignment horizontal="center" vertical="center"/>
    </xf>
    <xf numFmtId="0" fontId="41" fillId="0" borderId="10" xfId="0" applyFont="1" applyFill="1" applyBorder="1" applyAlignment="1">
      <alignment horizontal="center" vertical="center"/>
    </xf>
    <xf numFmtId="0" fontId="41" fillId="0" borderId="10" xfId="0" applyFont="1" applyFill="1" applyBorder="1" applyAlignment="1">
      <alignment horizontal="center" vertical="center"/>
    </xf>
    <xf numFmtId="189" fontId="41" fillId="0" borderId="10" xfId="0" applyNumberFormat="1" applyFont="1" applyFill="1" applyBorder="1" applyAlignment="1">
      <alignment horizontal="center" vertical="center"/>
    </xf>
    <xf numFmtId="0" fontId="41" fillId="0" borderId="10" xfId="0" applyFont="1" applyFill="1" applyBorder="1" applyAlignment="1">
      <alignment horizontal="center" vertical="center"/>
    </xf>
    <xf numFmtId="186" fontId="41" fillId="0" borderId="10" xfId="0" applyNumberFormat="1" applyFont="1" applyFill="1" applyBorder="1" applyAlignment="1">
      <alignment horizontal="center" vertical="center"/>
    </xf>
    <xf numFmtId="190" fontId="41" fillId="0" borderId="10" xfId="0" applyNumberFormat="1" applyFont="1" applyFill="1" applyBorder="1" applyAlignment="1">
      <alignment horizontal="center" vertical="center"/>
    </xf>
    <xf numFmtId="0" fontId="43" fillId="0" borderId="10" xfId="0" applyFont="1" applyFill="1" applyBorder="1" applyAlignment="1">
      <alignment horizontal="center" vertical="center"/>
    </xf>
    <xf numFmtId="0" fontId="36" fillId="34" borderId="10" xfId="0" applyFont="1" applyFill="1" applyBorder="1" applyAlignment="1">
      <alignment horizontal="center" vertical="center" shrinkToFit="1"/>
    </xf>
    <xf numFmtId="0" fontId="36" fillId="28" borderId="16" xfId="0" applyFont="1" applyFill="1" applyBorder="1" applyAlignment="1">
      <alignment horizontal="center" vertical="center" shrinkToFit="1"/>
    </xf>
    <xf numFmtId="0" fontId="36" fillId="28" borderId="11" xfId="0" applyFont="1" applyFill="1" applyBorder="1" applyAlignment="1">
      <alignment horizontal="center" vertical="center" shrinkToFit="1"/>
    </xf>
    <xf numFmtId="0" fontId="36" fillId="31" borderId="16" xfId="0" applyFont="1" applyFill="1" applyBorder="1" applyAlignment="1">
      <alignment horizontal="center" vertical="center" shrinkToFit="1"/>
    </xf>
    <xf numFmtId="0" fontId="36" fillId="31" borderId="11" xfId="0" applyFont="1" applyFill="1" applyBorder="1" applyAlignment="1">
      <alignment horizontal="center" vertical="center" shrinkToFit="1"/>
    </xf>
    <xf numFmtId="0" fontId="36" fillId="33" borderId="16" xfId="0" applyFont="1" applyFill="1" applyBorder="1" applyAlignment="1">
      <alignment horizontal="center" vertical="center" shrinkToFit="1"/>
    </xf>
    <xf numFmtId="0" fontId="36" fillId="33" borderId="11" xfId="0" applyFont="1" applyFill="1" applyBorder="1" applyAlignment="1">
      <alignment horizontal="center" vertical="center" shrinkToFit="1"/>
    </xf>
    <xf numFmtId="0" fontId="36" fillId="35" borderId="17" xfId="0" applyFont="1" applyFill="1" applyBorder="1" applyAlignment="1">
      <alignment horizontal="center" vertical="center" shrinkToFit="1"/>
    </xf>
    <xf numFmtId="0" fontId="36" fillId="35" borderId="10" xfId="0" applyFont="1" applyFill="1" applyBorder="1" applyAlignment="1">
      <alignment horizontal="center" vertical="center" shrinkToFit="1"/>
    </xf>
    <xf numFmtId="0" fontId="36" fillId="36" borderId="15" xfId="0" applyFont="1" applyFill="1" applyBorder="1" applyAlignment="1">
      <alignment horizontal="center" vertical="center" shrinkToFit="1"/>
    </xf>
    <xf numFmtId="0" fontId="36" fillId="36" borderId="18" xfId="0" applyFont="1" applyFill="1" applyBorder="1" applyAlignment="1">
      <alignment horizontal="center" vertical="center" shrinkToFit="1"/>
    </xf>
    <xf numFmtId="0" fontId="36" fillId="36" borderId="19" xfId="0" applyFont="1" applyFill="1" applyBorder="1" applyAlignment="1">
      <alignment horizontal="center" vertical="center" shrinkToFit="1"/>
    </xf>
    <xf numFmtId="0" fontId="36" fillId="36" borderId="20" xfId="0" applyFont="1" applyFill="1" applyBorder="1" applyAlignment="1">
      <alignment horizontal="center" vertical="center" shrinkToFit="1"/>
    </xf>
    <xf numFmtId="0" fontId="36" fillId="28" borderId="19" xfId="0" applyFont="1" applyFill="1" applyBorder="1" applyAlignment="1">
      <alignment horizontal="center" vertical="center" shrinkToFit="1"/>
    </xf>
    <xf numFmtId="0" fontId="36" fillId="28" borderId="12" xfId="0" applyFont="1" applyFill="1" applyBorder="1" applyAlignment="1">
      <alignment horizontal="center" vertical="center" shrinkToFit="1"/>
    </xf>
    <xf numFmtId="0" fontId="36" fillId="31" borderId="19" xfId="0" applyFont="1" applyFill="1" applyBorder="1" applyAlignment="1">
      <alignment horizontal="center" vertical="center" shrinkToFit="1"/>
    </xf>
    <xf numFmtId="0" fontId="36" fillId="31" borderId="12" xfId="0" applyFont="1" applyFill="1" applyBorder="1" applyAlignment="1">
      <alignment horizontal="center" vertical="center" shrinkToFit="1"/>
    </xf>
    <xf numFmtId="0" fontId="36" fillId="37" borderId="10" xfId="0" applyFont="1" applyFill="1" applyBorder="1" applyAlignment="1">
      <alignment horizontal="center" vertical="center" shrinkToFit="1"/>
    </xf>
    <xf numFmtId="0" fontId="36" fillId="33" borderId="19" xfId="0" applyFont="1" applyFill="1" applyBorder="1" applyAlignment="1">
      <alignment horizontal="center" vertical="center" shrinkToFit="1"/>
    </xf>
    <xf numFmtId="0" fontId="36" fillId="33" borderId="12" xfId="0" applyFont="1" applyFill="1" applyBorder="1" applyAlignment="1">
      <alignment horizontal="center" vertical="center" shrinkToFit="1"/>
    </xf>
    <xf numFmtId="0" fontId="36" fillId="6" borderId="10" xfId="0" applyFont="1" applyFill="1" applyBorder="1" applyAlignment="1">
      <alignment horizontal="center" vertical="center" shrinkToFit="1"/>
    </xf>
    <xf numFmtId="189" fontId="0" fillId="0" borderId="10" xfId="0" applyNumberFormat="1" applyBorder="1" applyAlignment="1">
      <alignment horizontal="center" vertical="center"/>
    </xf>
    <xf numFmtId="186" fontId="0" fillId="0" borderId="10" xfId="0" applyNumberFormat="1" applyBorder="1" applyAlignment="1">
      <alignment horizontal="center" vertical="center"/>
    </xf>
    <xf numFmtId="0" fontId="36" fillId="6" borderId="14" xfId="0" applyFont="1" applyFill="1" applyBorder="1" applyAlignment="1">
      <alignment horizontal="center" vertical="center"/>
    </xf>
    <xf numFmtId="0" fontId="36" fillId="6" borderId="10"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190" fontId="0" fillId="0" borderId="10" xfId="0" applyNumberFormat="1"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190" fontId="41" fillId="0" borderId="16" xfId="0" applyNumberFormat="1" applyFont="1" applyFill="1" applyBorder="1" applyAlignment="1">
      <alignment horizontal="center" vertical="center"/>
    </xf>
    <xf numFmtId="190" fontId="41" fillId="0" borderId="11" xfId="0" applyNumberFormat="1" applyFont="1" applyFill="1" applyBorder="1" applyAlignment="1">
      <alignment horizontal="center" vertical="center"/>
    </xf>
    <xf numFmtId="186" fontId="41" fillId="0" borderId="16" xfId="0" applyNumberFormat="1" applyFont="1" applyFill="1" applyBorder="1" applyAlignment="1">
      <alignment horizontal="center" vertical="center"/>
    </xf>
    <xf numFmtId="186" fontId="41" fillId="0" borderId="11" xfId="0" applyNumberFormat="1" applyFont="1" applyFill="1" applyBorder="1" applyAlignment="1">
      <alignment horizontal="center" vertical="center"/>
    </xf>
    <xf numFmtId="56" fontId="41" fillId="0" borderId="11" xfId="0" applyNumberFormat="1" applyFont="1" applyFill="1" applyBorder="1" applyAlignment="1">
      <alignment horizontal="center" vertical="center"/>
    </xf>
    <xf numFmtId="189" fontId="41" fillId="0" borderId="16" xfId="0" applyNumberFormat="1" applyFont="1" applyFill="1" applyBorder="1" applyAlignment="1">
      <alignment horizontal="center" vertical="center"/>
    </xf>
    <xf numFmtId="189" fontId="41" fillId="0" borderId="11" xfId="0" applyNumberFormat="1" applyFont="1" applyFill="1" applyBorder="1" applyAlignment="1">
      <alignment horizontal="center" vertical="center"/>
    </xf>
    <xf numFmtId="0" fontId="41" fillId="0" borderId="11"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34">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10</xdr:col>
      <xdr:colOff>342900</xdr:colOff>
      <xdr:row>31</xdr:row>
      <xdr:rowOff>76200</xdr:rowOff>
    </xdr:to>
    <xdr:pic>
      <xdr:nvPicPr>
        <xdr:cNvPr id="1" name="図 2"/>
        <xdr:cNvPicPr preferRelativeResize="1">
          <a:picLocks noChangeAspect="1"/>
        </xdr:cNvPicPr>
      </xdr:nvPicPr>
      <xdr:blipFill>
        <a:blip r:embed="rId1"/>
        <a:stretch>
          <a:fillRect/>
        </a:stretch>
      </xdr:blipFill>
      <xdr:spPr>
        <a:xfrm>
          <a:off x="571500" y="171450"/>
          <a:ext cx="6448425" cy="5219700"/>
        </a:xfrm>
        <a:prstGeom prst="rect">
          <a:avLst/>
        </a:prstGeom>
        <a:noFill/>
        <a:ln w="9525" cmpd="sng">
          <a:noFill/>
        </a:ln>
      </xdr:spPr>
    </xdr:pic>
    <xdr:clientData/>
  </xdr:twoCellAnchor>
  <xdr:twoCellAnchor editAs="oneCell">
    <xdr:from>
      <xdr:col>1</xdr:col>
      <xdr:colOff>0</xdr:colOff>
      <xdr:row>33</xdr:row>
      <xdr:rowOff>0</xdr:rowOff>
    </xdr:from>
    <xdr:to>
      <xdr:col>11</xdr:col>
      <xdr:colOff>209550</xdr:colOff>
      <xdr:row>78</xdr:row>
      <xdr:rowOff>142875</xdr:rowOff>
    </xdr:to>
    <xdr:pic>
      <xdr:nvPicPr>
        <xdr:cNvPr id="2" name="図 2"/>
        <xdr:cNvPicPr preferRelativeResize="1">
          <a:picLocks noChangeAspect="1"/>
        </xdr:cNvPicPr>
      </xdr:nvPicPr>
      <xdr:blipFill>
        <a:blip r:embed="rId2"/>
        <a:stretch>
          <a:fillRect/>
        </a:stretch>
      </xdr:blipFill>
      <xdr:spPr>
        <a:xfrm>
          <a:off x="571500" y="5657850"/>
          <a:ext cx="7000875" cy="7858125"/>
        </a:xfrm>
        <a:prstGeom prst="rect">
          <a:avLst/>
        </a:prstGeom>
        <a:noFill/>
        <a:ln w="9525" cmpd="sng">
          <a:noFill/>
        </a:ln>
      </xdr:spPr>
    </xdr:pic>
    <xdr:clientData/>
  </xdr:twoCellAnchor>
  <xdr:twoCellAnchor editAs="oneCell">
    <xdr:from>
      <xdr:col>1</xdr:col>
      <xdr:colOff>0</xdr:colOff>
      <xdr:row>81</xdr:row>
      <xdr:rowOff>0</xdr:rowOff>
    </xdr:from>
    <xdr:to>
      <xdr:col>17</xdr:col>
      <xdr:colOff>400050</xdr:colOff>
      <xdr:row>110</xdr:row>
      <xdr:rowOff>104775</xdr:rowOff>
    </xdr:to>
    <xdr:pic>
      <xdr:nvPicPr>
        <xdr:cNvPr id="3" name="図 2"/>
        <xdr:cNvPicPr preferRelativeResize="1">
          <a:picLocks noChangeAspect="1"/>
        </xdr:cNvPicPr>
      </xdr:nvPicPr>
      <xdr:blipFill>
        <a:blip r:embed="rId3"/>
        <a:stretch>
          <a:fillRect/>
        </a:stretch>
      </xdr:blipFill>
      <xdr:spPr>
        <a:xfrm>
          <a:off x="571500" y="13887450"/>
          <a:ext cx="11306175" cy="5076825"/>
        </a:xfrm>
        <a:prstGeom prst="rect">
          <a:avLst/>
        </a:prstGeom>
        <a:noFill/>
        <a:ln w="9525" cmpd="sng">
          <a:noFill/>
        </a:ln>
      </xdr:spPr>
    </xdr:pic>
    <xdr:clientData/>
  </xdr:twoCellAnchor>
  <xdr:twoCellAnchor editAs="oneCell">
    <xdr:from>
      <xdr:col>1</xdr:col>
      <xdr:colOff>0</xdr:colOff>
      <xdr:row>113</xdr:row>
      <xdr:rowOff>0</xdr:rowOff>
    </xdr:from>
    <xdr:to>
      <xdr:col>10</xdr:col>
      <xdr:colOff>9525</xdr:colOff>
      <xdr:row>143</xdr:row>
      <xdr:rowOff>38100</xdr:rowOff>
    </xdr:to>
    <xdr:pic>
      <xdr:nvPicPr>
        <xdr:cNvPr id="4" name="図 1"/>
        <xdr:cNvPicPr preferRelativeResize="1">
          <a:picLocks noChangeAspect="1"/>
        </xdr:cNvPicPr>
      </xdr:nvPicPr>
      <xdr:blipFill>
        <a:blip r:embed="rId4"/>
        <a:stretch>
          <a:fillRect/>
        </a:stretch>
      </xdr:blipFill>
      <xdr:spPr>
        <a:xfrm>
          <a:off x="571500" y="19373850"/>
          <a:ext cx="6115050" cy="5181600"/>
        </a:xfrm>
        <a:prstGeom prst="rect">
          <a:avLst/>
        </a:prstGeom>
        <a:noFill/>
        <a:ln w="9525" cmpd="sng">
          <a:noFill/>
        </a:ln>
      </xdr:spPr>
    </xdr:pic>
    <xdr:clientData/>
  </xdr:twoCellAnchor>
  <xdr:twoCellAnchor editAs="oneCell">
    <xdr:from>
      <xdr:col>1</xdr:col>
      <xdr:colOff>0</xdr:colOff>
      <xdr:row>145</xdr:row>
      <xdr:rowOff>0</xdr:rowOff>
    </xdr:from>
    <xdr:to>
      <xdr:col>11</xdr:col>
      <xdr:colOff>409575</xdr:colOff>
      <xdr:row>175</xdr:row>
      <xdr:rowOff>38100</xdr:rowOff>
    </xdr:to>
    <xdr:pic>
      <xdr:nvPicPr>
        <xdr:cNvPr id="5" name="図 3"/>
        <xdr:cNvPicPr preferRelativeResize="1">
          <a:picLocks noChangeAspect="1"/>
        </xdr:cNvPicPr>
      </xdr:nvPicPr>
      <xdr:blipFill>
        <a:blip r:embed="rId5"/>
        <a:stretch>
          <a:fillRect/>
        </a:stretch>
      </xdr:blipFill>
      <xdr:spPr>
        <a:xfrm>
          <a:off x="571500" y="24860250"/>
          <a:ext cx="7200900" cy="5181600"/>
        </a:xfrm>
        <a:prstGeom prst="rect">
          <a:avLst/>
        </a:prstGeom>
        <a:noFill/>
        <a:ln w="9525" cmpd="sng">
          <a:noFill/>
        </a:ln>
      </xdr:spPr>
    </xdr:pic>
    <xdr:clientData/>
  </xdr:twoCellAnchor>
  <xdr:twoCellAnchor editAs="oneCell">
    <xdr:from>
      <xdr:col>1</xdr:col>
      <xdr:colOff>0</xdr:colOff>
      <xdr:row>177</xdr:row>
      <xdr:rowOff>0</xdr:rowOff>
    </xdr:from>
    <xdr:to>
      <xdr:col>27</xdr:col>
      <xdr:colOff>371475</xdr:colOff>
      <xdr:row>233</xdr:row>
      <xdr:rowOff>38100</xdr:rowOff>
    </xdr:to>
    <xdr:pic>
      <xdr:nvPicPr>
        <xdr:cNvPr id="6" name="図 1"/>
        <xdr:cNvPicPr preferRelativeResize="1">
          <a:picLocks noChangeAspect="1"/>
        </xdr:cNvPicPr>
      </xdr:nvPicPr>
      <xdr:blipFill>
        <a:blip r:embed="rId6"/>
        <a:stretch>
          <a:fillRect/>
        </a:stretch>
      </xdr:blipFill>
      <xdr:spPr>
        <a:xfrm>
          <a:off x="571500" y="30346650"/>
          <a:ext cx="18135600" cy="9639300"/>
        </a:xfrm>
        <a:prstGeom prst="rect">
          <a:avLst/>
        </a:prstGeom>
        <a:noFill/>
        <a:ln w="9525" cmpd="sng">
          <a:noFill/>
        </a:ln>
      </xdr:spPr>
    </xdr:pic>
    <xdr:clientData/>
  </xdr:twoCellAnchor>
  <xdr:twoCellAnchor editAs="oneCell">
    <xdr:from>
      <xdr:col>1</xdr:col>
      <xdr:colOff>0</xdr:colOff>
      <xdr:row>236</xdr:row>
      <xdr:rowOff>0</xdr:rowOff>
    </xdr:from>
    <xdr:to>
      <xdr:col>6</xdr:col>
      <xdr:colOff>276225</xdr:colOff>
      <xdr:row>280</xdr:row>
      <xdr:rowOff>38100</xdr:rowOff>
    </xdr:to>
    <xdr:pic>
      <xdr:nvPicPr>
        <xdr:cNvPr id="7" name="図 5"/>
        <xdr:cNvPicPr preferRelativeResize="1">
          <a:picLocks noChangeAspect="1"/>
        </xdr:cNvPicPr>
      </xdr:nvPicPr>
      <xdr:blipFill>
        <a:blip r:embed="rId7"/>
        <a:stretch>
          <a:fillRect/>
        </a:stretch>
      </xdr:blipFill>
      <xdr:spPr>
        <a:xfrm>
          <a:off x="571500" y="40462200"/>
          <a:ext cx="3638550" cy="7581900"/>
        </a:xfrm>
        <a:prstGeom prst="rect">
          <a:avLst/>
        </a:prstGeom>
        <a:noFill/>
        <a:ln w="9525" cmpd="sng">
          <a:noFill/>
        </a:ln>
      </xdr:spPr>
    </xdr:pic>
    <xdr:clientData/>
  </xdr:twoCellAnchor>
  <xdr:twoCellAnchor editAs="oneCell">
    <xdr:from>
      <xdr:col>1</xdr:col>
      <xdr:colOff>0</xdr:colOff>
      <xdr:row>282</xdr:row>
      <xdr:rowOff>0</xdr:rowOff>
    </xdr:from>
    <xdr:to>
      <xdr:col>9</xdr:col>
      <xdr:colOff>371475</xdr:colOff>
      <xdr:row>311</xdr:row>
      <xdr:rowOff>104775</xdr:rowOff>
    </xdr:to>
    <xdr:pic>
      <xdr:nvPicPr>
        <xdr:cNvPr id="8" name="図 1"/>
        <xdr:cNvPicPr preferRelativeResize="1">
          <a:picLocks noChangeAspect="1"/>
        </xdr:cNvPicPr>
      </xdr:nvPicPr>
      <xdr:blipFill>
        <a:blip r:embed="rId8"/>
        <a:stretch>
          <a:fillRect/>
        </a:stretch>
      </xdr:blipFill>
      <xdr:spPr>
        <a:xfrm>
          <a:off x="571500" y="48348900"/>
          <a:ext cx="5791200" cy="5076825"/>
        </a:xfrm>
        <a:prstGeom prst="rect">
          <a:avLst/>
        </a:prstGeom>
        <a:noFill/>
        <a:ln w="9525" cmpd="sng">
          <a:noFill/>
        </a:ln>
      </xdr:spPr>
    </xdr:pic>
    <xdr:clientData/>
  </xdr:twoCellAnchor>
  <xdr:twoCellAnchor editAs="oneCell">
    <xdr:from>
      <xdr:col>1</xdr:col>
      <xdr:colOff>0</xdr:colOff>
      <xdr:row>313</xdr:row>
      <xdr:rowOff>0</xdr:rowOff>
    </xdr:from>
    <xdr:to>
      <xdr:col>13</xdr:col>
      <xdr:colOff>666750</xdr:colOff>
      <xdr:row>343</xdr:row>
      <xdr:rowOff>38100</xdr:rowOff>
    </xdr:to>
    <xdr:pic>
      <xdr:nvPicPr>
        <xdr:cNvPr id="9" name="図 1"/>
        <xdr:cNvPicPr preferRelativeResize="1">
          <a:picLocks noChangeAspect="1"/>
        </xdr:cNvPicPr>
      </xdr:nvPicPr>
      <xdr:blipFill>
        <a:blip r:embed="rId9"/>
        <a:stretch>
          <a:fillRect/>
        </a:stretch>
      </xdr:blipFill>
      <xdr:spPr>
        <a:xfrm>
          <a:off x="571500" y="53663850"/>
          <a:ext cx="8829675" cy="5181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U108"/>
  <sheetViews>
    <sheetView zoomScale="90" zoomScaleNormal="90" zoomScalePageLayoutView="0" workbookViewId="0" topLeftCell="A1">
      <pane ySplit="8" topLeftCell="A40" activePane="bottomLeft" state="frozen"/>
      <selection pane="topLeft" activeCell="A1" sqref="A1"/>
      <selection pane="bottomLeft" activeCell="P6" sqref="P6"/>
    </sheetView>
  </sheetViews>
  <sheetFormatPr defaultColWidth="9.00390625" defaultRowHeight="13.5"/>
  <cols>
    <col min="1" max="1" width="2.875" style="0" customWidth="1"/>
    <col min="2" max="18" width="6.625" style="0" customWidth="1"/>
    <col min="22" max="22" width="10.875" style="23" bestFit="1" customWidth="1"/>
  </cols>
  <sheetData>
    <row r="2" spans="2:20" ht="13.5">
      <c r="B2" s="73" t="s">
        <v>5</v>
      </c>
      <c r="C2" s="73"/>
      <c r="D2" s="76" t="s">
        <v>48</v>
      </c>
      <c r="E2" s="76"/>
      <c r="F2" s="73" t="s">
        <v>6</v>
      </c>
      <c r="G2" s="73"/>
      <c r="H2" s="76" t="s">
        <v>36</v>
      </c>
      <c r="I2" s="76"/>
      <c r="J2" s="73" t="s">
        <v>7</v>
      </c>
      <c r="K2" s="73"/>
      <c r="L2" s="70">
        <f>C9</f>
        <v>1000000</v>
      </c>
      <c r="M2" s="76"/>
      <c r="N2" s="73" t="s">
        <v>8</v>
      </c>
      <c r="O2" s="73"/>
      <c r="P2" s="70" t="e">
        <f>C107+R107</f>
        <v>#VALUE!</v>
      </c>
      <c r="Q2" s="76"/>
      <c r="R2" s="1"/>
      <c r="S2" s="1"/>
      <c r="T2" s="1"/>
    </row>
    <row r="3" spans="2:19" ht="57" customHeight="1">
      <c r="B3" s="73" t="s">
        <v>9</v>
      </c>
      <c r="C3" s="73"/>
      <c r="D3" s="78" t="s">
        <v>38</v>
      </c>
      <c r="E3" s="78"/>
      <c r="F3" s="78"/>
      <c r="G3" s="78"/>
      <c r="H3" s="78"/>
      <c r="I3" s="78"/>
      <c r="J3" s="73" t="s">
        <v>10</v>
      </c>
      <c r="K3" s="73"/>
      <c r="L3" s="78" t="s">
        <v>35</v>
      </c>
      <c r="M3" s="79"/>
      <c r="N3" s="79"/>
      <c r="O3" s="79"/>
      <c r="P3" s="79"/>
      <c r="Q3" s="79"/>
      <c r="R3" s="1"/>
      <c r="S3" s="1"/>
    </row>
    <row r="4" spans="2:20" ht="13.5">
      <c r="B4" s="73" t="s">
        <v>11</v>
      </c>
      <c r="C4" s="73"/>
      <c r="D4" s="71">
        <f>SUM($R$9:$S$992)</f>
        <v>511391</v>
      </c>
      <c r="E4" s="71"/>
      <c r="F4" s="73" t="s">
        <v>12</v>
      </c>
      <c r="G4" s="73"/>
      <c r="H4" s="77">
        <f>SUM($T$9:$U$107)</f>
        <v>4778.499999999996</v>
      </c>
      <c r="I4" s="76"/>
      <c r="J4" s="69" t="s">
        <v>13</v>
      </c>
      <c r="K4" s="69"/>
      <c r="L4" s="70">
        <f>MAX($C$9:$D$989)-C9</f>
        <v>561056</v>
      </c>
      <c r="M4" s="70"/>
      <c r="N4" s="69" t="s">
        <v>14</v>
      </c>
      <c r="O4" s="69"/>
      <c r="P4" s="71">
        <f>MIN($C$9:$D$989)-C9</f>
        <v>-2037</v>
      </c>
      <c r="Q4" s="71"/>
      <c r="R4" s="1"/>
      <c r="S4" s="1"/>
      <c r="T4" s="1"/>
    </row>
    <row r="5" spans="2:20" ht="13.5">
      <c r="B5" s="40" t="s">
        <v>15</v>
      </c>
      <c r="C5" s="2">
        <f>COUNTIF($R$9:$R$989,"&gt;0")</f>
        <v>18</v>
      </c>
      <c r="D5" s="41" t="s">
        <v>16</v>
      </c>
      <c r="E5" s="16">
        <f>COUNTIF($R$9:$R$989,"&lt;0")</f>
        <v>25</v>
      </c>
      <c r="F5" s="41" t="s">
        <v>17</v>
      </c>
      <c r="G5" s="2">
        <f>COUNTIF($R$9:$R$989,"=0")</f>
        <v>0</v>
      </c>
      <c r="H5" s="41" t="s">
        <v>18</v>
      </c>
      <c r="I5" s="3">
        <f>C5/SUM(C5,E5,G5)</f>
        <v>0.4186046511627907</v>
      </c>
      <c r="J5" s="72" t="s">
        <v>19</v>
      </c>
      <c r="K5" s="73"/>
      <c r="L5" s="74">
        <v>6</v>
      </c>
      <c r="M5" s="75"/>
      <c r="N5" s="18" t="s">
        <v>20</v>
      </c>
      <c r="O5" s="9"/>
      <c r="P5" s="74">
        <v>11</v>
      </c>
      <c r="Q5" s="75"/>
      <c r="R5" s="1"/>
      <c r="S5" s="1"/>
      <c r="T5" s="1"/>
    </row>
    <row r="6" spans="2:20" ht="13.5">
      <c r="B6" s="11"/>
      <c r="C6" s="14"/>
      <c r="D6" s="15"/>
      <c r="E6" s="12"/>
      <c r="F6" s="11"/>
      <c r="G6" s="12"/>
      <c r="H6" s="11"/>
      <c r="I6" s="17"/>
      <c r="J6" s="11"/>
      <c r="K6" s="11"/>
      <c r="L6" s="12"/>
      <c r="M6" s="12"/>
      <c r="N6" s="13"/>
      <c r="O6" s="13"/>
      <c r="P6" s="10"/>
      <c r="Q6" s="7"/>
      <c r="R6" s="1"/>
      <c r="S6" s="1"/>
      <c r="T6" s="1"/>
    </row>
    <row r="7" spans="2:21" ht="13.5">
      <c r="B7" s="56" t="s">
        <v>21</v>
      </c>
      <c r="C7" s="58" t="s">
        <v>22</v>
      </c>
      <c r="D7" s="59"/>
      <c r="E7" s="62" t="s">
        <v>23</v>
      </c>
      <c r="F7" s="63"/>
      <c r="G7" s="63"/>
      <c r="H7" s="63"/>
      <c r="I7" s="51"/>
      <c r="J7" s="64" t="s">
        <v>47</v>
      </c>
      <c r="K7" s="65"/>
      <c r="L7" s="53"/>
      <c r="M7" s="66" t="s">
        <v>25</v>
      </c>
      <c r="N7" s="67" t="s">
        <v>26</v>
      </c>
      <c r="O7" s="68"/>
      <c r="P7" s="68"/>
      <c r="Q7" s="55"/>
      <c r="R7" s="49" t="s">
        <v>27</v>
      </c>
      <c r="S7" s="49"/>
      <c r="T7" s="49"/>
      <c r="U7" s="49"/>
    </row>
    <row r="8" spans="2:21" ht="13.5">
      <c r="B8" s="57"/>
      <c r="C8" s="60"/>
      <c r="D8" s="61"/>
      <c r="E8" s="19" t="s">
        <v>28</v>
      </c>
      <c r="F8" s="19" t="s">
        <v>29</v>
      </c>
      <c r="G8" s="19" t="s">
        <v>30</v>
      </c>
      <c r="H8" s="50" t="s">
        <v>31</v>
      </c>
      <c r="I8" s="51"/>
      <c r="J8" s="4" t="s">
        <v>32</v>
      </c>
      <c r="K8" s="52" t="s">
        <v>33</v>
      </c>
      <c r="L8" s="53"/>
      <c r="M8" s="66"/>
      <c r="N8" s="5" t="s">
        <v>28</v>
      </c>
      <c r="O8" s="5" t="s">
        <v>29</v>
      </c>
      <c r="P8" s="54" t="s">
        <v>31</v>
      </c>
      <c r="Q8" s="55"/>
      <c r="R8" s="49" t="s">
        <v>34</v>
      </c>
      <c r="S8" s="49"/>
      <c r="T8" s="49" t="s">
        <v>32</v>
      </c>
      <c r="U8" s="49"/>
    </row>
    <row r="9" spans="2:21" s="23" customFormat="1" ht="13.5">
      <c r="B9" s="39">
        <v>1</v>
      </c>
      <c r="C9" s="44">
        <v>1000000</v>
      </c>
      <c r="D9" s="44"/>
      <c r="E9" s="39">
        <v>1995</v>
      </c>
      <c r="F9" s="8">
        <v>20154</v>
      </c>
      <c r="G9" s="39" t="s">
        <v>3</v>
      </c>
      <c r="H9" s="45">
        <v>128.87</v>
      </c>
      <c r="I9" s="45"/>
      <c r="J9" s="39">
        <v>268</v>
      </c>
      <c r="K9" s="44">
        <f>IF(F9="","",C9*0.01)</f>
        <v>10000</v>
      </c>
      <c r="L9" s="44"/>
      <c r="M9" s="6">
        <f>IF(J9="","",ROUNDDOWN(K9/(J9/81)/100000,2))</f>
        <v>0.03</v>
      </c>
      <c r="N9" s="39">
        <v>1995</v>
      </c>
      <c r="O9" s="8">
        <v>42078</v>
      </c>
      <c r="P9" s="45">
        <v>124.8</v>
      </c>
      <c r="Q9" s="45"/>
      <c r="R9" s="46">
        <f>IF(O9="","",ROUNDDOWN((IF(G9="売",H9-P9,P9-H9))*M9*10000000/81,0))</f>
        <v>15074</v>
      </c>
      <c r="S9" s="46"/>
      <c r="T9" s="47">
        <f>IF(O9="","",IF(R9&lt;0,J9*(-1),IF(G9="買",(P9-H9)*100,(H9-P9)*100)))</f>
        <v>407.00000000000074</v>
      </c>
      <c r="U9" s="47"/>
    </row>
    <row r="10" spans="2:21" s="23" customFormat="1" ht="13.5">
      <c r="B10" s="39">
        <v>2</v>
      </c>
      <c r="C10" s="44">
        <f>IF(R9="",J15,C9+R9)</f>
        <v>1015074</v>
      </c>
      <c r="D10" s="44"/>
      <c r="E10" s="39">
        <v>1996</v>
      </c>
      <c r="F10" s="8">
        <v>34899</v>
      </c>
      <c r="G10" s="39" t="s">
        <v>4</v>
      </c>
      <c r="H10" s="45">
        <v>124.58</v>
      </c>
      <c r="I10" s="45"/>
      <c r="J10" s="39">
        <v>140</v>
      </c>
      <c r="K10" s="44">
        <f aca="true" t="shared" si="0" ref="K10:K72">IF(F10="","",C10*0.01)</f>
        <v>10150.74</v>
      </c>
      <c r="L10" s="44"/>
      <c r="M10" s="6">
        <f aca="true" t="shared" si="1" ref="M10:M72">IF(J10="","",ROUNDDOWN(K10/(J10/81)/100000,2))</f>
        <v>0.05</v>
      </c>
      <c r="N10" s="39">
        <v>1996</v>
      </c>
      <c r="O10" s="8">
        <v>42210</v>
      </c>
      <c r="P10" s="48">
        <v>122.84</v>
      </c>
      <c r="Q10" s="48"/>
      <c r="R10" s="46">
        <f aca="true" t="shared" si="2" ref="R10:R72">IF(O10="","",ROUNDDOWN((IF(G10="売",H10-P10,P10-H10))*M10*10000000/81,0))</f>
        <v>-10740</v>
      </c>
      <c r="S10" s="46"/>
      <c r="T10" s="47">
        <f aca="true" t="shared" si="3" ref="T10:T72">IF(O10="","",IF(R10&lt;0,J10*(-1),IF(G10="買",(P10-H10)*100,(H10-P10)*100)))</f>
        <v>-140</v>
      </c>
      <c r="U10" s="47"/>
    </row>
    <row r="11" spans="2:21" ht="13.5">
      <c r="B11" s="39">
        <v>3</v>
      </c>
      <c r="C11" s="44">
        <f aca="true" t="shared" si="4" ref="C11:C72">IF(R10="","",C10+R10)</f>
        <v>1004334</v>
      </c>
      <c r="D11" s="44"/>
      <c r="E11" s="39">
        <v>1997</v>
      </c>
      <c r="F11" s="8">
        <v>42013</v>
      </c>
      <c r="G11" s="39" t="s">
        <v>3</v>
      </c>
      <c r="H11" s="45">
        <v>143.57</v>
      </c>
      <c r="I11" s="45"/>
      <c r="J11" s="39">
        <v>242</v>
      </c>
      <c r="K11" s="44">
        <f t="shared" si="0"/>
        <v>10043.34</v>
      </c>
      <c r="L11" s="44"/>
      <c r="M11" s="6">
        <f>IF(J11="","",ROUNDDOWN(K11/(J11/81)/100000,2))</f>
        <v>0.03</v>
      </c>
      <c r="N11" s="39">
        <v>1997</v>
      </c>
      <c r="O11" s="8">
        <v>42021</v>
      </c>
      <c r="P11" s="45">
        <v>142.81</v>
      </c>
      <c r="Q11" s="45"/>
      <c r="R11" s="46">
        <f t="shared" si="2"/>
        <v>2814</v>
      </c>
      <c r="S11" s="46"/>
      <c r="T11" s="47">
        <f t="shared" si="3"/>
        <v>75.99999999999909</v>
      </c>
      <c r="U11" s="47"/>
    </row>
    <row r="12" spans="2:21" ht="13.5">
      <c r="B12" s="39">
        <v>4</v>
      </c>
      <c r="C12" s="44">
        <f t="shared" si="4"/>
        <v>1007148</v>
      </c>
      <c r="D12" s="44"/>
      <c r="E12" s="39">
        <v>1997</v>
      </c>
      <c r="F12" s="8">
        <v>42081</v>
      </c>
      <c r="G12" s="39" t="s">
        <v>4</v>
      </c>
      <c r="H12" s="45">
        <v>143.36</v>
      </c>
      <c r="I12" s="45"/>
      <c r="J12" s="39">
        <v>124</v>
      </c>
      <c r="K12" s="44">
        <f t="shared" si="0"/>
        <v>10071.48</v>
      </c>
      <c r="L12" s="44"/>
      <c r="M12" s="6">
        <f t="shared" si="1"/>
        <v>0.06</v>
      </c>
      <c r="N12" s="39">
        <v>1997</v>
      </c>
      <c r="O12" s="8">
        <v>42084</v>
      </c>
      <c r="P12" s="45">
        <v>142.12</v>
      </c>
      <c r="Q12" s="45"/>
      <c r="R12" s="46">
        <f t="shared" si="2"/>
        <v>-9185</v>
      </c>
      <c r="S12" s="46"/>
      <c r="T12" s="47">
        <f t="shared" si="3"/>
        <v>-124</v>
      </c>
      <c r="U12" s="47"/>
    </row>
    <row r="13" spans="2:21" s="23" customFormat="1" ht="13.5">
      <c r="B13" s="39">
        <v>5</v>
      </c>
      <c r="C13" s="44">
        <f t="shared" si="4"/>
        <v>997963</v>
      </c>
      <c r="D13" s="44"/>
      <c r="E13" s="39">
        <v>1997</v>
      </c>
      <c r="F13" s="8">
        <v>42301</v>
      </c>
      <c r="G13" s="39" t="s">
        <v>4</v>
      </c>
      <c r="H13" s="45">
        <v>135.26</v>
      </c>
      <c r="I13" s="45"/>
      <c r="J13" s="39">
        <v>265</v>
      </c>
      <c r="K13" s="44">
        <f t="shared" si="0"/>
        <v>9979.630000000001</v>
      </c>
      <c r="L13" s="44"/>
      <c r="M13" s="6">
        <f t="shared" si="1"/>
        <v>0.03</v>
      </c>
      <c r="N13" s="39">
        <v>1997</v>
      </c>
      <c r="O13" s="8">
        <v>42329</v>
      </c>
      <c r="P13" s="45">
        <v>139.84</v>
      </c>
      <c r="Q13" s="45"/>
      <c r="R13" s="46">
        <f t="shared" si="2"/>
        <v>16962</v>
      </c>
      <c r="S13" s="46"/>
      <c r="T13" s="47">
        <f t="shared" si="3"/>
        <v>458.00000000000125</v>
      </c>
      <c r="U13" s="47"/>
    </row>
    <row r="14" spans="2:21" s="23" customFormat="1" ht="13.5">
      <c r="B14" s="39">
        <v>6</v>
      </c>
      <c r="C14" s="44">
        <f>IF(R13="","",C13+R13)</f>
        <v>1014925</v>
      </c>
      <c r="D14" s="44"/>
      <c r="E14" s="39">
        <v>1998</v>
      </c>
      <c r="F14" s="8">
        <v>42202</v>
      </c>
      <c r="G14" s="39" t="s">
        <v>4</v>
      </c>
      <c r="H14" s="45">
        <v>153.58</v>
      </c>
      <c r="I14" s="45"/>
      <c r="J14" s="39">
        <v>186</v>
      </c>
      <c r="K14" s="44">
        <f t="shared" si="0"/>
        <v>10149.25</v>
      </c>
      <c r="L14" s="44"/>
      <c r="M14" s="6">
        <f t="shared" si="1"/>
        <v>0.04</v>
      </c>
      <c r="N14" s="39">
        <v>1998</v>
      </c>
      <c r="O14" s="8">
        <v>42236</v>
      </c>
      <c r="P14" s="45">
        <v>153.89</v>
      </c>
      <c r="Q14" s="45"/>
      <c r="R14" s="46">
        <f t="shared" si="2"/>
        <v>1530</v>
      </c>
      <c r="S14" s="46"/>
      <c r="T14" s="47">
        <f t="shared" si="3"/>
        <v>30.999999999997385</v>
      </c>
      <c r="U14" s="47"/>
    </row>
    <row r="15" spans="2:21" ht="13.5">
      <c r="B15" s="39">
        <v>7</v>
      </c>
      <c r="C15" s="44">
        <f t="shared" si="4"/>
        <v>1016455</v>
      </c>
      <c r="D15" s="44"/>
      <c r="E15" s="39">
        <v>1999</v>
      </c>
      <c r="F15" s="8">
        <v>42008</v>
      </c>
      <c r="G15" s="39" t="s">
        <v>3</v>
      </c>
      <c r="H15" s="45">
        <v>132</v>
      </c>
      <c r="I15" s="45"/>
      <c r="J15" s="39">
        <v>409</v>
      </c>
      <c r="K15" s="44">
        <f t="shared" si="0"/>
        <v>10164.550000000001</v>
      </c>
      <c r="L15" s="44"/>
      <c r="M15" s="6">
        <f t="shared" si="1"/>
        <v>0.02</v>
      </c>
      <c r="N15" s="39">
        <v>1999</v>
      </c>
      <c r="O15" s="8">
        <v>42052</v>
      </c>
      <c r="P15" s="45">
        <v>133.91</v>
      </c>
      <c r="Q15" s="45"/>
      <c r="R15" s="46">
        <f t="shared" si="2"/>
        <v>-4716</v>
      </c>
      <c r="S15" s="46"/>
      <c r="T15" s="47">
        <f t="shared" si="3"/>
        <v>-409</v>
      </c>
      <c r="U15" s="47"/>
    </row>
    <row r="16" spans="2:21" ht="13.5">
      <c r="B16" s="39">
        <v>8</v>
      </c>
      <c r="C16" s="44">
        <f t="shared" si="4"/>
        <v>1011739</v>
      </c>
      <c r="D16" s="44"/>
      <c r="E16" s="39">
        <v>2000</v>
      </c>
      <c r="F16" s="8">
        <v>42357</v>
      </c>
      <c r="G16" s="39" t="s">
        <v>4</v>
      </c>
      <c r="H16" s="45">
        <v>100.83</v>
      </c>
      <c r="I16" s="45"/>
      <c r="J16" s="39">
        <v>146</v>
      </c>
      <c r="K16" s="44">
        <f t="shared" si="0"/>
        <v>10117.39</v>
      </c>
      <c r="L16" s="44"/>
      <c r="M16" s="6">
        <f t="shared" si="1"/>
        <v>0.05</v>
      </c>
      <c r="N16" s="39">
        <v>2001</v>
      </c>
      <c r="O16" s="8">
        <v>42026</v>
      </c>
      <c r="P16" s="45">
        <v>108.565</v>
      </c>
      <c r="Q16" s="45"/>
      <c r="R16" s="46">
        <f t="shared" si="2"/>
        <v>47746</v>
      </c>
      <c r="S16" s="46"/>
      <c r="T16" s="47">
        <f t="shared" si="3"/>
        <v>773.5</v>
      </c>
      <c r="U16" s="47"/>
    </row>
    <row r="17" spans="2:21" ht="13.5">
      <c r="B17" s="39">
        <v>9</v>
      </c>
      <c r="C17" s="44">
        <f t="shared" si="4"/>
        <v>1059485</v>
      </c>
      <c r="D17" s="44"/>
      <c r="E17" s="39">
        <v>2001</v>
      </c>
      <c r="F17" s="8">
        <v>42357</v>
      </c>
      <c r="G17" s="39" t="s">
        <v>4</v>
      </c>
      <c r="H17" s="45">
        <v>116.04</v>
      </c>
      <c r="I17" s="45"/>
      <c r="J17" s="39">
        <v>170</v>
      </c>
      <c r="K17" s="44">
        <f t="shared" si="0"/>
        <v>10594.85</v>
      </c>
      <c r="L17" s="44"/>
      <c r="M17" s="6">
        <f t="shared" si="1"/>
        <v>0.05</v>
      </c>
      <c r="N17" s="39">
        <v>2001</v>
      </c>
      <c r="O17" s="8">
        <v>42362</v>
      </c>
      <c r="P17" s="45">
        <v>114.34</v>
      </c>
      <c r="Q17" s="45"/>
      <c r="R17" s="46">
        <f t="shared" si="2"/>
        <v>-10493</v>
      </c>
      <c r="S17" s="46"/>
      <c r="T17" s="47">
        <f t="shared" si="3"/>
        <v>-170</v>
      </c>
      <c r="U17" s="47"/>
    </row>
    <row r="18" spans="2:21" ht="13.5">
      <c r="B18" s="39">
        <v>10</v>
      </c>
      <c r="C18" s="44">
        <f t="shared" si="4"/>
        <v>1048992</v>
      </c>
      <c r="D18" s="44"/>
      <c r="E18" s="39">
        <v>2002</v>
      </c>
      <c r="F18" s="8">
        <v>42005</v>
      </c>
      <c r="G18" s="39" t="s">
        <v>4</v>
      </c>
      <c r="H18" s="45">
        <v>117.42</v>
      </c>
      <c r="I18" s="45"/>
      <c r="J18" s="39">
        <v>165</v>
      </c>
      <c r="K18" s="44">
        <f t="shared" si="0"/>
        <v>10489.92</v>
      </c>
      <c r="L18" s="44"/>
      <c r="M18" s="6">
        <f t="shared" si="1"/>
        <v>0.05</v>
      </c>
      <c r="N18" s="39">
        <v>2002</v>
      </c>
      <c r="O18" s="8">
        <v>42019</v>
      </c>
      <c r="P18" s="45">
        <v>115.77</v>
      </c>
      <c r="Q18" s="45"/>
      <c r="R18" s="46">
        <f t="shared" si="2"/>
        <v>-10185</v>
      </c>
      <c r="S18" s="46"/>
      <c r="T18" s="47">
        <f t="shared" si="3"/>
        <v>-165</v>
      </c>
      <c r="U18" s="47"/>
    </row>
    <row r="19" spans="2:21" ht="13.5">
      <c r="B19" s="39">
        <v>11</v>
      </c>
      <c r="C19" s="44">
        <f t="shared" si="4"/>
        <v>1038807</v>
      </c>
      <c r="D19" s="44"/>
      <c r="E19" s="39">
        <v>2002</v>
      </c>
      <c r="F19" s="8">
        <v>113.36</v>
      </c>
      <c r="G19" s="39" t="s">
        <v>4</v>
      </c>
      <c r="H19" s="45">
        <v>113.36</v>
      </c>
      <c r="I19" s="45"/>
      <c r="J19" s="39">
        <v>148</v>
      </c>
      <c r="K19" s="44">
        <f t="shared" si="0"/>
        <v>10388.07</v>
      </c>
      <c r="L19" s="44"/>
      <c r="M19" s="6">
        <f t="shared" si="1"/>
        <v>0.05</v>
      </c>
      <c r="N19" s="39">
        <v>2002</v>
      </c>
      <c r="O19" s="8">
        <v>42102</v>
      </c>
      <c r="P19" s="45">
        <v>115.25</v>
      </c>
      <c r="Q19" s="45"/>
      <c r="R19" s="46">
        <f t="shared" si="2"/>
        <v>11666</v>
      </c>
      <c r="S19" s="46"/>
      <c r="T19" s="47">
        <f t="shared" si="3"/>
        <v>189.00000000000006</v>
      </c>
      <c r="U19" s="47"/>
    </row>
    <row r="20" spans="2:21" ht="13.5">
      <c r="B20" s="39">
        <v>12</v>
      </c>
      <c r="C20" s="44">
        <f>IF(R19="","",C19+R19)</f>
        <v>1050473</v>
      </c>
      <c r="D20" s="44"/>
      <c r="E20" s="39">
        <v>2003</v>
      </c>
      <c r="F20" s="8">
        <v>11.3</v>
      </c>
      <c r="G20" s="39" t="s">
        <v>3</v>
      </c>
      <c r="H20" s="45">
        <v>126.79</v>
      </c>
      <c r="I20" s="45"/>
      <c r="J20" s="39">
        <v>140</v>
      </c>
      <c r="K20" s="44">
        <f t="shared" si="0"/>
        <v>10504.73</v>
      </c>
      <c r="L20" s="44"/>
      <c r="M20" s="6">
        <f t="shared" si="1"/>
        <v>0.06</v>
      </c>
      <c r="N20" s="39">
        <v>2003</v>
      </c>
      <c r="O20" s="8">
        <v>42325</v>
      </c>
      <c r="P20" s="45">
        <v>128.19</v>
      </c>
      <c r="Q20" s="45"/>
      <c r="R20" s="46">
        <f t="shared" si="2"/>
        <v>-10370</v>
      </c>
      <c r="S20" s="46"/>
      <c r="T20" s="47">
        <f t="shared" si="3"/>
        <v>-140</v>
      </c>
      <c r="U20" s="47"/>
    </row>
    <row r="21" spans="2:21" ht="13.5">
      <c r="B21" s="39">
        <v>14</v>
      </c>
      <c r="C21" s="44">
        <f>IF(R20="","",C20+R20)</f>
        <v>1040103</v>
      </c>
      <c r="D21" s="44"/>
      <c r="E21" s="39">
        <v>2004</v>
      </c>
      <c r="F21" s="8">
        <v>42340</v>
      </c>
      <c r="G21" s="39" t="s">
        <v>4</v>
      </c>
      <c r="H21" s="45">
        <v>137.02</v>
      </c>
      <c r="I21" s="45"/>
      <c r="J21" s="39">
        <v>97</v>
      </c>
      <c r="K21" s="44">
        <f t="shared" si="0"/>
        <v>10401.03</v>
      </c>
      <c r="L21" s="44"/>
      <c r="M21" s="6">
        <f t="shared" si="1"/>
        <v>0.08</v>
      </c>
      <c r="N21" s="39">
        <v>2005</v>
      </c>
      <c r="O21" s="8">
        <v>42008</v>
      </c>
      <c r="P21" s="45">
        <v>138.29</v>
      </c>
      <c r="Q21" s="45"/>
      <c r="R21" s="46">
        <f t="shared" si="2"/>
        <v>12543</v>
      </c>
      <c r="S21" s="46"/>
      <c r="T21" s="47">
        <f t="shared" si="3"/>
        <v>126.99999999999818</v>
      </c>
      <c r="U21" s="47"/>
    </row>
    <row r="22" spans="2:21" ht="13.5">
      <c r="B22" s="39">
        <v>15</v>
      </c>
      <c r="C22" s="44">
        <f t="shared" si="4"/>
        <v>1052646</v>
      </c>
      <c r="D22" s="44"/>
      <c r="E22" s="39">
        <v>2005</v>
      </c>
      <c r="F22" s="8">
        <v>42025</v>
      </c>
      <c r="G22" s="39" t="s">
        <v>4</v>
      </c>
      <c r="H22" s="45">
        <v>134.88</v>
      </c>
      <c r="I22" s="45"/>
      <c r="J22" s="39">
        <v>113</v>
      </c>
      <c r="K22" s="44">
        <f t="shared" si="0"/>
        <v>10526.460000000001</v>
      </c>
      <c r="L22" s="44"/>
      <c r="M22" s="6">
        <f t="shared" si="1"/>
        <v>0.07</v>
      </c>
      <c r="N22" s="39">
        <v>2005</v>
      </c>
      <c r="O22" s="8">
        <v>42029</v>
      </c>
      <c r="P22" s="45">
        <v>133.75</v>
      </c>
      <c r="Q22" s="45"/>
      <c r="R22" s="46">
        <f t="shared" si="2"/>
        <v>-9765</v>
      </c>
      <c r="S22" s="46"/>
      <c r="T22" s="47">
        <f t="shared" si="3"/>
        <v>-113</v>
      </c>
      <c r="U22" s="47"/>
    </row>
    <row r="23" spans="2:21" ht="13.5">
      <c r="B23" s="39">
        <v>16</v>
      </c>
      <c r="C23" s="44">
        <f t="shared" si="4"/>
        <v>1042881</v>
      </c>
      <c r="D23" s="44"/>
      <c r="E23" s="39">
        <v>2005</v>
      </c>
      <c r="F23" s="8">
        <v>42057</v>
      </c>
      <c r="G23" s="39" t="s">
        <v>4</v>
      </c>
      <c r="H23" s="45">
        <v>138.14</v>
      </c>
      <c r="I23" s="45"/>
      <c r="J23" s="39">
        <v>106</v>
      </c>
      <c r="K23" s="44">
        <f t="shared" si="0"/>
        <v>10428.81</v>
      </c>
      <c r="L23" s="44"/>
      <c r="M23" s="6">
        <f t="shared" si="1"/>
        <v>0.07</v>
      </c>
      <c r="N23" s="39">
        <v>2005</v>
      </c>
      <c r="O23" s="8">
        <v>42086</v>
      </c>
      <c r="P23" s="45">
        <v>137.18</v>
      </c>
      <c r="Q23" s="45"/>
      <c r="R23" s="46">
        <f t="shared" si="2"/>
        <v>-8296</v>
      </c>
      <c r="S23" s="46"/>
      <c r="T23" s="47">
        <f t="shared" si="3"/>
        <v>-106</v>
      </c>
      <c r="U23" s="47"/>
    </row>
    <row r="24" spans="2:21" ht="13.5">
      <c r="B24" s="43">
        <v>17</v>
      </c>
      <c r="C24" s="44">
        <f t="shared" si="4"/>
        <v>1034585</v>
      </c>
      <c r="D24" s="44"/>
      <c r="E24" s="43">
        <v>2005</v>
      </c>
      <c r="F24" s="8">
        <v>42290</v>
      </c>
      <c r="G24" s="43" t="s">
        <v>4</v>
      </c>
      <c r="H24" s="45">
        <v>137.73</v>
      </c>
      <c r="I24" s="45"/>
      <c r="J24" s="43">
        <v>78</v>
      </c>
      <c r="K24" s="44">
        <f t="shared" si="0"/>
        <v>10345.85</v>
      </c>
      <c r="L24" s="44"/>
      <c r="M24" s="6">
        <f t="shared" si="1"/>
        <v>0.1</v>
      </c>
      <c r="N24" s="43">
        <v>2005</v>
      </c>
      <c r="O24" s="8">
        <v>42315</v>
      </c>
      <c r="P24" s="45">
        <v>139.3</v>
      </c>
      <c r="Q24" s="45"/>
      <c r="R24" s="46">
        <f t="shared" si="2"/>
        <v>19382</v>
      </c>
      <c r="S24" s="46"/>
      <c r="T24" s="47">
        <f t="shared" si="3"/>
        <v>157.00000000000216</v>
      </c>
      <c r="U24" s="47"/>
    </row>
    <row r="25" spans="2:21" ht="13.5">
      <c r="B25" s="39">
        <v>18</v>
      </c>
      <c r="C25" s="44">
        <f t="shared" si="4"/>
        <v>1053967</v>
      </c>
      <c r="D25" s="44"/>
      <c r="E25" s="39">
        <v>2005</v>
      </c>
      <c r="F25" s="8">
        <v>42331</v>
      </c>
      <c r="G25" s="39" t="s">
        <v>4</v>
      </c>
      <c r="H25" s="45">
        <v>140.5</v>
      </c>
      <c r="I25" s="45"/>
      <c r="J25" s="39">
        <v>101</v>
      </c>
      <c r="K25" s="44">
        <f t="shared" si="0"/>
        <v>10539.67</v>
      </c>
      <c r="L25" s="44"/>
      <c r="M25" s="6">
        <f t="shared" si="1"/>
        <v>0.08</v>
      </c>
      <c r="N25" s="39">
        <v>2005</v>
      </c>
      <c r="O25" s="8">
        <v>42346</v>
      </c>
      <c r="P25" s="45">
        <v>141.25</v>
      </c>
      <c r="Q25" s="45"/>
      <c r="R25" s="46">
        <f t="shared" si="2"/>
        <v>7407</v>
      </c>
      <c r="S25" s="46"/>
      <c r="T25" s="47">
        <f t="shared" si="3"/>
        <v>75</v>
      </c>
      <c r="U25" s="47"/>
    </row>
    <row r="26" spans="2:21" ht="13.5">
      <c r="B26" s="39">
        <v>19</v>
      </c>
      <c r="C26" s="44">
        <f t="shared" si="4"/>
        <v>1061374</v>
      </c>
      <c r="D26" s="44"/>
      <c r="E26" s="39">
        <v>2006</v>
      </c>
      <c r="F26" s="8">
        <v>42023</v>
      </c>
      <c r="G26" s="39" t="s">
        <v>4</v>
      </c>
      <c r="H26" s="45">
        <v>139.75</v>
      </c>
      <c r="I26" s="45"/>
      <c r="J26" s="39">
        <v>97</v>
      </c>
      <c r="K26" s="44">
        <f t="shared" si="0"/>
        <v>10613.74</v>
      </c>
      <c r="L26" s="44"/>
      <c r="M26" s="6">
        <f t="shared" si="1"/>
        <v>0.08</v>
      </c>
      <c r="N26" s="39">
        <v>2006</v>
      </c>
      <c r="O26" s="8">
        <v>42042</v>
      </c>
      <c r="P26" s="45">
        <v>151.5</v>
      </c>
      <c r="Q26" s="45"/>
      <c r="R26" s="46">
        <f t="shared" si="2"/>
        <v>116049</v>
      </c>
      <c r="S26" s="46"/>
      <c r="T26" s="47">
        <f t="shared" si="3"/>
        <v>1175</v>
      </c>
      <c r="U26" s="47"/>
    </row>
    <row r="27" spans="2:21" ht="13.5">
      <c r="B27" s="39">
        <v>20</v>
      </c>
      <c r="C27" s="44">
        <f t="shared" si="4"/>
        <v>1177423</v>
      </c>
      <c r="D27" s="44"/>
      <c r="E27" s="39">
        <v>2006</v>
      </c>
      <c r="F27" s="8">
        <v>42147</v>
      </c>
      <c r="G27" s="39" t="s">
        <v>4</v>
      </c>
      <c r="H27" s="45">
        <v>143.86</v>
      </c>
      <c r="I27" s="45"/>
      <c r="J27" s="39">
        <v>124</v>
      </c>
      <c r="K27" s="44">
        <f t="shared" si="0"/>
        <v>11774.23</v>
      </c>
      <c r="L27" s="44"/>
      <c r="M27" s="6">
        <f t="shared" si="1"/>
        <v>0.07</v>
      </c>
      <c r="N27" s="39">
        <v>2006</v>
      </c>
      <c r="O27" s="8">
        <v>42195</v>
      </c>
      <c r="P27" s="45">
        <v>145.31</v>
      </c>
      <c r="Q27" s="45"/>
      <c r="R27" s="46">
        <f t="shared" si="2"/>
        <v>12530</v>
      </c>
      <c r="S27" s="46"/>
      <c r="T27" s="47">
        <f t="shared" si="3"/>
        <v>144.99999999999886</v>
      </c>
      <c r="U27" s="47"/>
    </row>
    <row r="28" spans="2:21" ht="13.5">
      <c r="B28" s="39">
        <v>21</v>
      </c>
      <c r="C28" s="44">
        <f t="shared" si="4"/>
        <v>1189953</v>
      </c>
      <c r="D28" s="44"/>
      <c r="E28" s="39">
        <v>2007</v>
      </c>
      <c r="F28" s="8">
        <v>42093</v>
      </c>
      <c r="G28" s="39" t="s">
        <v>4</v>
      </c>
      <c r="H28" s="45">
        <v>157.59</v>
      </c>
      <c r="I28" s="45"/>
      <c r="J28" s="39">
        <v>94</v>
      </c>
      <c r="K28" s="44">
        <f t="shared" si="0"/>
        <v>11899.53</v>
      </c>
      <c r="L28" s="44"/>
      <c r="M28" s="6">
        <f t="shared" si="1"/>
        <v>0.1</v>
      </c>
      <c r="N28" s="39">
        <v>2007</v>
      </c>
      <c r="O28" s="8">
        <v>42209</v>
      </c>
      <c r="P28" s="45">
        <v>166.49</v>
      </c>
      <c r="Q28" s="45"/>
      <c r="R28" s="46">
        <f>IF(O28="","",ROUNDDOWN((IF(G28="売",H28-P28,P28-H28))*M28*10000000/81,0))</f>
        <v>109876</v>
      </c>
      <c r="S28" s="46"/>
      <c r="T28" s="47">
        <f t="shared" si="3"/>
        <v>890.0000000000006</v>
      </c>
      <c r="U28" s="47"/>
    </row>
    <row r="29" spans="2:21" ht="13.5">
      <c r="B29" s="39">
        <v>22</v>
      </c>
      <c r="C29" s="44">
        <f t="shared" si="4"/>
        <v>1299829</v>
      </c>
      <c r="D29" s="44"/>
      <c r="E29" s="39">
        <v>2007</v>
      </c>
      <c r="F29" s="8">
        <v>42261</v>
      </c>
      <c r="G29" s="39" t="s">
        <v>4</v>
      </c>
      <c r="H29" s="45">
        <v>160.22</v>
      </c>
      <c r="I29" s="45"/>
      <c r="J29" s="39">
        <v>145</v>
      </c>
      <c r="K29" s="44">
        <f t="shared" si="0"/>
        <v>12998.29</v>
      </c>
      <c r="L29" s="44"/>
      <c r="M29" s="6">
        <f t="shared" si="1"/>
        <v>0.07</v>
      </c>
      <c r="N29" s="39">
        <v>2007</v>
      </c>
      <c r="O29" s="8">
        <v>42320</v>
      </c>
      <c r="P29" s="45">
        <v>160.45</v>
      </c>
      <c r="Q29" s="45"/>
      <c r="R29" s="46">
        <f t="shared" si="2"/>
        <v>1987</v>
      </c>
      <c r="S29" s="46"/>
      <c r="T29" s="47">
        <f t="shared" si="3"/>
        <v>22.999999999998977</v>
      </c>
      <c r="U29" s="47"/>
    </row>
    <row r="30" spans="2:21" ht="13.5">
      <c r="B30" s="39">
        <v>23</v>
      </c>
      <c r="C30" s="44">
        <f t="shared" si="4"/>
        <v>1301816</v>
      </c>
      <c r="D30" s="44"/>
      <c r="E30" s="39">
        <v>2007</v>
      </c>
      <c r="F30" s="8">
        <v>42330</v>
      </c>
      <c r="G30" s="39" t="s">
        <v>3</v>
      </c>
      <c r="H30" s="45">
        <v>160.83</v>
      </c>
      <c r="I30" s="45"/>
      <c r="J30" s="39">
        <v>144</v>
      </c>
      <c r="K30" s="44">
        <f t="shared" si="0"/>
        <v>13018.16</v>
      </c>
      <c r="L30" s="44"/>
      <c r="M30" s="6">
        <f t="shared" si="1"/>
        <v>0.07</v>
      </c>
      <c r="N30" s="39">
        <v>2007</v>
      </c>
      <c r="O30" s="8">
        <v>42336</v>
      </c>
      <c r="P30" s="45">
        <v>162.25</v>
      </c>
      <c r="Q30" s="45"/>
      <c r="R30" s="46">
        <f t="shared" si="2"/>
        <v>-12271</v>
      </c>
      <c r="S30" s="46"/>
      <c r="T30" s="47">
        <f t="shared" si="3"/>
        <v>-144</v>
      </c>
      <c r="U30" s="47"/>
    </row>
    <row r="31" spans="2:21" ht="13.5">
      <c r="B31" s="39">
        <v>24</v>
      </c>
      <c r="C31" s="44">
        <f t="shared" si="4"/>
        <v>1289545</v>
      </c>
      <c r="D31" s="44"/>
      <c r="E31" s="39">
        <v>2007</v>
      </c>
      <c r="F31" s="8">
        <v>42342</v>
      </c>
      <c r="G31" s="39" t="s">
        <v>4</v>
      </c>
      <c r="H31" s="45">
        <v>162.38</v>
      </c>
      <c r="I31" s="45"/>
      <c r="J31" s="39">
        <v>144</v>
      </c>
      <c r="K31" s="44">
        <f t="shared" si="0"/>
        <v>12895.45</v>
      </c>
      <c r="L31" s="44"/>
      <c r="M31" s="6">
        <f t="shared" si="1"/>
        <v>0.07</v>
      </c>
      <c r="N31" s="39">
        <v>2008</v>
      </c>
      <c r="O31" s="8">
        <v>42006</v>
      </c>
      <c r="P31" s="45">
        <v>160.74</v>
      </c>
      <c r="Q31" s="45"/>
      <c r="R31" s="46">
        <f t="shared" si="2"/>
        <v>-14172</v>
      </c>
      <c r="S31" s="46"/>
      <c r="T31" s="47">
        <f t="shared" si="3"/>
        <v>-144</v>
      </c>
      <c r="U31" s="47"/>
    </row>
    <row r="32" spans="2:21" ht="13.5">
      <c r="B32" s="39">
        <v>25</v>
      </c>
      <c r="C32" s="44">
        <f t="shared" si="4"/>
        <v>1275373</v>
      </c>
      <c r="D32" s="44"/>
      <c r="E32" s="39">
        <v>2008</v>
      </c>
      <c r="F32" s="8">
        <v>42022</v>
      </c>
      <c r="G32" s="39" t="s">
        <v>3</v>
      </c>
      <c r="H32" s="45">
        <v>155.72</v>
      </c>
      <c r="I32" s="45"/>
      <c r="J32" s="39">
        <v>217</v>
      </c>
      <c r="K32" s="44">
        <f t="shared" si="0"/>
        <v>12753.73</v>
      </c>
      <c r="L32" s="44"/>
      <c r="M32" s="6">
        <f t="shared" si="1"/>
        <v>0.04</v>
      </c>
      <c r="N32" s="39">
        <v>2008</v>
      </c>
      <c r="O32" s="8">
        <v>42028</v>
      </c>
      <c r="P32" s="45">
        <v>157.79</v>
      </c>
      <c r="Q32" s="45"/>
      <c r="R32" s="46">
        <f t="shared" si="2"/>
        <v>-10222</v>
      </c>
      <c r="S32" s="46"/>
      <c r="T32" s="47">
        <f t="shared" si="3"/>
        <v>-217</v>
      </c>
      <c r="U32" s="47"/>
    </row>
    <row r="33" spans="2:21" ht="13.5">
      <c r="B33" s="39">
        <v>26</v>
      </c>
      <c r="C33" s="44">
        <f t="shared" si="4"/>
        <v>1265151</v>
      </c>
      <c r="D33" s="44"/>
      <c r="E33" s="39">
        <v>2008</v>
      </c>
      <c r="F33" s="8">
        <v>42193</v>
      </c>
      <c r="G33" s="39" t="s">
        <v>4</v>
      </c>
      <c r="H33" s="45">
        <v>168.56</v>
      </c>
      <c r="I33" s="45"/>
      <c r="J33" s="39">
        <v>137</v>
      </c>
      <c r="K33" s="44">
        <f t="shared" si="0"/>
        <v>12651.51</v>
      </c>
      <c r="L33" s="44"/>
      <c r="M33" s="6">
        <f t="shared" si="1"/>
        <v>0.07</v>
      </c>
      <c r="N33" s="39">
        <v>2008</v>
      </c>
      <c r="O33" s="8">
        <v>42200</v>
      </c>
      <c r="P33" s="45">
        <v>167.19</v>
      </c>
      <c r="Q33" s="45"/>
      <c r="R33" s="46">
        <f t="shared" si="2"/>
        <v>-11839</v>
      </c>
      <c r="S33" s="46"/>
      <c r="T33" s="47">
        <f t="shared" si="3"/>
        <v>-137</v>
      </c>
      <c r="U33" s="47"/>
    </row>
    <row r="34" spans="2:21" ht="13.5">
      <c r="B34" s="39">
        <v>27</v>
      </c>
      <c r="C34" s="44">
        <f t="shared" si="4"/>
        <v>1253312</v>
      </c>
      <c r="D34" s="44"/>
      <c r="E34" s="39">
        <v>2008</v>
      </c>
      <c r="F34" s="8">
        <v>42216</v>
      </c>
      <c r="G34" s="39" t="s">
        <v>3</v>
      </c>
      <c r="H34" s="45">
        <v>168.05</v>
      </c>
      <c r="I34" s="45"/>
      <c r="J34" s="39">
        <v>115</v>
      </c>
      <c r="K34" s="44">
        <f t="shared" si="0"/>
        <v>12533.12</v>
      </c>
      <c r="L34" s="44"/>
      <c r="M34" s="6">
        <f t="shared" si="1"/>
        <v>0.08</v>
      </c>
      <c r="N34" s="39">
        <v>2008</v>
      </c>
      <c r="O34" s="8">
        <v>42222</v>
      </c>
      <c r="P34" s="45">
        <v>169.2</v>
      </c>
      <c r="Q34" s="45"/>
      <c r="R34" s="46">
        <f t="shared" si="2"/>
        <v>-11358</v>
      </c>
      <c r="S34" s="46"/>
      <c r="T34" s="47">
        <f t="shared" si="3"/>
        <v>-115</v>
      </c>
      <c r="U34" s="47"/>
    </row>
    <row r="35" spans="2:21" ht="13.5">
      <c r="B35" s="39">
        <v>28</v>
      </c>
      <c r="C35" s="44">
        <f t="shared" si="4"/>
        <v>1241954</v>
      </c>
      <c r="D35" s="44"/>
      <c r="E35" s="39">
        <v>2008</v>
      </c>
      <c r="F35" s="8">
        <v>42257</v>
      </c>
      <c r="G35" s="39" t="s">
        <v>3</v>
      </c>
      <c r="H35" s="45">
        <v>150.16</v>
      </c>
      <c r="I35" s="45"/>
      <c r="J35" s="39">
        <v>240</v>
      </c>
      <c r="K35" s="44">
        <f t="shared" si="0"/>
        <v>12419.54</v>
      </c>
      <c r="L35" s="44"/>
      <c r="M35" s="6">
        <f t="shared" si="1"/>
        <v>0.04</v>
      </c>
      <c r="N35" s="39">
        <v>2008</v>
      </c>
      <c r="O35" s="8">
        <v>42259</v>
      </c>
      <c r="P35" s="45">
        <v>152.56</v>
      </c>
      <c r="Q35" s="45"/>
      <c r="R35" s="46">
        <f t="shared" si="2"/>
        <v>-11851</v>
      </c>
      <c r="S35" s="46"/>
      <c r="T35" s="47">
        <f t="shared" si="3"/>
        <v>-240</v>
      </c>
      <c r="U35" s="47"/>
    </row>
    <row r="36" spans="2:21" ht="13.5">
      <c r="B36" s="39">
        <v>29</v>
      </c>
      <c r="C36" s="44">
        <f t="shared" si="4"/>
        <v>1230103</v>
      </c>
      <c r="D36" s="44"/>
      <c r="E36" s="39">
        <v>2008</v>
      </c>
      <c r="F36" s="8">
        <v>42284</v>
      </c>
      <c r="G36" s="39" t="s">
        <v>3</v>
      </c>
      <c r="H36" s="45">
        <v>136.49</v>
      </c>
      <c r="I36" s="45"/>
      <c r="J36" s="39">
        <v>451</v>
      </c>
      <c r="K36" s="44">
        <f t="shared" si="0"/>
        <v>12301.03</v>
      </c>
      <c r="L36" s="44"/>
      <c r="M36" s="6">
        <f t="shared" si="1"/>
        <v>0.02</v>
      </c>
      <c r="N36" s="39">
        <v>2008</v>
      </c>
      <c r="O36" s="8">
        <v>42291</v>
      </c>
      <c r="P36" s="45">
        <v>141</v>
      </c>
      <c r="Q36" s="45"/>
      <c r="R36" s="46">
        <f t="shared" si="2"/>
        <v>-11135</v>
      </c>
      <c r="S36" s="46"/>
      <c r="T36" s="47">
        <f t="shared" si="3"/>
        <v>-451</v>
      </c>
      <c r="U36" s="47"/>
    </row>
    <row r="37" spans="2:21" ht="13.5">
      <c r="B37" s="39">
        <v>30</v>
      </c>
      <c r="C37" s="44">
        <f t="shared" si="4"/>
        <v>1218968</v>
      </c>
      <c r="D37" s="44"/>
      <c r="E37" s="39">
        <v>2009</v>
      </c>
      <c r="F37" s="8">
        <v>42150</v>
      </c>
      <c r="G37" s="39" t="s">
        <v>4</v>
      </c>
      <c r="H37" s="45">
        <v>133.28</v>
      </c>
      <c r="I37" s="45"/>
      <c r="J37" s="39">
        <v>186</v>
      </c>
      <c r="K37" s="44">
        <f t="shared" si="0"/>
        <v>12189.68</v>
      </c>
      <c r="L37" s="44"/>
      <c r="M37" s="6">
        <f t="shared" si="1"/>
        <v>0.05</v>
      </c>
      <c r="N37" s="39">
        <v>2009</v>
      </c>
      <c r="O37" s="8">
        <v>42178</v>
      </c>
      <c r="P37" s="45">
        <v>131.42</v>
      </c>
      <c r="Q37" s="45"/>
      <c r="R37" s="46">
        <f t="shared" si="2"/>
        <v>-11481</v>
      </c>
      <c r="S37" s="46"/>
      <c r="T37" s="47">
        <f t="shared" si="3"/>
        <v>-186</v>
      </c>
      <c r="U37" s="47"/>
    </row>
    <row r="38" spans="2:21" ht="13.5">
      <c r="B38" s="39">
        <v>31</v>
      </c>
      <c r="C38" s="44">
        <f t="shared" si="4"/>
        <v>1207487</v>
      </c>
      <c r="D38" s="44"/>
      <c r="E38" s="39">
        <v>2009</v>
      </c>
      <c r="F38" s="8">
        <v>42201</v>
      </c>
      <c r="G38" s="39" t="s">
        <v>4</v>
      </c>
      <c r="H38" s="45">
        <v>133.22</v>
      </c>
      <c r="I38" s="45"/>
      <c r="J38" s="39">
        <v>167</v>
      </c>
      <c r="K38" s="44">
        <f t="shared" si="0"/>
        <v>12074.87</v>
      </c>
      <c r="L38" s="44"/>
      <c r="M38" s="6">
        <f t="shared" si="1"/>
        <v>0.05</v>
      </c>
      <c r="N38" s="39">
        <v>2009</v>
      </c>
      <c r="O38" s="8">
        <v>42233</v>
      </c>
      <c r="P38" s="45">
        <v>132.75</v>
      </c>
      <c r="Q38" s="45"/>
      <c r="R38" s="46">
        <f t="shared" si="2"/>
        <v>-2901</v>
      </c>
      <c r="S38" s="46"/>
      <c r="T38" s="47">
        <f t="shared" si="3"/>
        <v>-167</v>
      </c>
      <c r="U38" s="47"/>
    </row>
    <row r="39" spans="2:21" ht="13.5">
      <c r="B39" s="39">
        <v>32</v>
      </c>
      <c r="C39" s="44">
        <f t="shared" si="4"/>
        <v>1204586</v>
      </c>
      <c r="D39" s="44"/>
      <c r="E39" s="39">
        <v>2009</v>
      </c>
      <c r="F39" s="8">
        <v>42265</v>
      </c>
      <c r="G39" s="39" t="s">
        <v>4</v>
      </c>
      <c r="H39" s="45">
        <v>134.63</v>
      </c>
      <c r="I39" s="45"/>
      <c r="J39" s="39">
        <v>97</v>
      </c>
      <c r="K39" s="44">
        <f t="shared" si="0"/>
        <v>12045.86</v>
      </c>
      <c r="L39" s="44"/>
      <c r="M39" s="6">
        <f t="shared" si="1"/>
        <v>0.1</v>
      </c>
      <c r="N39" s="39">
        <v>2009</v>
      </c>
      <c r="O39" s="8">
        <v>42271</v>
      </c>
      <c r="P39" s="45">
        <v>133.66</v>
      </c>
      <c r="Q39" s="45"/>
      <c r="R39" s="46">
        <f t="shared" si="2"/>
        <v>-11975</v>
      </c>
      <c r="S39" s="46"/>
      <c r="T39" s="47">
        <f t="shared" si="3"/>
        <v>-97</v>
      </c>
      <c r="U39" s="47"/>
    </row>
    <row r="40" spans="2:21" ht="13.5">
      <c r="B40" s="39">
        <v>33</v>
      </c>
      <c r="C40" s="44">
        <f t="shared" si="4"/>
        <v>1192611</v>
      </c>
      <c r="D40" s="44"/>
      <c r="E40" s="39">
        <v>2009</v>
      </c>
      <c r="F40" s="8">
        <v>133.73</v>
      </c>
      <c r="G40" s="39" t="s">
        <v>4</v>
      </c>
      <c r="H40" s="45">
        <v>133</v>
      </c>
      <c r="I40" s="45"/>
      <c r="J40" s="39">
        <v>149</v>
      </c>
      <c r="K40" s="44">
        <f t="shared" si="0"/>
        <v>11926.11</v>
      </c>
      <c r="L40" s="44"/>
      <c r="M40" s="6">
        <f t="shared" si="1"/>
        <v>0.06</v>
      </c>
      <c r="N40" s="39">
        <v>2009</v>
      </c>
      <c r="O40" s="8">
        <v>42310</v>
      </c>
      <c r="P40" s="45">
        <v>132.25</v>
      </c>
      <c r="Q40" s="45"/>
      <c r="R40" s="46">
        <f t="shared" si="2"/>
        <v>-5555</v>
      </c>
      <c r="S40" s="46"/>
      <c r="T40" s="47">
        <f t="shared" si="3"/>
        <v>-149</v>
      </c>
      <c r="U40" s="47"/>
    </row>
    <row r="41" spans="2:21" ht="13.5">
      <c r="B41" s="39">
        <v>34</v>
      </c>
      <c r="C41" s="44">
        <f t="shared" si="4"/>
        <v>1187056</v>
      </c>
      <c r="D41" s="44"/>
      <c r="E41" s="39">
        <v>2010</v>
      </c>
      <c r="F41" s="8">
        <v>42134</v>
      </c>
      <c r="G41" s="39" t="s">
        <v>3</v>
      </c>
      <c r="H41" s="45">
        <v>118.02</v>
      </c>
      <c r="I41" s="45"/>
      <c r="J41" s="39">
        <v>421</v>
      </c>
      <c r="K41" s="44">
        <f t="shared" si="0"/>
        <v>11870.56</v>
      </c>
      <c r="L41" s="44"/>
      <c r="M41" s="6">
        <f t="shared" si="1"/>
        <v>0.02</v>
      </c>
      <c r="N41" s="39">
        <v>2010</v>
      </c>
      <c r="O41" s="8">
        <v>42201</v>
      </c>
      <c r="P41" s="45">
        <v>113.4</v>
      </c>
      <c r="Q41" s="45"/>
      <c r="R41" s="46">
        <f t="shared" si="2"/>
        <v>11407</v>
      </c>
      <c r="S41" s="46"/>
      <c r="T41" s="47">
        <f t="shared" si="3"/>
        <v>461.99999999999903</v>
      </c>
      <c r="U41" s="47"/>
    </row>
    <row r="42" spans="2:21" ht="13.5">
      <c r="B42" s="39">
        <v>35</v>
      </c>
      <c r="C42" s="44">
        <f t="shared" si="4"/>
        <v>1198463</v>
      </c>
      <c r="D42" s="44"/>
      <c r="E42" s="39">
        <v>2010</v>
      </c>
      <c r="F42" s="8">
        <v>42261</v>
      </c>
      <c r="G42" s="39" t="s">
        <v>4</v>
      </c>
      <c r="H42" s="45">
        <v>108.27</v>
      </c>
      <c r="I42" s="45"/>
      <c r="J42" s="39">
        <v>153</v>
      </c>
      <c r="K42" s="44">
        <f t="shared" si="0"/>
        <v>11984.630000000001</v>
      </c>
      <c r="L42" s="44"/>
      <c r="M42" s="6">
        <f t="shared" si="1"/>
        <v>0.06</v>
      </c>
      <c r="N42" s="39">
        <v>2010</v>
      </c>
      <c r="O42" s="8">
        <v>42320</v>
      </c>
      <c r="P42" s="45">
        <v>111.51</v>
      </c>
      <c r="Q42" s="45"/>
      <c r="R42" s="46">
        <f t="shared" si="2"/>
        <v>24000</v>
      </c>
      <c r="S42" s="46"/>
      <c r="T42" s="47">
        <f t="shared" si="3"/>
        <v>324.0000000000009</v>
      </c>
      <c r="U42" s="47"/>
    </row>
    <row r="43" spans="2:21" ht="13.5">
      <c r="B43" s="39">
        <v>36</v>
      </c>
      <c r="C43" s="44">
        <f t="shared" si="4"/>
        <v>1222463</v>
      </c>
      <c r="D43" s="44"/>
      <c r="E43" s="39">
        <v>2011</v>
      </c>
      <c r="F43" s="8">
        <v>42158</v>
      </c>
      <c r="G43" s="39" t="s">
        <v>4</v>
      </c>
      <c r="H43" s="45">
        <v>117.57</v>
      </c>
      <c r="I43" s="45"/>
      <c r="J43" s="39">
        <v>171</v>
      </c>
      <c r="K43" s="44">
        <f t="shared" si="0"/>
        <v>12224.630000000001</v>
      </c>
      <c r="L43" s="44"/>
      <c r="M43" s="6">
        <f t="shared" si="1"/>
        <v>0.05</v>
      </c>
      <c r="N43" s="39">
        <v>2011</v>
      </c>
      <c r="O43" s="8">
        <v>42165</v>
      </c>
      <c r="P43" s="45">
        <v>115.86</v>
      </c>
      <c r="Q43" s="45"/>
      <c r="R43" s="46">
        <f t="shared" si="2"/>
        <v>-10555</v>
      </c>
      <c r="S43" s="46"/>
      <c r="T43" s="47">
        <f t="shared" si="3"/>
        <v>-171</v>
      </c>
      <c r="U43" s="47"/>
    </row>
    <row r="44" spans="2:21" ht="13.5">
      <c r="B44" s="39">
        <v>37</v>
      </c>
      <c r="C44" s="44">
        <f t="shared" si="4"/>
        <v>1211908</v>
      </c>
      <c r="D44" s="44"/>
      <c r="E44" s="39">
        <v>2011</v>
      </c>
      <c r="F44" s="8">
        <v>42219</v>
      </c>
      <c r="G44" s="39" t="s">
        <v>3</v>
      </c>
      <c r="H44" s="45">
        <v>110.92</v>
      </c>
      <c r="I44" s="45"/>
      <c r="J44" s="39">
        <v>324</v>
      </c>
      <c r="K44" s="44">
        <f t="shared" si="0"/>
        <v>12119.08</v>
      </c>
      <c r="L44" s="44"/>
      <c r="M44" s="6">
        <f t="shared" si="1"/>
        <v>0.03</v>
      </c>
      <c r="N44" s="39">
        <v>2011</v>
      </c>
      <c r="O44" s="8">
        <v>42287</v>
      </c>
      <c r="P44" s="45">
        <v>104.95</v>
      </c>
      <c r="Q44" s="45"/>
      <c r="R44" s="46">
        <f t="shared" si="2"/>
        <v>22111</v>
      </c>
      <c r="S44" s="46"/>
      <c r="T44" s="47">
        <f t="shared" si="3"/>
        <v>596.9999999999999</v>
      </c>
      <c r="U44" s="47"/>
    </row>
    <row r="45" spans="2:21" ht="13.5">
      <c r="B45" s="39">
        <v>38</v>
      </c>
      <c r="C45" s="44">
        <f t="shared" si="4"/>
        <v>1234019</v>
      </c>
      <c r="D45" s="44"/>
      <c r="E45" s="39">
        <v>2012</v>
      </c>
      <c r="F45" s="8">
        <v>42075</v>
      </c>
      <c r="G45" s="39" t="s">
        <v>4</v>
      </c>
      <c r="H45" s="45">
        <v>108.28</v>
      </c>
      <c r="I45" s="45"/>
      <c r="J45" s="39">
        <v>80</v>
      </c>
      <c r="K45" s="44">
        <f t="shared" si="0"/>
        <v>12340.19</v>
      </c>
      <c r="L45" s="44"/>
      <c r="M45" s="6">
        <f t="shared" si="1"/>
        <v>0.12</v>
      </c>
      <c r="N45" s="39">
        <v>2012</v>
      </c>
      <c r="O45" s="8">
        <v>42098</v>
      </c>
      <c r="P45" s="45">
        <v>107.48</v>
      </c>
      <c r="Q45" s="45"/>
      <c r="R45" s="46">
        <f t="shared" si="2"/>
        <v>-11851</v>
      </c>
      <c r="S45" s="46"/>
      <c r="T45" s="47">
        <f t="shared" si="3"/>
        <v>-80</v>
      </c>
      <c r="U45" s="47"/>
    </row>
    <row r="46" spans="2:21" ht="13.5">
      <c r="B46" s="39">
        <v>39</v>
      </c>
      <c r="C46" s="44">
        <f t="shared" si="4"/>
        <v>1222168</v>
      </c>
      <c r="D46" s="44"/>
      <c r="E46" s="39">
        <v>2012</v>
      </c>
      <c r="F46" s="8">
        <v>42260</v>
      </c>
      <c r="G46" s="39" t="s">
        <v>4</v>
      </c>
      <c r="H46" s="45">
        <v>100.76</v>
      </c>
      <c r="I46" s="45"/>
      <c r="J46" s="39">
        <v>133</v>
      </c>
      <c r="K46" s="44">
        <f t="shared" si="0"/>
        <v>12221.68</v>
      </c>
      <c r="L46" s="44"/>
      <c r="M46" s="6">
        <f t="shared" si="1"/>
        <v>0.07</v>
      </c>
      <c r="N46" s="39">
        <v>2013</v>
      </c>
      <c r="O46" s="8">
        <v>42168</v>
      </c>
      <c r="P46" s="45">
        <v>124.91</v>
      </c>
      <c r="Q46" s="45"/>
      <c r="R46" s="46">
        <f t="shared" si="2"/>
        <v>208703</v>
      </c>
      <c r="S46" s="46"/>
      <c r="T46" s="47">
        <f t="shared" si="3"/>
        <v>2414.999999999999</v>
      </c>
      <c r="U46" s="47"/>
    </row>
    <row r="47" spans="2:21" ht="13.5">
      <c r="B47" s="39">
        <v>40</v>
      </c>
      <c r="C47" s="44">
        <f t="shared" si="4"/>
        <v>1430871</v>
      </c>
      <c r="D47" s="44"/>
      <c r="E47" s="39">
        <v>2013</v>
      </c>
      <c r="F47" s="8">
        <v>42321</v>
      </c>
      <c r="G47" s="39" t="s">
        <v>4</v>
      </c>
      <c r="H47" s="45">
        <v>133.96</v>
      </c>
      <c r="I47" s="45"/>
      <c r="J47" s="39">
        <v>75</v>
      </c>
      <c r="K47" s="44">
        <f t="shared" si="0"/>
        <v>14308.710000000001</v>
      </c>
      <c r="L47" s="44"/>
      <c r="M47" s="6">
        <f t="shared" si="1"/>
        <v>0.15</v>
      </c>
      <c r="N47" s="39">
        <v>2014</v>
      </c>
      <c r="O47" s="8">
        <v>42017</v>
      </c>
      <c r="P47" s="45">
        <v>140.99</v>
      </c>
      <c r="Q47" s="45"/>
      <c r="R47" s="46">
        <f t="shared" si="2"/>
        <v>130185</v>
      </c>
      <c r="S47" s="46"/>
      <c r="T47" s="47">
        <f t="shared" si="3"/>
        <v>703.0000000000001</v>
      </c>
      <c r="U47" s="47"/>
    </row>
    <row r="48" spans="2:21" ht="13.5">
      <c r="B48" s="39">
        <v>41</v>
      </c>
      <c r="C48" s="44">
        <f t="shared" si="4"/>
        <v>1561056</v>
      </c>
      <c r="D48" s="44"/>
      <c r="E48" s="39">
        <v>2014</v>
      </c>
      <c r="F48" s="8">
        <v>42164</v>
      </c>
      <c r="G48" s="39" t="s">
        <v>4</v>
      </c>
      <c r="H48" s="45">
        <v>139.96</v>
      </c>
      <c r="I48" s="45"/>
      <c r="J48" s="39">
        <v>131</v>
      </c>
      <c r="K48" s="44">
        <f t="shared" si="0"/>
        <v>15610.56</v>
      </c>
      <c r="L48" s="44"/>
      <c r="M48" s="6">
        <f t="shared" si="1"/>
        <v>0.09</v>
      </c>
      <c r="N48" s="39">
        <v>2014</v>
      </c>
      <c r="O48" s="8">
        <v>42165</v>
      </c>
      <c r="P48" s="45">
        <v>138.65</v>
      </c>
      <c r="Q48" s="45"/>
      <c r="R48" s="46">
        <f t="shared" si="2"/>
        <v>-14555</v>
      </c>
      <c r="S48" s="46"/>
      <c r="T48" s="47">
        <f t="shared" si="3"/>
        <v>-131</v>
      </c>
      <c r="U48" s="47"/>
    </row>
    <row r="49" spans="2:21" ht="13.5">
      <c r="B49" s="39">
        <v>42</v>
      </c>
      <c r="C49" s="44">
        <f t="shared" si="4"/>
        <v>1546501</v>
      </c>
      <c r="D49" s="44"/>
      <c r="E49" s="39">
        <v>2014</v>
      </c>
      <c r="F49" s="8">
        <v>42333</v>
      </c>
      <c r="G49" s="39" t="s">
        <v>4</v>
      </c>
      <c r="H49" s="45">
        <v>147.4</v>
      </c>
      <c r="I49" s="45"/>
      <c r="J49" s="39">
        <v>121</v>
      </c>
      <c r="K49" s="44">
        <f t="shared" si="0"/>
        <v>15465.01</v>
      </c>
      <c r="L49" s="44"/>
      <c r="M49" s="6">
        <f t="shared" si="1"/>
        <v>0.1</v>
      </c>
      <c r="N49" s="39">
        <v>2014</v>
      </c>
      <c r="O49" s="8">
        <v>42341</v>
      </c>
      <c r="P49" s="45">
        <v>146.93</v>
      </c>
      <c r="Q49" s="45"/>
      <c r="R49" s="46">
        <f t="shared" si="2"/>
        <v>-5802</v>
      </c>
      <c r="S49" s="46"/>
      <c r="T49" s="47">
        <f t="shared" si="3"/>
        <v>-121</v>
      </c>
      <c r="U49" s="47"/>
    </row>
    <row r="50" spans="2:21" ht="13.5">
      <c r="B50" s="39">
        <v>43</v>
      </c>
      <c r="C50" s="44">
        <f t="shared" si="4"/>
        <v>1540699</v>
      </c>
      <c r="D50" s="44"/>
      <c r="E50" s="39">
        <v>2015</v>
      </c>
      <c r="F50" s="8">
        <v>42198</v>
      </c>
      <c r="G50" s="39" t="s">
        <v>3</v>
      </c>
      <c r="H50" s="45">
        <v>135.53</v>
      </c>
      <c r="I50" s="45"/>
      <c r="J50" s="39">
        <v>230</v>
      </c>
      <c r="K50" s="44">
        <f t="shared" si="0"/>
        <v>15406.99</v>
      </c>
      <c r="L50" s="44"/>
      <c r="M50" s="6">
        <f t="shared" si="1"/>
        <v>0.05</v>
      </c>
      <c r="N50" s="39">
        <v>2015</v>
      </c>
      <c r="O50" s="8">
        <v>42227</v>
      </c>
      <c r="P50" s="45">
        <v>137.83</v>
      </c>
      <c r="Q50" s="45"/>
      <c r="R50" s="46">
        <f t="shared" si="2"/>
        <v>-14197</v>
      </c>
      <c r="S50" s="46"/>
      <c r="T50" s="47">
        <f t="shared" si="3"/>
        <v>-230</v>
      </c>
      <c r="U50" s="47"/>
    </row>
    <row r="51" spans="2:21" ht="13.5">
      <c r="B51" s="39">
        <v>44</v>
      </c>
      <c r="C51" s="44">
        <f t="shared" si="4"/>
        <v>1526502</v>
      </c>
      <c r="D51" s="44"/>
      <c r="E51" s="39">
        <v>2015</v>
      </c>
      <c r="F51" s="8">
        <v>42317</v>
      </c>
      <c r="G51" s="39" t="s">
        <v>3</v>
      </c>
      <c r="H51" s="45">
        <v>132.17</v>
      </c>
      <c r="I51" s="45"/>
      <c r="J51" s="39">
        <v>102</v>
      </c>
      <c r="K51" s="44">
        <f t="shared" si="0"/>
        <v>15265.02</v>
      </c>
      <c r="L51" s="44"/>
      <c r="M51" s="6">
        <f t="shared" si="1"/>
        <v>0.12</v>
      </c>
      <c r="N51" s="39">
        <v>2015</v>
      </c>
      <c r="O51" s="8">
        <v>42341</v>
      </c>
      <c r="P51" s="45">
        <v>133.19</v>
      </c>
      <c r="Q51" s="45"/>
      <c r="R51" s="46">
        <f t="shared" si="2"/>
        <v>-15111</v>
      </c>
      <c r="S51" s="46"/>
      <c r="T51" s="47">
        <f t="shared" si="3"/>
        <v>-102</v>
      </c>
      <c r="U51" s="47"/>
    </row>
    <row r="52" spans="2:21" ht="13.5">
      <c r="B52" s="39">
        <v>45</v>
      </c>
      <c r="C52" s="44">
        <f t="shared" si="4"/>
        <v>1511391</v>
      </c>
      <c r="D52" s="44"/>
      <c r="E52" s="39"/>
      <c r="F52" s="8"/>
      <c r="G52" s="39" t="s">
        <v>4</v>
      </c>
      <c r="H52" s="45"/>
      <c r="I52" s="45"/>
      <c r="J52" s="39"/>
      <c r="K52" s="44">
        <f t="shared" si="0"/>
      </c>
      <c r="L52" s="44"/>
      <c r="M52" s="6">
        <f t="shared" si="1"/>
      </c>
      <c r="N52" s="39"/>
      <c r="O52" s="8"/>
      <c r="P52" s="45"/>
      <c r="Q52" s="45"/>
      <c r="R52" s="46">
        <f t="shared" si="2"/>
      </c>
      <c r="S52" s="46"/>
      <c r="T52" s="47">
        <f t="shared" si="3"/>
      </c>
      <c r="U52" s="47"/>
    </row>
    <row r="53" spans="2:21" ht="13.5">
      <c r="B53" s="39">
        <v>46</v>
      </c>
      <c r="C53" s="44">
        <f t="shared" si="4"/>
      </c>
      <c r="D53" s="44"/>
      <c r="E53" s="39"/>
      <c r="F53" s="8"/>
      <c r="G53" s="39" t="s">
        <v>4</v>
      </c>
      <c r="H53" s="45"/>
      <c r="I53" s="45"/>
      <c r="J53" s="39"/>
      <c r="K53" s="44">
        <f t="shared" si="0"/>
      </c>
      <c r="L53" s="44"/>
      <c r="M53" s="6">
        <f t="shared" si="1"/>
      </c>
      <c r="N53" s="39"/>
      <c r="O53" s="8"/>
      <c r="P53" s="45"/>
      <c r="Q53" s="45"/>
      <c r="R53" s="46">
        <f t="shared" si="2"/>
      </c>
      <c r="S53" s="46"/>
      <c r="T53" s="47">
        <f t="shared" si="3"/>
      </c>
      <c r="U53" s="47"/>
    </row>
    <row r="54" spans="2:21" ht="13.5">
      <c r="B54" s="39">
        <v>47</v>
      </c>
      <c r="C54" s="44">
        <f t="shared" si="4"/>
      </c>
      <c r="D54" s="44"/>
      <c r="E54" s="39"/>
      <c r="F54" s="8"/>
      <c r="G54" s="39" t="s">
        <v>3</v>
      </c>
      <c r="H54" s="45"/>
      <c r="I54" s="45"/>
      <c r="J54" s="39"/>
      <c r="K54" s="44">
        <f t="shared" si="0"/>
      </c>
      <c r="L54" s="44"/>
      <c r="M54" s="6">
        <f t="shared" si="1"/>
      </c>
      <c r="N54" s="39"/>
      <c r="O54" s="8"/>
      <c r="P54" s="45"/>
      <c r="Q54" s="45"/>
      <c r="R54" s="46">
        <f t="shared" si="2"/>
      </c>
      <c r="S54" s="46"/>
      <c r="T54" s="47">
        <f t="shared" si="3"/>
      </c>
      <c r="U54" s="47"/>
    </row>
    <row r="55" spans="2:21" ht="13.5">
      <c r="B55" s="39">
        <v>48</v>
      </c>
      <c r="C55" s="44">
        <f t="shared" si="4"/>
      </c>
      <c r="D55" s="44"/>
      <c r="E55" s="39"/>
      <c r="F55" s="8"/>
      <c r="G55" s="39" t="s">
        <v>3</v>
      </c>
      <c r="H55" s="45"/>
      <c r="I55" s="45"/>
      <c r="J55" s="39"/>
      <c r="K55" s="44">
        <f t="shared" si="0"/>
      </c>
      <c r="L55" s="44"/>
      <c r="M55" s="6">
        <f t="shared" si="1"/>
      </c>
      <c r="N55" s="39"/>
      <c r="O55" s="8"/>
      <c r="P55" s="45"/>
      <c r="Q55" s="45"/>
      <c r="R55" s="46">
        <f t="shared" si="2"/>
      </c>
      <c r="S55" s="46"/>
      <c r="T55" s="47">
        <f t="shared" si="3"/>
      </c>
      <c r="U55" s="47"/>
    </row>
    <row r="56" spans="2:21" ht="13.5">
      <c r="B56" s="39">
        <v>49</v>
      </c>
      <c r="C56" s="44">
        <f t="shared" si="4"/>
      </c>
      <c r="D56" s="44"/>
      <c r="E56" s="39"/>
      <c r="F56" s="8"/>
      <c r="G56" s="39" t="s">
        <v>3</v>
      </c>
      <c r="H56" s="45"/>
      <c r="I56" s="45"/>
      <c r="J56" s="39"/>
      <c r="K56" s="44">
        <f t="shared" si="0"/>
      </c>
      <c r="L56" s="44"/>
      <c r="M56" s="6">
        <f t="shared" si="1"/>
      </c>
      <c r="N56" s="39"/>
      <c r="O56" s="8"/>
      <c r="P56" s="45"/>
      <c r="Q56" s="45"/>
      <c r="R56" s="46">
        <f t="shared" si="2"/>
      </c>
      <c r="S56" s="46"/>
      <c r="T56" s="47">
        <f t="shared" si="3"/>
      </c>
      <c r="U56" s="47"/>
    </row>
    <row r="57" spans="2:21" ht="13.5">
      <c r="B57" s="39">
        <v>50</v>
      </c>
      <c r="C57" s="44">
        <f t="shared" si="4"/>
      </c>
      <c r="D57" s="44"/>
      <c r="E57" s="39"/>
      <c r="F57" s="8"/>
      <c r="G57" s="39" t="s">
        <v>3</v>
      </c>
      <c r="H57" s="45"/>
      <c r="I57" s="45"/>
      <c r="J57" s="39"/>
      <c r="K57" s="44">
        <f t="shared" si="0"/>
      </c>
      <c r="L57" s="44"/>
      <c r="M57" s="6">
        <f t="shared" si="1"/>
      </c>
      <c r="N57" s="39"/>
      <c r="O57" s="8"/>
      <c r="P57" s="45"/>
      <c r="Q57" s="45"/>
      <c r="R57" s="46">
        <f t="shared" si="2"/>
      </c>
      <c r="S57" s="46"/>
      <c r="T57" s="47">
        <f t="shared" si="3"/>
      </c>
      <c r="U57" s="47"/>
    </row>
    <row r="58" spans="2:21" ht="13.5">
      <c r="B58" s="39">
        <v>51</v>
      </c>
      <c r="C58" s="44">
        <f t="shared" si="4"/>
      </c>
      <c r="D58" s="44"/>
      <c r="E58" s="39"/>
      <c r="F58" s="8"/>
      <c r="G58" s="39" t="s">
        <v>3</v>
      </c>
      <c r="H58" s="45"/>
      <c r="I58" s="45"/>
      <c r="J58" s="39"/>
      <c r="K58" s="44">
        <f t="shared" si="0"/>
      </c>
      <c r="L58" s="44"/>
      <c r="M58" s="6">
        <f t="shared" si="1"/>
      </c>
      <c r="N58" s="39"/>
      <c r="O58" s="8"/>
      <c r="P58" s="45"/>
      <c r="Q58" s="45"/>
      <c r="R58" s="46">
        <f t="shared" si="2"/>
      </c>
      <c r="S58" s="46"/>
      <c r="T58" s="47">
        <f t="shared" si="3"/>
      </c>
      <c r="U58" s="47"/>
    </row>
    <row r="59" spans="2:21" ht="13.5">
      <c r="B59" s="39">
        <v>52</v>
      </c>
      <c r="C59" s="44">
        <f t="shared" si="4"/>
      </c>
      <c r="D59" s="44"/>
      <c r="E59" s="39"/>
      <c r="F59" s="8"/>
      <c r="G59" s="39" t="s">
        <v>3</v>
      </c>
      <c r="H59" s="45"/>
      <c r="I59" s="45"/>
      <c r="J59" s="39"/>
      <c r="K59" s="44">
        <f t="shared" si="0"/>
      </c>
      <c r="L59" s="44"/>
      <c r="M59" s="6">
        <f t="shared" si="1"/>
      </c>
      <c r="N59" s="39"/>
      <c r="O59" s="8"/>
      <c r="P59" s="45"/>
      <c r="Q59" s="45"/>
      <c r="R59" s="46">
        <f t="shared" si="2"/>
      </c>
      <c r="S59" s="46"/>
      <c r="T59" s="47">
        <f t="shared" si="3"/>
      </c>
      <c r="U59" s="47"/>
    </row>
    <row r="60" spans="2:21" ht="13.5">
      <c r="B60" s="39">
        <v>53</v>
      </c>
      <c r="C60" s="44">
        <f t="shared" si="4"/>
      </c>
      <c r="D60" s="44"/>
      <c r="E60" s="39"/>
      <c r="F60" s="8"/>
      <c r="G60" s="39" t="s">
        <v>3</v>
      </c>
      <c r="H60" s="45"/>
      <c r="I60" s="45"/>
      <c r="J60" s="39"/>
      <c r="K60" s="44">
        <f t="shared" si="0"/>
      </c>
      <c r="L60" s="44"/>
      <c r="M60" s="6">
        <f t="shared" si="1"/>
      </c>
      <c r="N60" s="39"/>
      <c r="O60" s="8"/>
      <c r="P60" s="45"/>
      <c r="Q60" s="45"/>
      <c r="R60" s="46">
        <f t="shared" si="2"/>
      </c>
      <c r="S60" s="46"/>
      <c r="T60" s="47">
        <f t="shared" si="3"/>
      </c>
      <c r="U60" s="47"/>
    </row>
    <row r="61" spans="2:21" ht="13.5">
      <c r="B61" s="39">
        <v>54</v>
      </c>
      <c r="C61" s="44">
        <f t="shared" si="4"/>
      </c>
      <c r="D61" s="44"/>
      <c r="E61" s="39"/>
      <c r="F61" s="8"/>
      <c r="G61" s="39" t="s">
        <v>3</v>
      </c>
      <c r="H61" s="45"/>
      <c r="I61" s="45"/>
      <c r="J61" s="39"/>
      <c r="K61" s="44">
        <f t="shared" si="0"/>
      </c>
      <c r="L61" s="44"/>
      <c r="M61" s="6">
        <f t="shared" si="1"/>
      </c>
      <c r="N61" s="39"/>
      <c r="O61" s="8"/>
      <c r="P61" s="45"/>
      <c r="Q61" s="45"/>
      <c r="R61" s="46">
        <f t="shared" si="2"/>
      </c>
      <c r="S61" s="46"/>
      <c r="T61" s="47">
        <f t="shared" si="3"/>
      </c>
      <c r="U61" s="47"/>
    </row>
    <row r="62" spans="2:21" ht="13.5">
      <c r="B62" s="39">
        <v>55</v>
      </c>
      <c r="C62" s="44">
        <f t="shared" si="4"/>
      </c>
      <c r="D62" s="44"/>
      <c r="E62" s="39"/>
      <c r="F62" s="8"/>
      <c r="G62" s="39" t="s">
        <v>4</v>
      </c>
      <c r="H62" s="45"/>
      <c r="I62" s="45"/>
      <c r="J62" s="39"/>
      <c r="K62" s="44">
        <f t="shared" si="0"/>
      </c>
      <c r="L62" s="44"/>
      <c r="M62" s="6">
        <f t="shared" si="1"/>
      </c>
      <c r="N62" s="39"/>
      <c r="O62" s="8"/>
      <c r="P62" s="45"/>
      <c r="Q62" s="45"/>
      <c r="R62" s="46">
        <f t="shared" si="2"/>
      </c>
      <c r="S62" s="46"/>
      <c r="T62" s="47">
        <f t="shared" si="3"/>
      </c>
      <c r="U62" s="47"/>
    </row>
    <row r="63" spans="2:21" ht="13.5">
      <c r="B63" s="39">
        <v>56</v>
      </c>
      <c r="C63" s="44">
        <f t="shared" si="4"/>
      </c>
      <c r="D63" s="44"/>
      <c r="E63" s="39"/>
      <c r="F63" s="8"/>
      <c r="G63" s="39" t="s">
        <v>3</v>
      </c>
      <c r="H63" s="45"/>
      <c r="I63" s="45"/>
      <c r="J63" s="39"/>
      <c r="K63" s="44">
        <f t="shared" si="0"/>
      </c>
      <c r="L63" s="44"/>
      <c r="M63" s="6">
        <f t="shared" si="1"/>
      </c>
      <c r="N63" s="39"/>
      <c r="O63" s="8"/>
      <c r="P63" s="45"/>
      <c r="Q63" s="45"/>
      <c r="R63" s="46">
        <f t="shared" si="2"/>
      </c>
      <c r="S63" s="46"/>
      <c r="T63" s="47">
        <f t="shared" si="3"/>
      </c>
      <c r="U63" s="47"/>
    </row>
    <row r="64" spans="2:21" ht="13.5">
      <c r="B64" s="39">
        <v>57</v>
      </c>
      <c r="C64" s="44">
        <f t="shared" si="4"/>
      </c>
      <c r="D64" s="44"/>
      <c r="E64" s="39"/>
      <c r="F64" s="8"/>
      <c r="G64" s="39" t="s">
        <v>3</v>
      </c>
      <c r="H64" s="45"/>
      <c r="I64" s="45"/>
      <c r="J64" s="39"/>
      <c r="K64" s="44">
        <f t="shared" si="0"/>
      </c>
      <c r="L64" s="44"/>
      <c r="M64" s="6">
        <f t="shared" si="1"/>
      </c>
      <c r="N64" s="39"/>
      <c r="O64" s="8"/>
      <c r="P64" s="45"/>
      <c r="Q64" s="45"/>
      <c r="R64" s="46">
        <f t="shared" si="2"/>
      </c>
      <c r="S64" s="46"/>
      <c r="T64" s="47">
        <f t="shared" si="3"/>
      </c>
      <c r="U64" s="47"/>
    </row>
    <row r="65" spans="2:21" ht="13.5">
      <c r="B65" s="39">
        <v>58</v>
      </c>
      <c r="C65" s="44">
        <f t="shared" si="4"/>
      </c>
      <c r="D65" s="44"/>
      <c r="E65" s="39"/>
      <c r="F65" s="8"/>
      <c r="G65" s="39" t="s">
        <v>3</v>
      </c>
      <c r="H65" s="45"/>
      <c r="I65" s="45"/>
      <c r="J65" s="39"/>
      <c r="K65" s="44">
        <f t="shared" si="0"/>
      </c>
      <c r="L65" s="44"/>
      <c r="M65" s="6">
        <f t="shared" si="1"/>
      </c>
      <c r="N65" s="39"/>
      <c r="O65" s="8"/>
      <c r="P65" s="45"/>
      <c r="Q65" s="45"/>
      <c r="R65" s="46">
        <f t="shared" si="2"/>
      </c>
      <c r="S65" s="46"/>
      <c r="T65" s="47">
        <f t="shared" si="3"/>
      </c>
      <c r="U65" s="47"/>
    </row>
    <row r="66" spans="2:21" ht="13.5">
      <c r="B66" s="39">
        <v>59</v>
      </c>
      <c r="C66" s="44">
        <f t="shared" si="4"/>
      </c>
      <c r="D66" s="44"/>
      <c r="E66" s="39"/>
      <c r="F66" s="8"/>
      <c r="G66" s="39" t="s">
        <v>3</v>
      </c>
      <c r="H66" s="45"/>
      <c r="I66" s="45"/>
      <c r="J66" s="39"/>
      <c r="K66" s="44">
        <f t="shared" si="0"/>
      </c>
      <c r="L66" s="44"/>
      <c r="M66" s="6">
        <f t="shared" si="1"/>
      </c>
      <c r="N66" s="39"/>
      <c r="O66" s="8"/>
      <c r="P66" s="45"/>
      <c r="Q66" s="45"/>
      <c r="R66" s="46">
        <f t="shared" si="2"/>
      </c>
      <c r="S66" s="46"/>
      <c r="T66" s="47">
        <f t="shared" si="3"/>
      </c>
      <c r="U66" s="47"/>
    </row>
    <row r="67" spans="2:21" ht="13.5">
      <c r="B67" s="39">
        <v>60</v>
      </c>
      <c r="C67" s="44">
        <f t="shared" si="4"/>
      </c>
      <c r="D67" s="44"/>
      <c r="E67" s="39"/>
      <c r="F67" s="8"/>
      <c r="G67" s="39" t="s">
        <v>4</v>
      </c>
      <c r="H67" s="45"/>
      <c r="I67" s="45"/>
      <c r="J67" s="39"/>
      <c r="K67" s="44">
        <f t="shared" si="0"/>
      </c>
      <c r="L67" s="44"/>
      <c r="M67" s="6">
        <f t="shared" si="1"/>
      </c>
      <c r="N67" s="39"/>
      <c r="O67" s="8"/>
      <c r="P67" s="45"/>
      <c r="Q67" s="45"/>
      <c r="R67" s="46">
        <f t="shared" si="2"/>
      </c>
      <c r="S67" s="46"/>
      <c r="T67" s="47">
        <f t="shared" si="3"/>
      </c>
      <c r="U67" s="47"/>
    </row>
    <row r="68" spans="2:21" ht="13.5">
      <c r="B68" s="39">
        <v>61</v>
      </c>
      <c r="C68" s="44">
        <f t="shared" si="4"/>
      </c>
      <c r="D68" s="44"/>
      <c r="E68" s="39"/>
      <c r="F68" s="8"/>
      <c r="G68" s="39" t="s">
        <v>4</v>
      </c>
      <c r="H68" s="45"/>
      <c r="I68" s="45"/>
      <c r="J68" s="39"/>
      <c r="K68" s="44">
        <f t="shared" si="0"/>
      </c>
      <c r="L68" s="44"/>
      <c r="M68" s="6">
        <f t="shared" si="1"/>
      </c>
      <c r="N68" s="39"/>
      <c r="O68" s="8"/>
      <c r="P68" s="45"/>
      <c r="Q68" s="45"/>
      <c r="R68" s="46">
        <f t="shared" si="2"/>
      </c>
      <c r="S68" s="46"/>
      <c r="T68" s="47">
        <f t="shared" si="3"/>
      </c>
      <c r="U68" s="47"/>
    </row>
    <row r="69" spans="2:21" ht="13.5">
      <c r="B69" s="39">
        <v>62</v>
      </c>
      <c r="C69" s="44">
        <f t="shared" si="4"/>
      </c>
      <c r="D69" s="44"/>
      <c r="E69" s="39"/>
      <c r="F69" s="8"/>
      <c r="G69" s="39" t="s">
        <v>3</v>
      </c>
      <c r="H69" s="45"/>
      <c r="I69" s="45"/>
      <c r="J69" s="39"/>
      <c r="K69" s="44">
        <f t="shared" si="0"/>
      </c>
      <c r="L69" s="44"/>
      <c r="M69" s="6">
        <f t="shared" si="1"/>
      </c>
      <c r="N69" s="39"/>
      <c r="O69" s="8"/>
      <c r="P69" s="45"/>
      <c r="Q69" s="45"/>
      <c r="R69" s="46">
        <f t="shared" si="2"/>
      </c>
      <c r="S69" s="46"/>
      <c r="T69" s="47">
        <f t="shared" si="3"/>
      </c>
      <c r="U69" s="47"/>
    </row>
    <row r="70" spans="2:21" ht="13.5">
      <c r="B70" s="39">
        <v>63</v>
      </c>
      <c r="C70" s="44">
        <f t="shared" si="4"/>
      </c>
      <c r="D70" s="44"/>
      <c r="E70" s="39"/>
      <c r="F70" s="8"/>
      <c r="G70" s="39" t="s">
        <v>4</v>
      </c>
      <c r="H70" s="45"/>
      <c r="I70" s="45"/>
      <c r="J70" s="39"/>
      <c r="K70" s="44">
        <f t="shared" si="0"/>
      </c>
      <c r="L70" s="44"/>
      <c r="M70" s="6">
        <f t="shared" si="1"/>
      </c>
      <c r="N70" s="39"/>
      <c r="O70" s="8"/>
      <c r="P70" s="45"/>
      <c r="Q70" s="45"/>
      <c r="R70" s="46">
        <f t="shared" si="2"/>
      </c>
      <c r="S70" s="46"/>
      <c r="T70" s="47">
        <f t="shared" si="3"/>
      </c>
      <c r="U70" s="47"/>
    </row>
    <row r="71" spans="2:21" ht="13.5">
      <c r="B71" s="39">
        <v>64</v>
      </c>
      <c r="C71" s="44">
        <f t="shared" si="4"/>
      </c>
      <c r="D71" s="44"/>
      <c r="E71" s="39"/>
      <c r="F71" s="8"/>
      <c r="G71" s="39" t="s">
        <v>3</v>
      </c>
      <c r="H71" s="45"/>
      <c r="I71" s="45"/>
      <c r="J71" s="39"/>
      <c r="K71" s="44">
        <f t="shared" si="0"/>
      </c>
      <c r="L71" s="44"/>
      <c r="M71" s="6">
        <f t="shared" si="1"/>
      </c>
      <c r="N71" s="39"/>
      <c r="O71" s="8"/>
      <c r="P71" s="45"/>
      <c r="Q71" s="45"/>
      <c r="R71" s="46">
        <f t="shared" si="2"/>
      </c>
      <c r="S71" s="46"/>
      <c r="T71" s="47">
        <f t="shared" si="3"/>
      </c>
      <c r="U71" s="47"/>
    </row>
    <row r="72" spans="2:21" ht="13.5">
      <c r="B72" s="39">
        <v>65</v>
      </c>
      <c r="C72" s="44">
        <f t="shared" si="4"/>
      </c>
      <c r="D72" s="44"/>
      <c r="E72" s="39"/>
      <c r="F72" s="8"/>
      <c r="G72" s="39" t="s">
        <v>4</v>
      </c>
      <c r="H72" s="45"/>
      <c r="I72" s="45"/>
      <c r="J72" s="39"/>
      <c r="K72" s="44">
        <f t="shared" si="0"/>
      </c>
      <c r="L72" s="44"/>
      <c r="M72" s="6">
        <f t="shared" si="1"/>
      </c>
      <c r="N72" s="39"/>
      <c r="O72" s="8"/>
      <c r="P72" s="45"/>
      <c r="Q72" s="45"/>
      <c r="R72" s="46">
        <f t="shared" si="2"/>
      </c>
      <c r="S72" s="46"/>
      <c r="T72" s="47">
        <f t="shared" si="3"/>
      </c>
      <c r="U72" s="47"/>
    </row>
    <row r="73" spans="2:21" ht="13.5">
      <c r="B73" s="39">
        <v>66</v>
      </c>
      <c r="C73" s="44">
        <f aca="true" t="shared" si="5" ref="C73:C107">IF(R72="","",C72+R72)</f>
      </c>
      <c r="D73" s="44"/>
      <c r="E73" s="39"/>
      <c r="F73" s="8"/>
      <c r="G73" s="39" t="s">
        <v>4</v>
      </c>
      <c r="H73" s="45"/>
      <c r="I73" s="45"/>
      <c r="J73" s="39"/>
      <c r="K73" s="44">
        <f aca="true" t="shared" si="6" ref="K73:K107">IF(F73="","",C73*0.01)</f>
      </c>
      <c r="L73" s="44"/>
      <c r="M73" s="6">
        <f aca="true" t="shared" si="7" ref="M73:M107">IF(J73="","",ROUNDDOWN(K73/(J73/81)/100000,2))</f>
      </c>
      <c r="N73" s="39"/>
      <c r="O73" s="8"/>
      <c r="P73" s="45"/>
      <c r="Q73" s="45"/>
      <c r="R73" s="46">
        <f aca="true" t="shared" si="8" ref="R73:R107">IF(O73="","",ROUNDDOWN((IF(G73="売",H73-P73,P73-H73))*M73*10000000/81,0))</f>
      </c>
      <c r="S73" s="46"/>
      <c r="T73" s="47">
        <f aca="true" t="shared" si="9" ref="T73:T107">IF(O73="","",IF(R73&lt;0,J73*(-1),IF(G73="買",(P73-H73)*100,(H73-P73)*100)))</f>
      </c>
      <c r="U73" s="47"/>
    </row>
    <row r="74" spans="2:21" ht="13.5">
      <c r="B74" s="39">
        <v>67</v>
      </c>
      <c r="C74" s="44">
        <f t="shared" si="5"/>
      </c>
      <c r="D74" s="44"/>
      <c r="E74" s="39"/>
      <c r="F74" s="8"/>
      <c r="G74" s="39" t="s">
        <v>3</v>
      </c>
      <c r="H74" s="45"/>
      <c r="I74" s="45"/>
      <c r="J74" s="39"/>
      <c r="K74" s="44">
        <f t="shared" si="6"/>
      </c>
      <c r="L74" s="44"/>
      <c r="M74" s="6">
        <f t="shared" si="7"/>
      </c>
      <c r="N74" s="39"/>
      <c r="O74" s="8"/>
      <c r="P74" s="45"/>
      <c r="Q74" s="45"/>
      <c r="R74" s="46">
        <f t="shared" si="8"/>
      </c>
      <c r="S74" s="46"/>
      <c r="T74" s="47">
        <f t="shared" si="9"/>
      </c>
      <c r="U74" s="47"/>
    </row>
    <row r="75" spans="2:21" ht="13.5">
      <c r="B75" s="39">
        <v>68</v>
      </c>
      <c r="C75" s="44">
        <f t="shared" si="5"/>
      </c>
      <c r="D75" s="44"/>
      <c r="E75" s="39"/>
      <c r="F75" s="8"/>
      <c r="G75" s="39" t="s">
        <v>3</v>
      </c>
      <c r="H75" s="45"/>
      <c r="I75" s="45"/>
      <c r="J75" s="39"/>
      <c r="K75" s="44">
        <f t="shared" si="6"/>
      </c>
      <c r="L75" s="44"/>
      <c r="M75" s="6">
        <f t="shared" si="7"/>
      </c>
      <c r="N75" s="39"/>
      <c r="O75" s="8"/>
      <c r="P75" s="45"/>
      <c r="Q75" s="45"/>
      <c r="R75" s="46">
        <f t="shared" si="8"/>
      </c>
      <c r="S75" s="46"/>
      <c r="T75" s="47">
        <f t="shared" si="9"/>
      </c>
      <c r="U75" s="47"/>
    </row>
    <row r="76" spans="2:21" ht="13.5">
      <c r="B76" s="39">
        <v>69</v>
      </c>
      <c r="C76" s="44">
        <f t="shared" si="5"/>
      </c>
      <c r="D76" s="44"/>
      <c r="E76" s="39"/>
      <c r="F76" s="8"/>
      <c r="G76" s="39" t="s">
        <v>3</v>
      </c>
      <c r="H76" s="45"/>
      <c r="I76" s="45"/>
      <c r="J76" s="39"/>
      <c r="K76" s="44">
        <f t="shared" si="6"/>
      </c>
      <c r="L76" s="44"/>
      <c r="M76" s="6">
        <f t="shared" si="7"/>
      </c>
      <c r="N76" s="39"/>
      <c r="O76" s="8"/>
      <c r="P76" s="45"/>
      <c r="Q76" s="45"/>
      <c r="R76" s="46">
        <f t="shared" si="8"/>
      </c>
      <c r="S76" s="46"/>
      <c r="T76" s="47">
        <f t="shared" si="9"/>
      </c>
      <c r="U76" s="47"/>
    </row>
    <row r="77" spans="2:21" ht="13.5">
      <c r="B77" s="39">
        <v>70</v>
      </c>
      <c r="C77" s="44">
        <f t="shared" si="5"/>
      </c>
      <c r="D77" s="44"/>
      <c r="E77" s="39"/>
      <c r="F77" s="8"/>
      <c r="G77" s="39" t="s">
        <v>4</v>
      </c>
      <c r="H77" s="45"/>
      <c r="I77" s="45"/>
      <c r="J77" s="39"/>
      <c r="K77" s="44">
        <f t="shared" si="6"/>
      </c>
      <c r="L77" s="44"/>
      <c r="M77" s="6">
        <f t="shared" si="7"/>
      </c>
      <c r="N77" s="39"/>
      <c r="O77" s="8"/>
      <c r="P77" s="45"/>
      <c r="Q77" s="45"/>
      <c r="R77" s="46">
        <f t="shared" si="8"/>
      </c>
      <c r="S77" s="46"/>
      <c r="T77" s="47">
        <f t="shared" si="9"/>
      </c>
      <c r="U77" s="47"/>
    </row>
    <row r="78" spans="2:21" ht="13.5">
      <c r="B78" s="39">
        <v>71</v>
      </c>
      <c r="C78" s="44">
        <f t="shared" si="5"/>
      </c>
      <c r="D78" s="44"/>
      <c r="E78" s="39"/>
      <c r="F78" s="8"/>
      <c r="G78" s="39" t="s">
        <v>3</v>
      </c>
      <c r="H78" s="45"/>
      <c r="I78" s="45"/>
      <c r="J78" s="39"/>
      <c r="K78" s="44">
        <f t="shared" si="6"/>
      </c>
      <c r="L78" s="44"/>
      <c r="M78" s="6">
        <f t="shared" si="7"/>
      </c>
      <c r="N78" s="39"/>
      <c r="O78" s="8"/>
      <c r="P78" s="45"/>
      <c r="Q78" s="45"/>
      <c r="R78" s="46">
        <f t="shared" si="8"/>
      </c>
      <c r="S78" s="46"/>
      <c r="T78" s="47">
        <f t="shared" si="9"/>
      </c>
      <c r="U78" s="47"/>
    </row>
    <row r="79" spans="2:21" ht="13.5">
      <c r="B79" s="39">
        <v>72</v>
      </c>
      <c r="C79" s="44">
        <f t="shared" si="5"/>
      </c>
      <c r="D79" s="44"/>
      <c r="E79" s="39"/>
      <c r="F79" s="8"/>
      <c r="G79" s="39" t="s">
        <v>4</v>
      </c>
      <c r="H79" s="45"/>
      <c r="I79" s="45"/>
      <c r="J79" s="39"/>
      <c r="K79" s="44">
        <f t="shared" si="6"/>
      </c>
      <c r="L79" s="44"/>
      <c r="M79" s="6">
        <f t="shared" si="7"/>
      </c>
      <c r="N79" s="39"/>
      <c r="O79" s="8"/>
      <c r="P79" s="45"/>
      <c r="Q79" s="45"/>
      <c r="R79" s="46">
        <f t="shared" si="8"/>
      </c>
      <c r="S79" s="46"/>
      <c r="T79" s="47">
        <f t="shared" si="9"/>
      </c>
      <c r="U79" s="47"/>
    </row>
    <row r="80" spans="2:21" ht="13.5">
      <c r="B80" s="39">
        <v>73</v>
      </c>
      <c r="C80" s="44">
        <f t="shared" si="5"/>
      </c>
      <c r="D80" s="44"/>
      <c r="E80" s="39"/>
      <c r="F80" s="8"/>
      <c r="G80" s="39" t="s">
        <v>3</v>
      </c>
      <c r="H80" s="45"/>
      <c r="I80" s="45"/>
      <c r="J80" s="39"/>
      <c r="K80" s="44">
        <f t="shared" si="6"/>
      </c>
      <c r="L80" s="44"/>
      <c r="M80" s="6">
        <f t="shared" si="7"/>
      </c>
      <c r="N80" s="39"/>
      <c r="O80" s="8"/>
      <c r="P80" s="45"/>
      <c r="Q80" s="45"/>
      <c r="R80" s="46">
        <f t="shared" si="8"/>
      </c>
      <c r="S80" s="46"/>
      <c r="T80" s="47">
        <f t="shared" si="9"/>
      </c>
      <c r="U80" s="47"/>
    </row>
    <row r="81" spans="2:21" ht="13.5">
      <c r="B81" s="39">
        <v>74</v>
      </c>
      <c r="C81" s="44">
        <f t="shared" si="5"/>
      </c>
      <c r="D81" s="44"/>
      <c r="E81" s="39"/>
      <c r="F81" s="8"/>
      <c r="G81" s="39" t="s">
        <v>3</v>
      </c>
      <c r="H81" s="45"/>
      <c r="I81" s="45"/>
      <c r="J81" s="39"/>
      <c r="K81" s="44">
        <f t="shared" si="6"/>
      </c>
      <c r="L81" s="44"/>
      <c r="M81" s="6">
        <f t="shared" si="7"/>
      </c>
      <c r="N81" s="39"/>
      <c r="O81" s="8"/>
      <c r="P81" s="45"/>
      <c r="Q81" s="45"/>
      <c r="R81" s="46">
        <f t="shared" si="8"/>
      </c>
      <c r="S81" s="46"/>
      <c r="T81" s="47">
        <f t="shared" si="9"/>
      </c>
      <c r="U81" s="47"/>
    </row>
    <row r="82" spans="2:21" ht="13.5">
      <c r="B82" s="39">
        <v>75</v>
      </c>
      <c r="C82" s="44">
        <f t="shared" si="5"/>
      </c>
      <c r="D82" s="44"/>
      <c r="E82" s="39"/>
      <c r="F82" s="8"/>
      <c r="G82" s="39" t="s">
        <v>3</v>
      </c>
      <c r="H82" s="45"/>
      <c r="I82" s="45"/>
      <c r="J82" s="39"/>
      <c r="K82" s="44">
        <f t="shared" si="6"/>
      </c>
      <c r="L82" s="44"/>
      <c r="M82" s="6">
        <f t="shared" si="7"/>
      </c>
      <c r="N82" s="39"/>
      <c r="O82" s="8"/>
      <c r="P82" s="45"/>
      <c r="Q82" s="45"/>
      <c r="R82" s="46">
        <f t="shared" si="8"/>
      </c>
      <c r="S82" s="46"/>
      <c r="T82" s="47">
        <f t="shared" si="9"/>
      </c>
      <c r="U82" s="47"/>
    </row>
    <row r="83" spans="2:21" ht="13.5">
      <c r="B83" s="39">
        <v>76</v>
      </c>
      <c r="C83" s="44">
        <f t="shared" si="5"/>
      </c>
      <c r="D83" s="44"/>
      <c r="E83" s="39"/>
      <c r="F83" s="8"/>
      <c r="G83" s="39" t="s">
        <v>3</v>
      </c>
      <c r="H83" s="45"/>
      <c r="I83" s="45"/>
      <c r="J83" s="39"/>
      <c r="K83" s="44">
        <f t="shared" si="6"/>
      </c>
      <c r="L83" s="44"/>
      <c r="M83" s="6">
        <f t="shared" si="7"/>
      </c>
      <c r="N83" s="39"/>
      <c r="O83" s="8"/>
      <c r="P83" s="45"/>
      <c r="Q83" s="45"/>
      <c r="R83" s="46">
        <f t="shared" si="8"/>
      </c>
      <c r="S83" s="46"/>
      <c r="T83" s="47">
        <f t="shared" si="9"/>
      </c>
      <c r="U83" s="47"/>
    </row>
    <row r="84" spans="2:21" ht="13.5">
      <c r="B84" s="39">
        <v>77</v>
      </c>
      <c r="C84" s="44">
        <f t="shared" si="5"/>
      </c>
      <c r="D84" s="44"/>
      <c r="E84" s="39"/>
      <c r="F84" s="8"/>
      <c r="G84" s="39" t="s">
        <v>4</v>
      </c>
      <c r="H84" s="45"/>
      <c r="I84" s="45"/>
      <c r="J84" s="39"/>
      <c r="K84" s="44">
        <f t="shared" si="6"/>
      </c>
      <c r="L84" s="44"/>
      <c r="M84" s="6">
        <f t="shared" si="7"/>
      </c>
      <c r="N84" s="39"/>
      <c r="O84" s="8"/>
      <c r="P84" s="45"/>
      <c r="Q84" s="45"/>
      <c r="R84" s="46">
        <f t="shared" si="8"/>
      </c>
      <c r="S84" s="46"/>
      <c r="T84" s="47">
        <f t="shared" si="9"/>
      </c>
      <c r="U84" s="47"/>
    </row>
    <row r="85" spans="2:21" ht="13.5">
      <c r="B85" s="39">
        <v>78</v>
      </c>
      <c r="C85" s="44">
        <f t="shared" si="5"/>
      </c>
      <c r="D85" s="44"/>
      <c r="E85" s="39"/>
      <c r="F85" s="8"/>
      <c r="G85" s="39" t="s">
        <v>3</v>
      </c>
      <c r="H85" s="45"/>
      <c r="I85" s="45"/>
      <c r="J85" s="39"/>
      <c r="K85" s="44">
        <f t="shared" si="6"/>
      </c>
      <c r="L85" s="44"/>
      <c r="M85" s="6">
        <f t="shared" si="7"/>
      </c>
      <c r="N85" s="39"/>
      <c r="O85" s="8"/>
      <c r="P85" s="45"/>
      <c r="Q85" s="45"/>
      <c r="R85" s="46">
        <f t="shared" si="8"/>
      </c>
      <c r="S85" s="46"/>
      <c r="T85" s="47">
        <f t="shared" si="9"/>
      </c>
      <c r="U85" s="47"/>
    </row>
    <row r="86" spans="2:21" ht="13.5">
      <c r="B86" s="39">
        <v>79</v>
      </c>
      <c r="C86" s="44">
        <f t="shared" si="5"/>
      </c>
      <c r="D86" s="44"/>
      <c r="E86" s="39"/>
      <c r="F86" s="8"/>
      <c r="G86" s="39" t="s">
        <v>4</v>
      </c>
      <c r="H86" s="45"/>
      <c r="I86" s="45"/>
      <c r="J86" s="39"/>
      <c r="K86" s="44">
        <f t="shared" si="6"/>
      </c>
      <c r="L86" s="44"/>
      <c r="M86" s="6">
        <f t="shared" si="7"/>
      </c>
      <c r="N86" s="39"/>
      <c r="O86" s="8"/>
      <c r="P86" s="45"/>
      <c r="Q86" s="45"/>
      <c r="R86" s="46">
        <f t="shared" si="8"/>
      </c>
      <c r="S86" s="46"/>
      <c r="T86" s="47">
        <f t="shared" si="9"/>
      </c>
      <c r="U86" s="47"/>
    </row>
    <row r="87" spans="2:21" ht="13.5">
      <c r="B87" s="39">
        <v>80</v>
      </c>
      <c r="C87" s="44">
        <f t="shared" si="5"/>
      </c>
      <c r="D87" s="44"/>
      <c r="E87" s="39"/>
      <c r="F87" s="8"/>
      <c r="G87" s="39" t="s">
        <v>4</v>
      </c>
      <c r="H87" s="45"/>
      <c r="I87" s="45"/>
      <c r="J87" s="39"/>
      <c r="K87" s="44">
        <f t="shared" si="6"/>
      </c>
      <c r="L87" s="44"/>
      <c r="M87" s="6">
        <f t="shared" si="7"/>
      </c>
      <c r="N87" s="39"/>
      <c r="O87" s="8"/>
      <c r="P87" s="45"/>
      <c r="Q87" s="45"/>
      <c r="R87" s="46">
        <f t="shared" si="8"/>
      </c>
      <c r="S87" s="46"/>
      <c r="T87" s="47">
        <f t="shared" si="9"/>
      </c>
      <c r="U87" s="47"/>
    </row>
    <row r="88" spans="2:21" ht="13.5">
      <c r="B88" s="39">
        <v>81</v>
      </c>
      <c r="C88" s="44">
        <f t="shared" si="5"/>
      </c>
      <c r="D88" s="44"/>
      <c r="E88" s="39"/>
      <c r="F88" s="8"/>
      <c r="G88" s="39" t="s">
        <v>4</v>
      </c>
      <c r="H88" s="45"/>
      <c r="I88" s="45"/>
      <c r="J88" s="39"/>
      <c r="K88" s="44">
        <f t="shared" si="6"/>
      </c>
      <c r="L88" s="44"/>
      <c r="M88" s="6">
        <f t="shared" si="7"/>
      </c>
      <c r="N88" s="39"/>
      <c r="O88" s="8"/>
      <c r="P88" s="45"/>
      <c r="Q88" s="45"/>
      <c r="R88" s="46">
        <f t="shared" si="8"/>
      </c>
      <c r="S88" s="46"/>
      <c r="T88" s="47">
        <f t="shared" si="9"/>
      </c>
      <c r="U88" s="47"/>
    </row>
    <row r="89" spans="2:21" ht="13.5">
      <c r="B89" s="39">
        <v>82</v>
      </c>
      <c r="C89" s="44">
        <f t="shared" si="5"/>
      </c>
      <c r="D89" s="44"/>
      <c r="E89" s="39"/>
      <c r="F89" s="8"/>
      <c r="G89" s="39" t="s">
        <v>4</v>
      </c>
      <c r="H89" s="45"/>
      <c r="I89" s="45"/>
      <c r="J89" s="39"/>
      <c r="K89" s="44">
        <f t="shared" si="6"/>
      </c>
      <c r="L89" s="44"/>
      <c r="M89" s="6">
        <f t="shared" si="7"/>
      </c>
      <c r="N89" s="39"/>
      <c r="O89" s="8"/>
      <c r="P89" s="45"/>
      <c r="Q89" s="45"/>
      <c r="R89" s="46">
        <f t="shared" si="8"/>
      </c>
      <c r="S89" s="46"/>
      <c r="T89" s="47">
        <f t="shared" si="9"/>
      </c>
      <c r="U89" s="47"/>
    </row>
    <row r="90" spans="2:21" ht="13.5">
      <c r="B90" s="39">
        <v>83</v>
      </c>
      <c r="C90" s="44">
        <f t="shared" si="5"/>
      </c>
      <c r="D90" s="44"/>
      <c r="E90" s="39"/>
      <c r="F90" s="8"/>
      <c r="G90" s="39" t="s">
        <v>4</v>
      </c>
      <c r="H90" s="45"/>
      <c r="I90" s="45"/>
      <c r="J90" s="39"/>
      <c r="K90" s="44">
        <f t="shared" si="6"/>
      </c>
      <c r="L90" s="44"/>
      <c r="M90" s="6">
        <f t="shared" si="7"/>
      </c>
      <c r="N90" s="39"/>
      <c r="O90" s="8"/>
      <c r="P90" s="45"/>
      <c r="Q90" s="45"/>
      <c r="R90" s="46">
        <f t="shared" si="8"/>
      </c>
      <c r="S90" s="46"/>
      <c r="T90" s="47">
        <f t="shared" si="9"/>
      </c>
      <c r="U90" s="47"/>
    </row>
    <row r="91" spans="2:21" ht="13.5">
      <c r="B91" s="39">
        <v>84</v>
      </c>
      <c r="C91" s="44">
        <f t="shared" si="5"/>
      </c>
      <c r="D91" s="44"/>
      <c r="E91" s="39"/>
      <c r="F91" s="8"/>
      <c r="G91" s="39" t="s">
        <v>3</v>
      </c>
      <c r="H91" s="45"/>
      <c r="I91" s="45"/>
      <c r="J91" s="39"/>
      <c r="K91" s="44">
        <f t="shared" si="6"/>
      </c>
      <c r="L91" s="44"/>
      <c r="M91" s="6">
        <f t="shared" si="7"/>
      </c>
      <c r="N91" s="39"/>
      <c r="O91" s="8"/>
      <c r="P91" s="45"/>
      <c r="Q91" s="45"/>
      <c r="R91" s="46">
        <f t="shared" si="8"/>
      </c>
      <c r="S91" s="46"/>
      <c r="T91" s="47">
        <f t="shared" si="9"/>
      </c>
      <c r="U91" s="47"/>
    </row>
    <row r="92" spans="2:21" ht="13.5">
      <c r="B92" s="39">
        <v>85</v>
      </c>
      <c r="C92" s="44">
        <f t="shared" si="5"/>
      </c>
      <c r="D92" s="44"/>
      <c r="E92" s="39"/>
      <c r="F92" s="8"/>
      <c r="G92" s="39" t="s">
        <v>4</v>
      </c>
      <c r="H92" s="45"/>
      <c r="I92" s="45"/>
      <c r="J92" s="39"/>
      <c r="K92" s="44">
        <f t="shared" si="6"/>
      </c>
      <c r="L92" s="44"/>
      <c r="M92" s="6">
        <f t="shared" si="7"/>
      </c>
      <c r="N92" s="39"/>
      <c r="O92" s="8"/>
      <c r="P92" s="45"/>
      <c r="Q92" s="45"/>
      <c r="R92" s="46">
        <f t="shared" si="8"/>
      </c>
      <c r="S92" s="46"/>
      <c r="T92" s="47">
        <f t="shared" si="9"/>
      </c>
      <c r="U92" s="47"/>
    </row>
    <row r="93" spans="2:21" ht="13.5">
      <c r="B93" s="39">
        <v>86</v>
      </c>
      <c r="C93" s="44">
        <f t="shared" si="5"/>
      </c>
      <c r="D93" s="44"/>
      <c r="E93" s="39"/>
      <c r="F93" s="8"/>
      <c r="G93" s="39" t="s">
        <v>3</v>
      </c>
      <c r="H93" s="45"/>
      <c r="I93" s="45"/>
      <c r="J93" s="39"/>
      <c r="K93" s="44">
        <f t="shared" si="6"/>
      </c>
      <c r="L93" s="44"/>
      <c r="M93" s="6">
        <f t="shared" si="7"/>
      </c>
      <c r="N93" s="39"/>
      <c r="O93" s="8"/>
      <c r="P93" s="45"/>
      <c r="Q93" s="45"/>
      <c r="R93" s="46">
        <f t="shared" si="8"/>
      </c>
      <c r="S93" s="46"/>
      <c r="T93" s="47">
        <f t="shared" si="9"/>
      </c>
      <c r="U93" s="47"/>
    </row>
    <row r="94" spans="2:21" ht="13.5">
      <c r="B94" s="39">
        <v>87</v>
      </c>
      <c r="C94" s="44">
        <f t="shared" si="5"/>
      </c>
      <c r="D94" s="44"/>
      <c r="E94" s="39"/>
      <c r="F94" s="8"/>
      <c r="G94" s="39" t="s">
        <v>4</v>
      </c>
      <c r="H94" s="45"/>
      <c r="I94" s="45"/>
      <c r="J94" s="39"/>
      <c r="K94" s="44">
        <f t="shared" si="6"/>
      </c>
      <c r="L94" s="44"/>
      <c r="M94" s="6">
        <f t="shared" si="7"/>
      </c>
      <c r="N94" s="39"/>
      <c r="O94" s="8"/>
      <c r="P94" s="45"/>
      <c r="Q94" s="45"/>
      <c r="R94" s="46">
        <f t="shared" si="8"/>
      </c>
      <c r="S94" s="46"/>
      <c r="T94" s="47">
        <f t="shared" si="9"/>
      </c>
      <c r="U94" s="47"/>
    </row>
    <row r="95" spans="2:21" ht="13.5">
      <c r="B95" s="39">
        <v>88</v>
      </c>
      <c r="C95" s="44">
        <f t="shared" si="5"/>
      </c>
      <c r="D95" s="44"/>
      <c r="E95" s="39"/>
      <c r="F95" s="8"/>
      <c r="G95" s="39" t="s">
        <v>3</v>
      </c>
      <c r="H95" s="45"/>
      <c r="I95" s="45"/>
      <c r="J95" s="39"/>
      <c r="K95" s="44">
        <f t="shared" si="6"/>
      </c>
      <c r="L95" s="44"/>
      <c r="M95" s="6">
        <f t="shared" si="7"/>
      </c>
      <c r="N95" s="39"/>
      <c r="O95" s="8"/>
      <c r="P95" s="45"/>
      <c r="Q95" s="45"/>
      <c r="R95" s="46">
        <f t="shared" si="8"/>
      </c>
      <c r="S95" s="46"/>
      <c r="T95" s="47">
        <f t="shared" si="9"/>
      </c>
      <c r="U95" s="47"/>
    </row>
    <row r="96" spans="2:21" ht="13.5">
      <c r="B96" s="39">
        <v>89</v>
      </c>
      <c r="C96" s="44">
        <f t="shared" si="5"/>
      </c>
      <c r="D96" s="44"/>
      <c r="E96" s="39"/>
      <c r="F96" s="8"/>
      <c r="G96" s="39" t="s">
        <v>4</v>
      </c>
      <c r="H96" s="45"/>
      <c r="I96" s="45"/>
      <c r="J96" s="39"/>
      <c r="K96" s="44">
        <f t="shared" si="6"/>
      </c>
      <c r="L96" s="44"/>
      <c r="M96" s="6">
        <f t="shared" si="7"/>
      </c>
      <c r="N96" s="39"/>
      <c r="O96" s="8"/>
      <c r="P96" s="45"/>
      <c r="Q96" s="45"/>
      <c r="R96" s="46">
        <f t="shared" si="8"/>
      </c>
      <c r="S96" s="46"/>
      <c r="T96" s="47">
        <f t="shared" si="9"/>
      </c>
      <c r="U96" s="47"/>
    </row>
    <row r="97" spans="2:21" ht="13.5">
      <c r="B97" s="39">
        <v>90</v>
      </c>
      <c r="C97" s="44">
        <f t="shared" si="5"/>
      </c>
      <c r="D97" s="44"/>
      <c r="E97" s="39"/>
      <c r="F97" s="8"/>
      <c r="G97" s="39" t="s">
        <v>3</v>
      </c>
      <c r="H97" s="45"/>
      <c r="I97" s="45"/>
      <c r="J97" s="39"/>
      <c r="K97" s="44">
        <f t="shared" si="6"/>
      </c>
      <c r="L97" s="44"/>
      <c r="M97" s="6">
        <f t="shared" si="7"/>
      </c>
      <c r="N97" s="39"/>
      <c r="O97" s="8"/>
      <c r="P97" s="45"/>
      <c r="Q97" s="45"/>
      <c r="R97" s="46">
        <f t="shared" si="8"/>
      </c>
      <c r="S97" s="46"/>
      <c r="T97" s="47">
        <f t="shared" si="9"/>
      </c>
      <c r="U97" s="47"/>
    </row>
    <row r="98" spans="2:21" ht="13.5">
      <c r="B98" s="39">
        <v>91</v>
      </c>
      <c r="C98" s="44">
        <f t="shared" si="5"/>
      </c>
      <c r="D98" s="44"/>
      <c r="E98" s="39"/>
      <c r="F98" s="8"/>
      <c r="G98" s="39" t="s">
        <v>4</v>
      </c>
      <c r="H98" s="45"/>
      <c r="I98" s="45"/>
      <c r="J98" s="39"/>
      <c r="K98" s="44">
        <f t="shared" si="6"/>
      </c>
      <c r="L98" s="44"/>
      <c r="M98" s="6">
        <f t="shared" si="7"/>
      </c>
      <c r="N98" s="39"/>
      <c r="O98" s="8"/>
      <c r="P98" s="45"/>
      <c r="Q98" s="45"/>
      <c r="R98" s="46">
        <f t="shared" si="8"/>
      </c>
      <c r="S98" s="46"/>
      <c r="T98" s="47">
        <f t="shared" si="9"/>
      </c>
      <c r="U98" s="47"/>
    </row>
    <row r="99" spans="2:21" ht="13.5">
      <c r="B99" s="39">
        <v>92</v>
      </c>
      <c r="C99" s="44">
        <f t="shared" si="5"/>
      </c>
      <c r="D99" s="44"/>
      <c r="E99" s="39"/>
      <c r="F99" s="8"/>
      <c r="G99" s="39" t="s">
        <v>4</v>
      </c>
      <c r="H99" s="45"/>
      <c r="I99" s="45"/>
      <c r="J99" s="39"/>
      <c r="K99" s="44">
        <f t="shared" si="6"/>
      </c>
      <c r="L99" s="44"/>
      <c r="M99" s="6">
        <f t="shared" si="7"/>
      </c>
      <c r="N99" s="39"/>
      <c r="O99" s="8"/>
      <c r="P99" s="45"/>
      <c r="Q99" s="45"/>
      <c r="R99" s="46">
        <f t="shared" si="8"/>
      </c>
      <c r="S99" s="46"/>
      <c r="T99" s="47">
        <f t="shared" si="9"/>
      </c>
      <c r="U99" s="47"/>
    </row>
    <row r="100" spans="2:21" ht="13.5">
      <c r="B100" s="39">
        <v>93</v>
      </c>
      <c r="C100" s="44">
        <f t="shared" si="5"/>
      </c>
      <c r="D100" s="44"/>
      <c r="E100" s="39"/>
      <c r="F100" s="8"/>
      <c r="G100" s="39" t="s">
        <v>3</v>
      </c>
      <c r="H100" s="45"/>
      <c r="I100" s="45"/>
      <c r="J100" s="39"/>
      <c r="K100" s="44">
        <f t="shared" si="6"/>
      </c>
      <c r="L100" s="44"/>
      <c r="M100" s="6">
        <f t="shared" si="7"/>
      </c>
      <c r="N100" s="39"/>
      <c r="O100" s="8"/>
      <c r="P100" s="45"/>
      <c r="Q100" s="45"/>
      <c r="R100" s="46">
        <f t="shared" si="8"/>
      </c>
      <c r="S100" s="46"/>
      <c r="T100" s="47">
        <f t="shared" si="9"/>
      </c>
      <c r="U100" s="47"/>
    </row>
    <row r="101" spans="2:21" ht="13.5">
      <c r="B101" s="39">
        <v>94</v>
      </c>
      <c r="C101" s="44">
        <f t="shared" si="5"/>
      </c>
      <c r="D101" s="44"/>
      <c r="E101" s="39"/>
      <c r="F101" s="8"/>
      <c r="G101" s="39" t="s">
        <v>3</v>
      </c>
      <c r="H101" s="45"/>
      <c r="I101" s="45"/>
      <c r="J101" s="39"/>
      <c r="K101" s="44">
        <f t="shared" si="6"/>
      </c>
      <c r="L101" s="44"/>
      <c r="M101" s="6">
        <f t="shared" si="7"/>
      </c>
      <c r="N101" s="39"/>
      <c r="O101" s="8"/>
      <c r="P101" s="45"/>
      <c r="Q101" s="45"/>
      <c r="R101" s="46">
        <f t="shared" si="8"/>
      </c>
      <c r="S101" s="46"/>
      <c r="T101" s="47">
        <f t="shared" si="9"/>
      </c>
      <c r="U101" s="47"/>
    </row>
    <row r="102" spans="2:21" ht="13.5">
      <c r="B102" s="39">
        <v>95</v>
      </c>
      <c r="C102" s="44">
        <f t="shared" si="5"/>
      </c>
      <c r="D102" s="44"/>
      <c r="E102" s="39"/>
      <c r="F102" s="8"/>
      <c r="G102" s="39" t="s">
        <v>3</v>
      </c>
      <c r="H102" s="45"/>
      <c r="I102" s="45"/>
      <c r="J102" s="39"/>
      <c r="K102" s="44">
        <f t="shared" si="6"/>
      </c>
      <c r="L102" s="44"/>
      <c r="M102" s="6">
        <f t="shared" si="7"/>
      </c>
      <c r="N102" s="39"/>
      <c r="O102" s="8"/>
      <c r="P102" s="45"/>
      <c r="Q102" s="45"/>
      <c r="R102" s="46">
        <f t="shared" si="8"/>
      </c>
      <c r="S102" s="46"/>
      <c r="T102" s="47">
        <f t="shared" si="9"/>
      </c>
      <c r="U102" s="47"/>
    </row>
    <row r="103" spans="2:21" ht="13.5">
      <c r="B103" s="39">
        <v>96</v>
      </c>
      <c r="C103" s="44">
        <f t="shared" si="5"/>
      </c>
      <c r="D103" s="44"/>
      <c r="E103" s="39"/>
      <c r="F103" s="8"/>
      <c r="G103" s="39" t="s">
        <v>4</v>
      </c>
      <c r="H103" s="45"/>
      <c r="I103" s="45"/>
      <c r="J103" s="39"/>
      <c r="K103" s="44">
        <f t="shared" si="6"/>
      </c>
      <c r="L103" s="44"/>
      <c r="M103" s="6">
        <f t="shared" si="7"/>
      </c>
      <c r="N103" s="39"/>
      <c r="O103" s="8"/>
      <c r="P103" s="45"/>
      <c r="Q103" s="45"/>
      <c r="R103" s="46">
        <f t="shared" si="8"/>
      </c>
      <c r="S103" s="46"/>
      <c r="T103" s="47">
        <f t="shared" si="9"/>
      </c>
      <c r="U103" s="47"/>
    </row>
    <row r="104" spans="2:21" ht="13.5">
      <c r="B104" s="39">
        <v>97</v>
      </c>
      <c r="C104" s="44">
        <f t="shared" si="5"/>
      </c>
      <c r="D104" s="44"/>
      <c r="E104" s="39"/>
      <c r="F104" s="8"/>
      <c r="G104" s="39" t="s">
        <v>3</v>
      </c>
      <c r="H104" s="45"/>
      <c r="I104" s="45"/>
      <c r="J104" s="39"/>
      <c r="K104" s="44">
        <f t="shared" si="6"/>
      </c>
      <c r="L104" s="44"/>
      <c r="M104" s="6">
        <f t="shared" si="7"/>
      </c>
      <c r="N104" s="39"/>
      <c r="O104" s="8"/>
      <c r="P104" s="45"/>
      <c r="Q104" s="45"/>
      <c r="R104" s="46">
        <f t="shared" si="8"/>
      </c>
      <c r="S104" s="46"/>
      <c r="T104" s="47">
        <f t="shared" si="9"/>
      </c>
      <c r="U104" s="47"/>
    </row>
    <row r="105" spans="2:21" ht="13.5">
      <c r="B105" s="39">
        <v>98</v>
      </c>
      <c r="C105" s="44">
        <f t="shared" si="5"/>
      </c>
      <c r="D105" s="44"/>
      <c r="E105" s="39"/>
      <c r="F105" s="8"/>
      <c r="G105" s="39" t="s">
        <v>4</v>
      </c>
      <c r="H105" s="45"/>
      <c r="I105" s="45"/>
      <c r="J105" s="39"/>
      <c r="K105" s="44">
        <f t="shared" si="6"/>
      </c>
      <c r="L105" s="44"/>
      <c r="M105" s="6">
        <f t="shared" si="7"/>
      </c>
      <c r="N105" s="39"/>
      <c r="O105" s="8"/>
      <c r="P105" s="45"/>
      <c r="Q105" s="45"/>
      <c r="R105" s="46">
        <f t="shared" si="8"/>
      </c>
      <c r="S105" s="46"/>
      <c r="T105" s="47">
        <f t="shared" si="9"/>
      </c>
      <c r="U105" s="47"/>
    </row>
    <row r="106" spans="2:21" ht="13.5">
      <c r="B106" s="39">
        <v>99</v>
      </c>
      <c r="C106" s="44">
        <f t="shared" si="5"/>
      </c>
      <c r="D106" s="44"/>
      <c r="E106" s="39"/>
      <c r="F106" s="8"/>
      <c r="G106" s="39" t="s">
        <v>4</v>
      </c>
      <c r="H106" s="45"/>
      <c r="I106" s="45"/>
      <c r="J106" s="39"/>
      <c r="K106" s="44">
        <f t="shared" si="6"/>
      </c>
      <c r="L106" s="44"/>
      <c r="M106" s="6">
        <f t="shared" si="7"/>
      </c>
      <c r="N106" s="39"/>
      <c r="O106" s="8"/>
      <c r="P106" s="45"/>
      <c r="Q106" s="45"/>
      <c r="R106" s="46">
        <f t="shared" si="8"/>
      </c>
      <c r="S106" s="46"/>
      <c r="T106" s="47">
        <f t="shared" si="9"/>
      </c>
      <c r="U106" s="47"/>
    </row>
    <row r="107" spans="2:21" ht="13.5">
      <c r="B107" s="39">
        <v>100</v>
      </c>
      <c r="C107" s="44">
        <f t="shared" si="5"/>
      </c>
      <c r="D107" s="44"/>
      <c r="E107" s="39"/>
      <c r="F107" s="8"/>
      <c r="G107" s="39" t="s">
        <v>3</v>
      </c>
      <c r="H107" s="45"/>
      <c r="I107" s="45"/>
      <c r="J107" s="39"/>
      <c r="K107" s="44">
        <f t="shared" si="6"/>
      </c>
      <c r="L107" s="44"/>
      <c r="M107" s="6">
        <f t="shared" si="7"/>
      </c>
      <c r="N107" s="39"/>
      <c r="O107" s="8"/>
      <c r="P107" s="45"/>
      <c r="Q107" s="45"/>
      <c r="R107" s="46">
        <f t="shared" si="8"/>
      </c>
      <c r="S107" s="46"/>
      <c r="T107" s="47">
        <f t="shared" si="9"/>
      </c>
      <c r="U107" s="47"/>
    </row>
    <row r="108" spans="2:18" ht="13.5">
      <c r="B108" s="1"/>
      <c r="C108" s="1"/>
      <c r="D108" s="1"/>
      <c r="E108" s="1"/>
      <c r="F108" s="1"/>
      <c r="G108" s="1"/>
      <c r="H108" s="1"/>
      <c r="I108" s="1"/>
      <c r="J108" s="1"/>
      <c r="K108" s="1"/>
      <c r="L108" s="1"/>
      <c r="M108" s="1"/>
      <c r="N108" s="1"/>
      <c r="O108" s="1"/>
      <c r="P108" s="1"/>
      <c r="Q108" s="1"/>
      <c r="R108" s="1"/>
    </row>
  </sheetData>
  <sheetProtection/>
  <mergeCells count="629">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s>
  <conditionalFormatting sqref="G14:G23 G25:G45">
    <cfRule type="cellIs" priority="3" dxfId="32" operator="equal" stopIfTrue="1">
      <formula>"買"</formula>
    </cfRule>
    <cfRule type="cellIs" priority="4" dxfId="33" operator="equal" stopIfTrue="1">
      <formula>"売"</formula>
    </cfRule>
  </conditionalFormatting>
  <conditionalFormatting sqref="G9:G11 G46:G107">
    <cfRule type="cellIs" priority="9" dxfId="32" operator="equal" stopIfTrue="1">
      <formula>"買"</formula>
    </cfRule>
    <cfRule type="cellIs" priority="10" dxfId="33" operator="equal" stopIfTrue="1">
      <formula>"売"</formula>
    </cfRule>
  </conditionalFormatting>
  <conditionalFormatting sqref="G12">
    <cfRule type="cellIs" priority="7" dxfId="32" operator="equal" stopIfTrue="1">
      <formula>"買"</formula>
    </cfRule>
    <cfRule type="cellIs" priority="8" dxfId="33" operator="equal" stopIfTrue="1">
      <formula>"売"</formula>
    </cfRule>
  </conditionalFormatting>
  <conditionalFormatting sqref="G13">
    <cfRule type="cellIs" priority="5" dxfId="32" operator="equal" stopIfTrue="1">
      <formula>"買"</formula>
    </cfRule>
    <cfRule type="cellIs" priority="6" dxfId="33" operator="equal" stopIfTrue="1">
      <formula>"売"</formula>
    </cfRule>
  </conditionalFormatting>
  <conditionalFormatting sqref="G24">
    <cfRule type="cellIs" priority="1" dxfId="32" operator="equal" stopIfTrue="1">
      <formula>"買"</formula>
    </cfRule>
    <cfRule type="cellIs" priority="2" dxfId="33" operator="equal" stopIfTrue="1">
      <formula>"売"</formula>
    </cfRule>
  </conditionalFormatting>
  <dataValidations count="1">
    <dataValidation type="list" allowBlank="1" showInputMessage="1" showErrorMessage="1" sqref="G9:G107">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U108"/>
  <sheetViews>
    <sheetView zoomScale="90" zoomScaleNormal="90" zoomScalePageLayoutView="0" workbookViewId="0" topLeftCell="A1">
      <pane ySplit="8" topLeftCell="A48" activePane="bottomLeft" state="frozen"/>
      <selection pane="topLeft" activeCell="A1" sqref="A1"/>
      <selection pane="bottomLeft" activeCell="V42" sqref="V42"/>
    </sheetView>
  </sheetViews>
  <sheetFormatPr defaultColWidth="9.00390625" defaultRowHeight="13.5"/>
  <cols>
    <col min="1" max="1" width="2.875" style="0" customWidth="1"/>
    <col min="2" max="18" width="6.625" style="0" customWidth="1"/>
    <col min="22" max="22" width="10.875" style="23" bestFit="1" customWidth="1"/>
  </cols>
  <sheetData>
    <row r="2" spans="2:20" ht="13.5">
      <c r="B2" s="73" t="s">
        <v>5</v>
      </c>
      <c r="C2" s="73"/>
      <c r="D2" s="76" t="s">
        <v>48</v>
      </c>
      <c r="E2" s="76"/>
      <c r="F2" s="73" t="s">
        <v>6</v>
      </c>
      <c r="G2" s="73"/>
      <c r="H2" s="76" t="s">
        <v>36</v>
      </c>
      <c r="I2" s="76"/>
      <c r="J2" s="73" t="s">
        <v>7</v>
      </c>
      <c r="K2" s="73"/>
      <c r="L2" s="70">
        <f>C9</f>
        <v>1000000</v>
      </c>
      <c r="M2" s="76"/>
      <c r="N2" s="73" t="s">
        <v>8</v>
      </c>
      <c r="O2" s="73"/>
      <c r="P2" s="70" t="e">
        <f>C107+R107</f>
        <v>#VALUE!</v>
      </c>
      <c r="Q2" s="76"/>
      <c r="R2" s="1"/>
      <c r="S2" s="1"/>
      <c r="T2" s="1"/>
    </row>
    <row r="3" spans="2:19" ht="57" customHeight="1">
      <c r="B3" s="73" t="s">
        <v>9</v>
      </c>
      <c r="C3" s="73"/>
      <c r="D3" s="78" t="s">
        <v>38</v>
      </c>
      <c r="E3" s="78"/>
      <c r="F3" s="78"/>
      <c r="G3" s="78"/>
      <c r="H3" s="78"/>
      <c r="I3" s="78"/>
      <c r="J3" s="73" t="s">
        <v>10</v>
      </c>
      <c r="K3" s="73"/>
      <c r="L3" s="78" t="s">
        <v>35</v>
      </c>
      <c r="M3" s="79"/>
      <c r="N3" s="79"/>
      <c r="O3" s="79"/>
      <c r="P3" s="79"/>
      <c r="Q3" s="79"/>
      <c r="R3" s="1"/>
      <c r="S3" s="1"/>
    </row>
    <row r="4" spans="2:20" ht="13.5">
      <c r="B4" s="73" t="s">
        <v>11</v>
      </c>
      <c r="C4" s="73"/>
      <c r="D4" s="71">
        <f>SUM($R$9:$S$992)</f>
        <v>368414</v>
      </c>
      <c r="E4" s="71"/>
      <c r="F4" s="73" t="s">
        <v>12</v>
      </c>
      <c r="G4" s="73"/>
      <c r="H4" s="77">
        <f>SUM($T$9:$U$107)</f>
        <v>4943.9999999999945</v>
      </c>
      <c r="I4" s="76"/>
      <c r="J4" s="69" t="s">
        <v>13</v>
      </c>
      <c r="K4" s="69"/>
      <c r="L4" s="70">
        <f>MAX($C$9:$D$989)-C9</f>
        <v>381352</v>
      </c>
      <c r="M4" s="70"/>
      <c r="N4" s="69" t="s">
        <v>14</v>
      </c>
      <c r="O4" s="69"/>
      <c r="P4" s="71">
        <f>MIN($C$9:$D$989)-C9</f>
        <v>0</v>
      </c>
      <c r="Q4" s="71"/>
      <c r="R4" s="1"/>
      <c r="S4" s="1"/>
      <c r="T4" s="1"/>
    </row>
    <row r="5" spans="2:20" ht="13.5">
      <c r="B5" s="37" t="s">
        <v>15</v>
      </c>
      <c r="C5" s="2">
        <f>COUNTIF($R$9:$R$989,"&gt;0")</f>
        <v>15</v>
      </c>
      <c r="D5" s="38" t="s">
        <v>16</v>
      </c>
      <c r="E5" s="16">
        <f>COUNTIF($R$9:$R$989,"&lt;0")</f>
        <v>4</v>
      </c>
      <c r="F5" s="38" t="s">
        <v>17</v>
      </c>
      <c r="G5" s="2">
        <f>COUNTIF($R$9:$R$989,"=0")</f>
        <v>25</v>
      </c>
      <c r="H5" s="38" t="s">
        <v>18</v>
      </c>
      <c r="I5" s="3">
        <f>C5/SUM(C5,E5,G5)</f>
        <v>0.3409090909090909</v>
      </c>
      <c r="J5" s="72" t="s">
        <v>19</v>
      </c>
      <c r="K5" s="73"/>
      <c r="L5" s="74">
        <v>2</v>
      </c>
      <c r="M5" s="75"/>
      <c r="N5" s="18" t="s">
        <v>20</v>
      </c>
      <c r="O5" s="9"/>
      <c r="P5" s="74">
        <v>7</v>
      </c>
      <c r="Q5" s="75"/>
      <c r="R5" s="1"/>
      <c r="S5" s="1"/>
      <c r="T5" s="1"/>
    </row>
    <row r="6" spans="2:20" ht="13.5">
      <c r="B6" s="11"/>
      <c r="C6" s="14"/>
      <c r="D6" s="15"/>
      <c r="E6" s="12"/>
      <c r="F6" s="11"/>
      <c r="G6" s="12"/>
      <c r="H6" s="11"/>
      <c r="I6" s="17"/>
      <c r="J6" s="11"/>
      <c r="K6" s="11"/>
      <c r="L6" s="12"/>
      <c r="M6" s="12"/>
      <c r="N6" s="13"/>
      <c r="O6" s="13"/>
      <c r="P6" s="10"/>
      <c r="Q6" s="7"/>
      <c r="R6" s="1"/>
      <c r="S6" s="1"/>
      <c r="T6" s="1"/>
    </row>
    <row r="7" spans="2:21" ht="13.5">
      <c r="B7" s="56" t="s">
        <v>21</v>
      </c>
      <c r="C7" s="58" t="s">
        <v>22</v>
      </c>
      <c r="D7" s="59"/>
      <c r="E7" s="62" t="s">
        <v>23</v>
      </c>
      <c r="F7" s="63"/>
      <c r="G7" s="63"/>
      <c r="H7" s="63"/>
      <c r="I7" s="51"/>
      <c r="J7" s="64" t="s">
        <v>47</v>
      </c>
      <c r="K7" s="65"/>
      <c r="L7" s="53"/>
      <c r="M7" s="66" t="s">
        <v>25</v>
      </c>
      <c r="N7" s="67" t="s">
        <v>26</v>
      </c>
      <c r="O7" s="68"/>
      <c r="P7" s="68"/>
      <c r="Q7" s="55"/>
      <c r="R7" s="49" t="s">
        <v>27</v>
      </c>
      <c r="S7" s="49"/>
      <c r="T7" s="49"/>
      <c r="U7" s="49"/>
    </row>
    <row r="8" spans="2:21" ht="13.5">
      <c r="B8" s="57"/>
      <c r="C8" s="60"/>
      <c r="D8" s="61"/>
      <c r="E8" s="19" t="s">
        <v>28</v>
      </c>
      <c r="F8" s="19" t="s">
        <v>29</v>
      </c>
      <c r="G8" s="19" t="s">
        <v>30</v>
      </c>
      <c r="H8" s="50" t="s">
        <v>31</v>
      </c>
      <c r="I8" s="51"/>
      <c r="J8" s="4" t="s">
        <v>32</v>
      </c>
      <c r="K8" s="52" t="s">
        <v>33</v>
      </c>
      <c r="L8" s="53"/>
      <c r="M8" s="66"/>
      <c r="N8" s="5" t="s">
        <v>28</v>
      </c>
      <c r="O8" s="5" t="s">
        <v>29</v>
      </c>
      <c r="P8" s="54" t="s">
        <v>31</v>
      </c>
      <c r="Q8" s="55"/>
      <c r="R8" s="49" t="s">
        <v>34</v>
      </c>
      <c r="S8" s="49"/>
      <c r="T8" s="49" t="s">
        <v>32</v>
      </c>
      <c r="U8" s="49"/>
    </row>
    <row r="9" spans="2:21" s="23" customFormat="1" ht="13.5">
      <c r="B9" s="39">
        <v>1</v>
      </c>
      <c r="C9" s="44">
        <v>1000000</v>
      </c>
      <c r="D9" s="44"/>
      <c r="E9" s="39">
        <v>1995</v>
      </c>
      <c r="F9" s="8">
        <v>20154</v>
      </c>
      <c r="G9" s="39" t="s">
        <v>3</v>
      </c>
      <c r="H9" s="45">
        <v>128.87</v>
      </c>
      <c r="I9" s="45"/>
      <c r="J9" s="39">
        <v>268</v>
      </c>
      <c r="K9" s="44">
        <f>IF(F9="","",C9*0.01)</f>
        <v>10000</v>
      </c>
      <c r="L9" s="44"/>
      <c r="M9" s="6">
        <f>IF(J9="","",ROUNDDOWN(K9/(J9/81)/100000,2))</f>
        <v>0.03</v>
      </c>
      <c r="N9" s="39">
        <v>1995</v>
      </c>
      <c r="O9" s="8">
        <v>42078</v>
      </c>
      <c r="P9" s="45">
        <v>124.8</v>
      </c>
      <c r="Q9" s="45"/>
      <c r="R9" s="46">
        <f>IF(O9="","",ROUNDDOWN((IF(G9="売",H9-P9,P9-H9))*M9*10000000/81,0))</f>
        <v>15074</v>
      </c>
      <c r="S9" s="46"/>
      <c r="T9" s="47">
        <f>IF(O9="","",IF(R9&lt;0,J9*(-1),IF(G9="買",(P9-H9)*100,(H9-P9)*100)))</f>
        <v>407.00000000000074</v>
      </c>
      <c r="U9" s="47"/>
    </row>
    <row r="10" spans="2:21" s="23" customFormat="1" ht="13.5">
      <c r="B10" s="39">
        <v>2</v>
      </c>
      <c r="C10" s="44">
        <f>IF(R9="",J15,C9+R9)</f>
        <v>1015074</v>
      </c>
      <c r="D10" s="44"/>
      <c r="E10" s="39">
        <v>1996</v>
      </c>
      <c r="F10" s="8">
        <v>34899</v>
      </c>
      <c r="G10" s="39" t="s">
        <v>4</v>
      </c>
      <c r="H10" s="45">
        <v>124.58</v>
      </c>
      <c r="I10" s="45"/>
      <c r="J10" s="39">
        <v>140</v>
      </c>
      <c r="K10" s="44">
        <f>IF(F10="","",C10*0.01)</f>
        <v>10150.74</v>
      </c>
      <c r="L10" s="44"/>
      <c r="M10" s="6">
        <f>IF(J10="","",ROUNDDOWN(K10/(J10/81)/100000,2))</f>
        <v>0.05</v>
      </c>
      <c r="N10" s="39">
        <v>1995</v>
      </c>
      <c r="O10" s="8">
        <v>42210</v>
      </c>
      <c r="P10" s="48">
        <v>124.58</v>
      </c>
      <c r="Q10" s="48"/>
      <c r="R10" s="46">
        <f>IF(O10="","",ROUNDDOWN((IF(G10="売",H10-P10,P10-H10))*M10*10000000/81,0))</f>
        <v>0</v>
      </c>
      <c r="S10" s="46"/>
      <c r="T10" s="47">
        <f>IF(O10="","",IF(R10&lt;0,J10*(-1),IF(G10="買",(P10-H10)*100,(H10-P10)*100)))</f>
        <v>0</v>
      </c>
      <c r="U10" s="47"/>
    </row>
    <row r="11" spans="2:21" ht="13.5">
      <c r="B11" s="36">
        <v>3</v>
      </c>
      <c r="C11" s="44">
        <f aca="true" t="shared" si="0" ref="C11:C72">IF(R10="","",C10+R10)</f>
        <v>1015074</v>
      </c>
      <c r="D11" s="44"/>
      <c r="E11" s="36">
        <v>1997</v>
      </c>
      <c r="F11" s="8">
        <v>42013</v>
      </c>
      <c r="G11" s="36" t="s">
        <v>3</v>
      </c>
      <c r="H11" s="45">
        <v>143.57</v>
      </c>
      <c r="I11" s="45"/>
      <c r="J11" s="36">
        <v>242</v>
      </c>
      <c r="K11" s="44">
        <f aca="true" t="shared" si="1" ref="K11:K72">IF(F11="","",C11*0.01)</f>
        <v>10150.74</v>
      </c>
      <c r="L11" s="44"/>
      <c r="M11" s="6">
        <f>IF(J11="","",ROUNDDOWN(K11/(J11/81)/100000,2))</f>
        <v>0.03</v>
      </c>
      <c r="N11" s="36">
        <v>1997</v>
      </c>
      <c r="O11" s="8">
        <v>42021</v>
      </c>
      <c r="P11" s="45">
        <v>142.81</v>
      </c>
      <c r="Q11" s="45"/>
      <c r="R11" s="46">
        <f aca="true" t="shared" si="2" ref="R11:R72">IF(O11="","",ROUNDDOWN((IF(G11="売",H11-P11,P11-H11))*M11*10000000/81,0))</f>
        <v>2814</v>
      </c>
      <c r="S11" s="46"/>
      <c r="T11" s="47">
        <f aca="true" t="shared" si="3" ref="T11:T72">IF(O11="","",IF(R11&lt;0,J11*(-1),IF(G11="買",(P11-H11)*100,(H11-P11)*100)))</f>
        <v>75.99999999999909</v>
      </c>
      <c r="U11" s="47"/>
    </row>
    <row r="12" spans="2:21" ht="13.5">
      <c r="B12" s="36">
        <v>4</v>
      </c>
      <c r="C12" s="44">
        <f t="shared" si="0"/>
        <v>1017888</v>
      </c>
      <c r="D12" s="44"/>
      <c r="E12" s="36">
        <v>1997</v>
      </c>
      <c r="F12" s="8">
        <v>42081</v>
      </c>
      <c r="G12" s="36" t="s">
        <v>4</v>
      </c>
      <c r="H12" s="45">
        <v>143.36</v>
      </c>
      <c r="I12" s="45"/>
      <c r="J12" s="36">
        <v>124</v>
      </c>
      <c r="K12" s="44">
        <f t="shared" si="1"/>
        <v>10178.880000000001</v>
      </c>
      <c r="L12" s="44"/>
      <c r="M12" s="6">
        <f aca="true" t="shared" si="4" ref="M12:M72">IF(J12="","",ROUNDDOWN(K12/(J12/81)/100000,2))</f>
        <v>0.06</v>
      </c>
      <c r="N12" s="36">
        <v>1997</v>
      </c>
      <c r="O12" s="8">
        <v>42084</v>
      </c>
      <c r="P12" s="45">
        <v>142.12</v>
      </c>
      <c r="Q12" s="45"/>
      <c r="R12" s="46">
        <f t="shared" si="2"/>
        <v>-9185</v>
      </c>
      <c r="S12" s="46"/>
      <c r="T12" s="47">
        <f t="shared" si="3"/>
        <v>-124</v>
      </c>
      <c r="U12" s="47"/>
    </row>
    <row r="13" spans="2:21" ht="13.5">
      <c r="B13" s="36">
        <v>5</v>
      </c>
      <c r="C13" s="44">
        <f t="shared" si="0"/>
        <v>1008703</v>
      </c>
      <c r="D13" s="44"/>
      <c r="E13" s="36">
        <v>1997</v>
      </c>
      <c r="F13" s="8">
        <v>42301</v>
      </c>
      <c r="G13" s="36" t="s">
        <v>4</v>
      </c>
      <c r="H13" s="45">
        <v>135.26</v>
      </c>
      <c r="I13" s="45"/>
      <c r="J13" s="36">
        <v>265</v>
      </c>
      <c r="K13" s="44">
        <f t="shared" si="1"/>
        <v>10087.03</v>
      </c>
      <c r="L13" s="44"/>
      <c r="M13" s="6">
        <f t="shared" si="4"/>
        <v>0.03</v>
      </c>
      <c r="N13" s="36">
        <v>1997</v>
      </c>
      <c r="O13" s="8">
        <v>42329</v>
      </c>
      <c r="P13" s="45">
        <v>139.84</v>
      </c>
      <c r="Q13" s="45"/>
      <c r="R13" s="46">
        <f t="shared" si="2"/>
        <v>16962</v>
      </c>
      <c r="S13" s="46"/>
      <c r="T13" s="47">
        <f t="shared" si="3"/>
        <v>458.00000000000125</v>
      </c>
      <c r="U13" s="47"/>
    </row>
    <row r="14" spans="2:21" ht="13.5">
      <c r="B14" s="36">
        <v>6</v>
      </c>
      <c r="C14" s="44">
        <f>IF(R13="","",C13+R13)</f>
        <v>1025665</v>
      </c>
      <c r="D14" s="44"/>
      <c r="E14" s="36">
        <v>1998</v>
      </c>
      <c r="F14" s="8">
        <v>42202</v>
      </c>
      <c r="G14" s="36" t="s">
        <v>4</v>
      </c>
      <c r="H14" s="45">
        <v>153.58</v>
      </c>
      <c r="I14" s="45"/>
      <c r="J14" s="36">
        <v>186</v>
      </c>
      <c r="K14" s="44">
        <f t="shared" si="1"/>
        <v>10256.65</v>
      </c>
      <c r="L14" s="44"/>
      <c r="M14" s="6">
        <f t="shared" si="4"/>
        <v>0.04</v>
      </c>
      <c r="N14" s="36">
        <v>1998</v>
      </c>
      <c r="O14" s="8">
        <v>42236</v>
      </c>
      <c r="P14" s="45">
        <v>153.89</v>
      </c>
      <c r="Q14" s="45"/>
      <c r="R14" s="46">
        <f t="shared" si="2"/>
        <v>1530</v>
      </c>
      <c r="S14" s="46"/>
      <c r="T14" s="47">
        <f t="shared" si="3"/>
        <v>30.999999999997385</v>
      </c>
      <c r="U14" s="47"/>
    </row>
    <row r="15" spans="2:21" ht="13.5">
      <c r="B15" s="36">
        <v>7</v>
      </c>
      <c r="C15" s="44">
        <f>IF(R14="","",C14+R14)</f>
        <v>1027195</v>
      </c>
      <c r="D15" s="44"/>
      <c r="E15" s="36">
        <v>1999</v>
      </c>
      <c r="F15" s="8">
        <v>42008</v>
      </c>
      <c r="G15" s="36" t="s">
        <v>3</v>
      </c>
      <c r="H15" s="45">
        <v>132</v>
      </c>
      <c r="I15" s="45"/>
      <c r="J15" s="36">
        <v>409</v>
      </c>
      <c r="K15" s="44">
        <f>IF(F15="","",C15*0.01)</f>
        <v>10271.95</v>
      </c>
      <c r="L15" s="44"/>
      <c r="M15" s="6">
        <f t="shared" si="4"/>
        <v>0.02</v>
      </c>
      <c r="N15" s="36">
        <v>1999</v>
      </c>
      <c r="O15" s="8">
        <v>42017</v>
      </c>
      <c r="P15" s="45">
        <v>132</v>
      </c>
      <c r="Q15" s="45"/>
      <c r="R15" s="46">
        <f t="shared" si="2"/>
        <v>0</v>
      </c>
      <c r="S15" s="46"/>
      <c r="T15" s="47">
        <f t="shared" si="3"/>
        <v>0</v>
      </c>
      <c r="U15" s="47"/>
    </row>
    <row r="16" spans="2:21" ht="13.5">
      <c r="B16" s="36">
        <v>8</v>
      </c>
      <c r="C16" s="44">
        <f t="shared" si="0"/>
        <v>1027195</v>
      </c>
      <c r="D16" s="44"/>
      <c r="E16" s="36">
        <v>2000</v>
      </c>
      <c r="F16" s="8">
        <v>42357</v>
      </c>
      <c r="G16" s="36" t="s">
        <v>4</v>
      </c>
      <c r="H16" s="45">
        <v>100.83</v>
      </c>
      <c r="I16" s="45"/>
      <c r="J16" s="36">
        <v>146</v>
      </c>
      <c r="K16" s="44">
        <f>IF(F16="","",C16*0.01)</f>
        <v>10271.95</v>
      </c>
      <c r="L16" s="44"/>
      <c r="M16" s="6">
        <f t="shared" si="4"/>
        <v>0.05</v>
      </c>
      <c r="N16" s="36">
        <v>2001</v>
      </c>
      <c r="O16" s="8">
        <v>42026</v>
      </c>
      <c r="P16" s="45">
        <v>108.56</v>
      </c>
      <c r="Q16" s="45"/>
      <c r="R16" s="46">
        <f t="shared" si="2"/>
        <v>47716</v>
      </c>
      <c r="S16" s="46"/>
      <c r="T16" s="47">
        <f t="shared" si="3"/>
        <v>773.0000000000005</v>
      </c>
      <c r="U16" s="47"/>
    </row>
    <row r="17" spans="2:21" ht="13.5">
      <c r="B17" s="42">
        <v>9</v>
      </c>
      <c r="C17" s="44">
        <f>IF(R16="","",C16+R16)</f>
        <v>1074911</v>
      </c>
      <c r="D17" s="44"/>
      <c r="E17" s="42">
        <v>2001</v>
      </c>
      <c r="F17" s="8">
        <v>42357</v>
      </c>
      <c r="G17" s="42" t="s">
        <v>4</v>
      </c>
      <c r="H17" s="45">
        <v>116.04</v>
      </c>
      <c r="I17" s="45"/>
      <c r="J17" s="42">
        <v>170</v>
      </c>
      <c r="K17" s="44">
        <f>IF(F17="","",C17*0.01)</f>
        <v>10749.11</v>
      </c>
      <c r="L17" s="44"/>
      <c r="M17" s="6">
        <f t="shared" si="4"/>
        <v>0.05</v>
      </c>
      <c r="N17" s="42">
        <v>2001</v>
      </c>
      <c r="O17" s="8">
        <v>42362</v>
      </c>
      <c r="P17" s="45">
        <v>116.04</v>
      </c>
      <c r="Q17" s="45"/>
      <c r="R17" s="46">
        <f t="shared" si="2"/>
        <v>0</v>
      </c>
      <c r="S17" s="46"/>
      <c r="T17" s="47">
        <f t="shared" si="3"/>
        <v>0</v>
      </c>
      <c r="U17" s="47"/>
    </row>
    <row r="18" spans="2:21" ht="13.5">
      <c r="B18" s="36">
        <v>10</v>
      </c>
      <c r="C18" s="44">
        <f>IF(R17="","",C17+R17)</f>
        <v>1074911</v>
      </c>
      <c r="D18" s="44"/>
      <c r="E18" s="36">
        <v>2002</v>
      </c>
      <c r="F18" s="8">
        <v>42005</v>
      </c>
      <c r="G18" s="36" t="s">
        <v>4</v>
      </c>
      <c r="H18" s="45">
        <v>117.42</v>
      </c>
      <c r="I18" s="45"/>
      <c r="J18" s="36">
        <v>165</v>
      </c>
      <c r="K18" s="44">
        <f t="shared" si="1"/>
        <v>10749.11</v>
      </c>
      <c r="L18" s="44"/>
      <c r="M18" s="6">
        <f t="shared" si="4"/>
        <v>0.05</v>
      </c>
      <c r="N18" s="36">
        <v>2002</v>
      </c>
      <c r="O18" s="8">
        <v>42008</v>
      </c>
      <c r="P18" s="45">
        <v>117.42</v>
      </c>
      <c r="Q18" s="45"/>
      <c r="R18" s="46">
        <f t="shared" si="2"/>
        <v>0</v>
      </c>
      <c r="S18" s="46"/>
      <c r="T18" s="47">
        <f t="shared" si="3"/>
        <v>0</v>
      </c>
      <c r="U18" s="47"/>
    </row>
    <row r="19" spans="2:21" ht="13.5">
      <c r="B19" s="36">
        <v>11</v>
      </c>
      <c r="C19" s="44">
        <f t="shared" si="0"/>
        <v>1074911</v>
      </c>
      <c r="D19" s="44"/>
      <c r="E19" s="36">
        <v>2002</v>
      </c>
      <c r="F19" s="8">
        <v>42074</v>
      </c>
      <c r="G19" s="36" t="s">
        <v>4</v>
      </c>
      <c r="H19" s="45">
        <v>113.36</v>
      </c>
      <c r="I19" s="45"/>
      <c r="J19" s="36">
        <v>148</v>
      </c>
      <c r="K19" s="44">
        <f t="shared" si="1"/>
        <v>10749.11</v>
      </c>
      <c r="L19" s="44"/>
      <c r="M19" s="6">
        <f t="shared" si="4"/>
        <v>0.05</v>
      </c>
      <c r="N19" s="36">
        <v>2002</v>
      </c>
      <c r="O19" s="8">
        <v>42102</v>
      </c>
      <c r="P19" s="45">
        <v>115.25</v>
      </c>
      <c r="Q19" s="45"/>
      <c r="R19" s="46">
        <f t="shared" si="2"/>
        <v>11666</v>
      </c>
      <c r="S19" s="46"/>
      <c r="T19" s="47">
        <f t="shared" si="3"/>
        <v>189.00000000000006</v>
      </c>
      <c r="U19" s="47"/>
    </row>
    <row r="20" spans="2:21" ht="13.5">
      <c r="B20" s="36">
        <v>12</v>
      </c>
      <c r="C20" s="44">
        <f t="shared" si="0"/>
        <v>1086577</v>
      </c>
      <c r="D20" s="44"/>
      <c r="E20" s="36">
        <v>2003</v>
      </c>
      <c r="F20" s="8">
        <v>42311</v>
      </c>
      <c r="G20" s="36" t="s">
        <v>4</v>
      </c>
      <c r="H20" s="45">
        <v>126.79</v>
      </c>
      <c r="I20" s="45"/>
      <c r="J20" s="36">
        <v>140</v>
      </c>
      <c r="K20" s="44">
        <f t="shared" si="1"/>
        <v>10865.77</v>
      </c>
      <c r="L20" s="44"/>
      <c r="M20" s="6">
        <f t="shared" si="4"/>
        <v>0.06</v>
      </c>
      <c r="N20" s="36">
        <v>2003</v>
      </c>
      <c r="O20" s="8">
        <v>42325</v>
      </c>
      <c r="P20" s="45">
        <v>126.79</v>
      </c>
      <c r="Q20" s="45"/>
      <c r="R20" s="46">
        <f>IF(O20="","",ROUNDDOWN((IF(G20="売",H20-P20,P20-H20))*M20*10000000/81,0))</f>
        <v>0</v>
      </c>
      <c r="S20" s="46"/>
      <c r="T20" s="47">
        <f t="shared" si="3"/>
        <v>0</v>
      </c>
      <c r="U20" s="47"/>
    </row>
    <row r="21" spans="2:21" ht="13.5">
      <c r="B21" s="36">
        <v>14</v>
      </c>
      <c r="C21" s="44">
        <f>IF(R20="","",C20+R20)</f>
        <v>1086577</v>
      </c>
      <c r="D21" s="44"/>
      <c r="E21" s="36">
        <v>2004</v>
      </c>
      <c r="F21" s="8">
        <v>42340</v>
      </c>
      <c r="G21" s="36" t="s">
        <v>4</v>
      </c>
      <c r="H21" s="45">
        <v>137.02</v>
      </c>
      <c r="I21" s="45"/>
      <c r="J21" s="36">
        <v>97</v>
      </c>
      <c r="K21" s="44">
        <f t="shared" si="1"/>
        <v>10865.77</v>
      </c>
      <c r="L21" s="44"/>
      <c r="M21" s="6">
        <f t="shared" si="4"/>
        <v>0.09</v>
      </c>
      <c r="N21" s="36">
        <v>2005</v>
      </c>
      <c r="O21" s="8">
        <v>42008</v>
      </c>
      <c r="P21" s="45">
        <v>138.29</v>
      </c>
      <c r="Q21" s="45"/>
      <c r="R21" s="46">
        <f t="shared" si="2"/>
        <v>14111</v>
      </c>
      <c r="S21" s="46"/>
      <c r="T21" s="47">
        <f t="shared" si="3"/>
        <v>126.99999999999818</v>
      </c>
      <c r="U21" s="47"/>
    </row>
    <row r="22" spans="2:21" ht="13.5">
      <c r="B22" s="36">
        <v>15</v>
      </c>
      <c r="C22" s="44">
        <f t="shared" si="0"/>
        <v>1100688</v>
      </c>
      <c r="D22" s="44"/>
      <c r="E22" s="36">
        <v>2005</v>
      </c>
      <c r="F22" s="8">
        <v>42025</v>
      </c>
      <c r="G22" s="36" t="s">
        <v>4</v>
      </c>
      <c r="H22" s="45">
        <v>133.88</v>
      </c>
      <c r="I22" s="45"/>
      <c r="J22" s="36">
        <v>113</v>
      </c>
      <c r="K22" s="44">
        <f t="shared" si="1"/>
        <v>11006.880000000001</v>
      </c>
      <c r="L22" s="44"/>
      <c r="M22" s="6">
        <f t="shared" si="4"/>
        <v>0.07</v>
      </c>
      <c r="N22" s="36">
        <v>2005</v>
      </c>
      <c r="O22" s="8">
        <v>42029</v>
      </c>
      <c r="P22" s="45">
        <v>133.75</v>
      </c>
      <c r="Q22" s="45"/>
      <c r="R22" s="46">
        <f t="shared" si="2"/>
        <v>-1123</v>
      </c>
      <c r="S22" s="46"/>
      <c r="T22" s="47">
        <f t="shared" si="3"/>
        <v>-113</v>
      </c>
      <c r="U22" s="47"/>
    </row>
    <row r="23" spans="2:21" ht="13.5">
      <c r="B23" s="36">
        <v>16</v>
      </c>
      <c r="C23" s="44">
        <f t="shared" si="0"/>
        <v>1099565</v>
      </c>
      <c r="D23" s="44"/>
      <c r="E23" s="36">
        <v>2005</v>
      </c>
      <c r="F23" s="8">
        <v>42057</v>
      </c>
      <c r="G23" s="36" t="s">
        <v>4</v>
      </c>
      <c r="H23" s="45">
        <v>138.14</v>
      </c>
      <c r="I23" s="45"/>
      <c r="J23" s="36">
        <v>106</v>
      </c>
      <c r="K23" s="44">
        <f t="shared" si="1"/>
        <v>10995.65</v>
      </c>
      <c r="L23" s="44"/>
      <c r="M23" s="6">
        <f t="shared" si="4"/>
        <v>0.08</v>
      </c>
      <c r="N23" s="36">
        <v>2005</v>
      </c>
      <c r="O23" s="8">
        <v>42064</v>
      </c>
      <c r="P23" s="45">
        <v>138.14</v>
      </c>
      <c r="Q23" s="45"/>
      <c r="R23" s="46">
        <f t="shared" si="2"/>
        <v>0</v>
      </c>
      <c r="S23" s="46"/>
      <c r="T23" s="47">
        <f t="shared" si="3"/>
        <v>0</v>
      </c>
      <c r="U23" s="47"/>
    </row>
    <row r="24" spans="2:21" ht="13.5">
      <c r="B24" s="36">
        <v>17</v>
      </c>
      <c r="C24" s="44">
        <f t="shared" si="0"/>
        <v>1099565</v>
      </c>
      <c r="D24" s="44"/>
      <c r="E24" s="36">
        <v>2005</v>
      </c>
      <c r="F24" s="8">
        <v>42290</v>
      </c>
      <c r="G24" s="36" t="s">
        <v>4</v>
      </c>
      <c r="H24" s="45">
        <v>137.73</v>
      </c>
      <c r="I24" s="45"/>
      <c r="J24" s="36">
        <v>78</v>
      </c>
      <c r="K24" s="44">
        <f t="shared" si="1"/>
        <v>10995.65</v>
      </c>
      <c r="L24" s="44"/>
      <c r="M24" s="6">
        <f t="shared" si="4"/>
        <v>0.11</v>
      </c>
      <c r="N24" s="36">
        <v>2005</v>
      </c>
      <c r="O24" s="8">
        <v>42291</v>
      </c>
      <c r="P24" s="45">
        <v>137.73</v>
      </c>
      <c r="Q24" s="45"/>
      <c r="R24" s="46">
        <f t="shared" si="2"/>
        <v>0</v>
      </c>
      <c r="S24" s="46"/>
      <c r="T24" s="47">
        <f t="shared" si="3"/>
        <v>0</v>
      </c>
      <c r="U24" s="47"/>
    </row>
    <row r="25" spans="2:21" ht="13.5">
      <c r="B25" s="36">
        <v>18</v>
      </c>
      <c r="C25" s="44">
        <f t="shared" si="0"/>
        <v>1099565</v>
      </c>
      <c r="D25" s="44"/>
      <c r="E25" s="36">
        <v>2005</v>
      </c>
      <c r="F25" s="8">
        <v>42331</v>
      </c>
      <c r="G25" s="36" t="s">
        <v>4</v>
      </c>
      <c r="H25" s="45">
        <v>140.5</v>
      </c>
      <c r="I25" s="45"/>
      <c r="J25" s="36">
        <v>101</v>
      </c>
      <c r="K25" s="44">
        <f>IF(F25="","",C25*0.01)</f>
        <v>10995.65</v>
      </c>
      <c r="L25" s="44"/>
      <c r="M25" s="6">
        <f t="shared" si="4"/>
        <v>0.08</v>
      </c>
      <c r="N25" s="36">
        <v>2005</v>
      </c>
      <c r="O25" s="8">
        <v>141.25</v>
      </c>
      <c r="P25" s="45">
        <v>141.25</v>
      </c>
      <c r="Q25" s="45"/>
      <c r="R25" s="46">
        <f t="shared" si="2"/>
        <v>7407</v>
      </c>
      <c r="S25" s="46"/>
      <c r="T25" s="47">
        <f t="shared" si="3"/>
        <v>75</v>
      </c>
      <c r="U25" s="47"/>
    </row>
    <row r="26" spans="2:21" ht="13.5">
      <c r="B26" s="36">
        <v>19</v>
      </c>
      <c r="C26" s="44">
        <f t="shared" si="0"/>
        <v>1106972</v>
      </c>
      <c r="D26" s="44"/>
      <c r="E26" s="36">
        <v>2006</v>
      </c>
      <c r="F26" s="8">
        <v>42023</v>
      </c>
      <c r="G26" s="36" t="s">
        <v>4</v>
      </c>
      <c r="H26" s="45">
        <v>139.75</v>
      </c>
      <c r="I26" s="45"/>
      <c r="J26" s="36">
        <v>97</v>
      </c>
      <c r="K26" s="44">
        <f>IF(F26="","",C26*0.01)</f>
        <v>11069.72</v>
      </c>
      <c r="L26" s="44"/>
      <c r="M26" s="6">
        <f t="shared" si="4"/>
        <v>0.09</v>
      </c>
      <c r="N26" s="36">
        <v>2006</v>
      </c>
      <c r="O26" s="8">
        <v>42042</v>
      </c>
      <c r="P26" s="45">
        <v>141.5</v>
      </c>
      <c r="Q26" s="45"/>
      <c r="R26" s="46">
        <f t="shared" si="2"/>
        <v>19444</v>
      </c>
      <c r="S26" s="46"/>
      <c r="T26" s="47">
        <f t="shared" si="3"/>
        <v>175</v>
      </c>
      <c r="U26" s="47"/>
    </row>
    <row r="27" spans="2:21" ht="13.5">
      <c r="B27" s="36">
        <v>20</v>
      </c>
      <c r="C27" s="44">
        <f t="shared" si="0"/>
        <v>1126416</v>
      </c>
      <c r="D27" s="44"/>
      <c r="E27" s="36">
        <v>2006</v>
      </c>
      <c r="F27" s="8">
        <v>42147</v>
      </c>
      <c r="G27" s="36" t="s">
        <v>4</v>
      </c>
      <c r="H27" s="45">
        <v>143.86</v>
      </c>
      <c r="I27" s="45"/>
      <c r="J27" s="36">
        <v>124</v>
      </c>
      <c r="K27" s="44">
        <f t="shared" si="1"/>
        <v>11264.16</v>
      </c>
      <c r="L27" s="44"/>
      <c r="M27" s="6">
        <f t="shared" si="4"/>
        <v>0.07</v>
      </c>
      <c r="N27" s="36">
        <v>2006</v>
      </c>
      <c r="O27" s="8">
        <v>42149</v>
      </c>
      <c r="P27" s="45">
        <v>143.86</v>
      </c>
      <c r="Q27" s="45"/>
      <c r="R27" s="46">
        <f t="shared" si="2"/>
        <v>0</v>
      </c>
      <c r="S27" s="46"/>
      <c r="T27" s="47">
        <f t="shared" si="3"/>
        <v>0</v>
      </c>
      <c r="U27" s="47"/>
    </row>
    <row r="28" spans="2:21" ht="13.5">
      <c r="B28" s="36">
        <v>21</v>
      </c>
      <c r="C28" s="44">
        <f t="shared" si="0"/>
        <v>1126416</v>
      </c>
      <c r="D28" s="44"/>
      <c r="E28" s="36">
        <v>2007</v>
      </c>
      <c r="F28" s="8">
        <v>42093</v>
      </c>
      <c r="G28" s="36" t="s">
        <v>4</v>
      </c>
      <c r="H28" s="45">
        <v>157.59</v>
      </c>
      <c r="I28" s="45"/>
      <c r="J28" s="36">
        <v>94</v>
      </c>
      <c r="K28" s="44">
        <f t="shared" si="1"/>
        <v>11264.16</v>
      </c>
      <c r="L28" s="44"/>
      <c r="M28" s="6">
        <f t="shared" si="4"/>
        <v>0.09</v>
      </c>
      <c r="N28" s="36">
        <v>2007</v>
      </c>
      <c r="O28" s="8">
        <v>42209</v>
      </c>
      <c r="P28" s="45">
        <v>166.48</v>
      </c>
      <c r="Q28" s="45"/>
      <c r="R28" s="46">
        <f t="shared" si="2"/>
        <v>98777</v>
      </c>
      <c r="S28" s="46"/>
      <c r="T28" s="47">
        <f t="shared" si="3"/>
        <v>888.9999999999986</v>
      </c>
      <c r="U28" s="47"/>
    </row>
    <row r="29" spans="2:21" ht="13.5">
      <c r="B29" s="36">
        <v>22</v>
      </c>
      <c r="C29" s="44">
        <f t="shared" si="0"/>
        <v>1225193</v>
      </c>
      <c r="D29" s="44"/>
      <c r="E29" s="36">
        <v>2007</v>
      </c>
      <c r="F29" s="8">
        <v>42261</v>
      </c>
      <c r="G29" s="36" t="s">
        <v>4</v>
      </c>
      <c r="H29" s="45">
        <v>160.22</v>
      </c>
      <c r="I29" s="45"/>
      <c r="J29" s="36">
        <v>145</v>
      </c>
      <c r="K29" s="44">
        <f t="shared" si="1"/>
        <v>12251.93</v>
      </c>
      <c r="L29" s="44"/>
      <c r="M29" s="6">
        <f t="shared" si="4"/>
        <v>0.06</v>
      </c>
      <c r="N29" s="36">
        <v>2007</v>
      </c>
      <c r="O29" s="8">
        <v>42320</v>
      </c>
      <c r="P29" s="45">
        <v>160.45</v>
      </c>
      <c r="Q29" s="45"/>
      <c r="R29" s="46">
        <f t="shared" si="2"/>
        <v>1703</v>
      </c>
      <c r="S29" s="46"/>
      <c r="T29" s="47">
        <f t="shared" si="3"/>
        <v>22.999999999998977</v>
      </c>
      <c r="U29" s="47"/>
    </row>
    <row r="30" spans="2:21" ht="13.5">
      <c r="B30" s="36">
        <v>23</v>
      </c>
      <c r="C30" s="44">
        <f t="shared" si="0"/>
        <v>1226896</v>
      </c>
      <c r="D30" s="44"/>
      <c r="E30" s="36">
        <v>2007</v>
      </c>
      <c r="F30" s="8">
        <v>42330</v>
      </c>
      <c r="G30" s="36" t="s">
        <v>3</v>
      </c>
      <c r="H30" s="45">
        <v>160.83</v>
      </c>
      <c r="I30" s="45"/>
      <c r="J30" s="36">
        <v>144</v>
      </c>
      <c r="K30" s="44">
        <f t="shared" si="1"/>
        <v>12268.960000000001</v>
      </c>
      <c r="L30" s="44"/>
      <c r="M30" s="6">
        <f t="shared" si="4"/>
        <v>0.06</v>
      </c>
      <c r="N30" s="36">
        <v>2007</v>
      </c>
      <c r="O30" s="8">
        <v>42334</v>
      </c>
      <c r="P30" s="45">
        <v>160.83</v>
      </c>
      <c r="Q30" s="45"/>
      <c r="R30" s="46">
        <f t="shared" si="2"/>
        <v>0</v>
      </c>
      <c r="S30" s="46"/>
      <c r="T30" s="47">
        <f t="shared" si="3"/>
        <v>0</v>
      </c>
      <c r="U30" s="47"/>
    </row>
    <row r="31" spans="2:21" ht="13.5">
      <c r="B31" s="36">
        <v>24</v>
      </c>
      <c r="C31" s="44">
        <f t="shared" si="0"/>
        <v>1226896</v>
      </c>
      <c r="D31" s="44"/>
      <c r="E31" s="36">
        <v>2007</v>
      </c>
      <c r="F31" s="8">
        <v>42342</v>
      </c>
      <c r="G31" s="36" t="s">
        <v>4</v>
      </c>
      <c r="H31" s="45">
        <v>162.38</v>
      </c>
      <c r="I31" s="45"/>
      <c r="J31" s="36">
        <v>144</v>
      </c>
      <c r="K31" s="44">
        <f t="shared" si="1"/>
        <v>12268.960000000001</v>
      </c>
      <c r="L31" s="44"/>
      <c r="M31" s="6">
        <f t="shared" si="4"/>
        <v>0.06</v>
      </c>
      <c r="N31" s="36">
        <v>2008</v>
      </c>
      <c r="O31" s="8">
        <v>42006</v>
      </c>
      <c r="P31" s="45">
        <v>160.74</v>
      </c>
      <c r="Q31" s="45"/>
      <c r="R31" s="46">
        <f t="shared" si="2"/>
        <v>-12148</v>
      </c>
      <c r="S31" s="46"/>
      <c r="T31" s="47">
        <f t="shared" si="3"/>
        <v>-144</v>
      </c>
      <c r="U31" s="47"/>
    </row>
    <row r="32" spans="2:21" ht="13.5">
      <c r="B32" s="36">
        <v>25</v>
      </c>
      <c r="C32" s="44">
        <f t="shared" si="0"/>
        <v>1214748</v>
      </c>
      <c r="D32" s="44"/>
      <c r="E32" s="36">
        <v>2008</v>
      </c>
      <c r="F32" s="8">
        <v>42022</v>
      </c>
      <c r="G32" s="36" t="s">
        <v>3</v>
      </c>
      <c r="H32" s="45">
        <v>155.72</v>
      </c>
      <c r="I32" s="45"/>
      <c r="J32" s="36">
        <v>217</v>
      </c>
      <c r="K32" s="44">
        <f t="shared" si="1"/>
        <v>12147.48</v>
      </c>
      <c r="L32" s="44"/>
      <c r="M32" s="6">
        <f t="shared" si="4"/>
        <v>0.04</v>
      </c>
      <c r="N32" s="36">
        <v>2008</v>
      </c>
      <c r="O32" s="8">
        <v>42028</v>
      </c>
      <c r="P32" s="45">
        <v>155.72</v>
      </c>
      <c r="Q32" s="45"/>
      <c r="R32" s="46">
        <f t="shared" si="2"/>
        <v>0</v>
      </c>
      <c r="S32" s="46"/>
      <c r="T32" s="47">
        <f t="shared" si="3"/>
        <v>0</v>
      </c>
      <c r="U32" s="47"/>
    </row>
    <row r="33" spans="2:21" ht="13.5">
      <c r="B33" s="36">
        <v>26</v>
      </c>
      <c r="C33" s="44">
        <f t="shared" si="0"/>
        <v>1214748</v>
      </c>
      <c r="D33" s="44"/>
      <c r="E33" s="36">
        <v>2008</v>
      </c>
      <c r="F33" s="8">
        <v>42193</v>
      </c>
      <c r="G33" s="36" t="s">
        <v>4</v>
      </c>
      <c r="H33" s="45">
        <v>168.56</v>
      </c>
      <c r="I33" s="45"/>
      <c r="J33" s="36">
        <v>137</v>
      </c>
      <c r="K33" s="44">
        <f t="shared" si="1"/>
        <v>12147.48</v>
      </c>
      <c r="L33" s="44"/>
      <c r="M33" s="6">
        <f t="shared" si="4"/>
        <v>0.07</v>
      </c>
      <c r="N33" s="36">
        <v>2008</v>
      </c>
      <c r="O33" s="8">
        <v>42200</v>
      </c>
      <c r="P33" s="45">
        <v>168.56</v>
      </c>
      <c r="Q33" s="45"/>
      <c r="R33" s="46">
        <f t="shared" si="2"/>
        <v>0</v>
      </c>
      <c r="S33" s="46"/>
      <c r="T33" s="47">
        <f t="shared" si="3"/>
        <v>0</v>
      </c>
      <c r="U33" s="47"/>
    </row>
    <row r="34" spans="2:21" ht="13.5">
      <c r="B34" s="36">
        <v>27</v>
      </c>
      <c r="C34" s="44">
        <f>IF(R33="","",C33+R33)</f>
        <v>1214748</v>
      </c>
      <c r="D34" s="44"/>
      <c r="E34" s="36">
        <v>2008</v>
      </c>
      <c r="F34" s="8">
        <v>42216</v>
      </c>
      <c r="G34" s="36" t="s">
        <v>3</v>
      </c>
      <c r="H34" s="45">
        <v>168.05</v>
      </c>
      <c r="I34" s="45"/>
      <c r="J34" s="36">
        <v>115</v>
      </c>
      <c r="K34" s="44">
        <f t="shared" si="1"/>
        <v>12147.48</v>
      </c>
      <c r="L34" s="44"/>
      <c r="M34" s="6">
        <f t="shared" si="4"/>
        <v>0.08</v>
      </c>
      <c r="N34" s="36">
        <v>2008</v>
      </c>
      <c r="O34" s="8">
        <v>42222</v>
      </c>
      <c r="P34" s="45">
        <v>168.05</v>
      </c>
      <c r="Q34" s="45"/>
      <c r="R34" s="46">
        <f t="shared" si="2"/>
        <v>0</v>
      </c>
      <c r="S34" s="46"/>
      <c r="T34" s="47">
        <f t="shared" si="3"/>
        <v>0</v>
      </c>
      <c r="U34" s="47"/>
    </row>
    <row r="35" spans="2:21" ht="13.5">
      <c r="B35" s="36">
        <v>28</v>
      </c>
      <c r="C35" s="44">
        <f>IF(R34="","",C34+R34)</f>
        <v>1214748</v>
      </c>
      <c r="D35" s="44"/>
      <c r="E35" s="36">
        <v>2008</v>
      </c>
      <c r="F35" s="8">
        <v>42257</v>
      </c>
      <c r="G35" s="36" t="s">
        <v>3</v>
      </c>
      <c r="H35" s="45">
        <v>150.16</v>
      </c>
      <c r="I35" s="45"/>
      <c r="J35" s="36">
        <v>240</v>
      </c>
      <c r="K35" s="44">
        <f t="shared" si="1"/>
        <v>12147.48</v>
      </c>
      <c r="L35" s="44"/>
      <c r="M35" s="6">
        <f t="shared" si="4"/>
        <v>0.04</v>
      </c>
      <c r="N35" s="36">
        <v>2008</v>
      </c>
      <c r="O35" s="8">
        <v>42259</v>
      </c>
      <c r="P35" s="45">
        <v>150.16</v>
      </c>
      <c r="Q35" s="45"/>
      <c r="R35" s="46">
        <f t="shared" si="2"/>
        <v>0</v>
      </c>
      <c r="S35" s="46"/>
      <c r="T35" s="47">
        <f t="shared" si="3"/>
        <v>0</v>
      </c>
      <c r="U35" s="47"/>
    </row>
    <row r="36" spans="2:21" ht="13.5">
      <c r="B36" s="36">
        <v>29</v>
      </c>
      <c r="C36" s="44">
        <f t="shared" si="0"/>
        <v>1214748</v>
      </c>
      <c r="D36" s="44"/>
      <c r="E36" s="36">
        <v>2008</v>
      </c>
      <c r="F36" s="8">
        <v>42284</v>
      </c>
      <c r="G36" s="36" t="s">
        <v>3</v>
      </c>
      <c r="H36" s="45">
        <v>136.49</v>
      </c>
      <c r="I36" s="45"/>
      <c r="J36" s="36">
        <v>451</v>
      </c>
      <c r="K36" s="44">
        <f t="shared" si="1"/>
        <v>12147.48</v>
      </c>
      <c r="L36" s="44"/>
      <c r="M36" s="6">
        <f t="shared" si="4"/>
        <v>0.02</v>
      </c>
      <c r="N36" s="36">
        <v>2008</v>
      </c>
      <c r="O36" s="8">
        <v>42290</v>
      </c>
      <c r="P36" s="45">
        <v>136.49</v>
      </c>
      <c r="Q36" s="45"/>
      <c r="R36" s="46">
        <f>IF(O36="","",ROUNDDOWN((IF(G36="売",H36-P36,P36-H36))*M36*10000000/81,0))</f>
        <v>0</v>
      </c>
      <c r="S36" s="46"/>
      <c r="T36" s="47">
        <f t="shared" si="3"/>
        <v>0</v>
      </c>
      <c r="U36" s="47"/>
    </row>
    <row r="37" spans="2:21" ht="13.5">
      <c r="B37" s="36">
        <v>30</v>
      </c>
      <c r="C37" s="44">
        <f t="shared" si="0"/>
        <v>1214748</v>
      </c>
      <c r="D37" s="44"/>
      <c r="E37" s="36">
        <v>2008</v>
      </c>
      <c r="F37" s="8">
        <v>42278</v>
      </c>
      <c r="G37" s="36" t="s">
        <v>3</v>
      </c>
      <c r="H37" s="45">
        <v>138.49</v>
      </c>
      <c r="I37" s="45"/>
      <c r="J37" s="36">
        <v>336</v>
      </c>
      <c r="K37" s="44">
        <f t="shared" si="1"/>
        <v>12147.48</v>
      </c>
      <c r="L37" s="44"/>
      <c r="M37" s="6">
        <f t="shared" si="4"/>
        <v>0.02</v>
      </c>
      <c r="N37" s="36">
        <v>2009</v>
      </c>
      <c r="O37" s="8">
        <v>42086</v>
      </c>
      <c r="P37" s="45">
        <v>131.05</v>
      </c>
      <c r="Q37" s="45"/>
      <c r="R37" s="46">
        <f>IF(O37="","",ROUNDDOWN((IF(G37="売",H37-P37,P37-H37))*M37*10000000/81,0))</f>
        <v>18370</v>
      </c>
      <c r="S37" s="46"/>
      <c r="T37" s="47">
        <f t="shared" si="3"/>
        <v>743.9999999999998</v>
      </c>
      <c r="U37" s="47"/>
    </row>
    <row r="38" spans="2:21" ht="13.5">
      <c r="B38" s="36">
        <v>31</v>
      </c>
      <c r="C38" s="44">
        <f t="shared" si="0"/>
        <v>1233118</v>
      </c>
      <c r="D38" s="44"/>
      <c r="E38" s="36">
        <v>2009</v>
      </c>
      <c r="F38" s="8">
        <v>42150</v>
      </c>
      <c r="G38" s="36" t="s">
        <v>4</v>
      </c>
      <c r="H38" s="45">
        <v>133.28</v>
      </c>
      <c r="I38" s="45"/>
      <c r="J38" s="36">
        <v>186</v>
      </c>
      <c r="K38" s="44">
        <f t="shared" si="1"/>
        <v>12331.18</v>
      </c>
      <c r="L38" s="44"/>
      <c r="M38" s="6">
        <f t="shared" si="4"/>
        <v>0.05</v>
      </c>
      <c r="N38" s="36">
        <v>2009</v>
      </c>
      <c r="O38" s="8">
        <v>42171</v>
      </c>
      <c r="P38" s="45">
        <v>133.28</v>
      </c>
      <c r="Q38" s="45"/>
      <c r="R38" s="46">
        <f>IF(O38="","",ROUNDDOWN((IF(G38="売",H38-P38,P38-H38))*M38*10000000/81,0))</f>
        <v>0</v>
      </c>
      <c r="S38" s="46"/>
      <c r="T38" s="47">
        <f t="shared" si="3"/>
        <v>0</v>
      </c>
      <c r="U38" s="47"/>
    </row>
    <row r="39" spans="2:21" ht="13.5">
      <c r="B39" s="36">
        <v>32</v>
      </c>
      <c r="C39" s="44">
        <f t="shared" si="0"/>
        <v>1233118</v>
      </c>
      <c r="D39" s="44"/>
      <c r="E39" s="36">
        <v>2009</v>
      </c>
      <c r="F39" s="8">
        <v>42201</v>
      </c>
      <c r="G39" s="36" t="s">
        <v>4</v>
      </c>
      <c r="H39" s="45">
        <v>133.22</v>
      </c>
      <c r="I39" s="45"/>
      <c r="J39" s="36">
        <v>167</v>
      </c>
      <c r="K39" s="44">
        <f t="shared" si="1"/>
        <v>12331.18</v>
      </c>
      <c r="L39" s="44"/>
      <c r="M39" s="6">
        <f t="shared" si="4"/>
        <v>0.05</v>
      </c>
      <c r="N39" s="36">
        <v>2009</v>
      </c>
      <c r="O39" s="8">
        <v>42206</v>
      </c>
      <c r="P39" s="45">
        <v>133.22</v>
      </c>
      <c r="Q39" s="45"/>
      <c r="R39" s="46">
        <f t="shared" si="2"/>
        <v>0</v>
      </c>
      <c r="S39" s="46"/>
      <c r="T39" s="47">
        <f t="shared" si="3"/>
        <v>0</v>
      </c>
      <c r="U39" s="47"/>
    </row>
    <row r="40" spans="2:21" ht="13.5">
      <c r="B40" s="36">
        <v>33</v>
      </c>
      <c r="C40" s="44">
        <f t="shared" si="0"/>
        <v>1233118</v>
      </c>
      <c r="D40" s="44"/>
      <c r="E40" s="36">
        <v>2009</v>
      </c>
      <c r="F40" s="8">
        <v>42265</v>
      </c>
      <c r="G40" s="36" t="s">
        <v>4</v>
      </c>
      <c r="H40" s="45">
        <v>134.63</v>
      </c>
      <c r="I40" s="45"/>
      <c r="J40" s="36">
        <v>97</v>
      </c>
      <c r="K40" s="44">
        <f t="shared" si="1"/>
        <v>12331.18</v>
      </c>
      <c r="L40" s="44"/>
      <c r="M40" s="6">
        <f t="shared" si="4"/>
        <v>0.1</v>
      </c>
      <c r="N40" s="36">
        <v>2009</v>
      </c>
      <c r="O40" s="8">
        <v>42270</v>
      </c>
      <c r="P40" s="45">
        <v>134.63</v>
      </c>
      <c r="Q40" s="45"/>
      <c r="R40" s="46">
        <f t="shared" si="2"/>
        <v>0</v>
      </c>
      <c r="S40" s="46"/>
      <c r="T40" s="47">
        <f t="shared" si="3"/>
        <v>0</v>
      </c>
      <c r="U40" s="47"/>
    </row>
    <row r="41" spans="2:21" ht="13.5">
      <c r="B41" s="36">
        <v>34</v>
      </c>
      <c r="C41" s="44">
        <f t="shared" si="0"/>
        <v>1233118</v>
      </c>
      <c r="D41" s="44"/>
      <c r="E41" s="36">
        <v>2010</v>
      </c>
      <c r="F41" s="8">
        <v>42134</v>
      </c>
      <c r="G41" s="36" t="s">
        <v>3</v>
      </c>
      <c r="H41" s="45">
        <v>118.02</v>
      </c>
      <c r="I41" s="45"/>
      <c r="J41" s="36">
        <v>421</v>
      </c>
      <c r="K41" s="44">
        <f t="shared" si="1"/>
        <v>12331.18</v>
      </c>
      <c r="L41" s="44"/>
      <c r="M41" s="6">
        <f t="shared" si="4"/>
        <v>0.02</v>
      </c>
      <c r="N41" s="36">
        <v>2010</v>
      </c>
      <c r="O41" s="8">
        <v>42201</v>
      </c>
      <c r="P41" s="45">
        <v>113.4</v>
      </c>
      <c r="Q41" s="45"/>
      <c r="R41" s="46">
        <f t="shared" si="2"/>
        <v>11407</v>
      </c>
      <c r="S41" s="46"/>
      <c r="T41" s="47">
        <f t="shared" si="3"/>
        <v>461.99999999999903</v>
      </c>
      <c r="U41" s="47"/>
    </row>
    <row r="42" spans="2:21" ht="13.5">
      <c r="B42" s="36">
        <v>35</v>
      </c>
      <c r="C42" s="44">
        <f t="shared" si="0"/>
        <v>1244525</v>
      </c>
      <c r="D42" s="44"/>
      <c r="E42" s="36">
        <v>2010</v>
      </c>
      <c r="F42" s="8">
        <v>42261</v>
      </c>
      <c r="G42" s="36" t="s">
        <v>4</v>
      </c>
      <c r="H42" s="45">
        <v>108.27</v>
      </c>
      <c r="I42" s="45"/>
      <c r="J42" s="36">
        <v>153</v>
      </c>
      <c r="K42" s="44">
        <f t="shared" si="1"/>
        <v>12445.25</v>
      </c>
      <c r="L42" s="44"/>
      <c r="M42" s="6">
        <f t="shared" si="4"/>
        <v>0.06</v>
      </c>
      <c r="N42" s="36">
        <v>2010</v>
      </c>
      <c r="O42" s="8">
        <v>42329</v>
      </c>
      <c r="P42" s="45">
        <v>111.51</v>
      </c>
      <c r="Q42" s="45"/>
      <c r="R42" s="46">
        <f t="shared" si="2"/>
        <v>24000</v>
      </c>
      <c r="S42" s="46"/>
      <c r="T42" s="47">
        <f t="shared" si="3"/>
        <v>324.0000000000009</v>
      </c>
      <c r="U42" s="47"/>
    </row>
    <row r="43" spans="2:21" ht="13.5">
      <c r="B43" s="36">
        <v>36</v>
      </c>
      <c r="C43" s="44">
        <f t="shared" si="0"/>
        <v>1268525</v>
      </c>
      <c r="D43" s="44"/>
      <c r="E43" s="36">
        <v>2011</v>
      </c>
      <c r="F43" s="8">
        <v>42158</v>
      </c>
      <c r="G43" s="36" t="s">
        <v>4</v>
      </c>
      <c r="H43" s="45">
        <v>117.57</v>
      </c>
      <c r="I43" s="45"/>
      <c r="J43" s="36">
        <v>171</v>
      </c>
      <c r="K43" s="44">
        <f t="shared" si="1"/>
        <v>12685.25</v>
      </c>
      <c r="L43" s="44"/>
      <c r="M43" s="6">
        <f t="shared" si="4"/>
        <v>0.06</v>
      </c>
      <c r="N43" s="36">
        <v>2011</v>
      </c>
      <c r="O43" s="8">
        <v>42162</v>
      </c>
      <c r="P43" s="45">
        <v>117.57</v>
      </c>
      <c r="Q43" s="45"/>
      <c r="R43" s="46">
        <f t="shared" si="2"/>
        <v>0</v>
      </c>
      <c r="S43" s="46"/>
      <c r="T43" s="47">
        <f t="shared" si="3"/>
        <v>0</v>
      </c>
      <c r="U43" s="47"/>
    </row>
    <row r="44" spans="2:21" ht="13.5">
      <c r="B44" s="36">
        <v>37</v>
      </c>
      <c r="C44" s="44">
        <f t="shared" si="0"/>
        <v>1268525</v>
      </c>
      <c r="D44" s="44"/>
      <c r="E44" s="36">
        <v>2011</v>
      </c>
      <c r="F44" s="8">
        <v>42231</v>
      </c>
      <c r="G44" s="36" t="s">
        <v>3</v>
      </c>
      <c r="H44" s="45">
        <v>110.19</v>
      </c>
      <c r="I44" s="45"/>
      <c r="J44" s="36">
        <v>324</v>
      </c>
      <c r="K44" s="44">
        <f>IF(F44="","",C44*0.01)</f>
        <v>12685.25</v>
      </c>
      <c r="L44" s="44"/>
      <c r="M44" s="6">
        <f t="shared" si="4"/>
        <v>0.03</v>
      </c>
      <c r="N44" s="36">
        <v>2011</v>
      </c>
      <c r="O44" s="8">
        <v>42231</v>
      </c>
      <c r="P44" s="45">
        <v>110.19</v>
      </c>
      <c r="Q44" s="45"/>
      <c r="R44" s="46">
        <f t="shared" si="2"/>
        <v>0</v>
      </c>
      <c r="S44" s="46"/>
      <c r="T44" s="47">
        <f t="shared" si="3"/>
        <v>0</v>
      </c>
      <c r="U44" s="47"/>
    </row>
    <row r="45" spans="2:21" ht="13.5">
      <c r="B45" s="36">
        <v>38</v>
      </c>
      <c r="C45" s="44">
        <f t="shared" si="0"/>
        <v>1268525</v>
      </c>
      <c r="D45" s="44"/>
      <c r="E45" s="36">
        <v>2012</v>
      </c>
      <c r="F45" s="8">
        <v>42075</v>
      </c>
      <c r="G45" s="36" t="s">
        <v>4</v>
      </c>
      <c r="H45" s="45">
        <v>108.28</v>
      </c>
      <c r="I45" s="45"/>
      <c r="J45" s="36">
        <v>80</v>
      </c>
      <c r="K45" s="44">
        <f t="shared" si="1"/>
        <v>12685.25</v>
      </c>
      <c r="L45" s="44"/>
      <c r="M45" s="6">
        <f t="shared" si="4"/>
        <v>0.12</v>
      </c>
      <c r="N45" s="36">
        <v>2012</v>
      </c>
      <c r="O45" s="8">
        <v>42098</v>
      </c>
      <c r="P45" s="45">
        <v>108.28</v>
      </c>
      <c r="Q45" s="45"/>
      <c r="R45" s="46">
        <f t="shared" si="2"/>
        <v>0</v>
      </c>
      <c r="S45" s="46"/>
      <c r="T45" s="47">
        <f t="shared" si="3"/>
        <v>0</v>
      </c>
      <c r="U45" s="47"/>
    </row>
    <row r="46" spans="2:21" ht="13.5">
      <c r="B46" s="36">
        <v>39</v>
      </c>
      <c r="C46" s="44">
        <f t="shared" si="0"/>
        <v>1268525</v>
      </c>
      <c r="D46" s="44"/>
      <c r="E46" s="36">
        <v>2012</v>
      </c>
      <c r="F46" s="8">
        <v>42260</v>
      </c>
      <c r="G46" s="36" t="s">
        <v>4</v>
      </c>
      <c r="H46" s="45">
        <v>100.76</v>
      </c>
      <c r="I46" s="45"/>
      <c r="J46" s="36">
        <v>133</v>
      </c>
      <c r="K46" s="44">
        <f t="shared" si="1"/>
        <v>12685.25</v>
      </c>
      <c r="L46" s="44"/>
      <c r="M46" s="6">
        <f t="shared" si="4"/>
        <v>0.07</v>
      </c>
      <c r="N46" s="36">
        <v>2012</v>
      </c>
      <c r="O46" s="8">
        <v>42261</v>
      </c>
      <c r="P46" s="45">
        <v>100.76</v>
      </c>
      <c r="Q46" s="45"/>
      <c r="R46" s="46">
        <f t="shared" si="2"/>
        <v>0</v>
      </c>
      <c r="S46" s="46"/>
      <c r="T46" s="47">
        <f t="shared" si="3"/>
        <v>0</v>
      </c>
      <c r="U46" s="47"/>
    </row>
    <row r="47" spans="2:21" ht="13.5">
      <c r="B47" s="36">
        <v>40</v>
      </c>
      <c r="C47" s="44">
        <f t="shared" si="0"/>
        <v>1268525</v>
      </c>
      <c r="D47" s="44"/>
      <c r="E47" s="36">
        <v>2012</v>
      </c>
      <c r="F47" s="8">
        <v>42336</v>
      </c>
      <c r="G47" s="36" t="s">
        <v>4</v>
      </c>
      <c r="H47" s="45">
        <v>106.34</v>
      </c>
      <c r="I47" s="45"/>
      <c r="J47" s="36">
        <v>110</v>
      </c>
      <c r="K47" s="44">
        <f t="shared" si="1"/>
        <v>12685.25</v>
      </c>
      <c r="L47" s="44"/>
      <c r="M47" s="6">
        <f t="shared" si="4"/>
        <v>0.09</v>
      </c>
      <c r="N47" s="36">
        <v>2012</v>
      </c>
      <c r="O47" s="8">
        <v>42345</v>
      </c>
      <c r="P47" s="45">
        <v>106.34</v>
      </c>
      <c r="Q47" s="45"/>
      <c r="R47" s="46">
        <f t="shared" si="2"/>
        <v>0</v>
      </c>
      <c r="S47" s="46"/>
      <c r="T47" s="47">
        <f t="shared" si="3"/>
        <v>0</v>
      </c>
      <c r="U47" s="47"/>
    </row>
    <row r="48" spans="2:21" ht="13.5">
      <c r="B48" s="36">
        <v>41</v>
      </c>
      <c r="C48" s="44">
        <f t="shared" si="0"/>
        <v>1268525</v>
      </c>
      <c r="D48" s="44"/>
      <c r="E48" s="36">
        <v>2013</v>
      </c>
      <c r="F48" s="8">
        <v>42321</v>
      </c>
      <c r="G48" s="36" t="s">
        <v>4</v>
      </c>
      <c r="H48" s="45">
        <v>133.96</v>
      </c>
      <c r="I48" s="45"/>
      <c r="J48" s="36">
        <v>75</v>
      </c>
      <c r="K48" s="44">
        <f t="shared" si="1"/>
        <v>12685.25</v>
      </c>
      <c r="L48" s="44"/>
      <c r="M48" s="6">
        <f t="shared" si="4"/>
        <v>0.13</v>
      </c>
      <c r="N48" s="36">
        <v>2014</v>
      </c>
      <c r="O48" s="8">
        <v>42017</v>
      </c>
      <c r="P48" s="45">
        <v>140.99</v>
      </c>
      <c r="Q48" s="45"/>
      <c r="R48" s="46">
        <f t="shared" si="2"/>
        <v>112827</v>
      </c>
      <c r="S48" s="46"/>
      <c r="T48" s="47">
        <f t="shared" si="3"/>
        <v>703.0000000000001</v>
      </c>
      <c r="U48" s="47"/>
    </row>
    <row r="49" spans="2:21" ht="13.5">
      <c r="B49" s="36">
        <v>42</v>
      </c>
      <c r="C49" s="90">
        <f t="shared" si="0"/>
        <v>1381352</v>
      </c>
      <c r="D49" s="91"/>
      <c r="E49" s="36">
        <v>2014</v>
      </c>
      <c r="F49" s="8">
        <v>42164</v>
      </c>
      <c r="G49" s="36" t="s">
        <v>4</v>
      </c>
      <c r="H49" s="45">
        <v>139.96</v>
      </c>
      <c r="I49" s="92"/>
      <c r="J49" s="36">
        <v>131</v>
      </c>
      <c r="K49" s="90">
        <f t="shared" si="1"/>
        <v>13813.52</v>
      </c>
      <c r="L49" s="91"/>
      <c r="M49" s="6">
        <f t="shared" si="4"/>
        <v>0.08</v>
      </c>
      <c r="N49" s="36">
        <v>2014</v>
      </c>
      <c r="O49" s="8">
        <v>42165</v>
      </c>
      <c r="P49" s="45">
        <v>138.65</v>
      </c>
      <c r="Q49" s="89"/>
      <c r="R49" s="87">
        <f t="shared" si="2"/>
        <v>-12938</v>
      </c>
      <c r="S49" s="88"/>
      <c r="T49" s="85">
        <f t="shared" si="3"/>
        <v>-131</v>
      </c>
      <c r="U49" s="86"/>
    </row>
    <row r="50" spans="2:21" ht="13.5">
      <c r="B50" s="36">
        <v>43</v>
      </c>
      <c r="C50" s="44">
        <f>IF(R49="","",C49+R49)</f>
        <v>1368414</v>
      </c>
      <c r="D50" s="44"/>
      <c r="E50" s="36">
        <v>2014</v>
      </c>
      <c r="F50" s="8">
        <v>42333</v>
      </c>
      <c r="G50" s="36" t="s">
        <v>4</v>
      </c>
      <c r="H50" s="45">
        <v>147.4</v>
      </c>
      <c r="I50" s="45"/>
      <c r="J50" s="36">
        <v>121</v>
      </c>
      <c r="K50" s="44">
        <f t="shared" si="1"/>
        <v>13684.14</v>
      </c>
      <c r="L50" s="44"/>
      <c r="M50" s="6">
        <f t="shared" si="4"/>
        <v>0.09</v>
      </c>
      <c r="N50" s="36">
        <v>2014</v>
      </c>
      <c r="O50" s="8">
        <v>42341</v>
      </c>
      <c r="P50" s="45">
        <v>147.4</v>
      </c>
      <c r="Q50" s="45"/>
      <c r="R50" s="46">
        <f t="shared" si="2"/>
        <v>0</v>
      </c>
      <c r="S50" s="46"/>
      <c r="T50" s="47">
        <f t="shared" si="3"/>
        <v>0</v>
      </c>
      <c r="U50" s="47"/>
    </row>
    <row r="51" spans="2:21" ht="13.5">
      <c r="B51" s="36">
        <v>44</v>
      </c>
      <c r="C51" s="44">
        <f t="shared" si="0"/>
        <v>1368414</v>
      </c>
      <c r="D51" s="44"/>
      <c r="E51" s="36">
        <v>2015</v>
      </c>
      <c r="F51" s="8">
        <v>42198</v>
      </c>
      <c r="G51" s="36" t="s">
        <v>3</v>
      </c>
      <c r="H51" s="45">
        <v>135.53</v>
      </c>
      <c r="I51" s="45"/>
      <c r="J51" s="36">
        <v>230</v>
      </c>
      <c r="K51" s="44">
        <f t="shared" si="1"/>
        <v>13684.14</v>
      </c>
      <c r="L51" s="44"/>
      <c r="M51" s="6">
        <f t="shared" si="4"/>
        <v>0.04</v>
      </c>
      <c r="N51" s="36">
        <v>2015</v>
      </c>
      <c r="O51" s="8">
        <v>42207</v>
      </c>
      <c r="P51" s="45">
        <v>135.53</v>
      </c>
      <c r="Q51" s="45"/>
      <c r="R51" s="46">
        <f t="shared" si="2"/>
        <v>0</v>
      </c>
      <c r="S51" s="46"/>
      <c r="T51" s="47">
        <f t="shared" si="3"/>
        <v>0</v>
      </c>
      <c r="U51" s="47"/>
    </row>
    <row r="52" spans="2:21" ht="13.5">
      <c r="B52" s="36">
        <v>45</v>
      </c>
      <c r="C52" s="44">
        <f t="shared" si="0"/>
        <v>1368414</v>
      </c>
      <c r="D52" s="44"/>
      <c r="E52" s="36">
        <v>2015</v>
      </c>
      <c r="F52" s="8">
        <v>42317</v>
      </c>
      <c r="G52" s="36" t="s">
        <v>3</v>
      </c>
      <c r="H52" s="45">
        <v>132.17</v>
      </c>
      <c r="I52" s="45"/>
      <c r="J52" s="36">
        <v>102</v>
      </c>
      <c r="K52" s="44">
        <f t="shared" si="1"/>
        <v>13684.14</v>
      </c>
      <c r="L52" s="44"/>
      <c r="M52" s="6">
        <f t="shared" si="4"/>
        <v>0.1</v>
      </c>
      <c r="N52" s="36">
        <v>2015</v>
      </c>
      <c r="O52" s="8">
        <v>42324</v>
      </c>
      <c r="P52" s="45">
        <v>132.17</v>
      </c>
      <c r="Q52" s="45"/>
      <c r="R52" s="46">
        <f t="shared" si="2"/>
        <v>0</v>
      </c>
      <c r="S52" s="46"/>
      <c r="T52" s="47">
        <f t="shared" si="3"/>
        <v>0</v>
      </c>
      <c r="U52" s="47"/>
    </row>
    <row r="53" spans="2:21" ht="13.5">
      <c r="B53" s="36">
        <v>46</v>
      </c>
      <c r="C53" s="44">
        <f t="shared" si="0"/>
        <v>1368414</v>
      </c>
      <c r="D53" s="44"/>
      <c r="E53" s="36"/>
      <c r="F53" s="8"/>
      <c r="G53" s="36" t="s">
        <v>4</v>
      </c>
      <c r="H53" s="45"/>
      <c r="I53" s="45"/>
      <c r="J53" s="36"/>
      <c r="K53" s="44">
        <f t="shared" si="1"/>
      </c>
      <c r="L53" s="44"/>
      <c r="M53" s="6">
        <f t="shared" si="4"/>
      </c>
      <c r="N53" s="36"/>
      <c r="O53" s="8"/>
      <c r="P53" s="45"/>
      <c r="Q53" s="45"/>
      <c r="R53" s="46">
        <f t="shared" si="2"/>
      </c>
      <c r="S53" s="46"/>
      <c r="T53" s="47">
        <f t="shared" si="3"/>
      </c>
      <c r="U53" s="47"/>
    </row>
    <row r="54" spans="2:21" ht="13.5">
      <c r="B54" s="36">
        <v>47</v>
      </c>
      <c r="C54" s="44">
        <f t="shared" si="0"/>
      </c>
      <c r="D54" s="44"/>
      <c r="E54" s="36"/>
      <c r="F54" s="8"/>
      <c r="G54" s="36" t="s">
        <v>3</v>
      </c>
      <c r="H54" s="45"/>
      <c r="I54" s="45"/>
      <c r="J54" s="36"/>
      <c r="K54" s="44">
        <f t="shared" si="1"/>
      </c>
      <c r="L54" s="44"/>
      <c r="M54" s="6">
        <f t="shared" si="4"/>
      </c>
      <c r="N54" s="36"/>
      <c r="O54" s="8"/>
      <c r="P54" s="45"/>
      <c r="Q54" s="45"/>
      <c r="R54" s="46">
        <f t="shared" si="2"/>
      </c>
      <c r="S54" s="46"/>
      <c r="T54" s="47">
        <f t="shared" si="3"/>
      </c>
      <c r="U54" s="47"/>
    </row>
    <row r="55" spans="2:21" ht="13.5">
      <c r="B55" s="36">
        <v>48</v>
      </c>
      <c r="C55" s="44">
        <f t="shared" si="0"/>
      </c>
      <c r="D55" s="44"/>
      <c r="E55" s="36"/>
      <c r="F55" s="8"/>
      <c r="G55" s="36" t="s">
        <v>3</v>
      </c>
      <c r="H55" s="45"/>
      <c r="I55" s="45"/>
      <c r="J55" s="36"/>
      <c r="K55" s="44">
        <f t="shared" si="1"/>
      </c>
      <c r="L55" s="44"/>
      <c r="M55" s="6">
        <f t="shared" si="4"/>
      </c>
      <c r="N55" s="36"/>
      <c r="O55" s="8"/>
      <c r="P55" s="45"/>
      <c r="Q55" s="45"/>
      <c r="R55" s="46">
        <f t="shared" si="2"/>
      </c>
      <c r="S55" s="46"/>
      <c r="T55" s="47">
        <f t="shared" si="3"/>
      </c>
      <c r="U55" s="47"/>
    </row>
    <row r="56" spans="2:21" ht="13.5">
      <c r="B56" s="36">
        <v>49</v>
      </c>
      <c r="C56" s="44">
        <f t="shared" si="0"/>
      </c>
      <c r="D56" s="44"/>
      <c r="E56" s="36"/>
      <c r="F56" s="8"/>
      <c r="G56" s="36" t="s">
        <v>3</v>
      </c>
      <c r="H56" s="45"/>
      <c r="I56" s="45"/>
      <c r="J56" s="36"/>
      <c r="K56" s="44">
        <f t="shared" si="1"/>
      </c>
      <c r="L56" s="44"/>
      <c r="M56" s="6">
        <f t="shared" si="4"/>
      </c>
      <c r="N56" s="36"/>
      <c r="O56" s="8"/>
      <c r="P56" s="45"/>
      <c r="Q56" s="45"/>
      <c r="R56" s="46">
        <f t="shared" si="2"/>
      </c>
      <c r="S56" s="46"/>
      <c r="T56" s="47">
        <f t="shared" si="3"/>
      </c>
      <c r="U56" s="47"/>
    </row>
    <row r="57" spans="2:21" ht="13.5">
      <c r="B57" s="36">
        <v>50</v>
      </c>
      <c r="C57" s="44">
        <f t="shared" si="0"/>
      </c>
      <c r="D57" s="44"/>
      <c r="E57" s="36"/>
      <c r="F57" s="8"/>
      <c r="G57" s="36" t="s">
        <v>3</v>
      </c>
      <c r="H57" s="45"/>
      <c r="I57" s="45"/>
      <c r="J57" s="36"/>
      <c r="K57" s="44">
        <f t="shared" si="1"/>
      </c>
      <c r="L57" s="44"/>
      <c r="M57" s="6">
        <f t="shared" si="4"/>
      </c>
      <c r="N57" s="36"/>
      <c r="O57" s="8"/>
      <c r="P57" s="45"/>
      <c r="Q57" s="45"/>
      <c r="R57" s="46">
        <f t="shared" si="2"/>
      </c>
      <c r="S57" s="46"/>
      <c r="T57" s="47">
        <f t="shared" si="3"/>
      </c>
      <c r="U57" s="47"/>
    </row>
    <row r="58" spans="2:21" ht="13.5">
      <c r="B58" s="36">
        <v>51</v>
      </c>
      <c r="C58" s="44">
        <f t="shared" si="0"/>
      </c>
      <c r="D58" s="44"/>
      <c r="E58" s="36"/>
      <c r="F58" s="8"/>
      <c r="G58" s="36" t="s">
        <v>3</v>
      </c>
      <c r="H58" s="45"/>
      <c r="I58" s="45"/>
      <c r="J58" s="36"/>
      <c r="K58" s="44">
        <f t="shared" si="1"/>
      </c>
      <c r="L58" s="44"/>
      <c r="M58" s="6">
        <f t="shared" si="4"/>
      </c>
      <c r="N58" s="36"/>
      <c r="O58" s="8"/>
      <c r="P58" s="45"/>
      <c r="Q58" s="45"/>
      <c r="R58" s="46">
        <f t="shared" si="2"/>
      </c>
      <c r="S58" s="46"/>
      <c r="T58" s="47">
        <f t="shared" si="3"/>
      </c>
      <c r="U58" s="47"/>
    </row>
    <row r="59" spans="2:21" ht="13.5">
      <c r="B59" s="36">
        <v>52</v>
      </c>
      <c r="C59" s="44">
        <f t="shared" si="0"/>
      </c>
      <c r="D59" s="44"/>
      <c r="E59" s="36"/>
      <c r="F59" s="8"/>
      <c r="G59" s="36" t="s">
        <v>3</v>
      </c>
      <c r="H59" s="45"/>
      <c r="I59" s="45"/>
      <c r="J59" s="36"/>
      <c r="K59" s="44">
        <f t="shared" si="1"/>
      </c>
      <c r="L59" s="44"/>
      <c r="M59" s="6">
        <f t="shared" si="4"/>
      </c>
      <c r="N59" s="36"/>
      <c r="O59" s="8"/>
      <c r="P59" s="45"/>
      <c r="Q59" s="45"/>
      <c r="R59" s="46">
        <f t="shared" si="2"/>
      </c>
      <c r="S59" s="46"/>
      <c r="T59" s="47">
        <f t="shared" si="3"/>
      </c>
      <c r="U59" s="47"/>
    </row>
    <row r="60" spans="2:21" ht="13.5">
      <c r="B60" s="36">
        <v>53</v>
      </c>
      <c r="C60" s="44">
        <f t="shared" si="0"/>
      </c>
      <c r="D60" s="44"/>
      <c r="E60" s="36"/>
      <c r="F60" s="8"/>
      <c r="G60" s="36" t="s">
        <v>3</v>
      </c>
      <c r="H60" s="45"/>
      <c r="I60" s="45"/>
      <c r="J60" s="36"/>
      <c r="K60" s="44">
        <f t="shared" si="1"/>
      </c>
      <c r="L60" s="44"/>
      <c r="M60" s="6">
        <f t="shared" si="4"/>
      </c>
      <c r="N60" s="36"/>
      <c r="O60" s="8"/>
      <c r="P60" s="45"/>
      <c r="Q60" s="45"/>
      <c r="R60" s="46">
        <f t="shared" si="2"/>
      </c>
      <c r="S60" s="46"/>
      <c r="T60" s="47">
        <f t="shared" si="3"/>
      </c>
      <c r="U60" s="47"/>
    </row>
    <row r="61" spans="2:21" ht="13.5">
      <c r="B61" s="36">
        <v>54</v>
      </c>
      <c r="C61" s="44">
        <f t="shared" si="0"/>
      </c>
      <c r="D61" s="44"/>
      <c r="E61" s="36"/>
      <c r="F61" s="8"/>
      <c r="G61" s="36" t="s">
        <v>3</v>
      </c>
      <c r="H61" s="45"/>
      <c r="I61" s="45"/>
      <c r="J61" s="36"/>
      <c r="K61" s="44">
        <f t="shared" si="1"/>
      </c>
      <c r="L61" s="44"/>
      <c r="M61" s="6">
        <f t="shared" si="4"/>
      </c>
      <c r="N61" s="36"/>
      <c r="O61" s="8"/>
      <c r="P61" s="45"/>
      <c r="Q61" s="45"/>
      <c r="R61" s="46">
        <f t="shared" si="2"/>
      </c>
      <c r="S61" s="46"/>
      <c r="T61" s="47">
        <f t="shared" si="3"/>
      </c>
      <c r="U61" s="47"/>
    </row>
    <row r="62" spans="2:21" ht="13.5">
      <c r="B62" s="36">
        <v>55</v>
      </c>
      <c r="C62" s="44">
        <f t="shared" si="0"/>
      </c>
      <c r="D62" s="44"/>
      <c r="E62" s="36"/>
      <c r="F62" s="8"/>
      <c r="G62" s="36" t="s">
        <v>4</v>
      </c>
      <c r="H62" s="45"/>
      <c r="I62" s="45"/>
      <c r="J62" s="36"/>
      <c r="K62" s="44">
        <f t="shared" si="1"/>
      </c>
      <c r="L62" s="44"/>
      <c r="M62" s="6">
        <f t="shared" si="4"/>
      </c>
      <c r="N62" s="36"/>
      <c r="O62" s="8"/>
      <c r="P62" s="45"/>
      <c r="Q62" s="45"/>
      <c r="R62" s="46">
        <f t="shared" si="2"/>
      </c>
      <c r="S62" s="46"/>
      <c r="T62" s="47">
        <f t="shared" si="3"/>
      </c>
      <c r="U62" s="47"/>
    </row>
    <row r="63" spans="2:21" ht="13.5">
      <c r="B63" s="36">
        <v>56</v>
      </c>
      <c r="C63" s="44">
        <f t="shared" si="0"/>
      </c>
      <c r="D63" s="44"/>
      <c r="E63" s="36"/>
      <c r="F63" s="8"/>
      <c r="G63" s="36" t="s">
        <v>3</v>
      </c>
      <c r="H63" s="45"/>
      <c r="I63" s="45"/>
      <c r="J63" s="36"/>
      <c r="K63" s="44">
        <f t="shared" si="1"/>
      </c>
      <c r="L63" s="44"/>
      <c r="M63" s="6">
        <f t="shared" si="4"/>
      </c>
      <c r="N63" s="36"/>
      <c r="O63" s="8"/>
      <c r="P63" s="45"/>
      <c r="Q63" s="45"/>
      <c r="R63" s="46">
        <f t="shared" si="2"/>
      </c>
      <c r="S63" s="46"/>
      <c r="T63" s="47">
        <f t="shared" si="3"/>
      </c>
      <c r="U63" s="47"/>
    </row>
    <row r="64" spans="2:21" ht="13.5">
      <c r="B64" s="36">
        <v>57</v>
      </c>
      <c r="C64" s="44">
        <f t="shared" si="0"/>
      </c>
      <c r="D64" s="44"/>
      <c r="E64" s="36"/>
      <c r="F64" s="8"/>
      <c r="G64" s="36" t="s">
        <v>3</v>
      </c>
      <c r="H64" s="45"/>
      <c r="I64" s="45"/>
      <c r="J64" s="36"/>
      <c r="K64" s="44">
        <f t="shared" si="1"/>
      </c>
      <c r="L64" s="44"/>
      <c r="M64" s="6">
        <f t="shared" si="4"/>
      </c>
      <c r="N64" s="36"/>
      <c r="O64" s="8"/>
      <c r="P64" s="45"/>
      <c r="Q64" s="45"/>
      <c r="R64" s="46">
        <f t="shared" si="2"/>
      </c>
      <c r="S64" s="46"/>
      <c r="T64" s="47">
        <f t="shared" si="3"/>
      </c>
      <c r="U64" s="47"/>
    </row>
    <row r="65" spans="2:21" ht="13.5">
      <c r="B65" s="36">
        <v>58</v>
      </c>
      <c r="C65" s="44">
        <f t="shared" si="0"/>
      </c>
      <c r="D65" s="44"/>
      <c r="E65" s="36"/>
      <c r="F65" s="8"/>
      <c r="G65" s="36" t="s">
        <v>3</v>
      </c>
      <c r="H65" s="45"/>
      <c r="I65" s="45"/>
      <c r="J65" s="36"/>
      <c r="K65" s="44">
        <f t="shared" si="1"/>
      </c>
      <c r="L65" s="44"/>
      <c r="M65" s="6">
        <f t="shared" si="4"/>
      </c>
      <c r="N65" s="36"/>
      <c r="O65" s="8"/>
      <c r="P65" s="45"/>
      <c r="Q65" s="45"/>
      <c r="R65" s="46">
        <f t="shared" si="2"/>
      </c>
      <c r="S65" s="46"/>
      <c r="T65" s="47">
        <f t="shared" si="3"/>
      </c>
      <c r="U65" s="47"/>
    </row>
    <row r="66" spans="2:21" ht="13.5">
      <c r="B66" s="36">
        <v>59</v>
      </c>
      <c r="C66" s="44">
        <f t="shared" si="0"/>
      </c>
      <c r="D66" s="44"/>
      <c r="E66" s="36"/>
      <c r="F66" s="8"/>
      <c r="G66" s="36" t="s">
        <v>3</v>
      </c>
      <c r="H66" s="45"/>
      <c r="I66" s="45"/>
      <c r="J66" s="36"/>
      <c r="K66" s="44">
        <f t="shared" si="1"/>
      </c>
      <c r="L66" s="44"/>
      <c r="M66" s="6">
        <f t="shared" si="4"/>
      </c>
      <c r="N66" s="36"/>
      <c r="O66" s="8"/>
      <c r="P66" s="45"/>
      <c r="Q66" s="45"/>
      <c r="R66" s="46">
        <f t="shared" si="2"/>
      </c>
      <c r="S66" s="46"/>
      <c r="T66" s="47">
        <f t="shared" si="3"/>
      </c>
      <c r="U66" s="47"/>
    </row>
    <row r="67" spans="2:21" ht="13.5">
      <c r="B67" s="36">
        <v>60</v>
      </c>
      <c r="C67" s="44">
        <f t="shared" si="0"/>
      </c>
      <c r="D67" s="44"/>
      <c r="E67" s="36"/>
      <c r="F67" s="8"/>
      <c r="G67" s="36" t="s">
        <v>4</v>
      </c>
      <c r="H67" s="45"/>
      <c r="I67" s="45"/>
      <c r="J67" s="36"/>
      <c r="K67" s="44">
        <f t="shared" si="1"/>
      </c>
      <c r="L67" s="44"/>
      <c r="M67" s="6">
        <f t="shared" si="4"/>
      </c>
      <c r="N67" s="36"/>
      <c r="O67" s="8"/>
      <c r="P67" s="45"/>
      <c r="Q67" s="45"/>
      <c r="R67" s="46">
        <f t="shared" si="2"/>
      </c>
      <c r="S67" s="46"/>
      <c r="T67" s="47">
        <f t="shared" si="3"/>
      </c>
      <c r="U67" s="47"/>
    </row>
    <row r="68" spans="2:21" ht="13.5">
      <c r="B68" s="36">
        <v>61</v>
      </c>
      <c r="C68" s="44">
        <f t="shared" si="0"/>
      </c>
      <c r="D68" s="44"/>
      <c r="E68" s="36"/>
      <c r="F68" s="8"/>
      <c r="G68" s="36" t="s">
        <v>4</v>
      </c>
      <c r="H68" s="45"/>
      <c r="I68" s="45"/>
      <c r="J68" s="36"/>
      <c r="K68" s="44">
        <f t="shared" si="1"/>
      </c>
      <c r="L68" s="44"/>
      <c r="M68" s="6">
        <f t="shared" si="4"/>
      </c>
      <c r="N68" s="36"/>
      <c r="O68" s="8"/>
      <c r="P68" s="45"/>
      <c r="Q68" s="45"/>
      <c r="R68" s="46">
        <f t="shared" si="2"/>
      </c>
      <c r="S68" s="46"/>
      <c r="T68" s="47">
        <f t="shared" si="3"/>
      </c>
      <c r="U68" s="47"/>
    </row>
    <row r="69" spans="2:21" ht="13.5">
      <c r="B69" s="36">
        <v>62</v>
      </c>
      <c r="C69" s="44">
        <f t="shared" si="0"/>
      </c>
      <c r="D69" s="44"/>
      <c r="E69" s="36"/>
      <c r="F69" s="8"/>
      <c r="G69" s="36" t="s">
        <v>3</v>
      </c>
      <c r="H69" s="45"/>
      <c r="I69" s="45"/>
      <c r="J69" s="36"/>
      <c r="K69" s="44">
        <f t="shared" si="1"/>
      </c>
      <c r="L69" s="44"/>
      <c r="M69" s="6">
        <f t="shared" si="4"/>
      </c>
      <c r="N69" s="36"/>
      <c r="O69" s="8"/>
      <c r="P69" s="45"/>
      <c r="Q69" s="45"/>
      <c r="R69" s="46">
        <f t="shared" si="2"/>
      </c>
      <c r="S69" s="46"/>
      <c r="T69" s="47">
        <f t="shared" si="3"/>
      </c>
      <c r="U69" s="47"/>
    </row>
    <row r="70" spans="2:21" ht="13.5">
      <c r="B70" s="36">
        <v>63</v>
      </c>
      <c r="C70" s="44">
        <f t="shared" si="0"/>
      </c>
      <c r="D70" s="44"/>
      <c r="E70" s="36"/>
      <c r="F70" s="8"/>
      <c r="G70" s="36" t="s">
        <v>4</v>
      </c>
      <c r="H70" s="45"/>
      <c r="I70" s="45"/>
      <c r="J70" s="36"/>
      <c r="K70" s="44">
        <f t="shared" si="1"/>
      </c>
      <c r="L70" s="44"/>
      <c r="M70" s="6">
        <f t="shared" si="4"/>
      </c>
      <c r="N70" s="36"/>
      <c r="O70" s="8"/>
      <c r="P70" s="45"/>
      <c r="Q70" s="45"/>
      <c r="R70" s="46">
        <f t="shared" si="2"/>
      </c>
      <c r="S70" s="46"/>
      <c r="T70" s="47">
        <f t="shared" si="3"/>
      </c>
      <c r="U70" s="47"/>
    </row>
    <row r="71" spans="2:21" ht="13.5">
      <c r="B71" s="36">
        <v>64</v>
      </c>
      <c r="C71" s="44">
        <f t="shared" si="0"/>
      </c>
      <c r="D71" s="44"/>
      <c r="E71" s="36"/>
      <c r="F71" s="8"/>
      <c r="G71" s="36" t="s">
        <v>3</v>
      </c>
      <c r="H71" s="45"/>
      <c r="I71" s="45"/>
      <c r="J71" s="36"/>
      <c r="K71" s="44">
        <f t="shared" si="1"/>
      </c>
      <c r="L71" s="44"/>
      <c r="M71" s="6">
        <f t="shared" si="4"/>
      </c>
      <c r="N71" s="36"/>
      <c r="O71" s="8"/>
      <c r="P71" s="45"/>
      <c r="Q71" s="45"/>
      <c r="R71" s="46">
        <f t="shared" si="2"/>
      </c>
      <c r="S71" s="46"/>
      <c r="T71" s="47">
        <f t="shared" si="3"/>
      </c>
      <c r="U71" s="47"/>
    </row>
    <row r="72" spans="2:21" ht="13.5">
      <c r="B72" s="36">
        <v>65</v>
      </c>
      <c r="C72" s="44">
        <f t="shared" si="0"/>
      </c>
      <c r="D72" s="44"/>
      <c r="E72" s="36"/>
      <c r="F72" s="8"/>
      <c r="G72" s="36" t="s">
        <v>4</v>
      </c>
      <c r="H72" s="45"/>
      <c r="I72" s="45"/>
      <c r="J72" s="36"/>
      <c r="K72" s="44">
        <f t="shared" si="1"/>
      </c>
      <c r="L72" s="44"/>
      <c r="M72" s="6">
        <f t="shared" si="4"/>
      </c>
      <c r="N72" s="36"/>
      <c r="O72" s="8"/>
      <c r="P72" s="45"/>
      <c r="Q72" s="45"/>
      <c r="R72" s="46">
        <f t="shared" si="2"/>
      </c>
      <c r="S72" s="46"/>
      <c r="T72" s="47">
        <f t="shared" si="3"/>
      </c>
      <c r="U72" s="47"/>
    </row>
    <row r="73" spans="2:21" ht="13.5">
      <c r="B73" s="36">
        <v>66</v>
      </c>
      <c r="C73" s="44">
        <f aca="true" t="shared" si="5" ref="C73:C107">IF(R72="","",C72+R72)</f>
      </c>
      <c r="D73" s="44"/>
      <c r="E73" s="36"/>
      <c r="F73" s="8"/>
      <c r="G73" s="36" t="s">
        <v>4</v>
      </c>
      <c r="H73" s="45"/>
      <c r="I73" s="45"/>
      <c r="J73" s="36"/>
      <c r="K73" s="44">
        <f aca="true" t="shared" si="6" ref="K73:K107">IF(F73="","",C73*0.01)</f>
      </c>
      <c r="L73" s="44"/>
      <c r="M73" s="6">
        <f aca="true" t="shared" si="7" ref="M73:M107">IF(J73="","",ROUNDDOWN(K73/(J73/81)/100000,2))</f>
      </c>
      <c r="N73" s="36"/>
      <c r="O73" s="8"/>
      <c r="P73" s="45"/>
      <c r="Q73" s="45"/>
      <c r="R73" s="46">
        <f aca="true" t="shared" si="8" ref="R73:R107">IF(O73="","",ROUNDDOWN((IF(G73="売",H73-P73,P73-H73))*M73*10000000/81,0))</f>
      </c>
      <c r="S73" s="46"/>
      <c r="T73" s="47">
        <f aca="true" t="shared" si="9" ref="T73:T107">IF(O73="","",IF(R73&lt;0,J73*(-1),IF(G73="買",(P73-H73)*100,(H73-P73)*100)))</f>
      </c>
      <c r="U73" s="47"/>
    </row>
    <row r="74" spans="2:21" ht="13.5">
      <c r="B74" s="36">
        <v>67</v>
      </c>
      <c r="C74" s="44">
        <f t="shared" si="5"/>
      </c>
      <c r="D74" s="44"/>
      <c r="E74" s="36"/>
      <c r="F74" s="8"/>
      <c r="G74" s="36" t="s">
        <v>3</v>
      </c>
      <c r="H74" s="45"/>
      <c r="I74" s="45"/>
      <c r="J74" s="36"/>
      <c r="K74" s="44">
        <f t="shared" si="6"/>
      </c>
      <c r="L74" s="44"/>
      <c r="M74" s="6">
        <f t="shared" si="7"/>
      </c>
      <c r="N74" s="36"/>
      <c r="O74" s="8"/>
      <c r="P74" s="45"/>
      <c r="Q74" s="45"/>
      <c r="R74" s="46">
        <f t="shared" si="8"/>
      </c>
      <c r="S74" s="46"/>
      <c r="T74" s="47">
        <f t="shared" si="9"/>
      </c>
      <c r="U74" s="47"/>
    </row>
    <row r="75" spans="2:21" ht="13.5">
      <c r="B75" s="36">
        <v>68</v>
      </c>
      <c r="C75" s="44">
        <f t="shared" si="5"/>
      </c>
      <c r="D75" s="44"/>
      <c r="E75" s="36"/>
      <c r="F75" s="8"/>
      <c r="G75" s="36" t="s">
        <v>3</v>
      </c>
      <c r="H75" s="45"/>
      <c r="I75" s="45"/>
      <c r="J75" s="36"/>
      <c r="K75" s="44">
        <f t="shared" si="6"/>
      </c>
      <c r="L75" s="44"/>
      <c r="M75" s="6">
        <f t="shared" si="7"/>
      </c>
      <c r="N75" s="36"/>
      <c r="O75" s="8"/>
      <c r="P75" s="45"/>
      <c r="Q75" s="45"/>
      <c r="R75" s="46">
        <f t="shared" si="8"/>
      </c>
      <c r="S75" s="46"/>
      <c r="T75" s="47">
        <f t="shared" si="9"/>
      </c>
      <c r="U75" s="47"/>
    </row>
    <row r="76" spans="2:21" ht="13.5">
      <c r="B76" s="36">
        <v>69</v>
      </c>
      <c r="C76" s="44">
        <f t="shared" si="5"/>
      </c>
      <c r="D76" s="44"/>
      <c r="E76" s="36"/>
      <c r="F76" s="8"/>
      <c r="G76" s="36" t="s">
        <v>3</v>
      </c>
      <c r="H76" s="45"/>
      <c r="I76" s="45"/>
      <c r="J76" s="36"/>
      <c r="K76" s="44">
        <f t="shared" si="6"/>
      </c>
      <c r="L76" s="44"/>
      <c r="M76" s="6">
        <f t="shared" si="7"/>
      </c>
      <c r="N76" s="36"/>
      <c r="O76" s="8"/>
      <c r="P76" s="45"/>
      <c r="Q76" s="45"/>
      <c r="R76" s="46">
        <f t="shared" si="8"/>
      </c>
      <c r="S76" s="46"/>
      <c r="T76" s="47">
        <f t="shared" si="9"/>
      </c>
      <c r="U76" s="47"/>
    </row>
    <row r="77" spans="2:21" ht="13.5">
      <c r="B77" s="36">
        <v>70</v>
      </c>
      <c r="C77" s="44">
        <f t="shared" si="5"/>
      </c>
      <c r="D77" s="44"/>
      <c r="E77" s="36"/>
      <c r="F77" s="8"/>
      <c r="G77" s="36" t="s">
        <v>4</v>
      </c>
      <c r="H77" s="45"/>
      <c r="I77" s="45"/>
      <c r="J77" s="36"/>
      <c r="K77" s="44">
        <f t="shared" si="6"/>
      </c>
      <c r="L77" s="44"/>
      <c r="M77" s="6">
        <f t="shared" si="7"/>
      </c>
      <c r="N77" s="36"/>
      <c r="O77" s="8"/>
      <c r="P77" s="45"/>
      <c r="Q77" s="45"/>
      <c r="R77" s="46">
        <f t="shared" si="8"/>
      </c>
      <c r="S77" s="46"/>
      <c r="T77" s="47">
        <f t="shared" si="9"/>
      </c>
      <c r="U77" s="47"/>
    </row>
    <row r="78" spans="2:21" ht="13.5">
      <c r="B78" s="36">
        <v>71</v>
      </c>
      <c r="C78" s="44">
        <f t="shared" si="5"/>
      </c>
      <c r="D78" s="44"/>
      <c r="E78" s="36"/>
      <c r="F78" s="8"/>
      <c r="G78" s="36" t="s">
        <v>3</v>
      </c>
      <c r="H78" s="45"/>
      <c r="I78" s="45"/>
      <c r="J78" s="36"/>
      <c r="K78" s="44">
        <f t="shared" si="6"/>
      </c>
      <c r="L78" s="44"/>
      <c r="M78" s="6">
        <f t="shared" si="7"/>
      </c>
      <c r="N78" s="36"/>
      <c r="O78" s="8"/>
      <c r="P78" s="45"/>
      <c r="Q78" s="45"/>
      <c r="R78" s="46">
        <f t="shared" si="8"/>
      </c>
      <c r="S78" s="46"/>
      <c r="T78" s="47">
        <f t="shared" si="9"/>
      </c>
      <c r="U78" s="47"/>
    </row>
    <row r="79" spans="2:21" ht="13.5">
      <c r="B79" s="36">
        <v>72</v>
      </c>
      <c r="C79" s="44">
        <f t="shared" si="5"/>
      </c>
      <c r="D79" s="44"/>
      <c r="E79" s="36"/>
      <c r="F79" s="8"/>
      <c r="G79" s="36" t="s">
        <v>4</v>
      </c>
      <c r="H79" s="45"/>
      <c r="I79" s="45"/>
      <c r="J79" s="36"/>
      <c r="K79" s="44">
        <f t="shared" si="6"/>
      </c>
      <c r="L79" s="44"/>
      <c r="M79" s="6">
        <f t="shared" si="7"/>
      </c>
      <c r="N79" s="36"/>
      <c r="O79" s="8"/>
      <c r="P79" s="45"/>
      <c r="Q79" s="45"/>
      <c r="R79" s="46">
        <f t="shared" si="8"/>
      </c>
      <c r="S79" s="46"/>
      <c r="T79" s="47">
        <f t="shared" si="9"/>
      </c>
      <c r="U79" s="47"/>
    </row>
    <row r="80" spans="2:21" ht="13.5">
      <c r="B80" s="36">
        <v>73</v>
      </c>
      <c r="C80" s="44">
        <f t="shared" si="5"/>
      </c>
      <c r="D80" s="44"/>
      <c r="E80" s="36"/>
      <c r="F80" s="8"/>
      <c r="G80" s="36" t="s">
        <v>3</v>
      </c>
      <c r="H80" s="45"/>
      <c r="I80" s="45"/>
      <c r="J80" s="36"/>
      <c r="K80" s="44">
        <f t="shared" si="6"/>
      </c>
      <c r="L80" s="44"/>
      <c r="M80" s="6">
        <f t="shared" si="7"/>
      </c>
      <c r="N80" s="36"/>
      <c r="O80" s="8"/>
      <c r="P80" s="45"/>
      <c r="Q80" s="45"/>
      <c r="R80" s="46">
        <f t="shared" si="8"/>
      </c>
      <c r="S80" s="46"/>
      <c r="T80" s="47">
        <f t="shared" si="9"/>
      </c>
      <c r="U80" s="47"/>
    </row>
    <row r="81" spans="2:21" ht="13.5">
      <c r="B81" s="36">
        <v>74</v>
      </c>
      <c r="C81" s="44">
        <f t="shared" si="5"/>
      </c>
      <c r="D81" s="44"/>
      <c r="E81" s="36"/>
      <c r="F81" s="8"/>
      <c r="G81" s="36" t="s">
        <v>3</v>
      </c>
      <c r="H81" s="45"/>
      <c r="I81" s="45"/>
      <c r="J81" s="36"/>
      <c r="K81" s="44">
        <f t="shared" si="6"/>
      </c>
      <c r="L81" s="44"/>
      <c r="M81" s="6">
        <f t="shared" si="7"/>
      </c>
      <c r="N81" s="36"/>
      <c r="O81" s="8"/>
      <c r="P81" s="45"/>
      <c r="Q81" s="45"/>
      <c r="R81" s="46">
        <f t="shared" si="8"/>
      </c>
      <c r="S81" s="46"/>
      <c r="T81" s="47">
        <f t="shared" si="9"/>
      </c>
      <c r="U81" s="47"/>
    </row>
    <row r="82" spans="2:21" ht="13.5">
      <c r="B82" s="36">
        <v>75</v>
      </c>
      <c r="C82" s="44">
        <f t="shared" si="5"/>
      </c>
      <c r="D82" s="44"/>
      <c r="E82" s="36"/>
      <c r="F82" s="8"/>
      <c r="G82" s="36" t="s">
        <v>3</v>
      </c>
      <c r="H82" s="45"/>
      <c r="I82" s="45"/>
      <c r="J82" s="36"/>
      <c r="K82" s="44">
        <f t="shared" si="6"/>
      </c>
      <c r="L82" s="44"/>
      <c r="M82" s="6">
        <f t="shared" si="7"/>
      </c>
      <c r="N82" s="36"/>
      <c r="O82" s="8"/>
      <c r="P82" s="45"/>
      <c r="Q82" s="45"/>
      <c r="R82" s="46">
        <f t="shared" si="8"/>
      </c>
      <c r="S82" s="46"/>
      <c r="T82" s="47">
        <f t="shared" si="9"/>
      </c>
      <c r="U82" s="47"/>
    </row>
    <row r="83" spans="2:21" ht="13.5">
      <c r="B83" s="36">
        <v>76</v>
      </c>
      <c r="C83" s="44">
        <f t="shared" si="5"/>
      </c>
      <c r="D83" s="44"/>
      <c r="E83" s="36"/>
      <c r="F83" s="8"/>
      <c r="G83" s="36" t="s">
        <v>3</v>
      </c>
      <c r="H83" s="45"/>
      <c r="I83" s="45"/>
      <c r="J83" s="36"/>
      <c r="K83" s="44">
        <f t="shared" si="6"/>
      </c>
      <c r="L83" s="44"/>
      <c r="M83" s="6">
        <f t="shared" si="7"/>
      </c>
      <c r="N83" s="36"/>
      <c r="O83" s="8"/>
      <c r="P83" s="45"/>
      <c r="Q83" s="45"/>
      <c r="R83" s="46">
        <f t="shared" si="8"/>
      </c>
      <c r="S83" s="46"/>
      <c r="T83" s="47">
        <f t="shared" si="9"/>
      </c>
      <c r="U83" s="47"/>
    </row>
    <row r="84" spans="2:21" ht="13.5">
      <c r="B84" s="36">
        <v>77</v>
      </c>
      <c r="C84" s="44">
        <f t="shared" si="5"/>
      </c>
      <c r="D84" s="44"/>
      <c r="E84" s="36"/>
      <c r="F84" s="8"/>
      <c r="G84" s="36" t="s">
        <v>4</v>
      </c>
      <c r="H84" s="45"/>
      <c r="I84" s="45"/>
      <c r="J84" s="36"/>
      <c r="K84" s="44">
        <f t="shared" si="6"/>
      </c>
      <c r="L84" s="44"/>
      <c r="M84" s="6">
        <f t="shared" si="7"/>
      </c>
      <c r="N84" s="36"/>
      <c r="O84" s="8"/>
      <c r="P84" s="45"/>
      <c r="Q84" s="45"/>
      <c r="R84" s="46">
        <f t="shared" si="8"/>
      </c>
      <c r="S84" s="46"/>
      <c r="T84" s="47">
        <f t="shared" si="9"/>
      </c>
      <c r="U84" s="47"/>
    </row>
    <row r="85" spans="2:21" ht="13.5">
      <c r="B85" s="36">
        <v>78</v>
      </c>
      <c r="C85" s="44">
        <f t="shared" si="5"/>
      </c>
      <c r="D85" s="44"/>
      <c r="E85" s="36"/>
      <c r="F85" s="8"/>
      <c r="G85" s="36" t="s">
        <v>3</v>
      </c>
      <c r="H85" s="45"/>
      <c r="I85" s="45"/>
      <c r="J85" s="36"/>
      <c r="K85" s="44">
        <f t="shared" si="6"/>
      </c>
      <c r="L85" s="44"/>
      <c r="M85" s="6">
        <f t="shared" si="7"/>
      </c>
      <c r="N85" s="36"/>
      <c r="O85" s="8"/>
      <c r="P85" s="45"/>
      <c r="Q85" s="45"/>
      <c r="R85" s="46">
        <f t="shared" si="8"/>
      </c>
      <c r="S85" s="46"/>
      <c r="T85" s="47">
        <f t="shared" si="9"/>
      </c>
      <c r="U85" s="47"/>
    </row>
    <row r="86" spans="2:21" ht="13.5">
      <c r="B86" s="36">
        <v>79</v>
      </c>
      <c r="C86" s="44">
        <f t="shared" si="5"/>
      </c>
      <c r="D86" s="44"/>
      <c r="E86" s="36"/>
      <c r="F86" s="8"/>
      <c r="G86" s="36" t="s">
        <v>4</v>
      </c>
      <c r="H86" s="45"/>
      <c r="I86" s="45"/>
      <c r="J86" s="36"/>
      <c r="K86" s="44">
        <f t="shared" si="6"/>
      </c>
      <c r="L86" s="44"/>
      <c r="M86" s="6">
        <f t="shared" si="7"/>
      </c>
      <c r="N86" s="36"/>
      <c r="O86" s="8"/>
      <c r="P86" s="45"/>
      <c r="Q86" s="45"/>
      <c r="R86" s="46">
        <f t="shared" si="8"/>
      </c>
      <c r="S86" s="46"/>
      <c r="T86" s="47">
        <f t="shared" si="9"/>
      </c>
      <c r="U86" s="47"/>
    </row>
    <row r="87" spans="2:21" ht="13.5">
      <c r="B87" s="36">
        <v>80</v>
      </c>
      <c r="C87" s="44">
        <f t="shared" si="5"/>
      </c>
      <c r="D87" s="44"/>
      <c r="E87" s="36"/>
      <c r="F87" s="8"/>
      <c r="G87" s="36" t="s">
        <v>4</v>
      </c>
      <c r="H87" s="45"/>
      <c r="I87" s="45"/>
      <c r="J87" s="36"/>
      <c r="K87" s="44">
        <f t="shared" si="6"/>
      </c>
      <c r="L87" s="44"/>
      <c r="M87" s="6">
        <f t="shared" si="7"/>
      </c>
      <c r="N87" s="36"/>
      <c r="O87" s="8"/>
      <c r="P87" s="45"/>
      <c r="Q87" s="45"/>
      <c r="R87" s="46">
        <f t="shared" si="8"/>
      </c>
      <c r="S87" s="46"/>
      <c r="T87" s="47">
        <f t="shared" si="9"/>
      </c>
      <c r="U87" s="47"/>
    </row>
    <row r="88" spans="2:21" ht="13.5">
      <c r="B88" s="36">
        <v>81</v>
      </c>
      <c r="C88" s="44">
        <f t="shared" si="5"/>
      </c>
      <c r="D88" s="44"/>
      <c r="E88" s="36"/>
      <c r="F88" s="8"/>
      <c r="G88" s="36" t="s">
        <v>4</v>
      </c>
      <c r="H88" s="45"/>
      <c r="I88" s="45"/>
      <c r="J88" s="36"/>
      <c r="K88" s="44">
        <f t="shared" si="6"/>
      </c>
      <c r="L88" s="44"/>
      <c r="M88" s="6">
        <f t="shared" si="7"/>
      </c>
      <c r="N88" s="36"/>
      <c r="O88" s="8"/>
      <c r="P88" s="45"/>
      <c r="Q88" s="45"/>
      <c r="R88" s="46">
        <f t="shared" si="8"/>
      </c>
      <c r="S88" s="46"/>
      <c r="T88" s="47">
        <f t="shared" si="9"/>
      </c>
      <c r="U88" s="47"/>
    </row>
    <row r="89" spans="2:21" ht="13.5">
      <c r="B89" s="36">
        <v>82</v>
      </c>
      <c r="C89" s="44">
        <f t="shared" si="5"/>
      </c>
      <c r="D89" s="44"/>
      <c r="E89" s="36"/>
      <c r="F89" s="8"/>
      <c r="G89" s="36" t="s">
        <v>4</v>
      </c>
      <c r="H89" s="45"/>
      <c r="I89" s="45"/>
      <c r="J89" s="36"/>
      <c r="K89" s="44">
        <f t="shared" si="6"/>
      </c>
      <c r="L89" s="44"/>
      <c r="M89" s="6">
        <f t="shared" si="7"/>
      </c>
      <c r="N89" s="36"/>
      <c r="O89" s="8"/>
      <c r="P89" s="45"/>
      <c r="Q89" s="45"/>
      <c r="R89" s="46">
        <f t="shared" si="8"/>
      </c>
      <c r="S89" s="46"/>
      <c r="T89" s="47">
        <f t="shared" si="9"/>
      </c>
      <c r="U89" s="47"/>
    </row>
    <row r="90" spans="2:21" ht="13.5">
      <c r="B90" s="36">
        <v>83</v>
      </c>
      <c r="C90" s="44">
        <f t="shared" si="5"/>
      </c>
      <c r="D90" s="44"/>
      <c r="E90" s="36"/>
      <c r="F90" s="8"/>
      <c r="G90" s="36" t="s">
        <v>4</v>
      </c>
      <c r="H90" s="45"/>
      <c r="I90" s="45"/>
      <c r="J90" s="36"/>
      <c r="K90" s="44">
        <f t="shared" si="6"/>
      </c>
      <c r="L90" s="44"/>
      <c r="M90" s="6">
        <f t="shared" si="7"/>
      </c>
      <c r="N90" s="36"/>
      <c r="O90" s="8"/>
      <c r="P90" s="45"/>
      <c r="Q90" s="45"/>
      <c r="R90" s="46">
        <f t="shared" si="8"/>
      </c>
      <c r="S90" s="46"/>
      <c r="T90" s="47">
        <f t="shared" si="9"/>
      </c>
      <c r="U90" s="47"/>
    </row>
    <row r="91" spans="2:21" ht="13.5">
      <c r="B91" s="36">
        <v>84</v>
      </c>
      <c r="C91" s="44">
        <f t="shared" si="5"/>
      </c>
      <c r="D91" s="44"/>
      <c r="E91" s="36"/>
      <c r="F91" s="8"/>
      <c r="G91" s="36" t="s">
        <v>3</v>
      </c>
      <c r="H91" s="45"/>
      <c r="I91" s="45"/>
      <c r="J91" s="36"/>
      <c r="K91" s="44">
        <f t="shared" si="6"/>
      </c>
      <c r="L91" s="44"/>
      <c r="M91" s="6">
        <f t="shared" si="7"/>
      </c>
      <c r="N91" s="36"/>
      <c r="O91" s="8"/>
      <c r="P91" s="45"/>
      <c r="Q91" s="45"/>
      <c r="R91" s="46">
        <f t="shared" si="8"/>
      </c>
      <c r="S91" s="46"/>
      <c r="T91" s="47">
        <f t="shared" si="9"/>
      </c>
      <c r="U91" s="47"/>
    </row>
    <row r="92" spans="2:21" ht="13.5">
      <c r="B92" s="36">
        <v>85</v>
      </c>
      <c r="C92" s="44">
        <f t="shared" si="5"/>
      </c>
      <c r="D92" s="44"/>
      <c r="E92" s="36"/>
      <c r="F92" s="8"/>
      <c r="G92" s="36" t="s">
        <v>4</v>
      </c>
      <c r="H92" s="45"/>
      <c r="I92" s="45"/>
      <c r="J92" s="36"/>
      <c r="K92" s="44">
        <f t="shared" si="6"/>
      </c>
      <c r="L92" s="44"/>
      <c r="M92" s="6">
        <f t="shared" si="7"/>
      </c>
      <c r="N92" s="36"/>
      <c r="O92" s="8"/>
      <c r="P92" s="45"/>
      <c r="Q92" s="45"/>
      <c r="R92" s="46">
        <f t="shared" si="8"/>
      </c>
      <c r="S92" s="46"/>
      <c r="T92" s="47">
        <f t="shared" si="9"/>
      </c>
      <c r="U92" s="47"/>
    </row>
    <row r="93" spans="2:21" ht="13.5">
      <c r="B93" s="36">
        <v>86</v>
      </c>
      <c r="C93" s="44">
        <f t="shared" si="5"/>
      </c>
      <c r="D93" s="44"/>
      <c r="E93" s="36"/>
      <c r="F93" s="8"/>
      <c r="G93" s="36" t="s">
        <v>3</v>
      </c>
      <c r="H93" s="45"/>
      <c r="I93" s="45"/>
      <c r="J93" s="36"/>
      <c r="K93" s="44">
        <f t="shared" si="6"/>
      </c>
      <c r="L93" s="44"/>
      <c r="M93" s="6">
        <f t="shared" si="7"/>
      </c>
      <c r="N93" s="36"/>
      <c r="O93" s="8"/>
      <c r="P93" s="45"/>
      <c r="Q93" s="45"/>
      <c r="R93" s="46">
        <f t="shared" si="8"/>
      </c>
      <c r="S93" s="46"/>
      <c r="T93" s="47">
        <f t="shared" si="9"/>
      </c>
      <c r="U93" s="47"/>
    </row>
    <row r="94" spans="2:21" ht="13.5">
      <c r="B94" s="36">
        <v>87</v>
      </c>
      <c r="C94" s="44">
        <f t="shared" si="5"/>
      </c>
      <c r="D94" s="44"/>
      <c r="E94" s="36"/>
      <c r="F94" s="8"/>
      <c r="G94" s="36" t="s">
        <v>4</v>
      </c>
      <c r="H94" s="45"/>
      <c r="I94" s="45"/>
      <c r="J94" s="36"/>
      <c r="K94" s="44">
        <f t="shared" si="6"/>
      </c>
      <c r="L94" s="44"/>
      <c r="M94" s="6">
        <f t="shared" si="7"/>
      </c>
      <c r="N94" s="36"/>
      <c r="O94" s="8"/>
      <c r="P94" s="45"/>
      <c r="Q94" s="45"/>
      <c r="R94" s="46">
        <f t="shared" si="8"/>
      </c>
      <c r="S94" s="46"/>
      <c r="T94" s="47">
        <f t="shared" si="9"/>
      </c>
      <c r="U94" s="47"/>
    </row>
    <row r="95" spans="2:21" ht="13.5">
      <c r="B95" s="36">
        <v>88</v>
      </c>
      <c r="C95" s="44">
        <f t="shared" si="5"/>
      </c>
      <c r="D95" s="44"/>
      <c r="E95" s="36"/>
      <c r="F95" s="8"/>
      <c r="G95" s="36" t="s">
        <v>3</v>
      </c>
      <c r="H95" s="45"/>
      <c r="I95" s="45"/>
      <c r="J95" s="36"/>
      <c r="K95" s="44">
        <f t="shared" si="6"/>
      </c>
      <c r="L95" s="44"/>
      <c r="M95" s="6">
        <f t="shared" si="7"/>
      </c>
      <c r="N95" s="36"/>
      <c r="O95" s="8"/>
      <c r="P95" s="45"/>
      <c r="Q95" s="45"/>
      <c r="R95" s="46">
        <f t="shared" si="8"/>
      </c>
      <c r="S95" s="46"/>
      <c r="T95" s="47">
        <f t="shared" si="9"/>
      </c>
      <c r="U95" s="47"/>
    </row>
    <row r="96" spans="2:21" ht="13.5">
      <c r="B96" s="36">
        <v>89</v>
      </c>
      <c r="C96" s="44">
        <f t="shared" si="5"/>
      </c>
      <c r="D96" s="44"/>
      <c r="E96" s="36"/>
      <c r="F96" s="8"/>
      <c r="G96" s="36" t="s">
        <v>4</v>
      </c>
      <c r="H96" s="45"/>
      <c r="I96" s="45"/>
      <c r="J96" s="36"/>
      <c r="K96" s="44">
        <f t="shared" si="6"/>
      </c>
      <c r="L96" s="44"/>
      <c r="M96" s="6">
        <f t="shared" si="7"/>
      </c>
      <c r="N96" s="36"/>
      <c r="O96" s="8"/>
      <c r="P96" s="45"/>
      <c r="Q96" s="45"/>
      <c r="R96" s="46">
        <f t="shared" si="8"/>
      </c>
      <c r="S96" s="46"/>
      <c r="T96" s="47">
        <f t="shared" si="9"/>
      </c>
      <c r="U96" s="47"/>
    </row>
    <row r="97" spans="2:21" ht="13.5">
      <c r="B97" s="36">
        <v>90</v>
      </c>
      <c r="C97" s="44">
        <f t="shared" si="5"/>
      </c>
      <c r="D97" s="44"/>
      <c r="E97" s="36"/>
      <c r="F97" s="8"/>
      <c r="G97" s="36" t="s">
        <v>3</v>
      </c>
      <c r="H97" s="45"/>
      <c r="I97" s="45"/>
      <c r="J97" s="36"/>
      <c r="K97" s="44">
        <f t="shared" si="6"/>
      </c>
      <c r="L97" s="44"/>
      <c r="M97" s="6">
        <f t="shared" si="7"/>
      </c>
      <c r="N97" s="36"/>
      <c r="O97" s="8"/>
      <c r="P97" s="45"/>
      <c r="Q97" s="45"/>
      <c r="R97" s="46">
        <f t="shared" si="8"/>
      </c>
      <c r="S97" s="46"/>
      <c r="T97" s="47">
        <f t="shared" si="9"/>
      </c>
      <c r="U97" s="47"/>
    </row>
    <row r="98" spans="2:21" ht="13.5">
      <c r="B98" s="36">
        <v>91</v>
      </c>
      <c r="C98" s="44">
        <f t="shared" si="5"/>
      </c>
      <c r="D98" s="44"/>
      <c r="E98" s="36"/>
      <c r="F98" s="8"/>
      <c r="G98" s="36" t="s">
        <v>4</v>
      </c>
      <c r="H98" s="45"/>
      <c r="I98" s="45"/>
      <c r="J98" s="36"/>
      <c r="K98" s="44">
        <f t="shared" si="6"/>
      </c>
      <c r="L98" s="44"/>
      <c r="M98" s="6">
        <f t="shared" si="7"/>
      </c>
      <c r="N98" s="36"/>
      <c r="O98" s="8"/>
      <c r="P98" s="45"/>
      <c r="Q98" s="45"/>
      <c r="R98" s="46">
        <f t="shared" si="8"/>
      </c>
      <c r="S98" s="46"/>
      <c r="T98" s="47">
        <f t="shared" si="9"/>
      </c>
      <c r="U98" s="47"/>
    </row>
    <row r="99" spans="2:21" ht="13.5">
      <c r="B99" s="36">
        <v>92</v>
      </c>
      <c r="C99" s="44">
        <f t="shared" si="5"/>
      </c>
      <c r="D99" s="44"/>
      <c r="E99" s="36"/>
      <c r="F99" s="8"/>
      <c r="G99" s="36" t="s">
        <v>4</v>
      </c>
      <c r="H99" s="45"/>
      <c r="I99" s="45"/>
      <c r="J99" s="36"/>
      <c r="K99" s="44">
        <f t="shared" si="6"/>
      </c>
      <c r="L99" s="44"/>
      <c r="M99" s="6">
        <f t="shared" si="7"/>
      </c>
      <c r="N99" s="36"/>
      <c r="O99" s="8"/>
      <c r="P99" s="45"/>
      <c r="Q99" s="45"/>
      <c r="R99" s="46">
        <f t="shared" si="8"/>
      </c>
      <c r="S99" s="46"/>
      <c r="T99" s="47">
        <f t="shared" si="9"/>
      </c>
      <c r="U99" s="47"/>
    </row>
    <row r="100" spans="2:21" ht="13.5">
      <c r="B100" s="36">
        <v>93</v>
      </c>
      <c r="C100" s="44">
        <f t="shared" si="5"/>
      </c>
      <c r="D100" s="44"/>
      <c r="E100" s="36"/>
      <c r="F100" s="8"/>
      <c r="G100" s="36" t="s">
        <v>3</v>
      </c>
      <c r="H100" s="45"/>
      <c r="I100" s="45"/>
      <c r="J100" s="36"/>
      <c r="K100" s="44">
        <f t="shared" si="6"/>
      </c>
      <c r="L100" s="44"/>
      <c r="M100" s="6">
        <f t="shared" si="7"/>
      </c>
      <c r="N100" s="36"/>
      <c r="O100" s="8"/>
      <c r="P100" s="45"/>
      <c r="Q100" s="45"/>
      <c r="R100" s="46">
        <f t="shared" si="8"/>
      </c>
      <c r="S100" s="46"/>
      <c r="T100" s="47">
        <f t="shared" si="9"/>
      </c>
      <c r="U100" s="47"/>
    </row>
    <row r="101" spans="2:21" ht="13.5">
      <c r="B101" s="36">
        <v>94</v>
      </c>
      <c r="C101" s="44">
        <f t="shared" si="5"/>
      </c>
      <c r="D101" s="44"/>
      <c r="E101" s="36"/>
      <c r="F101" s="8"/>
      <c r="G101" s="36" t="s">
        <v>3</v>
      </c>
      <c r="H101" s="45"/>
      <c r="I101" s="45"/>
      <c r="J101" s="36"/>
      <c r="K101" s="44">
        <f t="shared" si="6"/>
      </c>
      <c r="L101" s="44"/>
      <c r="M101" s="6">
        <f t="shared" si="7"/>
      </c>
      <c r="N101" s="36"/>
      <c r="O101" s="8"/>
      <c r="P101" s="45"/>
      <c r="Q101" s="45"/>
      <c r="R101" s="46">
        <f t="shared" si="8"/>
      </c>
      <c r="S101" s="46"/>
      <c r="T101" s="47">
        <f t="shared" si="9"/>
      </c>
      <c r="U101" s="47"/>
    </row>
    <row r="102" spans="2:21" ht="13.5">
      <c r="B102" s="36">
        <v>95</v>
      </c>
      <c r="C102" s="44">
        <f t="shared" si="5"/>
      </c>
      <c r="D102" s="44"/>
      <c r="E102" s="36"/>
      <c r="F102" s="8"/>
      <c r="G102" s="36" t="s">
        <v>3</v>
      </c>
      <c r="H102" s="45"/>
      <c r="I102" s="45"/>
      <c r="J102" s="36"/>
      <c r="K102" s="44">
        <f t="shared" si="6"/>
      </c>
      <c r="L102" s="44"/>
      <c r="M102" s="6">
        <f t="shared" si="7"/>
      </c>
      <c r="N102" s="36"/>
      <c r="O102" s="8"/>
      <c r="P102" s="45"/>
      <c r="Q102" s="45"/>
      <c r="R102" s="46">
        <f t="shared" si="8"/>
      </c>
      <c r="S102" s="46"/>
      <c r="T102" s="47">
        <f t="shared" si="9"/>
      </c>
      <c r="U102" s="47"/>
    </row>
    <row r="103" spans="2:21" ht="13.5">
      <c r="B103" s="36">
        <v>96</v>
      </c>
      <c r="C103" s="44">
        <f t="shared" si="5"/>
      </c>
      <c r="D103" s="44"/>
      <c r="E103" s="36"/>
      <c r="F103" s="8"/>
      <c r="G103" s="36" t="s">
        <v>4</v>
      </c>
      <c r="H103" s="45"/>
      <c r="I103" s="45"/>
      <c r="J103" s="36"/>
      <c r="K103" s="44">
        <f t="shared" si="6"/>
      </c>
      <c r="L103" s="44"/>
      <c r="M103" s="6">
        <f t="shared" si="7"/>
      </c>
      <c r="N103" s="36"/>
      <c r="O103" s="8"/>
      <c r="P103" s="45"/>
      <c r="Q103" s="45"/>
      <c r="R103" s="46">
        <f t="shared" si="8"/>
      </c>
      <c r="S103" s="46"/>
      <c r="T103" s="47">
        <f t="shared" si="9"/>
      </c>
      <c r="U103" s="47"/>
    </row>
    <row r="104" spans="2:21" ht="13.5">
      <c r="B104" s="36">
        <v>97</v>
      </c>
      <c r="C104" s="44">
        <f t="shared" si="5"/>
      </c>
      <c r="D104" s="44"/>
      <c r="E104" s="36"/>
      <c r="F104" s="8"/>
      <c r="G104" s="36" t="s">
        <v>3</v>
      </c>
      <c r="H104" s="45"/>
      <c r="I104" s="45"/>
      <c r="J104" s="36"/>
      <c r="K104" s="44">
        <f t="shared" si="6"/>
      </c>
      <c r="L104" s="44"/>
      <c r="M104" s="6">
        <f t="shared" si="7"/>
      </c>
      <c r="N104" s="36"/>
      <c r="O104" s="8"/>
      <c r="P104" s="45"/>
      <c r="Q104" s="45"/>
      <c r="R104" s="46">
        <f t="shared" si="8"/>
      </c>
      <c r="S104" s="46"/>
      <c r="T104" s="47">
        <f t="shared" si="9"/>
      </c>
      <c r="U104" s="47"/>
    </row>
    <row r="105" spans="2:21" ht="13.5">
      <c r="B105" s="36">
        <v>98</v>
      </c>
      <c r="C105" s="44">
        <f t="shared" si="5"/>
      </c>
      <c r="D105" s="44"/>
      <c r="E105" s="36"/>
      <c r="F105" s="8"/>
      <c r="G105" s="36" t="s">
        <v>4</v>
      </c>
      <c r="H105" s="45"/>
      <c r="I105" s="45"/>
      <c r="J105" s="36"/>
      <c r="K105" s="44">
        <f t="shared" si="6"/>
      </c>
      <c r="L105" s="44"/>
      <c r="M105" s="6">
        <f t="shared" si="7"/>
      </c>
      <c r="N105" s="36"/>
      <c r="O105" s="8"/>
      <c r="P105" s="45"/>
      <c r="Q105" s="45"/>
      <c r="R105" s="46">
        <f t="shared" si="8"/>
      </c>
      <c r="S105" s="46"/>
      <c r="T105" s="47">
        <f t="shared" si="9"/>
      </c>
      <c r="U105" s="47"/>
    </row>
    <row r="106" spans="2:21" ht="13.5">
      <c r="B106" s="36">
        <v>99</v>
      </c>
      <c r="C106" s="44">
        <f t="shared" si="5"/>
      </c>
      <c r="D106" s="44"/>
      <c r="E106" s="36"/>
      <c r="F106" s="8"/>
      <c r="G106" s="36" t="s">
        <v>4</v>
      </c>
      <c r="H106" s="45"/>
      <c r="I106" s="45"/>
      <c r="J106" s="36"/>
      <c r="K106" s="44">
        <f t="shared" si="6"/>
      </c>
      <c r="L106" s="44"/>
      <c r="M106" s="6">
        <f t="shared" si="7"/>
      </c>
      <c r="N106" s="36"/>
      <c r="O106" s="8"/>
      <c r="P106" s="45"/>
      <c r="Q106" s="45"/>
      <c r="R106" s="46">
        <f t="shared" si="8"/>
      </c>
      <c r="S106" s="46"/>
      <c r="T106" s="47">
        <f t="shared" si="9"/>
      </c>
      <c r="U106" s="47"/>
    </row>
    <row r="107" spans="2:21" ht="13.5">
      <c r="B107" s="36">
        <v>100</v>
      </c>
      <c r="C107" s="44">
        <f t="shared" si="5"/>
      </c>
      <c r="D107" s="44"/>
      <c r="E107" s="36"/>
      <c r="F107" s="8"/>
      <c r="G107" s="36" t="s">
        <v>3</v>
      </c>
      <c r="H107" s="45"/>
      <c r="I107" s="45"/>
      <c r="J107" s="36"/>
      <c r="K107" s="44">
        <f t="shared" si="6"/>
      </c>
      <c r="L107" s="44"/>
      <c r="M107" s="6">
        <f t="shared" si="7"/>
      </c>
      <c r="N107" s="36"/>
      <c r="O107" s="8"/>
      <c r="P107" s="45"/>
      <c r="Q107" s="45"/>
      <c r="R107" s="46">
        <f t="shared" si="8"/>
      </c>
      <c r="S107" s="46"/>
      <c r="T107" s="47">
        <f t="shared" si="9"/>
      </c>
      <c r="U107" s="47"/>
    </row>
    <row r="108" spans="2:18" ht="13.5">
      <c r="B108" s="1"/>
      <c r="C108" s="1"/>
      <c r="D108" s="1"/>
      <c r="E108" s="1"/>
      <c r="F108" s="1"/>
      <c r="G108" s="1"/>
      <c r="H108" s="1"/>
      <c r="I108" s="1"/>
      <c r="J108" s="1"/>
      <c r="K108" s="1"/>
      <c r="L108" s="1"/>
      <c r="M108" s="1"/>
      <c r="N108" s="1"/>
      <c r="O108" s="1"/>
      <c r="P108" s="1"/>
      <c r="Q108" s="1"/>
      <c r="R108" s="1"/>
    </row>
  </sheetData>
  <sheetProtection/>
  <mergeCells count="629">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s>
  <conditionalFormatting sqref="G14:G16 G18:G45">
    <cfRule type="cellIs" priority="11" dxfId="32" operator="equal" stopIfTrue="1">
      <formula>"買"</formula>
    </cfRule>
    <cfRule type="cellIs" priority="12" dxfId="33" operator="equal" stopIfTrue="1">
      <formula>"売"</formula>
    </cfRule>
  </conditionalFormatting>
  <conditionalFormatting sqref="G11 G46:G107">
    <cfRule type="cellIs" priority="17" dxfId="32" operator="equal" stopIfTrue="1">
      <formula>"買"</formula>
    </cfRule>
    <cfRule type="cellIs" priority="18" dxfId="33" operator="equal" stopIfTrue="1">
      <formula>"売"</formula>
    </cfRule>
  </conditionalFormatting>
  <conditionalFormatting sqref="G12">
    <cfRule type="cellIs" priority="15" dxfId="32" operator="equal" stopIfTrue="1">
      <formula>"買"</formula>
    </cfRule>
    <cfRule type="cellIs" priority="16" dxfId="33" operator="equal" stopIfTrue="1">
      <formula>"売"</formula>
    </cfRule>
  </conditionalFormatting>
  <conditionalFormatting sqref="G13">
    <cfRule type="cellIs" priority="13" dxfId="32" operator="equal" stopIfTrue="1">
      <formula>"買"</formula>
    </cfRule>
    <cfRule type="cellIs" priority="14" dxfId="33" operator="equal" stopIfTrue="1">
      <formula>"売"</formula>
    </cfRule>
  </conditionalFormatting>
  <conditionalFormatting sqref="G10">
    <cfRule type="cellIs" priority="7" dxfId="32" operator="equal" stopIfTrue="1">
      <formula>"買"</formula>
    </cfRule>
    <cfRule type="cellIs" priority="8" dxfId="33" operator="equal" stopIfTrue="1">
      <formula>"売"</formula>
    </cfRule>
  </conditionalFormatting>
  <conditionalFormatting sqref="G9">
    <cfRule type="cellIs" priority="9" dxfId="32" operator="equal" stopIfTrue="1">
      <formula>"買"</formula>
    </cfRule>
    <cfRule type="cellIs" priority="10" dxfId="33" operator="equal" stopIfTrue="1">
      <formula>"売"</formula>
    </cfRule>
  </conditionalFormatting>
  <conditionalFormatting sqref="G17">
    <cfRule type="cellIs" priority="1" dxfId="32" operator="equal" stopIfTrue="1">
      <formula>"買"</formula>
    </cfRule>
    <cfRule type="cellIs" priority="2" dxfId="33" operator="equal" stopIfTrue="1">
      <formula>"売"</formula>
    </cfRule>
  </conditionalFormatting>
  <dataValidations count="1">
    <dataValidation type="list" allowBlank="1" showInputMessage="1" showErrorMessage="1" sqref="G9:G107">
      <formula1>"買,売"</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334">
      <selection activeCell="B314" sqref="B314"/>
    </sheetView>
  </sheetViews>
  <sheetFormatPr defaultColWidth="9.00390625" defaultRowHeight="13.5"/>
  <cols>
    <col min="1" max="1" width="7.50390625" style="35" customWidth="1"/>
    <col min="2" max="2" width="8.125" style="0" customWidth="1"/>
  </cols>
  <sheetData>
    <row r="2" ht="13.5"/>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4" ht="13.5"/>
    <row r="115" ht="13.5"/>
    <row r="116" ht="13.5"/>
    <row r="117" ht="13.5"/>
    <row r="118" ht="13.5"/>
    <row r="119" ht="13.5"/>
    <row r="120" ht="13.5"/>
    <row r="121" ht="13.5"/>
    <row r="122" ht="13.5"/>
    <row r="123" ht="13.5"/>
    <row r="124" ht="13.5"/>
    <row r="125" ht="13.5"/>
    <row r="126" ht="13.5"/>
    <row r="127" ht="13.5"/>
    <row r="128" ht="13.5"/>
    <row r="129" ht="13.5"/>
    <row r="130" ht="13.5"/>
    <row r="131" ht="13.5"/>
    <row r="132" ht="13.5"/>
    <row r="133" ht="13.5"/>
    <row r="134" ht="13.5"/>
    <row r="135" ht="13.5"/>
    <row r="136" ht="13.5"/>
    <row r="137" ht="13.5"/>
    <row r="138" ht="13.5"/>
    <row r="139" ht="13.5"/>
    <row r="140" ht="13.5"/>
    <row r="141" ht="13.5"/>
    <row r="142" ht="13.5"/>
    <row r="143" ht="13.5"/>
    <row r="144" ht="13.5"/>
    <row r="146" ht="13.5"/>
    <row r="147" ht="13.5"/>
    <row r="148" ht="13.5"/>
    <row r="149" ht="13.5"/>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6" ht="13.5"/>
    <row r="178" ht="13.5"/>
    <row r="179" ht="13.5"/>
    <row r="180" ht="13.5"/>
    <row r="181" ht="13.5"/>
    <row r="182" ht="13.5"/>
    <row r="183" ht="13.5"/>
    <row r="184" ht="13.5"/>
    <row r="185" ht="13.5"/>
    <row r="186" ht="13.5"/>
    <row r="187" ht="13.5"/>
    <row r="188" ht="13.5"/>
    <row r="189" ht="13.5"/>
    <row r="190" ht="13.5"/>
    <row r="191" ht="13.5"/>
    <row r="192" ht="13.5"/>
    <row r="193" ht="13.5"/>
    <row r="194" ht="13.5"/>
    <row r="195" ht="13.5"/>
    <row r="196" ht="13.5"/>
    <row r="197" ht="13.5"/>
    <row r="198" ht="13.5"/>
    <row r="199" ht="13.5"/>
    <row r="200" ht="13.5"/>
    <row r="201" ht="13.5"/>
    <row r="202" ht="13.5"/>
    <row r="203" ht="13.5"/>
    <row r="204" ht="13.5"/>
    <row r="205" ht="13.5"/>
    <row r="206" ht="13.5"/>
    <row r="207" ht="13.5"/>
    <row r="208" ht="13.5"/>
    <row r="209" ht="13.5"/>
    <row r="210" ht="13.5"/>
    <row r="211" ht="13.5"/>
    <row r="212" ht="13.5"/>
    <row r="213" ht="13.5"/>
    <row r="214" ht="13.5"/>
    <row r="215" ht="13.5"/>
    <row r="216" ht="13.5"/>
    <row r="217" ht="13.5"/>
    <row r="218" ht="13.5"/>
    <row r="219" ht="13.5"/>
    <row r="220" ht="13.5"/>
    <row r="221" ht="13.5"/>
    <row r="222" ht="13.5"/>
    <row r="223" ht="13.5"/>
    <row r="224" ht="13.5"/>
    <row r="225" ht="13.5"/>
    <row r="226" ht="13.5"/>
    <row r="227" ht="13.5"/>
    <row r="228" ht="13.5"/>
    <row r="229" ht="13.5"/>
    <row r="230" ht="13.5"/>
    <row r="231" ht="13.5"/>
    <row r="232" ht="13.5"/>
    <row r="233" ht="13.5"/>
    <row r="234" ht="13.5"/>
    <row r="237" ht="13.5"/>
    <row r="238" ht="13.5"/>
    <row r="239" ht="13.5"/>
    <row r="240" ht="13.5"/>
    <row r="241" ht="13.5"/>
    <row r="242" ht="13.5"/>
    <row r="243" ht="13.5"/>
    <row r="244" ht="13.5"/>
    <row r="245" ht="13.5"/>
    <row r="246" ht="13.5"/>
    <row r="247" ht="13.5"/>
    <row r="248" ht="13.5"/>
    <row r="249" ht="13.5"/>
    <row r="250" ht="13.5"/>
    <row r="251" ht="13.5"/>
    <row r="252" ht="13.5"/>
    <row r="253" ht="13.5"/>
    <row r="254" ht="13.5"/>
    <row r="255" ht="13.5"/>
    <row r="256" ht="13.5"/>
    <row r="257" ht="13.5"/>
    <row r="258" ht="13.5"/>
    <row r="259" ht="13.5"/>
    <row r="260" ht="13.5"/>
    <row r="261" ht="13.5"/>
    <row r="262" ht="13.5"/>
    <row r="263" ht="13.5"/>
    <row r="264" ht="13.5"/>
    <row r="265" ht="13.5"/>
    <row r="266" ht="13.5"/>
    <row r="267" ht="13.5"/>
    <row r="268" ht="13.5"/>
    <row r="269" ht="13.5"/>
    <row r="270" ht="13.5"/>
    <row r="271" ht="13.5"/>
    <row r="272" ht="13.5"/>
    <row r="273" ht="13.5"/>
    <row r="274" ht="13.5"/>
    <row r="275" ht="13.5"/>
    <row r="276" ht="13.5"/>
    <row r="277" ht="13.5"/>
    <row r="278" ht="13.5"/>
    <row r="279" ht="13.5"/>
    <row r="280" ht="13.5"/>
    <row r="281" ht="13.5"/>
    <row r="283" ht="13.5"/>
    <row r="284" ht="13.5"/>
    <row r="285" ht="13.5"/>
    <row r="286" ht="13.5"/>
    <row r="287" ht="13.5"/>
    <row r="288" ht="13.5"/>
    <row r="289" ht="13.5"/>
    <row r="290" ht="13.5"/>
    <row r="291" ht="13.5"/>
    <row r="292" ht="13.5"/>
    <row r="293" ht="13.5"/>
    <row r="294" ht="13.5"/>
    <row r="295" ht="13.5"/>
    <row r="296" ht="13.5"/>
    <row r="297" ht="13.5"/>
    <row r="298" ht="13.5"/>
    <row r="299" ht="13.5"/>
    <row r="300" ht="13.5"/>
    <row r="301" ht="13.5"/>
    <row r="302" ht="13.5"/>
    <row r="303" ht="13.5"/>
    <row r="304" ht="13.5"/>
    <row r="305" ht="13.5"/>
    <row r="306" ht="13.5"/>
    <row r="307" ht="13.5"/>
    <row r="308" ht="13.5"/>
    <row r="309" ht="13.5"/>
    <row r="310" ht="13.5"/>
    <row r="311" ht="13.5"/>
    <row r="312" ht="13.5"/>
    <row r="314" ht="13.5"/>
    <row r="315" ht="13.5"/>
    <row r="316" ht="13.5"/>
    <row r="317" ht="13.5"/>
    <row r="318" ht="13.5"/>
    <row r="319" ht="13.5"/>
    <row r="320" ht="13.5"/>
    <row r="321" ht="13.5"/>
    <row r="322" ht="13.5"/>
    <row r="323" ht="13.5"/>
    <row r="324" ht="13.5"/>
    <row r="325" ht="13.5"/>
    <row r="326" ht="13.5"/>
    <row r="327" ht="13.5"/>
    <row r="328" ht="13.5"/>
    <row r="329" ht="13.5"/>
    <row r="330" ht="13.5"/>
    <row r="331" ht="13.5"/>
    <row r="332" ht="13.5"/>
    <row r="333" ht="13.5"/>
    <row r="334" ht="13.5"/>
    <row r="335" ht="13.5"/>
    <row r="336" ht="13.5"/>
    <row r="337" ht="13.5"/>
    <row r="338" ht="13.5"/>
    <row r="339" ht="13.5"/>
    <row r="340" ht="13.5"/>
    <row r="341" ht="13.5"/>
    <row r="342" ht="13.5"/>
    <row r="343" ht="13.5"/>
    <row r="344" ht="13.5"/>
  </sheetData>
  <sheetProtection/>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29"/>
  <sheetViews>
    <sheetView tabSelected="1" zoomScale="145" zoomScaleNormal="145" zoomScaleSheetLayoutView="100" zoomScalePageLayoutView="0" workbookViewId="0" topLeftCell="A16">
      <selection activeCell="A22" sqref="A22:J29"/>
    </sheetView>
  </sheetViews>
  <sheetFormatPr defaultColWidth="9.00390625" defaultRowHeight="13.5"/>
  <sheetData>
    <row r="1" ht="13.5">
      <c r="A1" t="s">
        <v>0</v>
      </c>
    </row>
    <row r="2" spans="1:10" ht="13.5">
      <c r="A2" s="80" t="s">
        <v>49</v>
      </c>
      <c r="B2" s="81"/>
      <c r="C2" s="81"/>
      <c r="D2" s="81"/>
      <c r="E2" s="81"/>
      <c r="F2" s="81"/>
      <c r="G2" s="81"/>
      <c r="H2" s="81"/>
      <c r="I2" s="81"/>
      <c r="J2" s="81"/>
    </row>
    <row r="3" spans="1:10" ht="13.5">
      <c r="A3" s="81"/>
      <c r="B3" s="81"/>
      <c r="C3" s="81"/>
      <c r="D3" s="81"/>
      <c r="E3" s="81"/>
      <c r="F3" s="81"/>
      <c r="G3" s="81"/>
      <c r="H3" s="81"/>
      <c r="I3" s="81"/>
      <c r="J3" s="81"/>
    </row>
    <row r="4" spans="1:10" ht="13.5">
      <c r="A4" s="81"/>
      <c r="B4" s="81"/>
      <c r="C4" s="81"/>
      <c r="D4" s="81"/>
      <c r="E4" s="81"/>
      <c r="F4" s="81"/>
      <c r="G4" s="81"/>
      <c r="H4" s="81"/>
      <c r="I4" s="81"/>
      <c r="J4" s="81"/>
    </row>
    <row r="5" spans="1:10" ht="13.5">
      <c r="A5" s="81"/>
      <c r="B5" s="81"/>
      <c r="C5" s="81"/>
      <c r="D5" s="81"/>
      <c r="E5" s="81"/>
      <c r="F5" s="81"/>
      <c r="G5" s="81"/>
      <c r="H5" s="81"/>
      <c r="I5" s="81"/>
      <c r="J5" s="81"/>
    </row>
    <row r="6" spans="1:10" ht="13.5">
      <c r="A6" s="81"/>
      <c r="B6" s="81"/>
      <c r="C6" s="81"/>
      <c r="D6" s="81"/>
      <c r="E6" s="81"/>
      <c r="F6" s="81"/>
      <c r="G6" s="81"/>
      <c r="H6" s="81"/>
      <c r="I6" s="81"/>
      <c r="J6" s="81"/>
    </row>
    <row r="7" spans="1:10" ht="13.5">
      <c r="A7" s="81"/>
      <c r="B7" s="81"/>
      <c r="C7" s="81"/>
      <c r="D7" s="81"/>
      <c r="E7" s="81"/>
      <c r="F7" s="81"/>
      <c r="G7" s="81"/>
      <c r="H7" s="81"/>
      <c r="I7" s="81"/>
      <c r="J7" s="81"/>
    </row>
    <row r="8" spans="1:10" ht="13.5">
      <c r="A8" s="81"/>
      <c r="B8" s="81"/>
      <c r="C8" s="81"/>
      <c r="D8" s="81"/>
      <c r="E8" s="81"/>
      <c r="F8" s="81"/>
      <c r="G8" s="81"/>
      <c r="H8" s="81"/>
      <c r="I8" s="81"/>
      <c r="J8" s="81"/>
    </row>
    <row r="9" spans="1:10" ht="13.5">
      <c r="A9" s="81"/>
      <c r="B9" s="81"/>
      <c r="C9" s="81"/>
      <c r="D9" s="81"/>
      <c r="E9" s="81"/>
      <c r="F9" s="81"/>
      <c r="G9" s="81"/>
      <c r="H9" s="81"/>
      <c r="I9" s="81"/>
      <c r="J9" s="81"/>
    </row>
    <row r="11" ht="13.5">
      <c r="A11" t="s">
        <v>1</v>
      </c>
    </row>
    <row r="12" spans="1:10" ht="13.5">
      <c r="A12" s="82" t="s">
        <v>51</v>
      </c>
      <c r="B12" s="83"/>
      <c r="C12" s="83"/>
      <c r="D12" s="83"/>
      <c r="E12" s="83"/>
      <c r="F12" s="83"/>
      <c r="G12" s="83"/>
      <c r="H12" s="83"/>
      <c r="I12" s="83"/>
      <c r="J12" s="83"/>
    </row>
    <row r="13" spans="1:10" ht="13.5">
      <c r="A13" s="83"/>
      <c r="B13" s="83"/>
      <c r="C13" s="83"/>
      <c r="D13" s="83"/>
      <c r="E13" s="83"/>
      <c r="F13" s="83"/>
      <c r="G13" s="83"/>
      <c r="H13" s="83"/>
      <c r="I13" s="83"/>
      <c r="J13" s="83"/>
    </row>
    <row r="14" spans="1:10" ht="13.5">
      <c r="A14" s="83"/>
      <c r="B14" s="83"/>
      <c r="C14" s="83"/>
      <c r="D14" s="83"/>
      <c r="E14" s="83"/>
      <c r="F14" s="83"/>
      <c r="G14" s="83"/>
      <c r="H14" s="83"/>
      <c r="I14" s="83"/>
      <c r="J14" s="83"/>
    </row>
    <row r="15" spans="1:10" ht="13.5">
      <c r="A15" s="83"/>
      <c r="B15" s="83"/>
      <c r="C15" s="83"/>
      <c r="D15" s="83"/>
      <c r="E15" s="83"/>
      <c r="F15" s="83"/>
      <c r="G15" s="83"/>
      <c r="H15" s="83"/>
      <c r="I15" s="83"/>
      <c r="J15" s="83"/>
    </row>
    <row r="16" spans="1:10" ht="13.5">
      <c r="A16" s="83"/>
      <c r="B16" s="83"/>
      <c r="C16" s="83"/>
      <c r="D16" s="83"/>
      <c r="E16" s="83"/>
      <c r="F16" s="83"/>
      <c r="G16" s="83"/>
      <c r="H16" s="83"/>
      <c r="I16" s="83"/>
      <c r="J16" s="83"/>
    </row>
    <row r="17" spans="1:10" ht="13.5">
      <c r="A17" s="83"/>
      <c r="B17" s="83"/>
      <c r="C17" s="83"/>
      <c r="D17" s="83"/>
      <c r="E17" s="83"/>
      <c r="F17" s="83"/>
      <c r="G17" s="83"/>
      <c r="H17" s="83"/>
      <c r="I17" s="83"/>
      <c r="J17" s="83"/>
    </row>
    <row r="18" spans="1:10" ht="13.5">
      <c r="A18" s="83"/>
      <c r="B18" s="83"/>
      <c r="C18" s="83"/>
      <c r="D18" s="83"/>
      <c r="E18" s="83"/>
      <c r="F18" s="83"/>
      <c r="G18" s="83"/>
      <c r="H18" s="83"/>
      <c r="I18" s="83"/>
      <c r="J18" s="83"/>
    </row>
    <row r="19" spans="1:10" ht="13.5">
      <c r="A19" s="83"/>
      <c r="B19" s="83"/>
      <c r="C19" s="83"/>
      <c r="D19" s="83"/>
      <c r="E19" s="83"/>
      <c r="F19" s="83"/>
      <c r="G19" s="83"/>
      <c r="H19" s="83"/>
      <c r="I19" s="83"/>
      <c r="J19" s="83"/>
    </row>
    <row r="21" ht="13.5">
      <c r="A21" t="s">
        <v>2</v>
      </c>
    </row>
    <row r="22" spans="1:10" ht="13.5">
      <c r="A22" s="84" t="s">
        <v>50</v>
      </c>
      <c r="B22" s="84"/>
      <c r="C22" s="84"/>
      <c r="D22" s="84"/>
      <c r="E22" s="84"/>
      <c r="F22" s="84"/>
      <c r="G22" s="84"/>
      <c r="H22" s="84"/>
      <c r="I22" s="84"/>
      <c r="J22" s="84"/>
    </row>
    <row r="23" spans="1:10" ht="13.5">
      <c r="A23" s="84"/>
      <c r="B23" s="84"/>
      <c r="C23" s="84"/>
      <c r="D23" s="84"/>
      <c r="E23" s="84"/>
      <c r="F23" s="84"/>
      <c r="G23" s="84"/>
      <c r="H23" s="84"/>
      <c r="I23" s="84"/>
      <c r="J23" s="84"/>
    </row>
    <row r="24" spans="1:10" ht="13.5">
      <c r="A24" s="84"/>
      <c r="B24" s="84"/>
      <c r="C24" s="84"/>
      <c r="D24" s="84"/>
      <c r="E24" s="84"/>
      <c r="F24" s="84"/>
      <c r="G24" s="84"/>
      <c r="H24" s="84"/>
      <c r="I24" s="84"/>
      <c r="J24" s="84"/>
    </row>
    <row r="25" spans="1:10" ht="13.5">
      <c r="A25" s="84"/>
      <c r="B25" s="84"/>
      <c r="C25" s="84"/>
      <c r="D25" s="84"/>
      <c r="E25" s="84"/>
      <c r="F25" s="84"/>
      <c r="G25" s="84"/>
      <c r="H25" s="84"/>
      <c r="I25" s="84"/>
      <c r="J25" s="84"/>
    </row>
    <row r="26" spans="1:10" ht="13.5">
      <c r="A26" s="84"/>
      <c r="B26" s="84"/>
      <c r="C26" s="84"/>
      <c r="D26" s="84"/>
      <c r="E26" s="84"/>
      <c r="F26" s="84"/>
      <c r="G26" s="84"/>
      <c r="H26" s="84"/>
      <c r="I26" s="84"/>
      <c r="J26" s="84"/>
    </row>
    <row r="27" spans="1:10" ht="13.5">
      <c r="A27" s="84"/>
      <c r="B27" s="84"/>
      <c r="C27" s="84"/>
      <c r="D27" s="84"/>
      <c r="E27" s="84"/>
      <c r="F27" s="84"/>
      <c r="G27" s="84"/>
      <c r="H27" s="84"/>
      <c r="I27" s="84"/>
      <c r="J27" s="84"/>
    </row>
    <row r="28" spans="1:10" ht="13.5">
      <c r="A28" s="84"/>
      <c r="B28" s="84"/>
      <c r="C28" s="84"/>
      <c r="D28" s="84"/>
      <c r="E28" s="84"/>
      <c r="F28" s="84"/>
      <c r="G28" s="84"/>
      <c r="H28" s="84"/>
      <c r="I28" s="84"/>
      <c r="J28" s="84"/>
    </row>
    <row r="29" spans="1:10" ht="13.5">
      <c r="A29" s="84"/>
      <c r="B29" s="84"/>
      <c r="C29" s="84"/>
      <c r="D29" s="84"/>
      <c r="E29" s="84"/>
      <c r="F29" s="84"/>
      <c r="G29" s="84"/>
      <c r="H29" s="84"/>
      <c r="I29" s="84"/>
      <c r="J29" s="84"/>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E6" sqref="E6"/>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44</v>
      </c>
      <c r="E4" s="31" t="s">
        <v>41</v>
      </c>
      <c r="F4" s="30" t="s">
        <v>45</v>
      </c>
      <c r="G4" s="31" t="s">
        <v>41</v>
      </c>
      <c r="H4" s="30" t="s">
        <v>46</v>
      </c>
      <c r="I4" s="31" t="s">
        <v>41</v>
      </c>
    </row>
    <row r="5" spans="2:9" ht="17.25">
      <c r="B5" s="28" t="s">
        <v>43</v>
      </c>
      <c r="C5" s="29" t="s">
        <v>52</v>
      </c>
      <c r="D5" s="29" t="s">
        <v>53</v>
      </c>
      <c r="E5" s="33">
        <v>42360</v>
      </c>
      <c r="F5" s="29"/>
      <c r="G5" s="33"/>
      <c r="H5" s="29"/>
      <c r="I5" s="33"/>
    </row>
    <row r="6" spans="2:9" ht="17.25">
      <c r="B6" s="28" t="s">
        <v>43</v>
      </c>
      <c r="C6" s="29"/>
      <c r="D6" s="29"/>
      <c r="E6" s="33"/>
      <c r="F6" s="29"/>
      <c r="G6" s="34"/>
      <c r="H6" s="29"/>
      <c r="I6" s="34"/>
    </row>
    <row r="7" spans="2:9" ht="17.25">
      <c r="B7" s="28" t="s">
        <v>43</v>
      </c>
      <c r="C7" s="29"/>
      <c r="D7" s="29"/>
      <c r="E7" s="34"/>
      <c r="F7" s="29"/>
      <c r="G7" s="34"/>
      <c r="H7" s="29"/>
      <c r="I7" s="34"/>
    </row>
    <row r="8" spans="2:9" ht="17.25">
      <c r="B8" s="28" t="s">
        <v>43</v>
      </c>
      <c r="C8" s="29"/>
      <c r="D8" s="29"/>
      <c r="E8" s="34"/>
      <c r="F8" s="29"/>
      <c r="G8" s="34"/>
      <c r="H8" s="29"/>
      <c r="I8" s="34"/>
    </row>
    <row r="9" spans="2:9" ht="17.25">
      <c r="B9" s="28" t="s">
        <v>43</v>
      </c>
      <c r="C9" s="29"/>
      <c r="D9" s="29"/>
      <c r="E9" s="34"/>
      <c r="F9" s="29"/>
      <c r="G9" s="34"/>
      <c r="H9" s="29"/>
      <c r="I9" s="34"/>
    </row>
    <row r="10" spans="2:9" ht="17.25">
      <c r="B10" s="28" t="s">
        <v>43</v>
      </c>
      <c r="C10" s="29"/>
      <c r="D10" s="29"/>
      <c r="E10" s="34"/>
      <c r="F10" s="29"/>
      <c r="G10" s="34"/>
      <c r="H10" s="29"/>
      <c r="I10" s="34"/>
    </row>
    <row r="11" spans="2:9" ht="17.25">
      <c r="B11" s="28" t="s">
        <v>43</v>
      </c>
      <c r="C11" s="29"/>
      <c r="D11" s="29"/>
      <c r="E11" s="34"/>
      <c r="F11" s="29"/>
      <c r="G11" s="34"/>
      <c r="H11" s="29"/>
      <c r="I11" s="34"/>
    </row>
    <row r="12" spans="2:9" ht="17.25">
      <c r="B12" s="28" t="s">
        <v>43</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18" activePane="bottomLeft" state="frozen"/>
      <selection pane="topLeft" activeCell="A1" sqref="A1"/>
      <selection pane="bottomLeft" activeCell="F29" sqref="F29"/>
    </sheetView>
  </sheetViews>
  <sheetFormatPr defaultColWidth="9.00390625" defaultRowHeight="13.5"/>
  <cols>
    <col min="1" max="1" width="2.875" style="0" customWidth="1"/>
    <col min="2" max="18" width="6.625" style="0" customWidth="1"/>
    <col min="22" max="22" width="10.875" style="23" bestFit="1" customWidth="1"/>
  </cols>
  <sheetData>
    <row r="2" spans="2:20" ht="13.5">
      <c r="B2" s="73" t="s">
        <v>5</v>
      </c>
      <c r="C2" s="73"/>
      <c r="D2" s="76"/>
      <c r="E2" s="76"/>
      <c r="F2" s="73" t="s">
        <v>6</v>
      </c>
      <c r="G2" s="73"/>
      <c r="H2" s="76" t="s">
        <v>36</v>
      </c>
      <c r="I2" s="76"/>
      <c r="J2" s="73" t="s">
        <v>7</v>
      </c>
      <c r="K2" s="73"/>
      <c r="L2" s="70">
        <f>C9</f>
        <v>1000000</v>
      </c>
      <c r="M2" s="76"/>
      <c r="N2" s="73" t="s">
        <v>8</v>
      </c>
      <c r="O2" s="73"/>
      <c r="P2" s="70" t="e">
        <f>C108+R108</f>
        <v>#VALUE!</v>
      </c>
      <c r="Q2" s="76"/>
      <c r="R2" s="1"/>
      <c r="S2" s="1"/>
      <c r="T2" s="1"/>
    </row>
    <row r="3" spans="2:19" ht="57" customHeight="1">
      <c r="B3" s="73" t="s">
        <v>9</v>
      </c>
      <c r="C3" s="73"/>
      <c r="D3" s="78" t="s">
        <v>38</v>
      </c>
      <c r="E3" s="78"/>
      <c r="F3" s="78"/>
      <c r="G3" s="78"/>
      <c r="H3" s="78"/>
      <c r="I3" s="78"/>
      <c r="J3" s="73" t="s">
        <v>10</v>
      </c>
      <c r="K3" s="73"/>
      <c r="L3" s="78" t="s">
        <v>35</v>
      </c>
      <c r="M3" s="79"/>
      <c r="N3" s="79"/>
      <c r="O3" s="79"/>
      <c r="P3" s="79"/>
      <c r="Q3" s="79"/>
      <c r="R3" s="1"/>
      <c r="S3" s="1"/>
    </row>
    <row r="4" spans="2:20" ht="13.5">
      <c r="B4" s="73" t="s">
        <v>11</v>
      </c>
      <c r="C4" s="73"/>
      <c r="D4" s="71">
        <f>SUM($R$9:$S$993)</f>
        <v>-29503</v>
      </c>
      <c r="E4" s="71"/>
      <c r="F4" s="73" t="s">
        <v>12</v>
      </c>
      <c r="G4" s="73"/>
      <c r="H4" s="77">
        <f>SUM($T$9:$U$108)</f>
        <v>-57</v>
      </c>
      <c r="I4" s="76"/>
      <c r="J4" s="69" t="s">
        <v>13</v>
      </c>
      <c r="K4" s="69"/>
      <c r="L4" s="70">
        <f>MAX($C$9:$D$990)-C9</f>
        <v>0</v>
      </c>
      <c r="M4" s="70"/>
      <c r="N4" s="69" t="s">
        <v>14</v>
      </c>
      <c r="O4" s="69"/>
      <c r="P4" s="71">
        <f>MIN($C$9:$D$990)-C9</f>
        <v>-29503</v>
      </c>
      <c r="Q4" s="71"/>
      <c r="R4" s="1"/>
      <c r="S4" s="1"/>
      <c r="T4" s="1"/>
    </row>
    <row r="5" spans="2:20" ht="13.5">
      <c r="B5" s="22" t="s">
        <v>15</v>
      </c>
      <c r="C5" s="2">
        <f>COUNTIF($R$9:$R$990,"&gt;0")</f>
        <v>0</v>
      </c>
      <c r="D5" s="21" t="s">
        <v>16</v>
      </c>
      <c r="E5" s="16">
        <f>COUNTIF($R$9:$R$990,"&lt;0")</f>
        <v>1</v>
      </c>
      <c r="F5" s="21" t="s">
        <v>17</v>
      </c>
      <c r="G5" s="2">
        <f>COUNTIF($R$9:$R$990,"=0")</f>
        <v>0</v>
      </c>
      <c r="H5" s="21" t="s">
        <v>18</v>
      </c>
      <c r="I5" s="3">
        <f>C5/SUM(C5,E5,G5)</f>
        <v>0</v>
      </c>
      <c r="J5" s="72" t="s">
        <v>19</v>
      </c>
      <c r="K5" s="73"/>
      <c r="L5" s="74"/>
      <c r="M5" s="75"/>
      <c r="N5" s="18" t="s">
        <v>20</v>
      </c>
      <c r="O5" s="9"/>
      <c r="P5" s="74"/>
      <c r="Q5" s="75"/>
      <c r="R5" s="1"/>
      <c r="S5" s="1"/>
      <c r="T5" s="1"/>
    </row>
    <row r="6" spans="2:20" ht="13.5">
      <c r="B6" s="11"/>
      <c r="C6" s="14"/>
      <c r="D6" s="15"/>
      <c r="E6" s="12"/>
      <c r="F6" s="11"/>
      <c r="G6" s="12"/>
      <c r="H6" s="11"/>
      <c r="I6" s="17"/>
      <c r="J6" s="11"/>
      <c r="K6" s="11"/>
      <c r="L6" s="12"/>
      <c r="M6" s="12"/>
      <c r="N6" s="13"/>
      <c r="O6" s="13"/>
      <c r="P6" s="10"/>
      <c r="Q6" s="7"/>
      <c r="R6" s="1"/>
      <c r="S6" s="1"/>
      <c r="T6" s="1"/>
    </row>
    <row r="7" spans="2:21" ht="13.5">
      <c r="B7" s="56" t="s">
        <v>21</v>
      </c>
      <c r="C7" s="58" t="s">
        <v>22</v>
      </c>
      <c r="D7" s="59"/>
      <c r="E7" s="62" t="s">
        <v>23</v>
      </c>
      <c r="F7" s="63"/>
      <c r="G7" s="63"/>
      <c r="H7" s="63"/>
      <c r="I7" s="51"/>
      <c r="J7" s="64" t="s">
        <v>24</v>
      </c>
      <c r="K7" s="65"/>
      <c r="L7" s="53"/>
      <c r="M7" s="66" t="s">
        <v>25</v>
      </c>
      <c r="N7" s="67" t="s">
        <v>26</v>
      </c>
      <c r="O7" s="68"/>
      <c r="P7" s="68"/>
      <c r="Q7" s="55"/>
      <c r="R7" s="49" t="s">
        <v>27</v>
      </c>
      <c r="S7" s="49"/>
      <c r="T7" s="49"/>
      <c r="U7" s="49"/>
    </row>
    <row r="8" spans="2:21" ht="13.5">
      <c r="B8" s="57"/>
      <c r="C8" s="60"/>
      <c r="D8" s="61"/>
      <c r="E8" s="19" t="s">
        <v>28</v>
      </c>
      <c r="F8" s="19" t="s">
        <v>29</v>
      </c>
      <c r="G8" s="19" t="s">
        <v>30</v>
      </c>
      <c r="H8" s="50" t="s">
        <v>31</v>
      </c>
      <c r="I8" s="51"/>
      <c r="J8" s="4" t="s">
        <v>32</v>
      </c>
      <c r="K8" s="52" t="s">
        <v>33</v>
      </c>
      <c r="L8" s="53"/>
      <c r="M8" s="66"/>
      <c r="N8" s="5" t="s">
        <v>28</v>
      </c>
      <c r="O8" s="5" t="s">
        <v>29</v>
      </c>
      <c r="P8" s="54" t="s">
        <v>31</v>
      </c>
      <c r="Q8" s="55"/>
      <c r="R8" s="49" t="s">
        <v>34</v>
      </c>
      <c r="S8" s="49"/>
      <c r="T8" s="49" t="s">
        <v>32</v>
      </c>
      <c r="U8" s="49"/>
    </row>
    <row r="9" spans="2:21" ht="13.5">
      <c r="B9" s="20">
        <v>1</v>
      </c>
      <c r="C9" s="44">
        <v>1000000</v>
      </c>
      <c r="D9" s="44"/>
      <c r="E9" s="20">
        <v>2001</v>
      </c>
      <c r="F9" s="8">
        <v>42111</v>
      </c>
      <c r="G9" s="20" t="s">
        <v>4</v>
      </c>
      <c r="H9" s="45">
        <v>1.43829</v>
      </c>
      <c r="I9" s="45"/>
      <c r="J9" s="20">
        <v>57</v>
      </c>
      <c r="K9" s="44">
        <f aca="true" t="shared" si="0" ref="K9:K72">IF(F9="","",C9*0.03)</f>
        <v>30000</v>
      </c>
      <c r="L9" s="44"/>
      <c r="M9" s="6">
        <f>IF(J9="","",ROUNDDOWN(K9/(J9/81)/100000,2))</f>
        <v>0.42</v>
      </c>
      <c r="N9" s="20">
        <v>2001</v>
      </c>
      <c r="O9" s="8">
        <v>42111</v>
      </c>
      <c r="P9" s="45">
        <v>1.4326</v>
      </c>
      <c r="Q9" s="45"/>
      <c r="R9" s="46">
        <f aca="true" t="shared" si="1" ref="R9:R72">IF(O9="","",ROUNDDOWN((IF(G9="売",H9-P9,P9-H9))*M9*1000000000/81,0))</f>
        <v>-29503</v>
      </c>
      <c r="S9" s="46"/>
      <c r="T9" s="47">
        <f aca="true" t="shared" si="2" ref="T9:T18">IF(O9="","",IF(R9&lt;0,J9*(-1),IF(G9="買",(P9-H9)*10000,(H9-P9)*10000)))</f>
        <v>-57</v>
      </c>
      <c r="U9" s="47"/>
    </row>
    <row r="10" spans="2:21" ht="13.5">
      <c r="B10" s="20">
        <v>2</v>
      </c>
      <c r="C10" s="44">
        <f aca="true" t="shared" si="3" ref="C10:C73">IF(R9="","",C9+R9)</f>
        <v>970497</v>
      </c>
      <c r="D10" s="44"/>
      <c r="E10" s="20"/>
      <c r="F10" s="8"/>
      <c r="G10" s="20" t="s">
        <v>4</v>
      </c>
      <c r="H10" s="45"/>
      <c r="I10" s="45"/>
      <c r="J10" s="20"/>
      <c r="K10" s="44">
        <f t="shared" si="0"/>
      </c>
      <c r="L10" s="44"/>
      <c r="M10" s="6">
        <f aca="true" t="shared" si="4" ref="M10:M73">IF(J10="","",ROUNDDOWN(K10/(J10/81)/100000,2))</f>
      </c>
      <c r="N10" s="20"/>
      <c r="O10" s="8"/>
      <c r="P10" s="45"/>
      <c r="Q10" s="45"/>
      <c r="R10" s="46">
        <f t="shared" si="1"/>
      </c>
      <c r="S10" s="46"/>
      <c r="T10" s="47">
        <f t="shared" si="2"/>
      </c>
      <c r="U10" s="47"/>
    </row>
    <row r="11" spans="2:21" ht="13.5">
      <c r="B11" s="20">
        <v>3</v>
      </c>
      <c r="C11" s="44">
        <f t="shared" si="3"/>
      </c>
      <c r="D11" s="44"/>
      <c r="E11" s="20"/>
      <c r="F11" s="8"/>
      <c r="G11" s="20" t="s">
        <v>4</v>
      </c>
      <c r="H11" s="45"/>
      <c r="I11" s="45"/>
      <c r="J11" s="20"/>
      <c r="K11" s="44">
        <f t="shared" si="0"/>
      </c>
      <c r="L11" s="44"/>
      <c r="M11" s="6">
        <f>IF(J11="","",ROUNDDOWN(K11/(J11/81)/100000,2))</f>
      </c>
      <c r="N11" s="20"/>
      <c r="O11" s="8"/>
      <c r="P11" s="45"/>
      <c r="Q11" s="45"/>
      <c r="R11" s="46">
        <f t="shared" si="1"/>
      </c>
      <c r="S11" s="46"/>
      <c r="T11" s="47">
        <f t="shared" si="2"/>
      </c>
      <c r="U11" s="47"/>
    </row>
    <row r="12" spans="2:21" ht="13.5">
      <c r="B12" s="20">
        <v>4</v>
      </c>
      <c r="C12" s="44">
        <f t="shared" si="3"/>
      </c>
      <c r="D12" s="44"/>
      <c r="E12" s="20"/>
      <c r="F12" s="8"/>
      <c r="G12" s="20" t="s">
        <v>3</v>
      </c>
      <c r="H12" s="45"/>
      <c r="I12" s="45"/>
      <c r="J12" s="20"/>
      <c r="K12" s="44">
        <f t="shared" si="0"/>
      </c>
      <c r="L12" s="44"/>
      <c r="M12" s="6">
        <f t="shared" si="4"/>
      </c>
      <c r="N12" s="20"/>
      <c r="O12" s="8"/>
      <c r="P12" s="45"/>
      <c r="Q12" s="45"/>
      <c r="R12" s="46">
        <f t="shared" si="1"/>
      </c>
      <c r="S12" s="46"/>
      <c r="T12" s="47">
        <f t="shared" si="2"/>
      </c>
      <c r="U12" s="47"/>
    </row>
    <row r="13" spans="2:21" ht="13.5">
      <c r="B13" s="20">
        <v>5</v>
      </c>
      <c r="C13" s="44">
        <f t="shared" si="3"/>
      </c>
      <c r="D13" s="44"/>
      <c r="E13" s="20"/>
      <c r="F13" s="8"/>
      <c r="G13" s="20" t="s">
        <v>3</v>
      </c>
      <c r="H13" s="45"/>
      <c r="I13" s="45"/>
      <c r="J13" s="20"/>
      <c r="K13" s="44">
        <f t="shared" si="0"/>
      </c>
      <c r="L13" s="44"/>
      <c r="M13" s="6">
        <f t="shared" si="4"/>
      </c>
      <c r="N13" s="20"/>
      <c r="O13" s="8"/>
      <c r="P13" s="45"/>
      <c r="Q13" s="45"/>
      <c r="R13" s="46">
        <f t="shared" si="1"/>
      </c>
      <c r="S13" s="46"/>
      <c r="T13" s="47">
        <f t="shared" si="2"/>
      </c>
      <c r="U13" s="47"/>
    </row>
    <row r="14" spans="2:21" ht="13.5">
      <c r="B14" s="20">
        <v>6</v>
      </c>
      <c r="C14" s="44">
        <f t="shared" si="3"/>
      </c>
      <c r="D14" s="44"/>
      <c r="E14" s="20"/>
      <c r="F14" s="8"/>
      <c r="G14" s="20" t="s">
        <v>4</v>
      </c>
      <c r="H14" s="45"/>
      <c r="I14" s="45"/>
      <c r="J14" s="20"/>
      <c r="K14" s="44">
        <f t="shared" si="0"/>
      </c>
      <c r="L14" s="44"/>
      <c r="M14" s="6">
        <f t="shared" si="4"/>
      </c>
      <c r="N14" s="20"/>
      <c r="O14" s="8"/>
      <c r="P14" s="45"/>
      <c r="Q14" s="45"/>
      <c r="R14" s="46">
        <f t="shared" si="1"/>
      </c>
      <c r="S14" s="46"/>
      <c r="T14" s="47">
        <f t="shared" si="2"/>
      </c>
      <c r="U14" s="47"/>
    </row>
    <row r="15" spans="2:21" ht="13.5">
      <c r="B15" s="20">
        <v>7</v>
      </c>
      <c r="C15" s="44">
        <f t="shared" si="3"/>
      </c>
      <c r="D15" s="44"/>
      <c r="E15" s="20"/>
      <c r="F15" s="8"/>
      <c r="G15" s="20" t="s">
        <v>4</v>
      </c>
      <c r="H15" s="45"/>
      <c r="I15" s="45"/>
      <c r="J15" s="20"/>
      <c r="K15" s="44">
        <f t="shared" si="0"/>
      </c>
      <c r="L15" s="44"/>
      <c r="M15" s="6">
        <f t="shared" si="4"/>
      </c>
      <c r="N15" s="20"/>
      <c r="O15" s="8"/>
      <c r="P15" s="45"/>
      <c r="Q15" s="45"/>
      <c r="R15" s="46">
        <f t="shared" si="1"/>
      </c>
      <c r="S15" s="46"/>
      <c r="T15" s="47">
        <f t="shared" si="2"/>
      </c>
      <c r="U15" s="47"/>
    </row>
    <row r="16" spans="2:21" ht="13.5">
      <c r="B16" s="20">
        <v>8</v>
      </c>
      <c r="C16" s="44">
        <f t="shared" si="3"/>
      </c>
      <c r="D16" s="44"/>
      <c r="E16" s="20"/>
      <c r="F16" s="8"/>
      <c r="G16" s="20" t="s">
        <v>4</v>
      </c>
      <c r="H16" s="45"/>
      <c r="I16" s="45"/>
      <c r="J16" s="20"/>
      <c r="K16" s="44">
        <f t="shared" si="0"/>
      </c>
      <c r="L16" s="44"/>
      <c r="M16" s="6">
        <f t="shared" si="4"/>
      </c>
      <c r="N16" s="20"/>
      <c r="O16" s="8"/>
      <c r="P16" s="45"/>
      <c r="Q16" s="45"/>
      <c r="R16" s="46">
        <f t="shared" si="1"/>
      </c>
      <c r="S16" s="46"/>
      <c r="T16" s="47">
        <f t="shared" si="2"/>
      </c>
      <c r="U16" s="47"/>
    </row>
    <row r="17" spans="2:21" ht="13.5">
      <c r="B17" s="20">
        <v>9</v>
      </c>
      <c r="C17" s="44">
        <f t="shared" si="3"/>
      </c>
      <c r="D17" s="44"/>
      <c r="E17" s="20"/>
      <c r="F17" s="8"/>
      <c r="G17" s="20" t="s">
        <v>4</v>
      </c>
      <c r="H17" s="45"/>
      <c r="I17" s="45"/>
      <c r="J17" s="20"/>
      <c r="K17" s="44">
        <f t="shared" si="0"/>
      </c>
      <c r="L17" s="44"/>
      <c r="M17" s="6">
        <f t="shared" si="4"/>
      </c>
      <c r="N17" s="20"/>
      <c r="O17" s="8"/>
      <c r="P17" s="45"/>
      <c r="Q17" s="45"/>
      <c r="R17" s="46">
        <f t="shared" si="1"/>
      </c>
      <c r="S17" s="46"/>
      <c r="T17" s="47">
        <f t="shared" si="2"/>
      </c>
      <c r="U17" s="47"/>
    </row>
    <row r="18" spans="2:21" ht="13.5">
      <c r="B18" s="20">
        <v>10</v>
      </c>
      <c r="C18" s="44">
        <f t="shared" si="3"/>
      </c>
      <c r="D18" s="44"/>
      <c r="E18" s="20"/>
      <c r="F18" s="8"/>
      <c r="G18" s="20" t="s">
        <v>4</v>
      </c>
      <c r="H18" s="45"/>
      <c r="I18" s="45"/>
      <c r="J18" s="20"/>
      <c r="K18" s="44">
        <f t="shared" si="0"/>
      </c>
      <c r="L18" s="44"/>
      <c r="M18" s="6">
        <f t="shared" si="4"/>
      </c>
      <c r="N18" s="20"/>
      <c r="O18" s="8"/>
      <c r="P18" s="45"/>
      <c r="Q18" s="45"/>
      <c r="R18" s="46">
        <f t="shared" si="1"/>
      </c>
      <c r="S18" s="46"/>
      <c r="T18" s="47">
        <f t="shared" si="2"/>
      </c>
      <c r="U18" s="47"/>
    </row>
    <row r="19" spans="2:21" ht="13.5">
      <c r="B19" s="20">
        <v>11</v>
      </c>
      <c r="C19" s="44">
        <f t="shared" si="3"/>
      </c>
      <c r="D19" s="44"/>
      <c r="E19" s="20"/>
      <c r="F19" s="8"/>
      <c r="G19" s="20" t="s">
        <v>4</v>
      </c>
      <c r="H19" s="45"/>
      <c r="I19" s="45"/>
      <c r="J19" s="20"/>
      <c r="K19" s="44">
        <f t="shared" si="0"/>
      </c>
      <c r="L19" s="44"/>
      <c r="M19" s="6">
        <f t="shared" si="4"/>
      </c>
      <c r="N19" s="20"/>
      <c r="O19" s="8"/>
      <c r="P19" s="45"/>
      <c r="Q19" s="45"/>
      <c r="R19" s="46">
        <f t="shared" si="1"/>
      </c>
      <c r="S19" s="46"/>
      <c r="T19" s="47">
        <f>IF(O19="","",IF(R19&lt;0,J19*(-1),IF(G19="買",(P19-H19)*10000,(H19-P19)*10000)))</f>
      </c>
      <c r="U19" s="47"/>
    </row>
    <row r="20" spans="2:21" ht="13.5">
      <c r="B20" s="20">
        <v>12</v>
      </c>
      <c r="C20" s="44">
        <f t="shared" si="3"/>
      </c>
      <c r="D20" s="44"/>
      <c r="E20" s="20"/>
      <c r="F20" s="8"/>
      <c r="G20" s="20" t="s">
        <v>4</v>
      </c>
      <c r="H20" s="45"/>
      <c r="I20" s="45"/>
      <c r="J20" s="20"/>
      <c r="K20" s="44">
        <f t="shared" si="0"/>
      </c>
      <c r="L20" s="44"/>
      <c r="M20" s="6">
        <f t="shared" si="4"/>
      </c>
      <c r="N20" s="20"/>
      <c r="O20" s="8"/>
      <c r="P20" s="45"/>
      <c r="Q20" s="45"/>
      <c r="R20" s="46">
        <f t="shared" si="1"/>
      </c>
      <c r="S20" s="46"/>
      <c r="T20" s="47">
        <f aca="true" t="shared" si="5" ref="T20:T27">IF(O20="","",IF(R20&lt;0,J20*(-1),IF(G20="買",(P20-H20)*10000,(H20-P20)*10000)))</f>
      </c>
      <c r="U20" s="47"/>
    </row>
    <row r="21" spans="2:21" ht="13.5">
      <c r="B21" s="20">
        <v>13</v>
      </c>
      <c r="C21" s="44">
        <f t="shared" si="3"/>
      </c>
      <c r="D21" s="44"/>
      <c r="E21" s="20"/>
      <c r="F21" s="8"/>
      <c r="G21" s="20" t="s">
        <v>4</v>
      </c>
      <c r="H21" s="45"/>
      <c r="I21" s="45"/>
      <c r="J21" s="20"/>
      <c r="K21" s="44">
        <f t="shared" si="0"/>
      </c>
      <c r="L21" s="44"/>
      <c r="M21" s="6">
        <f t="shared" si="4"/>
      </c>
      <c r="N21" s="20"/>
      <c r="O21" s="8"/>
      <c r="P21" s="45"/>
      <c r="Q21" s="45"/>
      <c r="R21" s="46">
        <f t="shared" si="1"/>
      </c>
      <c r="S21" s="46"/>
      <c r="T21" s="47">
        <f t="shared" si="5"/>
      </c>
      <c r="U21" s="47"/>
    </row>
    <row r="22" spans="2:21" ht="13.5">
      <c r="B22" s="20">
        <v>14</v>
      </c>
      <c r="C22" s="44">
        <f t="shared" si="3"/>
      </c>
      <c r="D22" s="44"/>
      <c r="E22" s="20"/>
      <c r="F22" s="8"/>
      <c r="G22" s="20" t="s">
        <v>3</v>
      </c>
      <c r="H22" s="45"/>
      <c r="I22" s="45"/>
      <c r="J22" s="20"/>
      <c r="K22" s="44">
        <f t="shared" si="0"/>
      </c>
      <c r="L22" s="44"/>
      <c r="M22" s="6">
        <f t="shared" si="4"/>
      </c>
      <c r="N22" s="20"/>
      <c r="O22" s="8"/>
      <c r="P22" s="45"/>
      <c r="Q22" s="45"/>
      <c r="R22" s="46">
        <f t="shared" si="1"/>
      </c>
      <c r="S22" s="46"/>
      <c r="T22" s="47">
        <f t="shared" si="5"/>
      </c>
      <c r="U22" s="47"/>
    </row>
    <row r="23" spans="2:21" ht="13.5">
      <c r="B23" s="20">
        <v>15</v>
      </c>
      <c r="C23" s="44">
        <f t="shared" si="3"/>
      </c>
      <c r="D23" s="44"/>
      <c r="E23" s="20"/>
      <c r="F23" s="8"/>
      <c r="G23" s="20" t="s">
        <v>4</v>
      </c>
      <c r="H23" s="45"/>
      <c r="I23" s="45"/>
      <c r="J23" s="20"/>
      <c r="K23" s="44">
        <f t="shared" si="0"/>
      </c>
      <c r="L23" s="44"/>
      <c r="M23" s="6">
        <f t="shared" si="4"/>
      </c>
      <c r="N23" s="20"/>
      <c r="O23" s="8"/>
      <c r="P23" s="45"/>
      <c r="Q23" s="45"/>
      <c r="R23" s="46">
        <f t="shared" si="1"/>
      </c>
      <c r="S23" s="46"/>
      <c r="T23" s="47">
        <f t="shared" si="5"/>
      </c>
      <c r="U23" s="47"/>
    </row>
    <row r="24" spans="2:21" ht="13.5">
      <c r="B24" s="20">
        <v>16</v>
      </c>
      <c r="C24" s="44">
        <f t="shared" si="3"/>
      </c>
      <c r="D24" s="44"/>
      <c r="E24" s="20"/>
      <c r="F24" s="8"/>
      <c r="G24" s="20" t="s">
        <v>4</v>
      </c>
      <c r="H24" s="45"/>
      <c r="I24" s="45"/>
      <c r="J24" s="20"/>
      <c r="K24" s="44">
        <f t="shared" si="0"/>
      </c>
      <c r="L24" s="44"/>
      <c r="M24" s="6">
        <f t="shared" si="4"/>
      </c>
      <c r="N24" s="20"/>
      <c r="O24" s="8"/>
      <c r="P24" s="45"/>
      <c r="Q24" s="45"/>
      <c r="R24" s="46">
        <f t="shared" si="1"/>
      </c>
      <c r="S24" s="46"/>
      <c r="T24" s="47">
        <f t="shared" si="5"/>
      </c>
      <c r="U24" s="47"/>
    </row>
    <row r="25" spans="2:21" ht="13.5">
      <c r="B25" s="20">
        <v>17</v>
      </c>
      <c r="C25" s="44">
        <f t="shared" si="3"/>
      </c>
      <c r="D25" s="44"/>
      <c r="E25" s="20"/>
      <c r="F25" s="8"/>
      <c r="G25" s="20" t="s">
        <v>4</v>
      </c>
      <c r="H25" s="45"/>
      <c r="I25" s="45"/>
      <c r="J25" s="20"/>
      <c r="K25" s="44">
        <f t="shared" si="0"/>
      </c>
      <c r="L25" s="44"/>
      <c r="M25" s="6">
        <f t="shared" si="4"/>
      </c>
      <c r="N25" s="20"/>
      <c r="O25" s="8"/>
      <c r="P25" s="45"/>
      <c r="Q25" s="45"/>
      <c r="R25" s="46">
        <f t="shared" si="1"/>
      </c>
      <c r="S25" s="46"/>
      <c r="T25" s="47">
        <f t="shared" si="5"/>
      </c>
      <c r="U25" s="47"/>
    </row>
    <row r="26" spans="2:21" ht="13.5">
      <c r="B26" s="20">
        <v>18</v>
      </c>
      <c r="C26" s="44">
        <f t="shared" si="3"/>
      </c>
      <c r="D26" s="44"/>
      <c r="E26" s="20"/>
      <c r="F26" s="8"/>
      <c r="G26" s="20" t="s">
        <v>4</v>
      </c>
      <c r="H26" s="45"/>
      <c r="I26" s="45"/>
      <c r="J26" s="20"/>
      <c r="K26" s="44">
        <f t="shared" si="0"/>
      </c>
      <c r="L26" s="44"/>
      <c r="M26" s="6">
        <f t="shared" si="4"/>
      </c>
      <c r="N26" s="20"/>
      <c r="O26" s="8"/>
      <c r="P26" s="45"/>
      <c r="Q26" s="45"/>
      <c r="R26" s="46">
        <f t="shared" si="1"/>
      </c>
      <c r="S26" s="46"/>
      <c r="T26" s="47">
        <f t="shared" si="5"/>
      </c>
      <c r="U26" s="47"/>
    </row>
    <row r="27" spans="2:21" ht="13.5">
      <c r="B27" s="20">
        <v>19</v>
      </c>
      <c r="C27" s="44">
        <f t="shared" si="3"/>
      </c>
      <c r="D27" s="44"/>
      <c r="E27" s="20"/>
      <c r="F27" s="8"/>
      <c r="G27" s="20" t="s">
        <v>3</v>
      </c>
      <c r="H27" s="45"/>
      <c r="I27" s="45"/>
      <c r="J27" s="20"/>
      <c r="K27" s="44">
        <f t="shared" si="0"/>
      </c>
      <c r="L27" s="44"/>
      <c r="M27" s="6">
        <f t="shared" si="4"/>
      </c>
      <c r="N27" s="20"/>
      <c r="O27" s="8"/>
      <c r="P27" s="45"/>
      <c r="Q27" s="45"/>
      <c r="R27" s="46">
        <f t="shared" si="1"/>
      </c>
      <c r="S27" s="46"/>
      <c r="T27" s="47">
        <f t="shared" si="5"/>
      </c>
      <c r="U27" s="47"/>
    </row>
    <row r="28" spans="2:21" ht="13.5">
      <c r="B28" s="20">
        <v>20</v>
      </c>
      <c r="C28" s="44">
        <f t="shared" si="3"/>
      </c>
      <c r="D28" s="44"/>
      <c r="E28" s="20"/>
      <c r="F28" s="8"/>
      <c r="G28" s="20" t="s">
        <v>4</v>
      </c>
      <c r="H28" s="45"/>
      <c r="I28" s="45"/>
      <c r="J28" s="20"/>
      <c r="K28" s="44">
        <f t="shared" si="0"/>
      </c>
      <c r="L28" s="44"/>
      <c r="M28" s="6">
        <f t="shared" si="4"/>
      </c>
      <c r="N28" s="20"/>
      <c r="O28" s="8"/>
      <c r="P28" s="45"/>
      <c r="Q28" s="45"/>
      <c r="R28" s="46">
        <f t="shared" si="1"/>
      </c>
      <c r="S28" s="46"/>
      <c r="T28" s="47">
        <f>IF(O28="","",IF(R28&lt;0,J28*(-1),IF(G28="買",(P28-H28)*10000,(H28-P28)*10000)))</f>
      </c>
      <c r="U28" s="47"/>
    </row>
    <row r="29" spans="2:21" ht="13.5">
      <c r="B29" s="20">
        <v>21</v>
      </c>
      <c r="C29" s="44">
        <f t="shared" si="3"/>
      </c>
      <c r="D29" s="44"/>
      <c r="E29" s="20"/>
      <c r="F29" s="8"/>
      <c r="G29" s="20" t="s">
        <v>3</v>
      </c>
      <c r="H29" s="45"/>
      <c r="I29" s="45"/>
      <c r="J29" s="20"/>
      <c r="K29" s="44">
        <f t="shared" si="0"/>
      </c>
      <c r="L29" s="44"/>
      <c r="M29" s="6">
        <f t="shared" si="4"/>
      </c>
      <c r="N29" s="20"/>
      <c r="O29" s="8"/>
      <c r="P29" s="45"/>
      <c r="Q29" s="45"/>
      <c r="R29" s="46">
        <f t="shared" si="1"/>
      </c>
      <c r="S29" s="46"/>
      <c r="T29" s="47">
        <f>IF(O29="","",IF(R29&lt;0,J29*(-1),IF(G29="買",(P29-H29)*10000,(H29-P29)*10000)))</f>
      </c>
      <c r="U29" s="47"/>
    </row>
    <row r="30" spans="2:21" ht="13.5">
      <c r="B30" s="20">
        <v>22</v>
      </c>
      <c r="C30" s="44">
        <f t="shared" si="3"/>
      </c>
      <c r="D30" s="44"/>
      <c r="E30" s="20"/>
      <c r="F30" s="8"/>
      <c r="G30" s="20" t="s">
        <v>3</v>
      </c>
      <c r="H30" s="45"/>
      <c r="I30" s="45"/>
      <c r="J30" s="20"/>
      <c r="K30" s="44">
        <f t="shared" si="0"/>
      </c>
      <c r="L30" s="44"/>
      <c r="M30" s="6">
        <f t="shared" si="4"/>
      </c>
      <c r="N30" s="20"/>
      <c r="O30" s="8"/>
      <c r="P30" s="45"/>
      <c r="Q30" s="45"/>
      <c r="R30" s="46">
        <f t="shared" si="1"/>
      </c>
      <c r="S30" s="46"/>
      <c r="T30" s="47">
        <f aca="true" t="shared" si="6" ref="T30:T51">IF(O30="","",IF(R30&lt;0,J30*(-1),IF(G30="買",(P30-H30)*10000,(H30-P30)*10000)))</f>
      </c>
      <c r="U30" s="47"/>
    </row>
    <row r="31" spans="2:21" ht="13.5">
      <c r="B31" s="20">
        <v>23</v>
      </c>
      <c r="C31" s="44">
        <f t="shared" si="3"/>
      </c>
      <c r="D31" s="44"/>
      <c r="E31" s="20"/>
      <c r="F31" s="8"/>
      <c r="G31" s="20" t="s">
        <v>3</v>
      </c>
      <c r="H31" s="45"/>
      <c r="I31" s="45"/>
      <c r="J31" s="20"/>
      <c r="K31" s="44">
        <f t="shared" si="0"/>
      </c>
      <c r="L31" s="44"/>
      <c r="M31" s="6">
        <f t="shared" si="4"/>
      </c>
      <c r="N31" s="20"/>
      <c r="O31" s="8"/>
      <c r="P31" s="45"/>
      <c r="Q31" s="45"/>
      <c r="R31" s="46">
        <f t="shared" si="1"/>
      </c>
      <c r="S31" s="46"/>
      <c r="T31" s="47">
        <f t="shared" si="6"/>
      </c>
      <c r="U31" s="47"/>
    </row>
    <row r="32" spans="2:21" ht="13.5">
      <c r="B32" s="20">
        <v>24</v>
      </c>
      <c r="C32" s="44">
        <f t="shared" si="3"/>
      </c>
      <c r="D32" s="44"/>
      <c r="E32" s="20"/>
      <c r="F32" s="8"/>
      <c r="G32" s="20" t="s">
        <v>3</v>
      </c>
      <c r="H32" s="45"/>
      <c r="I32" s="45"/>
      <c r="J32" s="20"/>
      <c r="K32" s="44">
        <f t="shared" si="0"/>
      </c>
      <c r="L32" s="44"/>
      <c r="M32" s="6">
        <f t="shared" si="4"/>
      </c>
      <c r="N32" s="20"/>
      <c r="O32" s="8"/>
      <c r="P32" s="45"/>
      <c r="Q32" s="45"/>
      <c r="R32" s="46">
        <f t="shared" si="1"/>
      </c>
      <c r="S32" s="46"/>
      <c r="T32" s="47">
        <f t="shared" si="6"/>
      </c>
      <c r="U32" s="47"/>
    </row>
    <row r="33" spans="2:21" ht="13.5">
      <c r="B33" s="20">
        <v>25</v>
      </c>
      <c r="C33" s="44">
        <f t="shared" si="3"/>
      </c>
      <c r="D33" s="44"/>
      <c r="E33" s="20"/>
      <c r="F33" s="8"/>
      <c r="G33" s="20" t="s">
        <v>4</v>
      </c>
      <c r="H33" s="45"/>
      <c r="I33" s="45"/>
      <c r="J33" s="20"/>
      <c r="K33" s="44">
        <f t="shared" si="0"/>
      </c>
      <c r="L33" s="44"/>
      <c r="M33" s="6">
        <f t="shared" si="4"/>
      </c>
      <c r="N33" s="20"/>
      <c r="O33" s="8"/>
      <c r="P33" s="45"/>
      <c r="Q33" s="45"/>
      <c r="R33" s="46">
        <f t="shared" si="1"/>
      </c>
      <c r="S33" s="46"/>
      <c r="T33" s="47">
        <f t="shared" si="6"/>
      </c>
      <c r="U33" s="47"/>
    </row>
    <row r="34" spans="2:21" ht="13.5">
      <c r="B34" s="20">
        <v>26</v>
      </c>
      <c r="C34" s="44">
        <f t="shared" si="3"/>
      </c>
      <c r="D34" s="44"/>
      <c r="E34" s="20"/>
      <c r="F34" s="8"/>
      <c r="G34" s="20" t="s">
        <v>3</v>
      </c>
      <c r="H34" s="45"/>
      <c r="I34" s="45"/>
      <c r="J34" s="20"/>
      <c r="K34" s="44">
        <f t="shared" si="0"/>
      </c>
      <c r="L34" s="44"/>
      <c r="M34" s="6">
        <f t="shared" si="4"/>
      </c>
      <c r="N34" s="20"/>
      <c r="O34" s="8"/>
      <c r="P34" s="45"/>
      <c r="Q34" s="45"/>
      <c r="R34" s="46">
        <f t="shared" si="1"/>
      </c>
      <c r="S34" s="46"/>
      <c r="T34" s="47">
        <f t="shared" si="6"/>
      </c>
      <c r="U34" s="47"/>
    </row>
    <row r="35" spans="2:21" ht="13.5">
      <c r="B35" s="20">
        <v>27</v>
      </c>
      <c r="C35" s="44">
        <f t="shared" si="3"/>
      </c>
      <c r="D35" s="44"/>
      <c r="E35" s="20"/>
      <c r="F35" s="8"/>
      <c r="G35" s="20" t="s">
        <v>3</v>
      </c>
      <c r="H35" s="45"/>
      <c r="I35" s="45"/>
      <c r="J35" s="20"/>
      <c r="K35" s="44">
        <f t="shared" si="0"/>
      </c>
      <c r="L35" s="44"/>
      <c r="M35" s="6">
        <f t="shared" si="4"/>
      </c>
      <c r="N35" s="20"/>
      <c r="O35" s="8"/>
      <c r="P35" s="45"/>
      <c r="Q35" s="45"/>
      <c r="R35" s="46">
        <f t="shared" si="1"/>
      </c>
      <c r="S35" s="46"/>
      <c r="T35" s="47">
        <f t="shared" si="6"/>
      </c>
      <c r="U35" s="47"/>
    </row>
    <row r="36" spans="2:21" ht="13.5">
      <c r="B36" s="20">
        <v>28</v>
      </c>
      <c r="C36" s="44">
        <f t="shared" si="3"/>
      </c>
      <c r="D36" s="44"/>
      <c r="E36" s="20"/>
      <c r="F36" s="8"/>
      <c r="G36" s="20" t="s">
        <v>3</v>
      </c>
      <c r="H36" s="45"/>
      <c r="I36" s="45"/>
      <c r="J36" s="20"/>
      <c r="K36" s="44">
        <f t="shared" si="0"/>
      </c>
      <c r="L36" s="44"/>
      <c r="M36" s="6">
        <f t="shared" si="4"/>
      </c>
      <c r="N36" s="20"/>
      <c r="O36" s="8"/>
      <c r="P36" s="45"/>
      <c r="Q36" s="45"/>
      <c r="R36" s="46">
        <f t="shared" si="1"/>
      </c>
      <c r="S36" s="46"/>
      <c r="T36" s="47">
        <f t="shared" si="6"/>
      </c>
      <c r="U36" s="47"/>
    </row>
    <row r="37" spans="2:21" ht="13.5">
      <c r="B37" s="20">
        <v>29</v>
      </c>
      <c r="C37" s="44">
        <f t="shared" si="3"/>
      </c>
      <c r="D37" s="44"/>
      <c r="E37" s="20"/>
      <c r="F37" s="8"/>
      <c r="G37" s="20" t="s">
        <v>3</v>
      </c>
      <c r="H37" s="45"/>
      <c r="I37" s="45"/>
      <c r="J37" s="20"/>
      <c r="K37" s="44">
        <f t="shared" si="0"/>
      </c>
      <c r="L37" s="44"/>
      <c r="M37" s="6">
        <f t="shared" si="4"/>
      </c>
      <c r="N37" s="20"/>
      <c r="O37" s="8"/>
      <c r="P37" s="45"/>
      <c r="Q37" s="45"/>
      <c r="R37" s="46">
        <f t="shared" si="1"/>
      </c>
      <c r="S37" s="46"/>
      <c r="T37" s="47">
        <f t="shared" si="6"/>
      </c>
      <c r="U37" s="47"/>
    </row>
    <row r="38" spans="2:21" ht="13.5">
      <c r="B38" s="20">
        <v>30</v>
      </c>
      <c r="C38" s="44">
        <f t="shared" si="3"/>
      </c>
      <c r="D38" s="44"/>
      <c r="E38" s="20"/>
      <c r="F38" s="8"/>
      <c r="G38" s="20" t="s">
        <v>4</v>
      </c>
      <c r="H38" s="45"/>
      <c r="I38" s="45"/>
      <c r="J38" s="20"/>
      <c r="K38" s="44">
        <f t="shared" si="0"/>
      </c>
      <c r="L38" s="44"/>
      <c r="M38" s="6">
        <f t="shared" si="4"/>
      </c>
      <c r="N38" s="20"/>
      <c r="O38" s="8"/>
      <c r="P38" s="45"/>
      <c r="Q38" s="45"/>
      <c r="R38" s="46">
        <f t="shared" si="1"/>
      </c>
      <c r="S38" s="46"/>
      <c r="T38" s="47">
        <f t="shared" si="6"/>
      </c>
      <c r="U38" s="47"/>
    </row>
    <row r="39" spans="2:21" ht="13.5">
      <c r="B39" s="20">
        <v>31</v>
      </c>
      <c r="C39" s="44">
        <f t="shared" si="3"/>
      </c>
      <c r="D39" s="44"/>
      <c r="E39" s="20"/>
      <c r="F39" s="8"/>
      <c r="G39" s="20" t="s">
        <v>4</v>
      </c>
      <c r="H39" s="45"/>
      <c r="I39" s="45"/>
      <c r="J39" s="20"/>
      <c r="K39" s="44">
        <f t="shared" si="0"/>
      </c>
      <c r="L39" s="44"/>
      <c r="M39" s="6">
        <f t="shared" si="4"/>
      </c>
      <c r="N39" s="20"/>
      <c r="O39" s="8"/>
      <c r="P39" s="45"/>
      <c r="Q39" s="45"/>
      <c r="R39" s="46">
        <f t="shared" si="1"/>
      </c>
      <c r="S39" s="46"/>
      <c r="T39" s="47">
        <f t="shared" si="6"/>
      </c>
      <c r="U39" s="47"/>
    </row>
    <row r="40" spans="2:21" ht="13.5">
      <c r="B40" s="20">
        <v>32</v>
      </c>
      <c r="C40" s="44">
        <f t="shared" si="3"/>
      </c>
      <c r="D40" s="44"/>
      <c r="E40" s="20"/>
      <c r="F40" s="8"/>
      <c r="G40" s="20" t="s">
        <v>4</v>
      </c>
      <c r="H40" s="45"/>
      <c r="I40" s="45"/>
      <c r="J40" s="20"/>
      <c r="K40" s="44">
        <f t="shared" si="0"/>
      </c>
      <c r="L40" s="44"/>
      <c r="M40" s="6">
        <f t="shared" si="4"/>
      </c>
      <c r="N40" s="20"/>
      <c r="O40" s="8"/>
      <c r="P40" s="45"/>
      <c r="Q40" s="45"/>
      <c r="R40" s="46">
        <f t="shared" si="1"/>
      </c>
      <c r="S40" s="46"/>
      <c r="T40" s="47">
        <f t="shared" si="6"/>
      </c>
      <c r="U40" s="47"/>
    </row>
    <row r="41" spans="2:21" ht="13.5">
      <c r="B41" s="20">
        <v>33</v>
      </c>
      <c r="C41" s="44">
        <f t="shared" si="3"/>
      </c>
      <c r="D41" s="44"/>
      <c r="E41" s="20"/>
      <c r="F41" s="8"/>
      <c r="G41" s="20" t="s">
        <v>3</v>
      </c>
      <c r="H41" s="45"/>
      <c r="I41" s="45"/>
      <c r="J41" s="20"/>
      <c r="K41" s="44">
        <f t="shared" si="0"/>
      </c>
      <c r="L41" s="44"/>
      <c r="M41" s="6">
        <f t="shared" si="4"/>
      </c>
      <c r="N41" s="20"/>
      <c r="O41" s="8"/>
      <c r="P41" s="45"/>
      <c r="Q41" s="45"/>
      <c r="R41" s="46">
        <f t="shared" si="1"/>
      </c>
      <c r="S41" s="46"/>
      <c r="T41" s="47">
        <f t="shared" si="6"/>
      </c>
      <c r="U41" s="47"/>
    </row>
    <row r="42" spans="2:21" ht="13.5">
      <c r="B42" s="20">
        <v>34</v>
      </c>
      <c r="C42" s="44">
        <f t="shared" si="3"/>
      </c>
      <c r="D42" s="44"/>
      <c r="E42" s="20"/>
      <c r="F42" s="8"/>
      <c r="G42" s="20" t="s">
        <v>4</v>
      </c>
      <c r="H42" s="45"/>
      <c r="I42" s="45"/>
      <c r="J42" s="20"/>
      <c r="K42" s="44">
        <f t="shared" si="0"/>
      </c>
      <c r="L42" s="44"/>
      <c r="M42" s="6">
        <f t="shared" si="4"/>
      </c>
      <c r="N42" s="20"/>
      <c r="O42" s="8"/>
      <c r="P42" s="45"/>
      <c r="Q42" s="45"/>
      <c r="R42" s="46">
        <f t="shared" si="1"/>
      </c>
      <c r="S42" s="46"/>
      <c r="T42" s="47">
        <f t="shared" si="6"/>
      </c>
      <c r="U42" s="47"/>
    </row>
    <row r="43" spans="2:21" ht="13.5">
      <c r="B43" s="20">
        <v>35</v>
      </c>
      <c r="C43" s="44">
        <f t="shared" si="3"/>
      </c>
      <c r="D43" s="44"/>
      <c r="E43" s="20"/>
      <c r="F43" s="8"/>
      <c r="G43" s="20" t="s">
        <v>3</v>
      </c>
      <c r="H43" s="45"/>
      <c r="I43" s="45"/>
      <c r="J43" s="20"/>
      <c r="K43" s="44">
        <f t="shared" si="0"/>
      </c>
      <c r="L43" s="44"/>
      <c r="M43" s="6">
        <f t="shared" si="4"/>
      </c>
      <c r="N43" s="20"/>
      <c r="O43" s="8"/>
      <c r="P43" s="45"/>
      <c r="Q43" s="45"/>
      <c r="R43" s="46">
        <f t="shared" si="1"/>
      </c>
      <c r="S43" s="46"/>
      <c r="T43" s="47">
        <f t="shared" si="6"/>
      </c>
      <c r="U43" s="47"/>
    </row>
    <row r="44" spans="2:21" ht="13.5">
      <c r="B44" s="20">
        <v>36</v>
      </c>
      <c r="C44" s="44">
        <f t="shared" si="3"/>
      </c>
      <c r="D44" s="44"/>
      <c r="E44" s="20"/>
      <c r="F44" s="8"/>
      <c r="G44" s="20" t="s">
        <v>4</v>
      </c>
      <c r="H44" s="45"/>
      <c r="I44" s="45"/>
      <c r="J44" s="20"/>
      <c r="K44" s="44">
        <f t="shared" si="0"/>
      </c>
      <c r="L44" s="44"/>
      <c r="M44" s="6">
        <f t="shared" si="4"/>
      </c>
      <c r="N44" s="20"/>
      <c r="O44" s="8"/>
      <c r="P44" s="45"/>
      <c r="Q44" s="45"/>
      <c r="R44" s="46">
        <f t="shared" si="1"/>
      </c>
      <c r="S44" s="46"/>
      <c r="T44" s="47">
        <f t="shared" si="6"/>
      </c>
      <c r="U44" s="47"/>
    </row>
    <row r="45" spans="2:21" ht="13.5">
      <c r="B45" s="20">
        <v>37</v>
      </c>
      <c r="C45" s="44">
        <f t="shared" si="3"/>
      </c>
      <c r="D45" s="44"/>
      <c r="E45" s="20"/>
      <c r="F45" s="8"/>
      <c r="G45" s="20" t="s">
        <v>3</v>
      </c>
      <c r="H45" s="45"/>
      <c r="I45" s="45"/>
      <c r="J45" s="20"/>
      <c r="K45" s="44">
        <f t="shared" si="0"/>
      </c>
      <c r="L45" s="44"/>
      <c r="M45" s="6">
        <f t="shared" si="4"/>
      </c>
      <c r="N45" s="20"/>
      <c r="O45" s="8"/>
      <c r="P45" s="45"/>
      <c r="Q45" s="45"/>
      <c r="R45" s="46">
        <f t="shared" si="1"/>
      </c>
      <c r="S45" s="46"/>
      <c r="T45" s="47">
        <f t="shared" si="6"/>
      </c>
      <c r="U45" s="47"/>
    </row>
    <row r="46" spans="2:21" ht="13.5">
      <c r="B46" s="20">
        <v>38</v>
      </c>
      <c r="C46" s="44">
        <f t="shared" si="3"/>
      </c>
      <c r="D46" s="44"/>
      <c r="E46" s="20"/>
      <c r="F46" s="8"/>
      <c r="G46" s="20" t="s">
        <v>4</v>
      </c>
      <c r="H46" s="45"/>
      <c r="I46" s="45"/>
      <c r="J46" s="20"/>
      <c r="K46" s="44">
        <f t="shared" si="0"/>
      </c>
      <c r="L46" s="44"/>
      <c r="M46" s="6">
        <f t="shared" si="4"/>
      </c>
      <c r="N46" s="20"/>
      <c r="O46" s="8"/>
      <c r="P46" s="45"/>
      <c r="Q46" s="45"/>
      <c r="R46" s="46">
        <f t="shared" si="1"/>
      </c>
      <c r="S46" s="46"/>
      <c r="T46" s="47">
        <f t="shared" si="6"/>
      </c>
      <c r="U46" s="47"/>
    </row>
    <row r="47" spans="2:21" ht="13.5">
      <c r="B47" s="20">
        <v>39</v>
      </c>
      <c r="C47" s="44">
        <f t="shared" si="3"/>
      </c>
      <c r="D47" s="44"/>
      <c r="E47" s="20"/>
      <c r="F47" s="8"/>
      <c r="G47" s="20" t="s">
        <v>4</v>
      </c>
      <c r="H47" s="45"/>
      <c r="I47" s="45"/>
      <c r="J47" s="20"/>
      <c r="K47" s="44">
        <f t="shared" si="0"/>
      </c>
      <c r="L47" s="44"/>
      <c r="M47" s="6">
        <f t="shared" si="4"/>
      </c>
      <c r="N47" s="20"/>
      <c r="O47" s="8"/>
      <c r="P47" s="45"/>
      <c r="Q47" s="45"/>
      <c r="R47" s="46">
        <f t="shared" si="1"/>
      </c>
      <c r="S47" s="46"/>
      <c r="T47" s="47">
        <f t="shared" si="6"/>
      </c>
      <c r="U47" s="47"/>
    </row>
    <row r="48" spans="2:21" ht="13.5">
      <c r="B48" s="20">
        <v>40</v>
      </c>
      <c r="C48" s="44">
        <f t="shared" si="3"/>
      </c>
      <c r="D48" s="44"/>
      <c r="E48" s="20"/>
      <c r="F48" s="8"/>
      <c r="G48" s="20" t="s">
        <v>37</v>
      </c>
      <c r="H48" s="45"/>
      <c r="I48" s="45"/>
      <c r="J48" s="20"/>
      <c r="K48" s="44">
        <f t="shared" si="0"/>
      </c>
      <c r="L48" s="44"/>
      <c r="M48" s="6">
        <f t="shared" si="4"/>
      </c>
      <c r="N48" s="20"/>
      <c r="O48" s="8"/>
      <c r="P48" s="45"/>
      <c r="Q48" s="45"/>
      <c r="R48" s="46">
        <f t="shared" si="1"/>
      </c>
      <c r="S48" s="46"/>
      <c r="T48" s="47">
        <f t="shared" si="6"/>
      </c>
      <c r="U48" s="47"/>
    </row>
    <row r="49" spans="2:21" ht="13.5">
      <c r="B49" s="20">
        <v>41</v>
      </c>
      <c r="C49" s="44">
        <f t="shared" si="3"/>
      </c>
      <c r="D49" s="44"/>
      <c r="E49" s="20"/>
      <c r="F49" s="8"/>
      <c r="G49" s="20" t="s">
        <v>4</v>
      </c>
      <c r="H49" s="45"/>
      <c r="I49" s="45"/>
      <c r="J49" s="20"/>
      <c r="K49" s="44">
        <f t="shared" si="0"/>
      </c>
      <c r="L49" s="44"/>
      <c r="M49" s="6">
        <f t="shared" si="4"/>
      </c>
      <c r="N49" s="20"/>
      <c r="O49" s="8"/>
      <c r="P49" s="45"/>
      <c r="Q49" s="45"/>
      <c r="R49" s="46">
        <f t="shared" si="1"/>
      </c>
      <c r="S49" s="46"/>
      <c r="T49" s="47">
        <f t="shared" si="6"/>
      </c>
      <c r="U49" s="47"/>
    </row>
    <row r="50" spans="2:21" ht="13.5">
      <c r="B50" s="20">
        <v>42</v>
      </c>
      <c r="C50" s="44">
        <f t="shared" si="3"/>
      </c>
      <c r="D50" s="44"/>
      <c r="E50" s="20"/>
      <c r="F50" s="8"/>
      <c r="G50" s="20" t="s">
        <v>4</v>
      </c>
      <c r="H50" s="45"/>
      <c r="I50" s="45"/>
      <c r="J50" s="20"/>
      <c r="K50" s="44">
        <f t="shared" si="0"/>
      </c>
      <c r="L50" s="44"/>
      <c r="M50" s="6">
        <f t="shared" si="4"/>
      </c>
      <c r="N50" s="20"/>
      <c r="O50" s="8"/>
      <c r="P50" s="45"/>
      <c r="Q50" s="45"/>
      <c r="R50" s="46">
        <f t="shared" si="1"/>
      </c>
      <c r="S50" s="46"/>
      <c r="T50" s="47">
        <f t="shared" si="6"/>
      </c>
      <c r="U50" s="47"/>
    </row>
    <row r="51" spans="2:21" ht="13.5">
      <c r="B51" s="20">
        <v>43</v>
      </c>
      <c r="C51" s="44">
        <f t="shared" si="3"/>
      </c>
      <c r="D51" s="44"/>
      <c r="E51" s="20"/>
      <c r="F51" s="8"/>
      <c r="G51" s="20" t="s">
        <v>3</v>
      </c>
      <c r="H51" s="45"/>
      <c r="I51" s="45"/>
      <c r="J51" s="20"/>
      <c r="K51" s="44">
        <f t="shared" si="0"/>
      </c>
      <c r="L51" s="44"/>
      <c r="M51" s="6">
        <f t="shared" si="4"/>
      </c>
      <c r="N51" s="20"/>
      <c r="O51" s="8"/>
      <c r="P51" s="45"/>
      <c r="Q51" s="45"/>
      <c r="R51" s="46">
        <f t="shared" si="1"/>
      </c>
      <c r="S51" s="46"/>
      <c r="T51" s="47">
        <f t="shared" si="6"/>
      </c>
      <c r="U51" s="47"/>
    </row>
    <row r="52" spans="2:21" ht="13.5">
      <c r="B52" s="20">
        <v>44</v>
      </c>
      <c r="C52" s="44">
        <f t="shared" si="3"/>
      </c>
      <c r="D52" s="44"/>
      <c r="E52" s="20"/>
      <c r="F52" s="8"/>
      <c r="G52" s="20" t="s">
        <v>3</v>
      </c>
      <c r="H52" s="45"/>
      <c r="I52" s="45"/>
      <c r="J52" s="20"/>
      <c r="K52" s="44">
        <f t="shared" si="0"/>
      </c>
      <c r="L52" s="44"/>
      <c r="M52" s="6">
        <f t="shared" si="4"/>
      </c>
      <c r="N52" s="20"/>
      <c r="O52" s="8"/>
      <c r="P52" s="45"/>
      <c r="Q52" s="45"/>
      <c r="R52" s="46">
        <f t="shared" si="1"/>
      </c>
      <c r="S52" s="46"/>
      <c r="T52" s="47"/>
      <c r="U52" s="47"/>
    </row>
    <row r="53" spans="2:21" ht="13.5">
      <c r="B53" s="20">
        <v>45</v>
      </c>
      <c r="C53" s="44">
        <f t="shared" si="3"/>
      </c>
      <c r="D53" s="44"/>
      <c r="E53" s="20"/>
      <c r="F53" s="8"/>
      <c r="G53" s="20" t="s">
        <v>4</v>
      </c>
      <c r="H53" s="45"/>
      <c r="I53" s="45"/>
      <c r="J53" s="20"/>
      <c r="K53" s="44">
        <f t="shared" si="0"/>
      </c>
      <c r="L53" s="44"/>
      <c r="M53" s="6">
        <f t="shared" si="4"/>
      </c>
      <c r="N53" s="20"/>
      <c r="O53" s="8"/>
      <c r="P53" s="45"/>
      <c r="Q53" s="45"/>
      <c r="R53" s="46">
        <f t="shared" si="1"/>
      </c>
      <c r="S53" s="46"/>
      <c r="T53" s="47"/>
      <c r="U53" s="47"/>
    </row>
    <row r="54" spans="2:21" ht="13.5">
      <c r="B54" s="20">
        <v>46</v>
      </c>
      <c r="C54" s="44">
        <f t="shared" si="3"/>
      </c>
      <c r="D54" s="44"/>
      <c r="E54" s="20"/>
      <c r="F54" s="8"/>
      <c r="G54" s="20" t="s">
        <v>4</v>
      </c>
      <c r="H54" s="45"/>
      <c r="I54" s="45"/>
      <c r="J54" s="20"/>
      <c r="K54" s="44">
        <f t="shared" si="0"/>
      </c>
      <c r="L54" s="44"/>
      <c r="M54" s="6">
        <f t="shared" si="4"/>
      </c>
      <c r="N54" s="20"/>
      <c r="O54" s="8"/>
      <c r="P54" s="45"/>
      <c r="Q54" s="45"/>
      <c r="R54" s="46">
        <f t="shared" si="1"/>
      </c>
      <c r="S54" s="46"/>
      <c r="T54" s="47"/>
      <c r="U54" s="47"/>
    </row>
    <row r="55" spans="2:21" ht="13.5">
      <c r="B55" s="20">
        <v>47</v>
      </c>
      <c r="C55" s="44">
        <f t="shared" si="3"/>
      </c>
      <c r="D55" s="44"/>
      <c r="E55" s="20"/>
      <c r="F55" s="8"/>
      <c r="G55" s="20" t="s">
        <v>3</v>
      </c>
      <c r="H55" s="45"/>
      <c r="I55" s="45"/>
      <c r="J55" s="20"/>
      <c r="K55" s="44">
        <f t="shared" si="0"/>
      </c>
      <c r="L55" s="44"/>
      <c r="M55" s="6">
        <f t="shared" si="4"/>
      </c>
      <c r="N55" s="20"/>
      <c r="O55" s="8"/>
      <c r="P55" s="45"/>
      <c r="Q55" s="45"/>
      <c r="R55" s="46">
        <f t="shared" si="1"/>
      </c>
      <c r="S55" s="46"/>
      <c r="T55" s="47"/>
      <c r="U55" s="47"/>
    </row>
    <row r="56" spans="2:21" ht="13.5">
      <c r="B56" s="20">
        <v>48</v>
      </c>
      <c r="C56" s="44">
        <f t="shared" si="3"/>
      </c>
      <c r="D56" s="44"/>
      <c r="E56" s="20"/>
      <c r="F56" s="8"/>
      <c r="G56" s="20" t="s">
        <v>3</v>
      </c>
      <c r="H56" s="45"/>
      <c r="I56" s="45"/>
      <c r="J56" s="20"/>
      <c r="K56" s="44">
        <f t="shared" si="0"/>
      </c>
      <c r="L56" s="44"/>
      <c r="M56" s="6">
        <f t="shared" si="4"/>
      </c>
      <c r="N56" s="20"/>
      <c r="O56" s="8"/>
      <c r="P56" s="45"/>
      <c r="Q56" s="45"/>
      <c r="R56" s="46">
        <f t="shared" si="1"/>
      </c>
      <c r="S56" s="46"/>
      <c r="T56" s="47">
        <f aca="true" t="shared" si="7" ref="T56:T83">IF(O56="","",IF(R56&lt;0,J56*(-1),IF(G56="買",(P56-H56)*10000,(H56-P56)*10000)))</f>
      </c>
      <c r="U56" s="47"/>
    </row>
    <row r="57" spans="2:21" ht="13.5">
      <c r="B57" s="20">
        <v>49</v>
      </c>
      <c r="C57" s="44">
        <f t="shared" si="3"/>
      </c>
      <c r="D57" s="44"/>
      <c r="E57" s="20"/>
      <c r="F57" s="8"/>
      <c r="G57" s="20" t="s">
        <v>3</v>
      </c>
      <c r="H57" s="45"/>
      <c r="I57" s="45"/>
      <c r="J57" s="20"/>
      <c r="K57" s="44">
        <f t="shared" si="0"/>
      </c>
      <c r="L57" s="44"/>
      <c r="M57" s="6">
        <f t="shared" si="4"/>
      </c>
      <c r="N57" s="20"/>
      <c r="O57" s="8"/>
      <c r="P57" s="45"/>
      <c r="Q57" s="45"/>
      <c r="R57" s="46">
        <f t="shared" si="1"/>
      </c>
      <c r="S57" s="46"/>
      <c r="T57" s="47">
        <f t="shared" si="7"/>
      </c>
      <c r="U57" s="47"/>
    </row>
    <row r="58" spans="2:21" ht="13.5">
      <c r="B58" s="20">
        <v>50</v>
      </c>
      <c r="C58" s="44">
        <f t="shared" si="3"/>
      </c>
      <c r="D58" s="44"/>
      <c r="E58" s="20"/>
      <c r="F58" s="8"/>
      <c r="G58" s="20" t="s">
        <v>3</v>
      </c>
      <c r="H58" s="45"/>
      <c r="I58" s="45"/>
      <c r="J58" s="20"/>
      <c r="K58" s="44">
        <f t="shared" si="0"/>
      </c>
      <c r="L58" s="44"/>
      <c r="M58" s="6">
        <f t="shared" si="4"/>
      </c>
      <c r="N58" s="20"/>
      <c r="O58" s="8"/>
      <c r="P58" s="45"/>
      <c r="Q58" s="45"/>
      <c r="R58" s="46">
        <f t="shared" si="1"/>
      </c>
      <c r="S58" s="46"/>
      <c r="T58" s="47">
        <f t="shared" si="7"/>
      </c>
      <c r="U58" s="47"/>
    </row>
    <row r="59" spans="2:21" ht="13.5">
      <c r="B59" s="20">
        <v>51</v>
      </c>
      <c r="C59" s="44">
        <f t="shared" si="3"/>
      </c>
      <c r="D59" s="44"/>
      <c r="E59" s="20"/>
      <c r="F59" s="8"/>
      <c r="G59" s="20" t="s">
        <v>3</v>
      </c>
      <c r="H59" s="45"/>
      <c r="I59" s="45"/>
      <c r="J59" s="20"/>
      <c r="K59" s="44">
        <f t="shared" si="0"/>
      </c>
      <c r="L59" s="44"/>
      <c r="M59" s="6">
        <f t="shared" si="4"/>
      </c>
      <c r="N59" s="20"/>
      <c r="O59" s="8"/>
      <c r="P59" s="45"/>
      <c r="Q59" s="45"/>
      <c r="R59" s="46">
        <f t="shared" si="1"/>
      </c>
      <c r="S59" s="46"/>
      <c r="T59" s="47">
        <f t="shared" si="7"/>
      </c>
      <c r="U59" s="47"/>
    </row>
    <row r="60" spans="2:21" ht="13.5">
      <c r="B60" s="20">
        <v>52</v>
      </c>
      <c r="C60" s="44">
        <f t="shared" si="3"/>
      </c>
      <c r="D60" s="44"/>
      <c r="E60" s="20"/>
      <c r="F60" s="8"/>
      <c r="G60" s="20" t="s">
        <v>3</v>
      </c>
      <c r="H60" s="45"/>
      <c r="I60" s="45"/>
      <c r="J60" s="20"/>
      <c r="K60" s="44">
        <f t="shared" si="0"/>
      </c>
      <c r="L60" s="44"/>
      <c r="M60" s="6">
        <f t="shared" si="4"/>
      </c>
      <c r="N60" s="20"/>
      <c r="O60" s="8"/>
      <c r="P60" s="45"/>
      <c r="Q60" s="45"/>
      <c r="R60" s="46">
        <f t="shared" si="1"/>
      </c>
      <c r="S60" s="46"/>
      <c r="T60" s="47">
        <f t="shared" si="7"/>
      </c>
      <c r="U60" s="47"/>
    </row>
    <row r="61" spans="2:21" ht="13.5">
      <c r="B61" s="20">
        <v>53</v>
      </c>
      <c r="C61" s="44">
        <f t="shared" si="3"/>
      </c>
      <c r="D61" s="44"/>
      <c r="E61" s="20"/>
      <c r="F61" s="8"/>
      <c r="G61" s="20" t="s">
        <v>3</v>
      </c>
      <c r="H61" s="45"/>
      <c r="I61" s="45"/>
      <c r="J61" s="20"/>
      <c r="K61" s="44">
        <f t="shared" si="0"/>
      </c>
      <c r="L61" s="44"/>
      <c r="M61" s="6">
        <f t="shared" si="4"/>
      </c>
      <c r="N61" s="20"/>
      <c r="O61" s="8"/>
      <c r="P61" s="45"/>
      <c r="Q61" s="45"/>
      <c r="R61" s="46">
        <f t="shared" si="1"/>
      </c>
      <c r="S61" s="46"/>
      <c r="T61" s="47">
        <f t="shared" si="7"/>
      </c>
      <c r="U61" s="47"/>
    </row>
    <row r="62" spans="2:21" ht="13.5">
      <c r="B62" s="20">
        <v>54</v>
      </c>
      <c r="C62" s="44">
        <f t="shared" si="3"/>
      </c>
      <c r="D62" s="44"/>
      <c r="E62" s="20"/>
      <c r="F62" s="8"/>
      <c r="G62" s="20" t="s">
        <v>3</v>
      </c>
      <c r="H62" s="45"/>
      <c r="I62" s="45"/>
      <c r="J62" s="20"/>
      <c r="K62" s="44">
        <f t="shared" si="0"/>
      </c>
      <c r="L62" s="44"/>
      <c r="M62" s="6">
        <f t="shared" si="4"/>
      </c>
      <c r="N62" s="20"/>
      <c r="O62" s="8"/>
      <c r="P62" s="45"/>
      <c r="Q62" s="45"/>
      <c r="R62" s="46">
        <f t="shared" si="1"/>
      </c>
      <c r="S62" s="46"/>
      <c r="T62" s="47">
        <f t="shared" si="7"/>
      </c>
      <c r="U62" s="47"/>
    </row>
    <row r="63" spans="2:21" ht="13.5">
      <c r="B63" s="20">
        <v>55</v>
      </c>
      <c r="C63" s="44">
        <f t="shared" si="3"/>
      </c>
      <c r="D63" s="44"/>
      <c r="E63" s="20"/>
      <c r="F63" s="8"/>
      <c r="G63" s="20" t="s">
        <v>4</v>
      </c>
      <c r="H63" s="45"/>
      <c r="I63" s="45"/>
      <c r="J63" s="20"/>
      <c r="K63" s="44">
        <f t="shared" si="0"/>
      </c>
      <c r="L63" s="44"/>
      <c r="M63" s="6">
        <f t="shared" si="4"/>
      </c>
      <c r="N63" s="20"/>
      <c r="O63" s="8"/>
      <c r="P63" s="45"/>
      <c r="Q63" s="45"/>
      <c r="R63" s="46">
        <f t="shared" si="1"/>
      </c>
      <c r="S63" s="46"/>
      <c r="T63" s="47">
        <f t="shared" si="7"/>
      </c>
      <c r="U63" s="47"/>
    </row>
    <row r="64" spans="2:21" ht="13.5">
      <c r="B64" s="20">
        <v>56</v>
      </c>
      <c r="C64" s="44">
        <f t="shared" si="3"/>
      </c>
      <c r="D64" s="44"/>
      <c r="E64" s="20"/>
      <c r="F64" s="8"/>
      <c r="G64" s="20" t="s">
        <v>3</v>
      </c>
      <c r="H64" s="45"/>
      <c r="I64" s="45"/>
      <c r="J64" s="20"/>
      <c r="K64" s="44">
        <f t="shared" si="0"/>
      </c>
      <c r="L64" s="44"/>
      <c r="M64" s="6">
        <f t="shared" si="4"/>
      </c>
      <c r="N64" s="20"/>
      <c r="O64" s="8"/>
      <c r="P64" s="45"/>
      <c r="Q64" s="45"/>
      <c r="R64" s="46">
        <f t="shared" si="1"/>
      </c>
      <c r="S64" s="46"/>
      <c r="T64" s="47">
        <f t="shared" si="7"/>
      </c>
      <c r="U64" s="47"/>
    </row>
    <row r="65" spans="2:21" ht="13.5">
      <c r="B65" s="20">
        <v>57</v>
      </c>
      <c r="C65" s="44">
        <f t="shared" si="3"/>
      </c>
      <c r="D65" s="44"/>
      <c r="E65" s="20"/>
      <c r="F65" s="8"/>
      <c r="G65" s="20" t="s">
        <v>3</v>
      </c>
      <c r="H65" s="45"/>
      <c r="I65" s="45"/>
      <c r="J65" s="20"/>
      <c r="K65" s="44">
        <f t="shared" si="0"/>
      </c>
      <c r="L65" s="44"/>
      <c r="M65" s="6">
        <f t="shared" si="4"/>
      </c>
      <c r="N65" s="20"/>
      <c r="O65" s="8"/>
      <c r="P65" s="45"/>
      <c r="Q65" s="45"/>
      <c r="R65" s="46">
        <f t="shared" si="1"/>
      </c>
      <c r="S65" s="46"/>
      <c r="T65" s="47">
        <f t="shared" si="7"/>
      </c>
      <c r="U65" s="47"/>
    </row>
    <row r="66" spans="2:21" ht="13.5">
      <c r="B66" s="20">
        <v>58</v>
      </c>
      <c r="C66" s="44">
        <f t="shared" si="3"/>
      </c>
      <c r="D66" s="44"/>
      <c r="E66" s="20"/>
      <c r="F66" s="8"/>
      <c r="G66" s="20" t="s">
        <v>3</v>
      </c>
      <c r="H66" s="45"/>
      <c r="I66" s="45"/>
      <c r="J66" s="20"/>
      <c r="K66" s="44">
        <f t="shared" si="0"/>
      </c>
      <c r="L66" s="44"/>
      <c r="M66" s="6">
        <f t="shared" si="4"/>
      </c>
      <c r="N66" s="20"/>
      <c r="O66" s="8"/>
      <c r="P66" s="45"/>
      <c r="Q66" s="45"/>
      <c r="R66" s="46">
        <f t="shared" si="1"/>
      </c>
      <c r="S66" s="46"/>
      <c r="T66" s="47">
        <f t="shared" si="7"/>
      </c>
      <c r="U66" s="47"/>
    </row>
    <row r="67" spans="2:21" ht="13.5">
      <c r="B67" s="20">
        <v>59</v>
      </c>
      <c r="C67" s="44">
        <f t="shared" si="3"/>
      </c>
      <c r="D67" s="44"/>
      <c r="E67" s="20"/>
      <c r="F67" s="8"/>
      <c r="G67" s="20" t="s">
        <v>3</v>
      </c>
      <c r="H67" s="45"/>
      <c r="I67" s="45"/>
      <c r="J67" s="20"/>
      <c r="K67" s="44">
        <f t="shared" si="0"/>
      </c>
      <c r="L67" s="44"/>
      <c r="M67" s="6">
        <f t="shared" si="4"/>
      </c>
      <c r="N67" s="20"/>
      <c r="O67" s="8"/>
      <c r="P67" s="45"/>
      <c r="Q67" s="45"/>
      <c r="R67" s="46">
        <f t="shared" si="1"/>
      </c>
      <c r="S67" s="46"/>
      <c r="T67" s="47">
        <f t="shared" si="7"/>
      </c>
      <c r="U67" s="47"/>
    </row>
    <row r="68" spans="2:21" ht="13.5">
      <c r="B68" s="20">
        <v>60</v>
      </c>
      <c r="C68" s="44">
        <f t="shared" si="3"/>
      </c>
      <c r="D68" s="44"/>
      <c r="E68" s="20"/>
      <c r="F68" s="8"/>
      <c r="G68" s="20" t="s">
        <v>4</v>
      </c>
      <c r="H68" s="45"/>
      <c r="I68" s="45"/>
      <c r="J68" s="20"/>
      <c r="K68" s="44">
        <f t="shared" si="0"/>
      </c>
      <c r="L68" s="44"/>
      <c r="M68" s="6">
        <f t="shared" si="4"/>
      </c>
      <c r="N68" s="20"/>
      <c r="O68" s="8"/>
      <c r="P68" s="45"/>
      <c r="Q68" s="45"/>
      <c r="R68" s="46">
        <f t="shared" si="1"/>
      </c>
      <c r="S68" s="46"/>
      <c r="T68" s="47">
        <f t="shared" si="7"/>
      </c>
      <c r="U68" s="47"/>
    </row>
    <row r="69" spans="2:21" ht="13.5">
      <c r="B69" s="20">
        <v>61</v>
      </c>
      <c r="C69" s="44">
        <f t="shared" si="3"/>
      </c>
      <c r="D69" s="44"/>
      <c r="E69" s="20"/>
      <c r="F69" s="8"/>
      <c r="G69" s="20" t="s">
        <v>4</v>
      </c>
      <c r="H69" s="45"/>
      <c r="I69" s="45"/>
      <c r="J69" s="20"/>
      <c r="K69" s="44">
        <f t="shared" si="0"/>
      </c>
      <c r="L69" s="44"/>
      <c r="M69" s="6">
        <f t="shared" si="4"/>
      </c>
      <c r="N69" s="20"/>
      <c r="O69" s="8"/>
      <c r="P69" s="45"/>
      <c r="Q69" s="45"/>
      <c r="R69" s="46">
        <f t="shared" si="1"/>
      </c>
      <c r="S69" s="46"/>
      <c r="T69" s="47">
        <f t="shared" si="7"/>
      </c>
      <c r="U69" s="47"/>
    </row>
    <row r="70" spans="2:21" ht="13.5">
      <c r="B70" s="20">
        <v>62</v>
      </c>
      <c r="C70" s="44">
        <f t="shared" si="3"/>
      </c>
      <c r="D70" s="44"/>
      <c r="E70" s="20"/>
      <c r="F70" s="8"/>
      <c r="G70" s="20" t="s">
        <v>3</v>
      </c>
      <c r="H70" s="45"/>
      <c r="I70" s="45"/>
      <c r="J70" s="20"/>
      <c r="K70" s="44">
        <f t="shared" si="0"/>
      </c>
      <c r="L70" s="44"/>
      <c r="M70" s="6">
        <f t="shared" si="4"/>
      </c>
      <c r="N70" s="20"/>
      <c r="O70" s="8"/>
      <c r="P70" s="45"/>
      <c r="Q70" s="45"/>
      <c r="R70" s="46">
        <f t="shared" si="1"/>
      </c>
      <c r="S70" s="46"/>
      <c r="T70" s="47">
        <f t="shared" si="7"/>
      </c>
      <c r="U70" s="47"/>
    </row>
    <row r="71" spans="2:21" ht="13.5">
      <c r="B71" s="20">
        <v>63</v>
      </c>
      <c r="C71" s="44">
        <f t="shared" si="3"/>
      </c>
      <c r="D71" s="44"/>
      <c r="E71" s="20"/>
      <c r="F71" s="8"/>
      <c r="G71" s="20" t="s">
        <v>4</v>
      </c>
      <c r="H71" s="45"/>
      <c r="I71" s="45"/>
      <c r="J71" s="20"/>
      <c r="K71" s="44">
        <f t="shared" si="0"/>
      </c>
      <c r="L71" s="44"/>
      <c r="M71" s="6">
        <f t="shared" si="4"/>
      </c>
      <c r="N71" s="20"/>
      <c r="O71" s="8"/>
      <c r="P71" s="45"/>
      <c r="Q71" s="45"/>
      <c r="R71" s="46">
        <f t="shared" si="1"/>
      </c>
      <c r="S71" s="46"/>
      <c r="T71" s="47">
        <f t="shared" si="7"/>
      </c>
      <c r="U71" s="47"/>
    </row>
    <row r="72" spans="2:21" ht="13.5">
      <c r="B72" s="20">
        <v>64</v>
      </c>
      <c r="C72" s="44">
        <f t="shared" si="3"/>
      </c>
      <c r="D72" s="44"/>
      <c r="E72" s="20"/>
      <c r="F72" s="8"/>
      <c r="G72" s="20" t="s">
        <v>3</v>
      </c>
      <c r="H72" s="45"/>
      <c r="I72" s="45"/>
      <c r="J72" s="20"/>
      <c r="K72" s="44">
        <f t="shared" si="0"/>
      </c>
      <c r="L72" s="44"/>
      <c r="M72" s="6">
        <f t="shared" si="4"/>
      </c>
      <c r="N72" s="20"/>
      <c r="O72" s="8"/>
      <c r="P72" s="45"/>
      <c r="Q72" s="45"/>
      <c r="R72" s="46">
        <f t="shared" si="1"/>
      </c>
      <c r="S72" s="46"/>
      <c r="T72" s="47">
        <f t="shared" si="7"/>
      </c>
      <c r="U72" s="47"/>
    </row>
    <row r="73" spans="2:21" ht="13.5">
      <c r="B73" s="20">
        <v>65</v>
      </c>
      <c r="C73" s="44">
        <f t="shared" si="3"/>
      </c>
      <c r="D73" s="44"/>
      <c r="E73" s="20"/>
      <c r="F73" s="8"/>
      <c r="G73" s="20" t="s">
        <v>4</v>
      </c>
      <c r="H73" s="45"/>
      <c r="I73" s="45"/>
      <c r="J73" s="20"/>
      <c r="K73" s="44">
        <f aca="true" t="shared" si="8" ref="K73:K108">IF(F73="","",C73*0.03)</f>
      </c>
      <c r="L73" s="44"/>
      <c r="M73" s="6">
        <f t="shared" si="4"/>
      </c>
      <c r="N73" s="20"/>
      <c r="O73" s="8"/>
      <c r="P73" s="45"/>
      <c r="Q73" s="45"/>
      <c r="R73" s="46">
        <f aca="true" t="shared" si="9" ref="R73:R108">IF(O73="","",ROUNDDOWN((IF(G73="売",H73-P73,P73-H73))*M73*1000000000/81,0))</f>
      </c>
      <c r="S73" s="46"/>
      <c r="T73" s="47">
        <f t="shared" si="7"/>
      </c>
      <c r="U73" s="47"/>
    </row>
    <row r="74" spans="2:21" ht="13.5">
      <c r="B74" s="20">
        <v>66</v>
      </c>
      <c r="C74" s="44">
        <f aca="true" t="shared" si="10" ref="C74:C108">IF(R73="","",C73+R73)</f>
      </c>
      <c r="D74" s="44"/>
      <c r="E74" s="20"/>
      <c r="F74" s="8"/>
      <c r="G74" s="20" t="s">
        <v>4</v>
      </c>
      <c r="H74" s="45"/>
      <c r="I74" s="45"/>
      <c r="J74" s="20"/>
      <c r="K74" s="44">
        <f t="shared" si="8"/>
      </c>
      <c r="L74" s="44"/>
      <c r="M74" s="6">
        <f aca="true" t="shared" si="11" ref="M74:M108">IF(J74="","",ROUNDDOWN(K74/(J74/81)/100000,2))</f>
      </c>
      <c r="N74" s="20"/>
      <c r="O74" s="8"/>
      <c r="P74" s="45"/>
      <c r="Q74" s="45"/>
      <c r="R74" s="46">
        <f t="shared" si="9"/>
      </c>
      <c r="S74" s="46"/>
      <c r="T74" s="47">
        <f t="shared" si="7"/>
      </c>
      <c r="U74" s="47"/>
    </row>
    <row r="75" spans="2:21" ht="13.5">
      <c r="B75" s="20">
        <v>67</v>
      </c>
      <c r="C75" s="44">
        <f t="shared" si="10"/>
      </c>
      <c r="D75" s="44"/>
      <c r="E75" s="20"/>
      <c r="F75" s="8"/>
      <c r="G75" s="20" t="s">
        <v>3</v>
      </c>
      <c r="H75" s="45"/>
      <c r="I75" s="45"/>
      <c r="J75" s="20"/>
      <c r="K75" s="44">
        <f t="shared" si="8"/>
      </c>
      <c r="L75" s="44"/>
      <c r="M75" s="6">
        <f t="shared" si="11"/>
      </c>
      <c r="N75" s="20"/>
      <c r="O75" s="8"/>
      <c r="P75" s="45"/>
      <c r="Q75" s="45"/>
      <c r="R75" s="46">
        <f t="shared" si="9"/>
      </c>
      <c r="S75" s="46"/>
      <c r="T75" s="47">
        <f t="shared" si="7"/>
      </c>
      <c r="U75" s="47"/>
    </row>
    <row r="76" spans="2:21" ht="13.5">
      <c r="B76" s="20">
        <v>68</v>
      </c>
      <c r="C76" s="44">
        <f t="shared" si="10"/>
      </c>
      <c r="D76" s="44"/>
      <c r="E76" s="20"/>
      <c r="F76" s="8"/>
      <c r="G76" s="20" t="s">
        <v>3</v>
      </c>
      <c r="H76" s="45"/>
      <c r="I76" s="45"/>
      <c r="J76" s="20"/>
      <c r="K76" s="44">
        <f t="shared" si="8"/>
      </c>
      <c r="L76" s="44"/>
      <c r="M76" s="6">
        <f t="shared" si="11"/>
      </c>
      <c r="N76" s="20"/>
      <c r="O76" s="8"/>
      <c r="P76" s="45"/>
      <c r="Q76" s="45"/>
      <c r="R76" s="46">
        <f t="shared" si="9"/>
      </c>
      <c r="S76" s="46"/>
      <c r="T76" s="47">
        <f t="shared" si="7"/>
      </c>
      <c r="U76" s="47"/>
    </row>
    <row r="77" spans="2:21" ht="13.5">
      <c r="B77" s="20">
        <v>69</v>
      </c>
      <c r="C77" s="44">
        <f t="shared" si="10"/>
      </c>
      <c r="D77" s="44"/>
      <c r="E77" s="20"/>
      <c r="F77" s="8"/>
      <c r="G77" s="20" t="s">
        <v>3</v>
      </c>
      <c r="H77" s="45"/>
      <c r="I77" s="45"/>
      <c r="J77" s="20"/>
      <c r="K77" s="44">
        <f t="shared" si="8"/>
      </c>
      <c r="L77" s="44"/>
      <c r="M77" s="6">
        <f t="shared" si="11"/>
      </c>
      <c r="N77" s="20"/>
      <c r="O77" s="8"/>
      <c r="P77" s="45"/>
      <c r="Q77" s="45"/>
      <c r="R77" s="46">
        <f t="shared" si="9"/>
      </c>
      <c r="S77" s="46"/>
      <c r="T77" s="47">
        <f t="shared" si="7"/>
      </c>
      <c r="U77" s="47"/>
    </row>
    <row r="78" spans="2:21" ht="13.5">
      <c r="B78" s="20">
        <v>70</v>
      </c>
      <c r="C78" s="44">
        <f t="shared" si="10"/>
      </c>
      <c r="D78" s="44"/>
      <c r="E78" s="20"/>
      <c r="F78" s="8"/>
      <c r="G78" s="20" t="s">
        <v>4</v>
      </c>
      <c r="H78" s="45"/>
      <c r="I78" s="45"/>
      <c r="J78" s="20"/>
      <c r="K78" s="44">
        <f t="shared" si="8"/>
      </c>
      <c r="L78" s="44"/>
      <c r="M78" s="6">
        <f t="shared" si="11"/>
      </c>
      <c r="N78" s="20"/>
      <c r="O78" s="8"/>
      <c r="P78" s="45"/>
      <c r="Q78" s="45"/>
      <c r="R78" s="46">
        <f t="shared" si="9"/>
      </c>
      <c r="S78" s="46"/>
      <c r="T78" s="47">
        <f t="shared" si="7"/>
      </c>
      <c r="U78" s="47"/>
    </row>
    <row r="79" spans="2:21" ht="13.5">
      <c r="B79" s="20">
        <v>71</v>
      </c>
      <c r="C79" s="44">
        <f t="shared" si="10"/>
      </c>
      <c r="D79" s="44"/>
      <c r="E79" s="20"/>
      <c r="F79" s="8"/>
      <c r="G79" s="20" t="s">
        <v>3</v>
      </c>
      <c r="H79" s="45"/>
      <c r="I79" s="45"/>
      <c r="J79" s="20"/>
      <c r="K79" s="44">
        <f t="shared" si="8"/>
      </c>
      <c r="L79" s="44"/>
      <c r="M79" s="6">
        <f t="shared" si="11"/>
      </c>
      <c r="N79" s="20"/>
      <c r="O79" s="8"/>
      <c r="P79" s="45"/>
      <c r="Q79" s="45"/>
      <c r="R79" s="46">
        <f t="shared" si="9"/>
      </c>
      <c r="S79" s="46"/>
      <c r="T79" s="47">
        <f t="shared" si="7"/>
      </c>
      <c r="U79" s="47"/>
    </row>
    <row r="80" spans="2:21" ht="13.5">
      <c r="B80" s="20">
        <v>72</v>
      </c>
      <c r="C80" s="44">
        <f t="shared" si="10"/>
      </c>
      <c r="D80" s="44"/>
      <c r="E80" s="20"/>
      <c r="F80" s="8"/>
      <c r="G80" s="20" t="s">
        <v>4</v>
      </c>
      <c r="H80" s="45"/>
      <c r="I80" s="45"/>
      <c r="J80" s="20"/>
      <c r="K80" s="44">
        <f t="shared" si="8"/>
      </c>
      <c r="L80" s="44"/>
      <c r="M80" s="6">
        <f t="shared" si="11"/>
      </c>
      <c r="N80" s="20"/>
      <c r="O80" s="8"/>
      <c r="P80" s="45"/>
      <c r="Q80" s="45"/>
      <c r="R80" s="46">
        <f t="shared" si="9"/>
      </c>
      <c r="S80" s="46"/>
      <c r="T80" s="47">
        <f t="shared" si="7"/>
      </c>
      <c r="U80" s="47"/>
    </row>
    <row r="81" spans="2:21" ht="13.5">
      <c r="B81" s="20">
        <v>73</v>
      </c>
      <c r="C81" s="44">
        <f t="shared" si="10"/>
      </c>
      <c r="D81" s="44"/>
      <c r="E81" s="20"/>
      <c r="F81" s="8"/>
      <c r="G81" s="20" t="s">
        <v>3</v>
      </c>
      <c r="H81" s="45"/>
      <c r="I81" s="45"/>
      <c r="J81" s="20"/>
      <c r="K81" s="44">
        <f t="shared" si="8"/>
      </c>
      <c r="L81" s="44"/>
      <c r="M81" s="6">
        <f t="shared" si="11"/>
      </c>
      <c r="N81" s="20"/>
      <c r="O81" s="8"/>
      <c r="P81" s="45"/>
      <c r="Q81" s="45"/>
      <c r="R81" s="46">
        <f t="shared" si="9"/>
      </c>
      <c r="S81" s="46"/>
      <c r="T81" s="47">
        <f t="shared" si="7"/>
      </c>
      <c r="U81" s="47"/>
    </row>
    <row r="82" spans="2:21" ht="13.5">
      <c r="B82" s="20">
        <v>74</v>
      </c>
      <c r="C82" s="44">
        <f t="shared" si="10"/>
      </c>
      <c r="D82" s="44"/>
      <c r="E82" s="20"/>
      <c r="F82" s="8"/>
      <c r="G82" s="20" t="s">
        <v>3</v>
      </c>
      <c r="H82" s="45"/>
      <c r="I82" s="45"/>
      <c r="J82" s="20"/>
      <c r="K82" s="44">
        <f t="shared" si="8"/>
      </c>
      <c r="L82" s="44"/>
      <c r="M82" s="6">
        <f t="shared" si="11"/>
      </c>
      <c r="N82" s="20"/>
      <c r="O82" s="8"/>
      <c r="P82" s="45"/>
      <c r="Q82" s="45"/>
      <c r="R82" s="46">
        <f t="shared" si="9"/>
      </c>
      <c r="S82" s="46"/>
      <c r="T82" s="47">
        <f t="shared" si="7"/>
      </c>
      <c r="U82" s="47"/>
    </row>
    <row r="83" spans="2:21" ht="13.5">
      <c r="B83" s="20">
        <v>75</v>
      </c>
      <c r="C83" s="44">
        <f t="shared" si="10"/>
      </c>
      <c r="D83" s="44"/>
      <c r="E83" s="20"/>
      <c r="F83" s="8"/>
      <c r="G83" s="20" t="s">
        <v>3</v>
      </c>
      <c r="H83" s="45"/>
      <c r="I83" s="45"/>
      <c r="J83" s="20"/>
      <c r="K83" s="44">
        <f t="shared" si="8"/>
      </c>
      <c r="L83" s="44"/>
      <c r="M83" s="6">
        <f t="shared" si="11"/>
      </c>
      <c r="N83" s="20"/>
      <c r="O83" s="8"/>
      <c r="P83" s="45"/>
      <c r="Q83" s="45"/>
      <c r="R83" s="46">
        <f t="shared" si="9"/>
      </c>
      <c r="S83" s="46"/>
      <c r="T83" s="47">
        <f t="shared" si="7"/>
      </c>
      <c r="U83" s="47"/>
    </row>
    <row r="84" spans="2:21" ht="13.5">
      <c r="B84" s="20">
        <v>76</v>
      </c>
      <c r="C84" s="44">
        <f t="shared" si="10"/>
      </c>
      <c r="D84" s="44"/>
      <c r="E84" s="20"/>
      <c r="F84" s="8"/>
      <c r="G84" s="20" t="s">
        <v>3</v>
      </c>
      <c r="H84" s="45"/>
      <c r="I84" s="45"/>
      <c r="J84" s="20"/>
      <c r="K84" s="44">
        <f t="shared" si="8"/>
      </c>
      <c r="L84" s="44"/>
      <c r="M84" s="6">
        <f t="shared" si="11"/>
      </c>
      <c r="N84" s="20"/>
      <c r="O84" s="8"/>
      <c r="P84" s="45"/>
      <c r="Q84" s="45"/>
      <c r="R84" s="46">
        <f t="shared" si="9"/>
      </c>
      <c r="S84" s="46"/>
      <c r="T84" s="47">
        <f>IF(O84="","",IF(R84&lt;0,J84*(-1),IF(G84="買",(P84-H84)*10000,(H84-P84)*10000)))</f>
      </c>
      <c r="U84" s="47"/>
    </row>
    <row r="85" spans="2:21" ht="13.5">
      <c r="B85" s="20">
        <v>77</v>
      </c>
      <c r="C85" s="44">
        <f t="shared" si="10"/>
      </c>
      <c r="D85" s="44"/>
      <c r="E85" s="20"/>
      <c r="F85" s="8"/>
      <c r="G85" s="20" t="s">
        <v>4</v>
      </c>
      <c r="H85" s="45"/>
      <c r="I85" s="45"/>
      <c r="J85" s="20"/>
      <c r="K85" s="44">
        <f t="shared" si="8"/>
      </c>
      <c r="L85" s="44"/>
      <c r="M85" s="6">
        <f t="shared" si="11"/>
      </c>
      <c r="N85" s="20"/>
      <c r="O85" s="8"/>
      <c r="P85" s="45"/>
      <c r="Q85" s="45"/>
      <c r="R85" s="46">
        <f t="shared" si="9"/>
      </c>
      <c r="S85" s="46"/>
      <c r="T85" s="47">
        <f aca="true" t="shared" si="12" ref="T85:T91">IF(O85="","",IF(R85&lt;0,J85*(-1),IF(G85="買",(P85-H85)*10000,(H85-P85)*10000)))</f>
      </c>
      <c r="U85" s="47"/>
    </row>
    <row r="86" spans="2:21" ht="13.5">
      <c r="B86" s="20">
        <v>78</v>
      </c>
      <c r="C86" s="44">
        <f t="shared" si="10"/>
      </c>
      <c r="D86" s="44"/>
      <c r="E86" s="20"/>
      <c r="F86" s="8"/>
      <c r="G86" s="20" t="s">
        <v>3</v>
      </c>
      <c r="H86" s="45"/>
      <c r="I86" s="45"/>
      <c r="J86" s="20"/>
      <c r="K86" s="44">
        <f t="shared" si="8"/>
      </c>
      <c r="L86" s="44"/>
      <c r="M86" s="6">
        <f t="shared" si="11"/>
      </c>
      <c r="N86" s="20"/>
      <c r="O86" s="8"/>
      <c r="P86" s="45"/>
      <c r="Q86" s="45"/>
      <c r="R86" s="46">
        <f t="shared" si="9"/>
      </c>
      <c r="S86" s="46"/>
      <c r="T86" s="47">
        <f t="shared" si="12"/>
      </c>
      <c r="U86" s="47"/>
    </row>
    <row r="87" spans="2:21" ht="13.5">
      <c r="B87" s="20">
        <v>79</v>
      </c>
      <c r="C87" s="44">
        <f t="shared" si="10"/>
      </c>
      <c r="D87" s="44"/>
      <c r="E87" s="20"/>
      <c r="F87" s="8"/>
      <c r="G87" s="20" t="s">
        <v>4</v>
      </c>
      <c r="H87" s="45"/>
      <c r="I87" s="45"/>
      <c r="J87" s="20"/>
      <c r="K87" s="44">
        <f t="shared" si="8"/>
      </c>
      <c r="L87" s="44"/>
      <c r="M87" s="6">
        <f t="shared" si="11"/>
      </c>
      <c r="N87" s="20"/>
      <c r="O87" s="8"/>
      <c r="P87" s="45"/>
      <c r="Q87" s="45"/>
      <c r="R87" s="46">
        <f t="shared" si="9"/>
      </c>
      <c r="S87" s="46"/>
      <c r="T87" s="47">
        <f t="shared" si="12"/>
      </c>
      <c r="U87" s="47"/>
    </row>
    <row r="88" spans="2:21" ht="13.5">
      <c r="B88" s="20">
        <v>80</v>
      </c>
      <c r="C88" s="44">
        <f t="shared" si="10"/>
      </c>
      <c r="D88" s="44"/>
      <c r="E88" s="20"/>
      <c r="F88" s="8"/>
      <c r="G88" s="20" t="s">
        <v>4</v>
      </c>
      <c r="H88" s="45"/>
      <c r="I88" s="45"/>
      <c r="J88" s="20"/>
      <c r="K88" s="44">
        <f t="shared" si="8"/>
      </c>
      <c r="L88" s="44"/>
      <c r="M88" s="6">
        <f t="shared" si="11"/>
      </c>
      <c r="N88" s="20"/>
      <c r="O88" s="8"/>
      <c r="P88" s="45"/>
      <c r="Q88" s="45"/>
      <c r="R88" s="46">
        <f t="shared" si="9"/>
      </c>
      <c r="S88" s="46"/>
      <c r="T88" s="47">
        <f t="shared" si="12"/>
      </c>
      <c r="U88" s="47"/>
    </row>
    <row r="89" spans="2:21" ht="13.5">
      <c r="B89" s="20">
        <v>81</v>
      </c>
      <c r="C89" s="44">
        <f t="shared" si="10"/>
      </c>
      <c r="D89" s="44"/>
      <c r="E89" s="20"/>
      <c r="F89" s="8"/>
      <c r="G89" s="20" t="s">
        <v>4</v>
      </c>
      <c r="H89" s="45"/>
      <c r="I89" s="45"/>
      <c r="J89" s="20"/>
      <c r="K89" s="44">
        <f t="shared" si="8"/>
      </c>
      <c r="L89" s="44"/>
      <c r="M89" s="6">
        <f t="shared" si="11"/>
      </c>
      <c r="N89" s="20"/>
      <c r="O89" s="8"/>
      <c r="P89" s="45"/>
      <c r="Q89" s="45"/>
      <c r="R89" s="46">
        <f t="shared" si="9"/>
      </c>
      <c r="S89" s="46"/>
      <c r="T89" s="47">
        <f t="shared" si="12"/>
      </c>
      <c r="U89" s="47"/>
    </row>
    <row r="90" spans="2:21" ht="13.5">
      <c r="B90" s="20">
        <v>82</v>
      </c>
      <c r="C90" s="44">
        <f t="shared" si="10"/>
      </c>
      <c r="D90" s="44"/>
      <c r="E90" s="20"/>
      <c r="F90" s="8"/>
      <c r="G90" s="20" t="s">
        <v>4</v>
      </c>
      <c r="H90" s="45"/>
      <c r="I90" s="45"/>
      <c r="J90" s="20"/>
      <c r="K90" s="44">
        <f t="shared" si="8"/>
      </c>
      <c r="L90" s="44"/>
      <c r="M90" s="6">
        <f t="shared" si="11"/>
      </c>
      <c r="N90" s="20"/>
      <c r="O90" s="8"/>
      <c r="P90" s="45"/>
      <c r="Q90" s="45"/>
      <c r="R90" s="46">
        <f t="shared" si="9"/>
      </c>
      <c r="S90" s="46"/>
      <c r="T90" s="47">
        <f t="shared" si="12"/>
      </c>
      <c r="U90" s="47"/>
    </row>
    <row r="91" spans="2:21" ht="13.5">
      <c r="B91" s="20">
        <v>83</v>
      </c>
      <c r="C91" s="44">
        <f t="shared" si="10"/>
      </c>
      <c r="D91" s="44"/>
      <c r="E91" s="20"/>
      <c r="F91" s="8"/>
      <c r="G91" s="20" t="s">
        <v>4</v>
      </c>
      <c r="H91" s="45"/>
      <c r="I91" s="45"/>
      <c r="J91" s="20"/>
      <c r="K91" s="44">
        <f t="shared" si="8"/>
      </c>
      <c r="L91" s="44"/>
      <c r="M91" s="6">
        <f t="shared" si="11"/>
      </c>
      <c r="N91" s="20"/>
      <c r="O91" s="8"/>
      <c r="P91" s="45"/>
      <c r="Q91" s="45"/>
      <c r="R91" s="46">
        <f t="shared" si="9"/>
      </c>
      <c r="S91" s="46"/>
      <c r="T91" s="47">
        <f t="shared" si="12"/>
      </c>
      <c r="U91" s="47"/>
    </row>
    <row r="92" spans="2:21" ht="13.5">
      <c r="B92" s="20">
        <v>84</v>
      </c>
      <c r="C92" s="44">
        <f t="shared" si="10"/>
      </c>
      <c r="D92" s="44"/>
      <c r="E92" s="20"/>
      <c r="F92" s="8"/>
      <c r="G92" s="20" t="s">
        <v>3</v>
      </c>
      <c r="H92" s="45"/>
      <c r="I92" s="45"/>
      <c r="J92" s="20"/>
      <c r="K92" s="44">
        <f t="shared" si="8"/>
      </c>
      <c r="L92" s="44"/>
      <c r="M92" s="6">
        <f t="shared" si="11"/>
      </c>
      <c r="N92" s="20"/>
      <c r="O92" s="8"/>
      <c r="P92" s="45"/>
      <c r="Q92" s="45"/>
      <c r="R92" s="46">
        <f t="shared" si="9"/>
      </c>
      <c r="S92" s="46"/>
      <c r="T92" s="47">
        <f>IF(O92="","",IF(R92&lt;0,J92*(-1),IF(G92="買",(P92-H92)*10000,(H92-P92)*10000)))</f>
      </c>
      <c r="U92" s="47"/>
    </row>
    <row r="93" spans="2:21" ht="13.5">
      <c r="B93" s="20">
        <v>85</v>
      </c>
      <c r="C93" s="44">
        <f t="shared" si="10"/>
      </c>
      <c r="D93" s="44"/>
      <c r="E93" s="20"/>
      <c r="F93" s="8"/>
      <c r="G93" s="20" t="s">
        <v>4</v>
      </c>
      <c r="H93" s="45"/>
      <c r="I93" s="45"/>
      <c r="J93" s="20"/>
      <c r="K93" s="44">
        <f t="shared" si="8"/>
      </c>
      <c r="L93" s="44"/>
      <c r="M93" s="6">
        <f t="shared" si="11"/>
      </c>
      <c r="N93" s="20"/>
      <c r="O93" s="8"/>
      <c r="P93" s="45"/>
      <c r="Q93" s="45"/>
      <c r="R93" s="46">
        <f t="shared" si="9"/>
      </c>
      <c r="S93" s="46"/>
      <c r="T93" s="47">
        <f>IF(O93="","",IF(R93&lt;0,J93*(-1),IF(G93="買",(P93-H93)*10000,(H93-P93)*10000)))</f>
      </c>
      <c r="U93" s="47"/>
    </row>
    <row r="94" spans="2:21" ht="13.5">
      <c r="B94" s="20">
        <v>86</v>
      </c>
      <c r="C94" s="44">
        <f t="shared" si="10"/>
      </c>
      <c r="D94" s="44"/>
      <c r="E94" s="20"/>
      <c r="F94" s="8"/>
      <c r="G94" s="20" t="s">
        <v>3</v>
      </c>
      <c r="H94" s="45"/>
      <c r="I94" s="45"/>
      <c r="J94" s="20"/>
      <c r="K94" s="44">
        <f t="shared" si="8"/>
      </c>
      <c r="L94" s="44"/>
      <c r="M94" s="6">
        <f t="shared" si="11"/>
      </c>
      <c r="N94" s="20"/>
      <c r="O94" s="8"/>
      <c r="P94" s="45"/>
      <c r="Q94" s="45"/>
      <c r="R94" s="46">
        <f t="shared" si="9"/>
      </c>
      <c r="S94" s="46"/>
      <c r="T94" s="47">
        <f>IF(O94="","",IF(R94&lt;0,J94*(-1),IF(G94="買",(P94-H94)*10000,(H94-P94)*10000)))</f>
      </c>
      <c r="U94" s="47"/>
    </row>
    <row r="95" spans="2:21" ht="13.5">
      <c r="B95" s="20">
        <v>87</v>
      </c>
      <c r="C95" s="44">
        <f t="shared" si="10"/>
      </c>
      <c r="D95" s="44"/>
      <c r="E95" s="20"/>
      <c r="F95" s="8"/>
      <c r="G95" s="20" t="s">
        <v>4</v>
      </c>
      <c r="H95" s="45"/>
      <c r="I95" s="45"/>
      <c r="J95" s="20"/>
      <c r="K95" s="44">
        <f t="shared" si="8"/>
      </c>
      <c r="L95" s="44"/>
      <c r="M95" s="6">
        <f t="shared" si="11"/>
      </c>
      <c r="N95" s="20"/>
      <c r="O95" s="8"/>
      <c r="P95" s="45"/>
      <c r="Q95" s="45"/>
      <c r="R95" s="46">
        <f t="shared" si="9"/>
      </c>
      <c r="S95" s="46"/>
      <c r="T95" s="47">
        <f>IF(O95="","",IF(R95&lt;0,J95*(-1),IF(G95="買",(P95-H95)*10000,(H95-P95)*10000)))</f>
      </c>
      <c r="U95" s="47"/>
    </row>
    <row r="96" spans="2:21" ht="13.5">
      <c r="B96" s="20">
        <v>88</v>
      </c>
      <c r="C96" s="44">
        <f t="shared" si="10"/>
      </c>
      <c r="D96" s="44"/>
      <c r="E96" s="20"/>
      <c r="F96" s="8"/>
      <c r="G96" s="20" t="s">
        <v>3</v>
      </c>
      <c r="H96" s="45"/>
      <c r="I96" s="45"/>
      <c r="J96" s="20"/>
      <c r="K96" s="44">
        <f t="shared" si="8"/>
      </c>
      <c r="L96" s="44"/>
      <c r="M96" s="6">
        <f t="shared" si="11"/>
      </c>
      <c r="N96" s="20"/>
      <c r="O96" s="8"/>
      <c r="P96" s="45"/>
      <c r="Q96" s="45"/>
      <c r="R96" s="46">
        <f t="shared" si="9"/>
      </c>
      <c r="S96" s="46"/>
      <c r="T96" s="47">
        <f>IF(O96="","",IF(R96&lt;0,J96*(-1),IF(G96="買",(P96-H96)*10000,(H96-P96)*10000)))</f>
      </c>
      <c r="U96" s="47"/>
    </row>
    <row r="97" spans="2:21" ht="13.5">
      <c r="B97" s="20">
        <v>89</v>
      </c>
      <c r="C97" s="44">
        <f t="shared" si="10"/>
      </c>
      <c r="D97" s="44"/>
      <c r="E97" s="20"/>
      <c r="F97" s="8"/>
      <c r="G97" s="20" t="s">
        <v>4</v>
      </c>
      <c r="H97" s="45"/>
      <c r="I97" s="45"/>
      <c r="J97" s="20"/>
      <c r="K97" s="44">
        <f t="shared" si="8"/>
      </c>
      <c r="L97" s="44"/>
      <c r="M97" s="6">
        <f t="shared" si="11"/>
      </c>
      <c r="N97" s="20"/>
      <c r="O97" s="8"/>
      <c r="P97" s="45"/>
      <c r="Q97" s="45"/>
      <c r="R97" s="46">
        <f t="shared" si="9"/>
      </c>
      <c r="S97" s="46"/>
      <c r="T97" s="47">
        <f aca="true" t="shared" si="13" ref="T97:T108">IF(O97="","",IF(R97&lt;0,J97*(-1),IF(G97="買",(P97-H97)*10000,(H97-P97)*10000)))</f>
      </c>
      <c r="U97" s="47"/>
    </row>
    <row r="98" spans="2:21" ht="13.5">
      <c r="B98" s="20">
        <v>90</v>
      </c>
      <c r="C98" s="44">
        <f t="shared" si="10"/>
      </c>
      <c r="D98" s="44"/>
      <c r="E98" s="20"/>
      <c r="F98" s="8"/>
      <c r="G98" s="20" t="s">
        <v>3</v>
      </c>
      <c r="H98" s="45"/>
      <c r="I98" s="45"/>
      <c r="J98" s="20"/>
      <c r="K98" s="44">
        <f t="shared" si="8"/>
      </c>
      <c r="L98" s="44"/>
      <c r="M98" s="6">
        <f t="shared" si="11"/>
      </c>
      <c r="N98" s="20"/>
      <c r="O98" s="8"/>
      <c r="P98" s="45"/>
      <c r="Q98" s="45"/>
      <c r="R98" s="46">
        <f t="shared" si="9"/>
      </c>
      <c r="S98" s="46"/>
      <c r="T98" s="47">
        <f t="shared" si="13"/>
      </c>
      <c r="U98" s="47"/>
    </row>
    <row r="99" spans="2:21" ht="13.5">
      <c r="B99" s="20">
        <v>91</v>
      </c>
      <c r="C99" s="44">
        <f t="shared" si="10"/>
      </c>
      <c r="D99" s="44"/>
      <c r="E99" s="20"/>
      <c r="F99" s="8"/>
      <c r="G99" s="20" t="s">
        <v>4</v>
      </c>
      <c r="H99" s="45"/>
      <c r="I99" s="45"/>
      <c r="J99" s="20"/>
      <c r="K99" s="44">
        <f t="shared" si="8"/>
      </c>
      <c r="L99" s="44"/>
      <c r="M99" s="6">
        <f t="shared" si="11"/>
      </c>
      <c r="N99" s="20"/>
      <c r="O99" s="8"/>
      <c r="P99" s="45"/>
      <c r="Q99" s="45"/>
      <c r="R99" s="46">
        <f t="shared" si="9"/>
      </c>
      <c r="S99" s="46"/>
      <c r="T99" s="47">
        <f t="shared" si="13"/>
      </c>
      <c r="U99" s="47"/>
    </row>
    <row r="100" spans="2:21" ht="13.5">
      <c r="B100" s="20">
        <v>92</v>
      </c>
      <c r="C100" s="44">
        <f t="shared" si="10"/>
      </c>
      <c r="D100" s="44"/>
      <c r="E100" s="20"/>
      <c r="F100" s="8"/>
      <c r="G100" s="20" t="s">
        <v>4</v>
      </c>
      <c r="H100" s="45"/>
      <c r="I100" s="45"/>
      <c r="J100" s="20"/>
      <c r="K100" s="44">
        <f t="shared" si="8"/>
      </c>
      <c r="L100" s="44"/>
      <c r="M100" s="6">
        <f t="shared" si="11"/>
      </c>
      <c r="N100" s="20"/>
      <c r="O100" s="8"/>
      <c r="P100" s="45"/>
      <c r="Q100" s="45"/>
      <c r="R100" s="46">
        <f t="shared" si="9"/>
      </c>
      <c r="S100" s="46"/>
      <c r="T100" s="47">
        <f t="shared" si="13"/>
      </c>
      <c r="U100" s="47"/>
    </row>
    <row r="101" spans="2:21" ht="13.5">
      <c r="B101" s="20">
        <v>93</v>
      </c>
      <c r="C101" s="44">
        <f t="shared" si="10"/>
      </c>
      <c r="D101" s="44"/>
      <c r="E101" s="20"/>
      <c r="F101" s="8"/>
      <c r="G101" s="20" t="s">
        <v>3</v>
      </c>
      <c r="H101" s="45"/>
      <c r="I101" s="45"/>
      <c r="J101" s="20"/>
      <c r="K101" s="44">
        <f t="shared" si="8"/>
      </c>
      <c r="L101" s="44"/>
      <c r="M101" s="6">
        <f t="shared" si="11"/>
      </c>
      <c r="N101" s="20"/>
      <c r="O101" s="8"/>
      <c r="P101" s="45"/>
      <c r="Q101" s="45"/>
      <c r="R101" s="46">
        <f t="shared" si="9"/>
      </c>
      <c r="S101" s="46"/>
      <c r="T101" s="47">
        <f t="shared" si="13"/>
      </c>
      <c r="U101" s="47"/>
    </row>
    <row r="102" spans="2:21" ht="13.5">
      <c r="B102" s="20">
        <v>94</v>
      </c>
      <c r="C102" s="44">
        <f t="shared" si="10"/>
      </c>
      <c r="D102" s="44"/>
      <c r="E102" s="20"/>
      <c r="F102" s="8"/>
      <c r="G102" s="20" t="s">
        <v>3</v>
      </c>
      <c r="H102" s="45"/>
      <c r="I102" s="45"/>
      <c r="J102" s="20"/>
      <c r="K102" s="44">
        <f t="shared" si="8"/>
      </c>
      <c r="L102" s="44"/>
      <c r="M102" s="6">
        <f t="shared" si="11"/>
      </c>
      <c r="N102" s="20"/>
      <c r="O102" s="8"/>
      <c r="P102" s="45"/>
      <c r="Q102" s="45"/>
      <c r="R102" s="46">
        <f t="shared" si="9"/>
      </c>
      <c r="S102" s="46"/>
      <c r="T102" s="47">
        <f t="shared" si="13"/>
      </c>
      <c r="U102" s="47"/>
    </row>
    <row r="103" spans="2:21" ht="13.5">
      <c r="B103" s="20">
        <v>95</v>
      </c>
      <c r="C103" s="44">
        <f t="shared" si="10"/>
      </c>
      <c r="D103" s="44"/>
      <c r="E103" s="20"/>
      <c r="F103" s="8"/>
      <c r="G103" s="20" t="s">
        <v>3</v>
      </c>
      <c r="H103" s="45"/>
      <c r="I103" s="45"/>
      <c r="J103" s="20"/>
      <c r="K103" s="44">
        <f t="shared" si="8"/>
      </c>
      <c r="L103" s="44"/>
      <c r="M103" s="6">
        <f t="shared" si="11"/>
      </c>
      <c r="N103" s="20"/>
      <c r="O103" s="8"/>
      <c r="P103" s="45"/>
      <c r="Q103" s="45"/>
      <c r="R103" s="46">
        <f t="shared" si="9"/>
      </c>
      <c r="S103" s="46"/>
      <c r="T103" s="47">
        <f t="shared" si="13"/>
      </c>
      <c r="U103" s="47"/>
    </row>
    <row r="104" spans="2:21" ht="13.5">
      <c r="B104" s="20">
        <v>96</v>
      </c>
      <c r="C104" s="44">
        <f t="shared" si="10"/>
      </c>
      <c r="D104" s="44"/>
      <c r="E104" s="20"/>
      <c r="F104" s="8"/>
      <c r="G104" s="20" t="s">
        <v>4</v>
      </c>
      <c r="H104" s="45"/>
      <c r="I104" s="45"/>
      <c r="J104" s="20"/>
      <c r="K104" s="44">
        <f t="shared" si="8"/>
      </c>
      <c r="L104" s="44"/>
      <c r="M104" s="6">
        <f t="shared" si="11"/>
      </c>
      <c r="N104" s="20"/>
      <c r="O104" s="8"/>
      <c r="P104" s="45"/>
      <c r="Q104" s="45"/>
      <c r="R104" s="46">
        <f t="shared" si="9"/>
      </c>
      <c r="S104" s="46"/>
      <c r="T104" s="47">
        <f t="shared" si="13"/>
      </c>
      <c r="U104" s="47"/>
    </row>
    <row r="105" spans="2:21" ht="13.5">
      <c r="B105" s="20">
        <v>97</v>
      </c>
      <c r="C105" s="44">
        <f t="shared" si="10"/>
      </c>
      <c r="D105" s="44"/>
      <c r="E105" s="20"/>
      <c r="F105" s="8"/>
      <c r="G105" s="20" t="s">
        <v>3</v>
      </c>
      <c r="H105" s="45"/>
      <c r="I105" s="45"/>
      <c r="J105" s="20"/>
      <c r="K105" s="44">
        <f t="shared" si="8"/>
      </c>
      <c r="L105" s="44"/>
      <c r="M105" s="6">
        <f t="shared" si="11"/>
      </c>
      <c r="N105" s="20"/>
      <c r="O105" s="8"/>
      <c r="P105" s="45"/>
      <c r="Q105" s="45"/>
      <c r="R105" s="46">
        <f t="shared" si="9"/>
      </c>
      <c r="S105" s="46"/>
      <c r="T105" s="47">
        <f t="shared" si="13"/>
      </c>
      <c r="U105" s="47"/>
    </row>
    <row r="106" spans="2:21" ht="13.5">
      <c r="B106" s="20">
        <v>98</v>
      </c>
      <c r="C106" s="44">
        <f t="shared" si="10"/>
      </c>
      <c r="D106" s="44"/>
      <c r="E106" s="20"/>
      <c r="F106" s="8"/>
      <c r="G106" s="20" t="s">
        <v>4</v>
      </c>
      <c r="H106" s="45"/>
      <c r="I106" s="45"/>
      <c r="J106" s="20"/>
      <c r="K106" s="44">
        <f t="shared" si="8"/>
      </c>
      <c r="L106" s="44"/>
      <c r="M106" s="6">
        <f t="shared" si="11"/>
      </c>
      <c r="N106" s="20"/>
      <c r="O106" s="8"/>
      <c r="P106" s="45"/>
      <c r="Q106" s="45"/>
      <c r="R106" s="46">
        <f t="shared" si="9"/>
      </c>
      <c r="S106" s="46"/>
      <c r="T106" s="47">
        <f t="shared" si="13"/>
      </c>
      <c r="U106" s="47"/>
    </row>
    <row r="107" spans="2:21" ht="13.5">
      <c r="B107" s="20">
        <v>99</v>
      </c>
      <c r="C107" s="44">
        <f t="shared" si="10"/>
      </c>
      <c r="D107" s="44"/>
      <c r="E107" s="20"/>
      <c r="F107" s="8"/>
      <c r="G107" s="20" t="s">
        <v>4</v>
      </c>
      <c r="H107" s="45"/>
      <c r="I107" s="45"/>
      <c r="J107" s="20"/>
      <c r="K107" s="44">
        <f t="shared" si="8"/>
      </c>
      <c r="L107" s="44"/>
      <c r="M107" s="6">
        <f t="shared" si="11"/>
      </c>
      <c r="N107" s="20"/>
      <c r="O107" s="8"/>
      <c r="P107" s="45"/>
      <c r="Q107" s="45"/>
      <c r="R107" s="46">
        <f t="shared" si="9"/>
      </c>
      <c r="S107" s="46"/>
      <c r="T107" s="47">
        <f t="shared" si="13"/>
      </c>
      <c r="U107" s="47"/>
    </row>
    <row r="108" spans="2:21" ht="13.5">
      <c r="B108" s="20">
        <v>100</v>
      </c>
      <c r="C108" s="44">
        <f t="shared" si="10"/>
      </c>
      <c r="D108" s="44"/>
      <c r="E108" s="20"/>
      <c r="F108" s="8"/>
      <c r="G108" s="20" t="s">
        <v>3</v>
      </c>
      <c r="H108" s="45"/>
      <c r="I108" s="45"/>
      <c r="J108" s="20"/>
      <c r="K108" s="44">
        <f t="shared" si="8"/>
      </c>
      <c r="L108" s="44"/>
      <c r="M108" s="6">
        <f t="shared" si="11"/>
      </c>
      <c r="N108" s="20"/>
      <c r="O108" s="8"/>
      <c r="P108" s="45"/>
      <c r="Q108" s="45"/>
      <c r="R108" s="46">
        <f t="shared" si="9"/>
      </c>
      <c r="S108" s="46"/>
      <c r="T108" s="47">
        <f t="shared" si="13"/>
      </c>
      <c r="U108" s="47"/>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32" operator="equal" stopIfTrue="1">
      <formula>"買"</formula>
    </cfRule>
    <cfRule type="cellIs" priority="2" dxfId="33" operator="equal" stopIfTrue="1">
      <formula>"売"</formula>
    </cfRule>
  </conditionalFormatting>
  <conditionalFormatting sqref="G9:G11 G14:G45 G47:G108">
    <cfRule type="cellIs" priority="7" dxfId="32" operator="equal" stopIfTrue="1">
      <formula>"買"</formula>
    </cfRule>
    <cfRule type="cellIs" priority="8" dxfId="33" operator="equal" stopIfTrue="1">
      <formula>"売"</formula>
    </cfRule>
  </conditionalFormatting>
  <conditionalFormatting sqref="G12">
    <cfRule type="cellIs" priority="5" dxfId="32" operator="equal" stopIfTrue="1">
      <formula>"買"</formula>
    </cfRule>
    <cfRule type="cellIs" priority="6" dxfId="33" operator="equal" stopIfTrue="1">
      <formula>"売"</formula>
    </cfRule>
  </conditionalFormatting>
  <conditionalFormatting sqref="G13">
    <cfRule type="cellIs" priority="3" dxfId="32" operator="equal" stopIfTrue="1">
      <formula>"買"</formula>
    </cfRule>
    <cfRule type="cellIs" priority="4" dxfId="33"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takio narikawa893017</cp:lastModifiedBy>
  <cp:lastPrinted>2015-07-15T10:17:15Z</cp:lastPrinted>
  <dcterms:created xsi:type="dcterms:W3CDTF">2013-10-09T23:04:08Z</dcterms:created>
  <dcterms:modified xsi:type="dcterms:W3CDTF">2015-12-21T17:17:30Z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