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O\Desktop\送ったやつ\"/>
    </mc:Choice>
  </mc:AlternateContent>
  <bookViews>
    <workbookView xWindow="0" yWindow="0" windowWidth="16380" windowHeight="8190" tabRatio="567"/>
  </bookViews>
  <sheets>
    <sheet name="検証２（USD JPY）" sheetId="13" r:id="rId1"/>
    <sheet name="画像1" sheetId="6" r:id="rId2"/>
    <sheet name="質問" sheetId="15" r:id="rId3"/>
    <sheet name="検証終了通貨" sheetId="4" r:id="rId4"/>
    <sheet name="テンプレ" sheetId="5" r:id="rId5"/>
  </sheets>
  <calcPr calcId="152511"/>
</workbook>
</file>

<file path=xl/calcChain.xml><?xml version="1.0" encoding="utf-8"?>
<calcChain xmlns="http://schemas.openxmlformats.org/spreadsheetml/2006/main">
  <c r="AJ10" i="13" l="1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K10" i="13"/>
  <c r="K11" i="13"/>
  <c r="K12" i="13"/>
  <c r="K13" i="13"/>
  <c r="K14" i="13"/>
  <c r="K15" i="13"/>
  <c r="K16" i="13"/>
  <c r="L16" i="13" s="1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L51" i="13" s="1"/>
  <c r="K52" i="13"/>
  <c r="L52" i="13" s="1"/>
  <c r="K53" i="13"/>
  <c r="K54" i="13"/>
  <c r="K55" i="13"/>
  <c r="K56" i="13"/>
  <c r="L56" i="13" s="1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" i="13"/>
  <c r="Z11" i="13"/>
  <c r="Z12" i="13"/>
  <c r="Z13" i="13"/>
  <c r="AL108" i="13"/>
  <c r="AL107" i="13"/>
  <c r="AL106" i="13"/>
  <c r="AL105" i="13"/>
  <c r="AL104" i="13"/>
  <c r="AL103" i="13"/>
  <c r="AL102" i="13"/>
  <c r="AL101" i="13"/>
  <c r="AL100" i="13"/>
  <c r="AL99" i="13"/>
  <c r="AL98" i="13"/>
  <c r="AL97" i="13"/>
  <c r="AL96" i="13"/>
  <c r="AL95" i="13"/>
  <c r="AL94" i="13"/>
  <c r="AL93" i="13"/>
  <c r="AL92" i="13"/>
  <c r="AL91" i="13"/>
  <c r="AL90" i="13"/>
  <c r="AL89" i="13"/>
  <c r="AL88" i="13"/>
  <c r="AL87" i="13"/>
  <c r="AL86" i="13"/>
  <c r="AL85" i="13"/>
  <c r="AL84" i="13"/>
  <c r="AL83" i="13"/>
  <c r="AL82" i="13"/>
  <c r="AL81" i="13"/>
  <c r="AL80" i="13"/>
  <c r="AL79" i="13"/>
  <c r="AL78" i="13"/>
  <c r="AL77" i="13"/>
  <c r="AL76" i="13"/>
  <c r="AL75" i="13"/>
  <c r="AL74" i="13"/>
  <c r="AL73" i="13"/>
  <c r="AL72" i="13"/>
  <c r="AL71" i="13"/>
  <c r="AL70" i="13"/>
  <c r="AL69" i="13"/>
  <c r="AL68" i="13"/>
  <c r="AL67" i="13"/>
  <c r="AL66" i="13"/>
  <c r="AL65" i="13"/>
  <c r="AL64" i="13"/>
  <c r="AL63" i="13"/>
  <c r="AL62" i="13"/>
  <c r="AL61" i="13"/>
  <c r="AL60" i="13"/>
  <c r="AL59" i="13"/>
  <c r="AL58" i="13"/>
  <c r="AL57" i="13"/>
  <c r="AL56" i="13"/>
  <c r="AL55" i="13"/>
  <c r="AL54" i="13"/>
  <c r="AL53" i="13"/>
  <c r="AL52" i="13"/>
  <c r="AL51" i="13"/>
  <c r="AL50" i="13"/>
  <c r="AL49" i="13"/>
  <c r="AL48" i="13"/>
  <c r="AL47" i="13"/>
  <c r="AL46" i="13"/>
  <c r="AL45" i="13"/>
  <c r="AL44" i="13"/>
  <c r="AL43" i="13"/>
  <c r="AL42" i="13"/>
  <c r="AL41" i="13"/>
  <c r="AL40" i="13"/>
  <c r="AL39" i="13"/>
  <c r="AL38" i="13"/>
  <c r="AL37" i="13"/>
  <c r="AL36" i="13"/>
  <c r="AL35" i="13"/>
  <c r="AL34" i="13"/>
  <c r="AL33" i="13"/>
  <c r="AL32" i="13"/>
  <c r="AL31" i="13"/>
  <c r="AL30" i="13"/>
  <c r="AL29" i="13"/>
  <c r="AL28" i="13"/>
  <c r="AL27" i="13"/>
  <c r="AL26" i="13"/>
  <c r="AL25" i="13"/>
  <c r="AL24" i="13"/>
  <c r="AL23" i="13"/>
  <c r="AL22" i="13"/>
  <c r="AL21" i="13"/>
  <c r="AL20" i="13"/>
  <c r="AL19" i="13"/>
  <c r="AL18" i="13"/>
  <c r="AL17" i="13"/>
  <c r="AL16" i="13"/>
  <c r="AL15" i="13"/>
  <c r="AL14" i="13"/>
  <c r="AL13" i="13"/>
  <c r="AL12" i="13"/>
  <c r="AL11" i="13"/>
  <c r="AL10" i="13"/>
  <c r="AL9" i="13"/>
  <c r="I103" i="13"/>
  <c r="L2" i="5"/>
  <c r="P2" i="5"/>
  <c r="D4" i="5"/>
  <c r="H4" i="5"/>
  <c r="L4" i="5"/>
  <c r="P4" i="5"/>
  <c r="C5" i="5"/>
  <c r="E5" i="5"/>
  <c r="G5" i="5"/>
  <c r="I5" i="5"/>
  <c r="K9" i="5"/>
  <c r="M9" i="5"/>
  <c r="R9" i="5"/>
  <c r="T9" i="5"/>
  <c r="C10" i="5"/>
  <c r="K10" i="5"/>
  <c r="M10" i="5"/>
  <c r="R10" i="5"/>
  <c r="T10" i="5"/>
  <c r="C11" i="5"/>
  <c r="K11" i="5"/>
  <c r="M11" i="5"/>
  <c r="R11" i="5"/>
  <c r="T11" i="5"/>
  <c r="C12" i="5"/>
  <c r="K12" i="5"/>
  <c r="M12" i="5"/>
  <c r="R12" i="5"/>
  <c r="T12" i="5"/>
  <c r="C13" i="5"/>
  <c r="K13" i="5"/>
  <c r="M13" i="5"/>
  <c r="R13" i="5"/>
  <c r="T13" i="5"/>
  <c r="C14" i="5"/>
  <c r="K14" i="5"/>
  <c r="M14" i="5"/>
  <c r="R14" i="5"/>
  <c r="T14" i="5"/>
  <c r="C15" i="5"/>
  <c r="K15" i="5"/>
  <c r="M15" i="5"/>
  <c r="R15" i="5"/>
  <c r="T15" i="5"/>
  <c r="C16" i="5"/>
  <c r="K16" i="5"/>
  <c r="M16" i="5"/>
  <c r="R16" i="5"/>
  <c r="T16" i="5"/>
  <c r="C17" i="5"/>
  <c r="K17" i="5"/>
  <c r="M17" i="5"/>
  <c r="R17" i="5"/>
  <c r="T17" i="5"/>
  <c r="C18" i="5"/>
  <c r="K18" i="5"/>
  <c r="M18" i="5"/>
  <c r="R18" i="5"/>
  <c r="T18" i="5"/>
  <c r="C19" i="5"/>
  <c r="K19" i="5"/>
  <c r="M19" i="5"/>
  <c r="R19" i="5"/>
  <c r="T19" i="5"/>
  <c r="C20" i="5"/>
  <c r="K20" i="5"/>
  <c r="M20" i="5"/>
  <c r="R20" i="5"/>
  <c r="T20" i="5"/>
  <c r="C21" i="5"/>
  <c r="K21" i="5"/>
  <c r="M21" i="5"/>
  <c r="R21" i="5"/>
  <c r="T21" i="5"/>
  <c r="C22" i="5"/>
  <c r="K22" i="5"/>
  <c r="M22" i="5"/>
  <c r="R22" i="5"/>
  <c r="T22" i="5"/>
  <c r="C23" i="5"/>
  <c r="K23" i="5"/>
  <c r="M23" i="5"/>
  <c r="R23" i="5"/>
  <c r="T23" i="5"/>
  <c r="C24" i="5"/>
  <c r="K24" i="5"/>
  <c r="M24" i="5"/>
  <c r="R24" i="5"/>
  <c r="T24" i="5"/>
  <c r="C25" i="5"/>
  <c r="K25" i="5"/>
  <c r="M25" i="5"/>
  <c r="R25" i="5"/>
  <c r="T25" i="5"/>
  <c r="C26" i="5"/>
  <c r="K26" i="5"/>
  <c r="M26" i="5"/>
  <c r="R26" i="5"/>
  <c r="T26" i="5"/>
  <c r="C27" i="5"/>
  <c r="K27" i="5"/>
  <c r="M27" i="5"/>
  <c r="R27" i="5"/>
  <c r="T27" i="5"/>
  <c r="C28" i="5"/>
  <c r="K28" i="5"/>
  <c r="M28" i="5"/>
  <c r="R28" i="5"/>
  <c r="T28" i="5"/>
  <c r="C29" i="5"/>
  <c r="K29" i="5"/>
  <c r="M29" i="5"/>
  <c r="R29" i="5"/>
  <c r="T29" i="5"/>
  <c r="C30" i="5"/>
  <c r="K30" i="5"/>
  <c r="M30" i="5"/>
  <c r="R30" i="5"/>
  <c r="T30" i="5"/>
  <c r="C31" i="5"/>
  <c r="K31" i="5"/>
  <c r="M31" i="5"/>
  <c r="R31" i="5"/>
  <c r="T31" i="5"/>
  <c r="C32" i="5"/>
  <c r="K32" i="5"/>
  <c r="M32" i="5"/>
  <c r="R32" i="5"/>
  <c r="T32" i="5"/>
  <c r="C33" i="5"/>
  <c r="K33" i="5"/>
  <c r="M33" i="5"/>
  <c r="R33" i="5"/>
  <c r="T33" i="5"/>
  <c r="C34" i="5"/>
  <c r="K34" i="5"/>
  <c r="M34" i="5"/>
  <c r="R34" i="5"/>
  <c r="T34" i="5"/>
  <c r="C35" i="5"/>
  <c r="K35" i="5"/>
  <c r="M35" i="5"/>
  <c r="R35" i="5"/>
  <c r="T35" i="5"/>
  <c r="C36" i="5"/>
  <c r="K36" i="5"/>
  <c r="M36" i="5"/>
  <c r="R36" i="5"/>
  <c r="T36" i="5"/>
  <c r="C37" i="5"/>
  <c r="K37" i="5"/>
  <c r="M37" i="5"/>
  <c r="R37" i="5"/>
  <c r="T37" i="5"/>
  <c r="C38" i="5"/>
  <c r="K38" i="5"/>
  <c r="M38" i="5"/>
  <c r="R38" i="5"/>
  <c r="T38" i="5"/>
  <c r="C39" i="5"/>
  <c r="K39" i="5"/>
  <c r="M39" i="5"/>
  <c r="R39" i="5"/>
  <c r="T39" i="5"/>
  <c r="C40" i="5"/>
  <c r="K40" i="5"/>
  <c r="M40" i="5"/>
  <c r="R40" i="5"/>
  <c r="T40" i="5"/>
  <c r="C41" i="5"/>
  <c r="K41" i="5"/>
  <c r="M41" i="5"/>
  <c r="R41" i="5"/>
  <c r="T41" i="5"/>
  <c r="C42" i="5"/>
  <c r="K42" i="5"/>
  <c r="M42" i="5"/>
  <c r="R42" i="5"/>
  <c r="T42" i="5"/>
  <c r="C43" i="5"/>
  <c r="K43" i="5"/>
  <c r="M43" i="5"/>
  <c r="R43" i="5"/>
  <c r="T43" i="5"/>
  <c r="C44" i="5"/>
  <c r="K44" i="5"/>
  <c r="M44" i="5"/>
  <c r="R44" i="5"/>
  <c r="T44" i="5"/>
  <c r="C45" i="5"/>
  <c r="K45" i="5"/>
  <c r="M45" i="5"/>
  <c r="R45" i="5"/>
  <c r="T45" i="5"/>
  <c r="C46" i="5"/>
  <c r="K46" i="5"/>
  <c r="M46" i="5"/>
  <c r="R46" i="5"/>
  <c r="T46" i="5"/>
  <c r="C47" i="5"/>
  <c r="K47" i="5"/>
  <c r="M47" i="5"/>
  <c r="R47" i="5"/>
  <c r="T47" i="5"/>
  <c r="C48" i="5"/>
  <c r="K48" i="5"/>
  <c r="M48" i="5"/>
  <c r="R48" i="5"/>
  <c r="T48" i="5"/>
  <c r="C49" i="5"/>
  <c r="K49" i="5"/>
  <c r="M49" i="5"/>
  <c r="R49" i="5"/>
  <c r="T49" i="5"/>
  <c r="C50" i="5"/>
  <c r="K50" i="5"/>
  <c r="M50" i="5"/>
  <c r="R50" i="5"/>
  <c r="T50" i="5"/>
  <c r="C51" i="5"/>
  <c r="K51" i="5"/>
  <c r="M51" i="5"/>
  <c r="R51" i="5"/>
  <c r="T51" i="5"/>
  <c r="C52" i="5"/>
  <c r="K52" i="5"/>
  <c r="M52" i="5"/>
  <c r="R52" i="5"/>
  <c r="C53" i="5"/>
  <c r="K53" i="5"/>
  <c r="M53" i="5"/>
  <c r="R53" i="5"/>
  <c r="C54" i="5"/>
  <c r="K54" i="5"/>
  <c r="M54" i="5"/>
  <c r="R54" i="5"/>
  <c r="C55" i="5"/>
  <c r="K55" i="5"/>
  <c r="M55" i="5"/>
  <c r="R55" i="5"/>
  <c r="C56" i="5"/>
  <c r="K56" i="5"/>
  <c r="M56" i="5"/>
  <c r="R56" i="5"/>
  <c r="T56" i="5"/>
  <c r="C57" i="5"/>
  <c r="K57" i="5"/>
  <c r="M57" i="5"/>
  <c r="R57" i="5"/>
  <c r="T57" i="5"/>
  <c r="C58" i="5"/>
  <c r="K58" i="5"/>
  <c r="M58" i="5"/>
  <c r="R58" i="5"/>
  <c r="T58" i="5"/>
  <c r="C59" i="5"/>
  <c r="K59" i="5"/>
  <c r="M59" i="5"/>
  <c r="R59" i="5"/>
  <c r="T59" i="5"/>
  <c r="C60" i="5"/>
  <c r="K60" i="5"/>
  <c r="M60" i="5"/>
  <c r="R60" i="5"/>
  <c r="T60" i="5"/>
  <c r="C61" i="5"/>
  <c r="K61" i="5"/>
  <c r="M61" i="5"/>
  <c r="R61" i="5"/>
  <c r="T61" i="5"/>
  <c r="C62" i="5"/>
  <c r="K62" i="5"/>
  <c r="M62" i="5"/>
  <c r="R62" i="5"/>
  <c r="T62" i="5"/>
  <c r="C63" i="5"/>
  <c r="K63" i="5"/>
  <c r="M63" i="5"/>
  <c r="R63" i="5"/>
  <c r="T63" i="5"/>
  <c r="C64" i="5"/>
  <c r="K64" i="5"/>
  <c r="M64" i="5"/>
  <c r="R64" i="5"/>
  <c r="T64" i="5"/>
  <c r="C65" i="5"/>
  <c r="K65" i="5"/>
  <c r="M65" i="5"/>
  <c r="R65" i="5"/>
  <c r="T65" i="5"/>
  <c r="C66" i="5"/>
  <c r="K66" i="5"/>
  <c r="M66" i="5"/>
  <c r="R66" i="5"/>
  <c r="T66" i="5"/>
  <c r="C67" i="5"/>
  <c r="K67" i="5"/>
  <c r="M67" i="5"/>
  <c r="R67" i="5"/>
  <c r="T67" i="5"/>
  <c r="C68" i="5"/>
  <c r="K68" i="5"/>
  <c r="M68" i="5"/>
  <c r="R68" i="5"/>
  <c r="T68" i="5"/>
  <c r="C69" i="5"/>
  <c r="K69" i="5"/>
  <c r="M69" i="5"/>
  <c r="R69" i="5"/>
  <c r="T69" i="5"/>
  <c r="C70" i="5"/>
  <c r="K70" i="5"/>
  <c r="M70" i="5"/>
  <c r="R70" i="5"/>
  <c r="T70" i="5"/>
  <c r="C71" i="5"/>
  <c r="K71" i="5"/>
  <c r="M71" i="5"/>
  <c r="R71" i="5"/>
  <c r="T71" i="5"/>
  <c r="C72" i="5"/>
  <c r="K72" i="5"/>
  <c r="M72" i="5"/>
  <c r="R72" i="5"/>
  <c r="T72" i="5"/>
  <c r="C73" i="5"/>
  <c r="K73" i="5"/>
  <c r="M73" i="5"/>
  <c r="R73" i="5"/>
  <c r="T73" i="5"/>
  <c r="C74" i="5"/>
  <c r="K74" i="5"/>
  <c r="M74" i="5"/>
  <c r="R74" i="5"/>
  <c r="T74" i="5"/>
  <c r="C75" i="5"/>
  <c r="K75" i="5"/>
  <c r="M75" i="5"/>
  <c r="R75" i="5"/>
  <c r="T75" i="5"/>
  <c r="C76" i="5"/>
  <c r="K76" i="5"/>
  <c r="M76" i="5"/>
  <c r="R76" i="5"/>
  <c r="T76" i="5"/>
  <c r="C77" i="5"/>
  <c r="K77" i="5"/>
  <c r="M77" i="5"/>
  <c r="R77" i="5"/>
  <c r="T77" i="5"/>
  <c r="C78" i="5"/>
  <c r="K78" i="5"/>
  <c r="M78" i="5"/>
  <c r="R78" i="5"/>
  <c r="T78" i="5"/>
  <c r="C79" i="5"/>
  <c r="K79" i="5"/>
  <c r="M79" i="5"/>
  <c r="R79" i="5"/>
  <c r="T79" i="5"/>
  <c r="C80" i="5"/>
  <c r="K80" i="5"/>
  <c r="M80" i="5"/>
  <c r="R80" i="5"/>
  <c r="T80" i="5"/>
  <c r="C81" i="5"/>
  <c r="K81" i="5"/>
  <c r="M81" i="5"/>
  <c r="R81" i="5"/>
  <c r="T81" i="5"/>
  <c r="C82" i="5"/>
  <c r="K82" i="5"/>
  <c r="M82" i="5"/>
  <c r="R82" i="5"/>
  <c r="T82" i="5"/>
  <c r="C83" i="5"/>
  <c r="K83" i="5"/>
  <c r="M83" i="5"/>
  <c r="R83" i="5"/>
  <c r="T83" i="5"/>
  <c r="C84" i="5"/>
  <c r="K84" i="5"/>
  <c r="M84" i="5"/>
  <c r="R84" i="5"/>
  <c r="T84" i="5"/>
  <c r="C85" i="5"/>
  <c r="K85" i="5"/>
  <c r="M85" i="5"/>
  <c r="R85" i="5"/>
  <c r="T85" i="5"/>
  <c r="C86" i="5"/>
  <c r="K86" i="5"/>
  <c r="M86" i="5"/>
  <c r="R86" i="5"/>
  <c r="T86" i="5"/>
  <c r="C87" i="5"/>
  <c r="K87" i="5"/>
  <c r="M87" i="5"/>
  <c r="R87" i="5"/>
  <c r="T87" i="5"/>
  <c r="C88" i="5"/>
  <c r="K88" i="5"/>
  <c r="M88" i="5"/>
  <c r="R88" i="5"/>
  <c r="T88" i="5"/>
  <c r="C89" i="5"/>
  <c r="K89" i="5"/>
  <c r="M89" i="5"/>
  <c r="R89" i="5"/>
  <c r="T89" i="5"/>
  <c r="C90" i="5"/>
  <c r="K90" i="5"/>
  <c r="M90" i="5"/>
  <c r="R90" i="5"/>
  <c r="T90" i="5"/>
  <c r="C91" i="5"/>
  <c r="K91" i="5"/>
  <c r="M91" i="5"/>
  <c r="R91" i="5"/>
  <c r="T91" i="5"/>
  <c r="C92" i="5"/>
  <c r="K92" i="5"/>
  <c r="M92" i="5"/>
  <c r="R92" i="5"/>
  <c r="T92" i="5"/>
  <c r="C93" i="5"/>
  <c r="K93" i="5"/>
  <c r="M93" i="5"/>
  <c r="R93" i="5"/>
  <c r="T93" i="5"/>
  <c r="C94" i="5"/>
  <c r="K94" i="5"/>
  <c r="M94" i="5"/>
  <c r="R94" i="5"/>
  <c r="T94" i="5"/>
  <c r="C95" i="5"/>
  <c r="K95" i="5"/>
  <c r="M95" i="5"/>
  <c r="R95" i="5"/>
  <c r="T95" i="5"/>
  <c r="C96" i="5"/>
  <c r="K96" i="5"/>
  <c r="M96" i="5"/>
  <c r="R96" i="5"/>
  <c r="T96" i="5"/>
  <c r="C97" i="5"/>
  <c r="K97" i="5"/>
  <c r="M97" i="5"/>
  <c r="R97" i="5"/>
  <c r="T97" i="5"/>
  <c r="C98" i="5"/>
  <c r="K98" i="5"/>
  <c r="M98" i="5"/>
  <c r="R98" i="5"/>
  <c r="T98" i="5"/>
  <c r="C99" i="5"/>
  <c r="K99" i="5"/>
  <c r="M99" i="5"/>
  <c r="R99" i="5"/>
  <c r="T99" i="5"/>
  <c r="C100" i="5"/>
  <c r="K100" i="5"/>
  <c r="M100" i="5"/>
  <c r="R100" i="5"/>
  <c r="T100" i="5"/>
  <c r="C101" i="5"/>
  <c r="K101" i="5"/>
  <c r="M101" i="5"/>
  <c r="R101" i="5"/>
  <c r="T101" i="5"/>
  <c r="C102" i="5"/>
  <c r="K102" i="5"/>
  <c r="M102" i="5"/>
  <c r="R102" i="5"/>
  <c r="T102" i="5"/>
  <c r="C103" i="5"/>
  <c r="K103" i="5"/>
  <c r="M103" i="5"/>
  <c r="R103" i="5"/>
  <c r="T103" i="5"/>
  <c r="C104" i="5"/>
  <c r="K104" i="5"/>
  <c r="M104" i="5"/>
  <c r="R104" i="5"/>
  <c r="T104" i="5"/>
  <c r="C105" i="5"/>
  <c r="K105" i="5"/>
  <c r="M105" i="5"/>
  <c r="R105" i="5"/>
  <c r="T105" i="5"/>
  <c r="C106" i="5"/>
  <c r="K106" i="5"/>
  <c r="M106" i="5"/>
  <c r="R106" i="5"/>
  <c r="T106" i="5"/>
  <c r="C107" i="5"/>
  <c r="K107" i="5"/>
  <c r="M107" i="5"/>
  <c r="R107" i="5"/>
  <c r="T107" i="5"/>
  <c r="C108" i="5"/>
  <c r="K108" i="5"/>
  <c r="M108" i="5"/>
  <c r="R108" i="5"/>
  <c r="T108" i="5"/>
  <c r="U2" i="13"/>
  <c r="I9" i="13"/>
  <c r="J9" i="13"/>
  <c r="K9" i="13"/>
  <c r="P9" i="13"/>
  <c r="AM9" i="13" s="1"/>
  <c r="R9" i="13"/>
  <c r="T9" i="13"/>
  <c r="I10" i="13"/>
  <c r="J10" i="13"/>
  <c r="P10" i="13"/>
  <c r="R10" i="13"/>
  <c r="I11" i="13"/>
  <c r="J11" i="13"/>
  <c r="P11" i="13"/>
  <c r="AJ11" i="13" s="1"/>
  <c r="R11" i="13"/>
  <c r="I12" i="13"/>
  <c r="J12" i="13"/>
  <c r="P12" i="13"/>
  <c r="AJ12" i="13" s="1"/>
  <c r="I13" i="13"/>
  <c r="J13" i="13"/>
  <c r="P13" i="13"/>
  <c r="AM13" i="13" s="1"/>
  <c r="I14" i="13"/>
  <c r="J14" i="13"/>
  <c r="P14" i="13"/>
  <c r="AJ14" i="13" s="1"/>
  <c r="I15" i="13"/>
  <c r="J15" i="13"/>
  <c r="P15" i="13"/>
  <c r="AJ15" i="13" s="1"/>
  <c r="I16" i="13"/>
  <c r="J16" i="13"/>
  <c r="P16" i="13"/>
  <c r="AJ16" i="13" s="1"/>
  <c r="I17" i="13"/>
  <c r="J17" i="13"/>
  <c r="P17" i="13"/>
  <c r="AJ17" i="13" s="1"/>
  <c r="I18" i="13"/>
  <c r="J18" i="13"/>
  <c r="P18" i="13"/>
  <c r="AJ18" i="13" s="1"/>
  <c r="I19" i="13"/>
  <c r="J19" i="13"/>
  <c r="P19" i="13"/>
  <c r="I20" i="13"/>
  <c r="J20" i="13"/>
  <c r="P20" i="13"/>
  <c r="I21" i="13"/>
  <c r="J21" i="13"/>
  <c r="P21" i="13"/>
  <c r="I22" i="13"/>
  <c r="J22" i="13"/>
  <c r="P22" i="13"/>
  <c r="I23" i="13"/>
  <c r="J23" i="13"/>
  <c r="P23" i="13"/>
  <c r="AM23" i="13" s="1"/>
  <c r="I24" i="13"/>
  <c r="J24" i="13"/>
  <c r="P24" i="13"/>
  <c r="AM24" i="13" s="1"/>
  <c r="I25" i="13"/>
  <c r="J25" i="13"/>
  <c r="P25" i="13"/>
  <c r="I26" i="13"/>
  <c r="J26" i="13"/>
  <c r="P26" i="13"/>
  <c r="AM26" i="13" s="1"/>
  <c r="I27" i="13"/>
  <c r="J27" i="13"/>
  <c r="P27" i="13"/>
  <c r="AM27" i="13" s="1"/>
  <c r="I28" i="13"/>
  <c r="J28" i="13"/>
  <c r="P28" i="13"/>
  <c r="I29" i="13"/>
  <c r="J29" i="13"/>
  <c r="P29" i="13"/>
  <c r="I30" i="13"/>
  <c r="J30" i="13"/>
  <c r="P30" i="13"/>
  <c r="I31" i="13"/>
  <c r="J31" i="13"/>
  <c r="P31" i="13"/>
  <c r="I32" i="13"/>
  <c r="J32" i="13"/>
  <c r="P32" i="13"/>
  <c r="I33" i="13"/>
  <c r="J33" i="13"/>
  <c r="P33" i="13"/>
  <c r="I34" i="13"/>
  <c r="J34" i="13"/>
  <c r="P34" i="13"/>
  <c r="I35" i="13"/>
  <c r="J35" i="13"/>
  <c r="P35" i="13"/>
  <c r="I36" i="13"/>
  <c r="J36" i="13"/>
  <c r="P36" i="13"/>
  <c r="I37" i="13"/>
  <c r="J37" i="13"/>
  <c r="P37" i="13"/>
  <c r="R37" i="13"/>
  <c r="I38" i="13"/>
  <c r="J38" i="13"/>
  <c r="P38" i="13"/>
  <c r="R38" i="13"/>
  <c r="I39" i="13"/>
  <c r="J39" i="13"/>
  <c r="P39" i="13"/>
  <c r="AM39" i="13" s="1"/>
  <c r="R39" i="13"/>
  <c r="I40" i="13"/>
  <c r="J40" i="13"/>
  <c r="P40" i="13"/>
  <c r="R40" i="13"/>
  <c r="I41" i="13"/>
  <c r="J41" i="13"/>
  <c r="P41" i="13"/>
  <c r="R41" i="13"/>
  <c r="I42" i="13"/>
  <c r="J42" i="13"/>
  <c r="P42" i="13"/>
  <c r="R42" i="13"/>
  <c r="I43" i="13"/>
  <c r="J43" i="13"/>
  <c r="P43" i="13"/>
  <c r="AM43" i="13" s="1"/>
  <c r="R43" i="13"/>
  <c r="I44" i="13"/>
  <c r="J44" i="13"/>
  <c r="P44" i="13"/>
  <c r="R44" i="13"/>
  <c r="I45" i="13"/>
  <c r="J45" i="13"/>
  <c r="P45" i="13"/>
  <c r="R45" i="13"/>
  <c r="I46" i="13"/>
  <c r="J46" i="13"/>
  <c r="P46" i="13"/>
  <c r="AM46" i="13" s="1"/>
  <c r="R46" i="13"/>
  <c r="I47" i="13"/>
  <c r="J47" i="13"/>
  <c r="P47" i="13"/>
  <c r="R47" i="13"/>
  <c r="I48" i="13"/>
  <c r="J48" i="13"/>
  <c r="P48" i="13"/>
  <c r="R48" i="13"/>
  <c r="I49" i="13"/>
  <c r="J49" i="13"/>
  <c r="P49" i="13"/>
  <c r="R49" i="13"/>
  <c r="AA49" i="13"/>
  <c r="C50" i="13" s="1"/>
  <c r="T50" i="13" s="1"/>
  <c r="AC49" i="13"/>
  <c r="I50" i="13"/>
  <c r="J50" i="13"/>
  <c r="P50" i="13"/>
  <c r="R50" i="13"/>
  <c r="AA50" i="13"/>
  <c r="C51" i="13" s="1"/>
  <c r="T51" i="13" s="1"/>
  <c r="AC50" i="13"/>
  <c r="I51" i="13"/>
  <c r="J51" i="13"/>
  <c r="P51" i="13"/>
  <c r="R51" i="13"/>
  <c r="AA51" i="13"/>
  <c r="C52" i="13" s="1"/>
  <c r="T52" i="13" s="1"/>
  <c r="AC51" i="13"/>
  <c r="I52" i="13"/>
  <c r="J52" i="13"/>
  <c r="P52" i="13"/>
  <c r="R52" i="13"/>
  <c r="AA52" i="13"/>
  <c r="C53" i="13" s="1"/>
  <c r="T53" i="13" s="1"/>
  <c r="AC52" i="13"/>
  <c r="I53" i="13"/>
  <c r="J53" i="13"/>
  <c r="P53" i="13"/>
  <c r="R53" i="13"/>
  <c r="AA53" i="13"/>
  <c r="C54" i="13" s="1"/>
  <c r="T54" i="13" s="1"/>
  <c r="AC53" i="13"/>
  <c r="I54" i="13"/>
  <c r="J54" i="13"/>
  <c r="P54" i="13"/>
  <c r="R54" i="13"/>
  <c r="AA54" i="13"/>
  <c r="C55" i="13" s="1"/>
  <c r="T55" i="13" s="1"/>
  <c r="AC54" i="13"/>
  <c r="I55" i="13"/>
  <c r="J55" i="13"/>
  <c r="L55" i="13"/>
  <c r="P55" i="13"/>
  <c r="R55" i="13"/>
  <c r="AA55" i="13"/>
  <c r="C56" i="13" s="1"/>
  <c r="T56" i="13" s="1"/>
  <c r="AC55" i="13"/>
  <c r="I56" i="13"/>
  <c r="J56" i="13"/>
  <c r="P56" i="13"/>
  <c r="R56" i="13"/>
  <c r="AA56" i="13"/>
  <c r="C57" i="13" s="1"/>
  <c r="T57" i="13" s="1"/>
  <c r="AC56" i="13"/>
  <c r="I57" i="13"/>
  <c r="J57" i="13"/>
  <c r="P57" i="13"/>
  <c r="S57" i="13" s="1"/>
  <c r="R57" i="13"/>
  <c r="AA57" i="13"/>
  <c r="C58" i="13" s="1"/>
  <c r="T58" i="13" s="1"/>
  <c r="AC57" i="13"/>
  <c r="I58" i="13"/>
  <c r="J58" i="13"/>
  <c r="P58" i="13"/>
  <c r="R58" i="13"/>
  <c r="S58" i="13" s="1"/>
  <c r="AA58" i="13"/>
  <c r="C59" i="13" s="1"/>
  <c r="T59" i="13" s="1"/>
  <c r="AC58" i="13"/>
  <c r="I59" i="13"/>
  <c r="J59" i="13"/>
  <c r="P59" i="13"/>
  <c r="R59" i="13"/>
  <c r="AM59" i="13"/>
  <c r="AA59" i="13"/>
  <c r="C60" i="13" s="1"/>
  <c r="T60" i="13" s="1"/>
  <c r="AC59" i="13"/>
  <c r="I60" i="13"/>
  <c r="J60" i="13"/>
  <c r="P60" i="13"/>
  <c r="AM60" i="13" s="1"/>
  <c r="R60" i="13"/>
  <c r="AA60" i="13"/>
  <c r="C61" i="13" s="1"/>
  <c r="T61" i="13" s="1"/>
  <c r="AC60" i="13"/>
  <c r="I61" i="13"/>
  <c r="J61" i="13"/>
  <c r="P61" i="13"/>
  <c r="R61" i="13"/>
  <c r="S61" i="13" s="1"/>
  <c r="AA61" i="13"/>
  <c r="C62" i="13" s="1"/>
  <c r="T62" i="13" s="1"/>
  <c r="AC61" i="13"/>
  <c r="I62" i="13"/>
  <c r="J62" i="13"/>
  <c r="P62" i="13"/>
  <c r="R62" i="13"/>
  <c r="AA62" i="13"/>
  <c r="C63" i="13" s="1"/>
  <c r="T63" i="13" s="1"/>
  <c r="AC62" i="13"/>
  <c r="I63" i="13"/>
  <c r="J63" i="13"/>
  <c r="P63" i="13"/>
  <c r="R63" i="13"/>
  <c r="AA63" i="13"/>
  <c r="C64" i="13" s="1"/>
  <c r="T64" i="13" s="1"/>
  <c r="AC63" i="13"/>
  <c r="I64" i="13"/>
  <c r="J64" i="13"/>
  <c r="P64" i="13"/>
  <c r="R64" i="13"/>
  <c r="AA64" i="13"/>
  <c r="C65" i="13" s="1"/>
  <c r="T65" i="13" s="1"/>
  <c r="AC64" i="13"/>
  <c r="I65" i="13"/>
  <c r="J65" i="13"/>
  <c r="P65" i="13"/>
  <c r="R65" i="13"/>
  <c r="AA65" i="13"/>
  <c r="C66" i="13" s="1"/>
  <c r="T66" i="13" s="1"/>
  <c r="AC65" i="13"/>
  <c r="I66" i="13"/>
  <c r="L66" i="13" s="1"/>
  <c r="J66" i="13"/>
  <c r="P66" i="13"/>
  <c r="R66" i="13"/>
  <c r="AA66" i="13"/>
  <c r="C67" i="13" s="1"/>
  <c r="T67" i="13" s="1"/>
  <c r="AC66" i="13"/>
  <c r="I67" i="13"/>
  <c r="J67" i="13"/>
  <c r="P67" i="13"/>
  <c r="R67" i="13"/>
  <c r="AA67" i="13"/>
  <c r="C68" i="13" s="1"/>
  <c r="T68" i="13" s="1"/>
  <c r="AC67" i="13"/>
  <c r="I68" i="13"/>
  <c r="J68" i="13"/>
  <c r="P68" i="13"/>
  <c r="R68" i="13"/>
  <c r="AA68" i="13"/>
  <c r="C69" i="13" s="1"/>
  <c r="T69" i="13" s="1"/>
  <c r="AC68" i="13"/>
  <c r="I69" i="13"/>
  <c r="J69" i="13"/>
  <c r="P69" i="13"/>
  <c r="R69" i="13"/>
  <c r="AA69" i="13"/>
  <c r="C70" i="13" s="1"/>
  <c r="T70" i="13" s="1"/>
  <c r="AC69" i="13"/>
  <c r="I70" i="13"/>
  <c r="J70" i="13"/>
  <c r="P70" i="13"/>
  <c r="R70" i="13"/>
  <c r="AA70" i="13"/>
  <c r="C71" i="13" s="1"/>
  <c r="T71" i="13" s="1"/>
  <c r="AC70" i="13"/>
  <c r="I71" i="13"/>
  <c r="J71" i="13"/>
  <c r="P71" i="13"/>
  <c r="R71" i="13"/>
  <c r="AA71" i="13"/>
  <c r="C72" i="13" s="1"/>
  <c r="T72" i="13" s="1"/>
  <c r="AC71" i="13"/>
  <c r="I72" i="13"/>
  <c r="J72" i="13"/>
  <c r="P72" i="13"/>
  <c r="R72" i="13"/>
  <c r="AA72" i="13"/>
  <c r="C73" i="13" s="1"/>
  <c r="T73" i="13" s="1"/>
  <c r="AC72" i="13"/>
  <c r="I73" i="13"/>
  <c r="J73" i="13"/>
  <c r="P73" i="13"/>
  <c r="R73" i="13"/>
  <c r="AA73" i="13"/>
  <c r="C74" i="13" s="1"/>
  <c r="T74" i="13" s="1"/>
  <c r="AC73" i="13"/>
  <c r="I74" i="13"/>
  <c r="J74" i="13"/>
  <c r="P74" i="13"/>
  <c r="R74" i="13"/>
  <c r="AA74" i="13"/>
  <c r="C75" i="13" s="1"/>
  <c r="T75" i="13" s="1"/>
  <c r="AC74" i="13"/>
  <c r="I75" i="13"/>
  <c r="J75" i="13"/>
  <c r="P75" i="13"/>
  <c r="AM75" i="13" s="1"/>
  <c r="R75" i="13"/>
  <c r="AA75" i="13"/>
  <c r="C76" i="13" s="1"/>
  <c r="T76" i="13" s="1"/>
  <c r="AC75" i="13"/>
  <c r="I76" i="13"/>
  <c r="J76" i="13"/>
  <c r="P76" i="13"/>
  <c r="AM76" i="13" s="1"/>
  <c r="R76" i="13"/>
  <c r="AA76" i="13"/>
  <c r="C77" i="13" s="1"/>
  <c r="T77" i="13" s="1"/>
  <c r="AC76" i="13"/>
  <c r="I77" i="13"/>
  <c r="J77" i="13"/>
  <c r="P77" i="13"/>
  <c r="R77" i="13"/>
  <c r="S77" i="13"/>
  <c r="AA77" i="13"/>
  <c r="C78" i="13" s="1"/>
  <c r="T78" i="13" s="1"/>
  <c r="AC77" i="13"/>
  <c r="I78" i="13"/>
  <c r="J78" i="13"/>
  <c r="P78" i="13"/>
  <c r="AM78" i="13" s="1"/>
  <c r="R78" i="13"/>
  <c r="AA78" i="13"/>
  <c r="C79" i="13" s="1"/>
  <c r="T79" i="13" s="1"/>
  <c r="AC78" i="13"/>
  <c r="I79" i="13"/>
  <c r="J79" i="13"/>
  <c r="P79" i="13"/>
  <c r="R79" i="13"/>
  <c r="S79" i="13" s="1"/>
  <c r="AA79" i="13"/>
  <c r="AC79" i="13"/>
  <c r="I80" i="13"/>
  <c r="J80" i="13"/>
  <c r="P80" i="13"/>
  <c r="R80" i="13"/>
  <c r="AA80" i="13"/>
  <c r="C81" i="13" s="1"/>
  <c r="T81" i="13" s="1"/>
  <c r="AC80" i="13"/>
  <c r="I81" i="13"/>
  <c r="J81" i="13"/>
  <c r="P81" i="13"/>
  <c r="R81" i="13"/>
  <c r="AA81" i="13"/>
  <c r="C82" i="13" s="1"/>
  <c r="T82" i="13" s="1"/>
  <c r="AC81" i="13"/>
  <c r="I82" i="13"/>
  <c r="J82" i="13"/>
  <c r="P82" i="13"/>
  <c r="R82" i="13"/>
  <c r="AA82" i="13"/>
  <c r="C83" i="13" s="1"/>
  <c r="T83" i="13" s="1"/>
  <c r="AC82" i="13"/>
  <c r="I83" i="13"/>
  <c r="J83" i="13"/>
  <c r="P83" i="13"/>
  <c r="R83" i="13"/>
  <c r="S83" i="13" s="1"/>
  <c r="AA83" i="13"/>
  <c r="C84" i="13" s="1"/>
  <c r="T84" i="13" s="1"/>
  <c r="AC83" i="13"/>
  <c r="I84" i="13"/>
  <c r="J84" i="13"/>
  <c r="P84" i="13"/>
  <c r="R84" i="13"/>
  <c r="AA84" i="13"/>
  <c r="C85" i="13" s="1"/>
  <c r="T85" i="13" s="1"/>
  <c r="AC84" i="13"/>
  <c r="I85" i="13"/>
  <c r="J85" i="13"/>
  <c r="P85" i="13"/>
  <c r="R85" i="13"/>
  <c r="AA85" i="13"/>
  <c r="C86" i="13" s="1"/>
  <c r="T86" i="13" s="1"/>
  <c r="AC85" i="13"/>
  <c r="I86" i="13"/>
  <c r="J86" i="13"/>
  <c r="P86" i="13"/>
  <c r="R86" i="13"/>
  <c r="AA86" i="13"/>
  <c r="C87" i="13" s="1"/>
  <c r="T87" i="13" s="1"/>
  <c r="AC86" i="13"/>
  <c r="I87" i="13"/>
  <c r="J87" i="13"/>
  <c r="P87" i="13"/>
  <c r="AM87" i="13" s="1"/>
  <c r="R87" i="13"/>
  <c r="AA87" i="13"/>
  <c r="C88" i="13" s="1"/>
  <c r="T88" i="13" s="1"/>
  <c r="AC87" i="13"/>
  <c r="I88" i="13"/>
  <c r="J88" i="13"/>
  <c r="P88" i="13"/>
  <c r="R88" i="13"/>
  <c r="AA88" i="13"/>
  <c r="C89" i="13" s="1"/>
  <c r="T89" i="13" s="1"/>
  <c r="AC88" i="13"/>
  <c r="I89" i="13"/>
  <c r="J89" i="13"/>
  <c r="P89" i="13"/>
  <c r="R89" i="13"/>
  <c r="AA89" i="13"/>
  <c r="C90" i="13" s="1"/>
  <c r="T90" i="13" s="1"/>
  <c r="AC89" i="13"/>
  <c r="I90" i="13"/>
  <c r="J90" i="13"/>
  <c r="P90" i="13"/>
  <c r="R90" i="13"/>
  <c r="AA90" i="13"/>
  <c r="C91" i="13" s="1"/>
  <c r="T91" i="13" s="1"/>
  <c r="AC90" i="13"/>
  <c r="I91" i="13"/>
  <c r="J91" i="13"/>
  <c r="P91" i="13"/>
  <c r="R91" i="13"/>
  <c r="AA91" i="13"/>
  <c r="C92" i="13" s="1"/>
  <c r="T92" i="13" s="1"/>
  <c r="AC91" i="13"/>
  <c r="I92" i="13"/>
  <c r="J92" i="13"/>
  <c r="P92" i="13"/>
  <c r="R92" i="13"/>
  <c r="AA92" i="13"/>
  <c r="C93" i="13" s="1"/>
  <c r="T93" i="13" s="1"/>
  <c r="AC92" i="13"/>
  <c r="I93" i="13"/>
  <c r="J93" i="13"/>
  <c r="P93" i="13"/>
  <c r="R93" i="13"/>
  <c r="S93" i="13" s="1"/>
  <c r="AA93" i="13"/>
  <c r="C94" i="13" s="1"/>
  <c r="T94" i="13" s="1"/>
  <c r="AC93" i="13"/>
  <c r="I94" i="13"/>
  <c r="J94" i="13"/>
  <c r="P94" i="13"/>
  <c r="R94" i="13"/>
  <c r="AA94" i="13"/>
  <c r="C95" i="13" s="1"/>
  <c r="T95" i="13" s="1"/>
  <c r="AC94" i="13"/>
  <c r="I95" i="13"/>
  <c r="J95" i="13"/>
  <c r="P95" i="13"/>
  <c r="R95" i="13"/>
  <c r="AA95" i="13"/>
  <c r="AK95" i="13" s="1"/>
  <c r="AC95" i="13"/>
  <c r="I96" i="13"/>
  <c r="J96" i="13"/>
  <c r="P96" i="13"/>
  <c r="R96" i="13"/>
  <c r="AA96" i="13"/>
  <c r="C97" i="13" s="1"/>
  <c r="T97" i="13" s="1"/>
  <c r="AC96" i="13"/>
  <c r="I97" i="13"/>
  <c r="J97" i="13"/>
  <c r="P97" i="13"/>
  <c r="R97" i="13"/>
  <c r="AA97" i="13"/>
  <c r="C98" i="13" s="1"/>
  <c r="T98" i="13" s="1"/>
  <c r="AC97" i="13"/>
  <c r="I98" i="13"/>
  <c r="J98" i="13"/>
  <c r="P98" i="13"/>
  <c r="R98" i="13"/>
  <c r="AA98" i="13"/>
  <c r="C99" i="13" s="1"/>
  <c r="T99" i="13" s="1"/>
  <c r="AC98" i="13"/>
  <c r="I99" i="13"/>
  <c r="J99" i="13"/>
  <c r="P99" i="13"/>
  <c r="R99" i="13"/>
  <c r="S99" i="13" s="1"/>
  <c r="AA99" i="13"/>
  <c r="C100" i="13" s="1"/>
  <c r="T100" i="13" s="1"/>
  <c r="AC99" i="13"/>
  <c r="I100" i="13"/>
  <c r="J100" i="13"/>
  <c r="P100" i="13"/>
  <c r="R100" i="13"/>
  <c r="AA100" i="13"/>
  <c r="C101" i="13" s="1"/>
  <c r="T101" i="13" s="1"/>
  <c r="AC100" i="13"/>
  <c r="I101" i="13"/>
  <c r="J101" i="13"/>
  <c r="P101" i="13"/>
  <c r="R101" i="13"/>
  <c r="AA101" i="13"/>
  <c r="C102" i="13" s="1"/>
  <c r="T102" i="13" s="1"/>
  <c r="AC101" i="13"/>
  <c r="I102" i="13"/>
  <c r="J102" i="13"/>
  <c r="P102" i="13"/>
  <c r="R102" i="13"/>
  <c r="AA102" i="13"/>
  <c r="C103" i="13" s="1"/>
  <c r="T103" i="13" s="1"/>
  <c r="AC102" i="13"/>
  <c r="J103" i="13"/>
  <c r="P103" i="13"/>
  <c r="R103" i="13"/>
  <c r="AA103" i="13"/>
  <c r="C104" i="13" s="1"/>
  <c r="T104" i="13" s="1"/>
  <c r="AC103" i="13"/>
  <c r="I104" i="13"/>
  <c r="J104" i="13"/>
  <c r="P104" i="13"/>
  <c r="AM104" i="13" s="1"/>
  <c r="R104" i="13"/>
  <c r="Z104" i="13"/>
  <c r="AA104" i="13"/>
  <c r="C105" i="13" s="1"/>
  <c r="T105" i="13" s="1"/>
  <c r="AC104" i="13"/>
  <c r="I105" i="13"/>
  <c r="J105" i="13"/>
  <c r="P105" i="13"/>
  <c r="R105" i="13"/>
  <c r="Z105" i="13"/>
  <c r="AA105" i="13"/>
  <c r="C106" i="13" s="1"/>
  <c r="T106" i="13" s="1"/>
  <c r="AC105" i="13"/>
  <c r="I106" i="13"/>
  <c r="J106" i="13"/>
  <c r="P106" i="13"/>
  <c r="R106" i="13"/>
  <c r="Z106" i="13"/>
  <c r="AA106" i="13"/>
  <c r="C107" i="13" s="1"/>
  <c r="T107" i="13" s="1"/>
  <c r="AC106" i="13"/>
  <c r="I107" i="13"/>
  <c r="L107" i="13" s="1"/>
  <c r="J107" i="13"/>
  <c r="P107" i="13"/>
  <c r="AM107" i="13" s="1"/>
  <c r="R107" i="13"/>
  <c r="Z107" i="13"/>
  <c r="AA107" i="13"/>
  <c r="C108" i="13" s="1"/>
  <c r="AC107" i="13"/>
  <c r="I108" i="13"/>
  <c r="J108" i="13"/>
  <c r="P108" i="13"/>
  <c r="R108" i="13"/>
  <c r="Z108" i="13"/>
  <c r="AA108" i="13"/>
  <c r="AK108" i="13" s="1"/>
  <c r="AC108" i="13"/>
  <c r="AM15" i="13" l="1"/>
  <c r="AJ13" i="13"/>
  <c r="AM14" i="13"/>
  <c r="S15" i="13"/>
  <c r="AM101" i="13"/>
  <c r="AM85" i="13"/>
  <c r="AN85" i="13" s="1"/>
  <c r="S53" i="13"/>
  <c r="V53" i="13" s="1"/>
  <c r="AM48" i="13"/>
  <c r="AM45" i="13"/>
  <c r="AM44" i="13"/>
  <c r="AM25" i="13"/>
  <c r="AM10" i="13"/>
  <c r="AK79" i="13"/>
  <c r="S75" i="13"/>
  <c r="V75" i="13" s="1"/>
  <c r="S60" i="13"/>
  <c r="L27" i="13"/>
  <c r="L23" i="13"/>
  <c r="AM47" i="13"/>
  <c r="AK106" i="13"/>
  <c r="AK102" i="13"/>
  <c r="AK98" i="13"/>
  <c r="AK94" i="13"/>
  <c r="AK90" i="13"/>
  <c r="AK86" i="13"/>
  <c r="AK82" i="13"/>
  <c r="AK78" i="13"/>
  <c r="AK74" i="13"/>
  <c r="AK70" i="13"/>
  <c r="AK66" i="13"/>
  <c r="AK62" i="13"/>
  <c r="AK58" i="13"/>
  <c r="AK54" i="13"/>
  <c r="AK50" i="13"/>
  <c r="S25" i="13"/>
  <c r="L25" i="13"/>
  <c r="AK105" i="13"/>
  <c r="AK101" i="13"/>
  <c r="AK97" i="13"/>
  <c r="AK93" i="13"/>
  <c r="AK89" i="13"/>
  <c r="AK85" i="13"/>
  <c r="AK81" i="13"/>
  <c r="AK77" i="13"/>
  <c r="AK73" i="13"/>
  <c r="AK69" i="13"/>
  <c r="AK65" i="13"/>
  <c r="AK61" i="13"/>
  <c r="AK57" i="13"/>
  <c r="AK53" i="13"/>
  <c r="AK49" i="13"/>
  <c r="AN101" i="13"/>
  <c r="AJ9" i="13"/>
  <c r="AK104" i="13"/>
  <c r="AK100" i="13"/>
  <c r="AK96" i="13"/>
  <c r="AK92" i="13"/>
  <c r="AK88" i="13"/>
  <c r="AK84" i="13"/>
  <c r="AK80" i="13"/>
  <c r="AK76" i="13"/>
  <c r="AK72" i="13"/>
  <c r="AK68" i="13"/>
  <c r="AK64" i="13"/>
  <c r="AK60" i="13"/>
  <c r="AK56" i="13"/>
  <c r="AK52" i="13"/>
  <c r="S48" i="13"/>
  <c r="S44" i="13"/>
  <c r="S27" i="13"/>
  <c r="S23" i="13"/>
  <c r="AK107" i="13"/>
  <c r="AK103" i="13"/>
  <c r="AK99" i="13"/>
  <c r="AK91" i="13"/>
  <c r="AK87" i="13"/>
  <c r="AK83" i="13"/>
  <c r="AK75" i="13"/>
  <c r="AK71" i="13"/>
  <c r="AK67" i="13"/>
  <c r="AK63" i="13"/>
  <c r="AK59" i="13"/>
  <c r="AK55" i="13"/>
  <c r="AK51" i="13"/>
  <c r="S91" i="13"/>
  <c r="S89" i="13"/>
  <c r="AN78" i="13"/>
  <c r="AM57" i="13"/>
  <c r="AN57" i="13" s="1"/>
  <c r="L104" i="13"/>
  <c r="L103" i="13"/>
  <c r="L99" i="13"/>
  <c r="L96" i="13"/>
  <c r="S74" i="13"/>
  <c r="AM73" i="13"/>
  <c r="AM72" i="13"/>
  <c r="AN72" i="13" s="1"/>
  <c r="S71" i="13"/>
  <c r="V71" i="13" s="1"/>
  <c r="AM70" i="13"/>
  <c r="AM69" i="13"/>
  <c r="AN69" i="13" s="1"/>
  <c r="AM68" i="13"/>
  <c r="AN68" i="13" s="1"/>
  <c r="AM67" i="13"/>
  <c r="AN67" i="13" s="1"/>
  <c r="AM66" i="13"/>
  <c r="AN66" i="13" s="1"/>
  <c r="L65" i="13"/>
  <c r="AM55" i="13"/>
  <c r="AN55" i="13" s="1"/>
  <c r="AM38" i="13"/>
  <c r="AM37" i="13"/>
  <c r="AM36" i="13"/>
  <c r="AM33" i="13"/>
  <c r="AM31" i="13"/>
  <c r="AM30" i="13"/>
  <c r="AM28" i="13"/>
  <c r="S26" i="13"/>
  <c r="S24" i="13"/>
  <c r="AM20" i="13"/>
  <c r="AM19" i="13"/>
  <c r="AM11" i="13"/>
  <c r="S10" i="13"/>
  <c r="S96" i="13"/>
  <c r="L98" i="13"/>
  <c r="L97" i="13"/>
  <c r="S101" i="13"/>
  <c r="AM98" i="13"/>
  <c r="AN98" i="13" s="1"/>
  <c r="AM82" i="13"/>
  <c r="AN82" i="13" s="1"/>
  <c r="L75" i="13"/>
  <c r="L74" i="13"/>
  <c r="L72" i="13"/>
  <c r="L71" i="13"/>
  <c r="L67" i="13"/>
  <c r="AM65" i="13"/>
  <c r="AN65" i="13" s="1"/>
  <c r="AM64" i="13"/>
  <c r="AM62" i="13"/>
  <c r="AN62" i="13" s="1"/>
  <c r="AM41" i="13"/>
  <c r="L35" i="13"/>
  <c r="L34" i="13"/>
  <c r="L31" i="13"/>
  <c r="L108" i="13"/>
  <c r="L106" i="13"/>
  <c r="L105" i="13"/>
  <c r="AM103" i="13"/>
  <c r="AN103" i="13" s="1"/>
  <c r="S95" i="13"/>
  <c r="V95" i="13" s="1"/>
  <c r="AM92" i="13"/>
  <c r="L91" i="13"/>
  <c r="V91" i="13"/>
  <c r="L90" i="13"/>
  <c r="L89" i="13"/>
  <c r="L88" i="13"/>
  <c r="S80" i="13"/>
  <c r="AM79" i="13"/>
  <c r="AN79" i="13" s="1"/>
  <c r="AM61" i="13"/>
  <c r="AN61" i="13" s="1"/>
  <c r="AM58" i="13"/>
  <c r="AN58" i="13" s="1"/>
  <c r="S56" i="13"/>
  <c r="V56" i="13" s="1"/>
  <c r="S54" i="13"/>
  <c r="V54" i="13" s="1"/>
  <c r="S38" i="13"/>
  <c r="S36" i="13"/>
  <c r="S34" i="13"/>
  <c r="S30" i="13"/>
  <c r="L29" i="13"/>
  <c r="S22" i="13"/>
  <c r="L21" i="13"/>
  <c r="S20" i="13"/>
  <c r="AM17" i="13"/>
  <c r="AM16" i="13"/>
  <c r="L11" i="13"/>
  <c r="AM91" i="13"/>
  <c r="AN91" i="13" s="1"/>
  <c r="AM105" i="13"/>
  <c r="AN105" i="13" s="1"/>
  <c r="AM95" i="13"/>
  <c r="L83" i="13"/>
  <c r="L82" i="13"/>
  <c r="L81" i="13"/>
  <c r="L80" i="13"/>
  <c r="AM77" i="13"/>
  <c r="AN77" i="13" s="1"/>
  <c r="S67" i="13"/>
  <c r="V67" i="13" s="1"/>
  <c r="AM56" i="13"/>
  <c r="AM54" i="13"/>
  <c r="AN54" i="13" s="1"/>
  <c r="AM52" i="13"/>
  <c r="AN52" i="13" s="1"/>
  <c r="AM50" i="13"/>
  <c r="AN50" i="13" s="1"/>
  <c r="AM49" i="13"/>
  <c r="AN49" i="13" s="1"/>
  <c r="AM40" i="13"/>
  <c r="AM35" i="13"/>
  <c r="AM34" i="13"/>
  <c r="L18" i="13"/>
  <c r="S107" i="13"/>
  <c r="V107" i="13" s="1"/>
  <c r="S106" i="13"/>
  <c r="V106" i="13" s="1"/>
  <c r="S105" i="13"/>
  <c r="V105" i="13" s="1"/>
  <c r="AM93" i="13"/>
  <c r="AN93" i="13" s="1"/>
  <c r="S85" i="13"/>
  <c r="V85" i="13" s="1"/>
  <c r="AN73" i="13"/>
  <c r="AN70" i="13"/>
  <c r="S64" i="13"/>
  <c r="S62" i="13"/>
  <c r="V62" i="13" s="1"/>
  <c r="S40" i="13"/>
  <c r="S39" i="13"/>
  <c r="L36" i="13"/>
  <c r="S35" i="13"/>
  <c r="S11" i="13"/>
  <c r="S9" i="13"/>
  <c r="V9" i="13" s="1"/>
  <c r="AA9" i="13" s="1"/>
  <c r="S102" i="13"/>
  <c r="V102" i="13" s="1"/>
  <c r="AM102" i="13"/>
  <c r="AN102" i="13" s="1"/>
  <c r="S88" i="13"/>
  <c r="AM88" i="13"/>
  <c r="AN88" i="13" s="1"/>
  <c r="S51" i="13"/>
  <c r="V51" i="13" s="1"/>
  <c r="AM51" i="13"/>
  <c r="AN51" i="13" s="1"/>
  <c r="AN64" i="13"/>
  <c r="AM18" i="13"/>
  <c r="AM89" i="13"/>
  <c r="AN89" i="13" s="1"/>
  <c r="S86" i="13"/>
  <c r="V86" i="13" s="1"/>
  <c r="AM86" i="13"/>
  <c r="AN86" i="13" s="1"/>
  <c r="S29" i="13"/>
  <c r="AM29" i="13"/>
  <c r="S21" i="13"/>
  <c r="AM21" i="13"/>
  <c r="AM71" i="13"/>
  <c r="AN71" i="13" s="1"/>
  <c r="AM108" i="13"/>
  <c r="AN108" i="13" s="1"/>
  <c r="V89" i="13"/>
  <c r="L68" i="13"/>
  <c r="AM106" i="13"/>
  <c r="AN106" i="13" s="1"/>
  <c r="AM99" i="13"/>
  <c r="AN99" i="13" s="1"/>
  <c r="AM97" i="13"/>
  <c r="AN97" i="13" s="1"/>
  <c r="S97" i="13"/>
  <c r="S94" i="13"/>
  <c r="V94" i="13" s="1"/>
  <c r="AM94" i="13"/>
  <c r="AN94" i="13" s="1"/>
  <c r="AM83" i="13"/>
  <c r="AN83" i="13" s="1"/>
  <c r="AM81" i="13"/>
  <c r="AN81" i="13" s="1"/>
  <c r="S81" i="13"/>
  <c r="V81" i="13" s="1"/>
  <c r="S78" i="13"/>
  <c r="V78" i="13" s="1"/>
  <c r="S63" i="13"/>
  <c r="V63" i="13" s="1"/>
  <c r="AM63" i="13"/>
  <c r="S37" i="13"/>
  <c r="AM22" i="13"/>
  <c r="AN87" i="13"/>
  <c r="AM96" i="13"/>
  <c r="S103" i="13"/>
  <c r="V103" i="13" s="1"/>
  <c r="V99" i="13"/>
  <c r="V97" i="13"/>
  <c r="C96" i="13"/>
  <c r="T96" i="13" s="1"/>
  <c r="V96" i="13" s="1"/>
  <c r="AN95" i="13"/>
  <c r="S87" i="13"/>
  <c r="V87" i="13" s="1"/>
  <c r="V83" i="13"/>
  <c r="C80" i="13"/>
  <c r="T80" i="13" s="1"/>
  <c r="S73" i="13"/>
  <c r="V73" i="13" s="1"/>
  <c r="S69" i="13"/>
  <c r="V69" i="13" s="1"/>
  <c r="S68" i="13"/>
  <c r="V68" i="13" s="1"/>
  <c r="S49" i="13"/>
  <c r="S42" i="13"/>
  <c r="AM42" i="13"/>
  <c r="S19" i="13"/>
  <c r="S12" i="13"/>
  <c r="AM12" i="13"/>
  <c r="AM53" i="13"/>
  <c r="AN53" i="13" s="1"/>
  <c r="AM80" i="13"/>
  <c r="AN80" i="13" s="1"/>
  <c r="L102" i="13"/>
  <c r="S100" i="13"/>
  <c r="L95" i="13"/>
  <c r="L94" i="13"/>
  <c r="S92" i="13"/>
  <c r="V92" i="13" s="1"/>
  <c r="L87" i="13"/>
  <c r="L86" i="13"/>
  <c r="S84" i="13"/>
  <c r="V84" i="13" s="1"/>
  <c r="L79" i="13"/>
  <c r="V79" i="13"/>
  <c r="L78" i="13"/>
  <c r="S76" i="13"/>
  <c r="V76" i="13" s="1"/>
  <c r="S66" i="13"/>
  <c r="V66" i="13" s="1"/>
  <c r="L64" i="13"/>
  <c r="L63" i="13"/>
  <c r="S59" i="13"/>
  <c r="V59" i="13" s="1"/>
  <c r="L49" i="13"/>
  <c r="L45" i="13"/>
  <c r="S32" i="13"/>
  <c r="S28" i="13"/>
  <c r="L19" i="13"/>
  <c r="S18" i="13"/>
  <c r="S14" i="13"/>
  <c r="L12" i="13"/>
  <c r="L9" i="13"/>
  <c r="AN56" i="13"/>
  <c r="AN59" i="13"/>
  <c r="AN75" i="13"/>
  <c r="AM84" i="13"/>
  <c r="AN84" i="13" s="1"/>
  <c r="AM100" i="13"/>
  <c r="AN100" i="13" s="1"/>
  <c r="AN104" i="13"/>
  <c r="AN107" i="13"/>
  <c r="S108" i="13"/>
  <c r="S104" i="13"/>
  <c r="L101" i="13"/>
  <c r="V101" i="13"/>
  <c r="L100" i="13"/>
  <c r="S98" i="13"/>
  <c r="V98" i="13" s="1"/>
  <c r="L93" i="13"/>
  <c r="V93" i="13"/>
  <c r="L92" i="13"/>
  <c r="S90" i="13"/>
  <c r="V90" i="13" s="1"/>
  <c r="L85" i="13"/>
  <c r="L84" i="13"/>
  <c r="S82" i="13"/>
  <c r="V82" i="13" s="1"/>
  <c r="L77" i="13"/>
  <c r="V77" i="13"/>
  <c r="L76" i="13"/>
  <c r="S72" i="13"/>
  <c r="S70" i="13"/>
  <c r="V70" i="13" s="1"/>
  <c r="S65" i="13"/>
  <c r="L60" i="13"/>
  <c r="L59" i="13"/>
  <c r="S55" i="13"/>
  <c r="V55" i="13" s="1"/>
  <c r="S52" i="13"/>
  <c r="S50" i="13"/>
  <c r="V50" i="13" s="1"/>
  <c r="L38" i="13"/>
  <c r="S33" i="13"/>
  <c r="L28" i="13"/>
  <c r="L24" i="13"/>
  <c r="L17" i="13"/>
  <c r="S16" i="13"/>
  <c r="L15" i="13"/>
  <c r="S13" i="13"/>
  <c r="L10" i="13"/>
  <c r="AM32" i="13"/>
  <c r="AN60" i="13"/>
  <c r="AN63" i="13"/>
  <c r="AM74" i="13"/>
  <c r="AN74" i="13" s="1"/>
  <c r="AN76" i="13"/>
  <c r="AM90" i="13"/>
  <c r="AN90" i="13" s="1"/>
  <c r="AN92" i="13"/>
  <c r="AN96" i="13"/>
  <c r="C10" i="13"/>
  <c r="T10" i="13" s="1"/>
  <c r="V64" i="13"/>
  <c r="V52" i="13"/>
  <c r="S31" i="13"/>
  <c r="V72" i="13"/>
  <c r="V100" i="13"/>
  <c r="V88" i="13"/>
  <c r="V74" i="13"/>
  <c r="L70" i="13"/>
  <c r="L62" i="13"/>
  <c r="L58" i="13"/>
  <c r="V58" i="13"/>
  <c r="L54" i="13"/>
  <c r="L50" i="13"/>
  <c r="L22" i="13"/>
  <c r="L14" i="13"/>
  <c r="V60" i="13"/>
  <c r="V104" i="13"/>
  <c r="L73" i="13"/>
  <c r="L69" i="13"/>
  <c r="L61" i="13"/>
  <c r="L57" i="13"/>
  <c r="L53" i="13"/>
  <c r="S17" i="13"/>
  <c r="V65" i="13"/>
  <c r="V61" i="13"/>
  <c r="V57" i="13"/>
  <c r="L48" i="13"/>
  <c r="S46" i="13"/>
  <c r="S47" i="13"/>
  <c r="L46" i="13"/>
  <c r="S45" i="13"/>
  <c r="L44" i="13"/>
  <c r="S43" i="13"/>
  <c r="L43" i="13"/>
  <c r="L42" i="13"/>
  <c r="S41" i="13"/>
  <c r="L41" i="13"/>
  <c r="T108" i="13"/>
  <c r="V108" i="13" s="1"/>
  <c r="Z2" i="13"/>
  <c r="AN9" i="13" l="1"/>
  <c r="AK9" i="13"/>
  <c r="V80" i="13"/>
  <c r="V10" i="13"/>
  <c r="AA10" i="13" s="1"/>
  <c r="AC9" i="13"/>
  <c r="AC10" i="13" l="1"/>
  <c r="AK10" i="13"/>
  <c r="C11" i="13"/>
  <c r="T11" i="13" s="1"/>
  <c r="V11" i="13" s="1"/>
  <c r="AA11" i="13" s="1"/>
  <c r="AN10" i="13"/>
  <c r="AN11" i="13" l="1"/>
  <c r="AK11" i="13"/>
  <c r="C12" i="13"/>
  <c r="T12" i="13" s="1"/>
  <c r="V12" i="13" s="1"/>
  <c r="AA12" i="13" s="1"/>
  <c r="AC11" i="13"/>
  <c r="AN12" i="13" l="1"/>
  <c r="AK12" i="13"/>
  <c r="AC12" i="13"/>
  <c r="C13" i="13"/>
  <c r="T13" i="13" s="1"/>
  <c r="V13" i="13" s="1"/>
  <c r="AA13" i="13" s="1"/>
  <c r="AN13" i="13" l="1"/>
  <c r="AK13" i="13"/>
  <c r="C14" i="13"/>
  <c r="T14" i="13" s="1"/>
  <c r="V14" i="13" s="1"/>
  <c r="AA14" i="13" s="1"/>
  <c r="AC13" i="13"/>
  <c r="AN14" i="13" l="1"/>
  <c r="AK14" i="13"/>
  <c r="AC14" i="13"/>
  <c r="C15" i="13"/>
  <c r="T15" i="13" s="1"/>
  <c r="V15" i="13" s="1"/>
  <c r="AA15" i="13" s="1"/>
  <c r="AC15" i="13" s="1"/>
  <c r="AN15" i="13" l="1"/>
  <c r="AK15" i="13"/>
  <c r="C16" i="13"/>
  <c r="T16" i="13" s="1"/>
  <c r="V16" i="13" s="1"/>
  <c r="AA16" i="13" s="1"/>
  <c r="AC16" i="13" s="1"/>
  <c r="AN16" i="13" l="1"/>
  <c r="AK16" i="13"/>
  <c r="C17" i="13"/>
  <c r="T17" i="13" s="1"/>
  <c r="V17" i="13" s="1"/>
  <c r="AA17" i="13" s="1"/>
  <c r="AN17" i="13" l="1"/>
  <c r="AK17" i="13"/>
  <c r="AC17" i="13"/>
  <c r="C18" i="13"/>
  <c r="T18" i="13" s="1"/>
  <c r="V18" i="13" s="1"/>
  <c r="AA18" i="13" s="1"/>
  <c r="C19" i="13" s="1"/>
  <c r="T19" i="13" s="1"/>
  <c r="V19" i="13" s="1"/>
  <c r="AA19" i="13" s="1"/>
  <c r="AN19" i="13" l="1"/>
  <c r="AK19" i="13"/>
  <c r="AN18" i="13"/>
  <c r="AK18" i="13"/>
  <c r="AC18" i="13"/>
  <c r="C20" i="13"/>
  <c r="T20" i="13" s="1"/>
  <c r="V20" i="13" s="1"/>
  <c r="AA20" i="13" s="1"/>
  <c r="AC19" i="13"/>
  <c r="AN20" i="13" l="1"/>
  <c r="AK20" i="13"/>
  <c r="AC20" i="13"/>
  <c r="C21" i="13"/>
  <c r="T21" i="13" s="1"/>
  <c r="V21" i="13" s="1"/>
  <c r="AA21" i="13" s="1"/>
  <c r="AN21" i="13" l="1"/>
  <c r="AK21" i="13"/>
  <c r="C22" i="13"/>
  <c r="T22" i="13" s="1"/>
  <c r="V22" i="13" s="1"/>
  <c r="AA22" i="13" s="1"/>
  <c r="AC21" i="13"/>
  <c r="AN22" i="13" l="1"/>
  <c r="AK22" i="13"/>
  <c r="C23" i="13"/>
  <c r="T23" i="13" s="1"/>
  <c r="V23" i="13" s="1"/>
  <c r="AA23" i="13" s="1"/>
  <c r="AC22" i="13"/>
  <c r="AN23" i="13" l="1"/>
  <c r="AK23" i="13"/>
  <c r="AC23" i="13"/>
  <c r="C24" i="13"/>
  <c r="T24" i="13" s="1"/>
  <c r="V24" i="13" s="1"/>
  <c r="AA24" i="13" s="1"/>
  <c r="AC24" i="13" l="1"/>
  <c r="AK24" i="13"/>
  <c r="AN24" i="13"/>
  <c r="C25" i="13"/>
  <c r="T25" i="13" s="1"/>
  <c r="V25" i="13" s="1"/>
  <c r="AA25" i="13" s="1"/>
  <c r="AK25" i="13" s="1"/>
  <c r="AN25" i="13" l="1"/>
  <c r="C26" i="13"/>
  <c r="T26" i="13" s="1"/>
  <c r="V26" i="13" s="1"/>
  <c r="AA26" i="13" s="1"/>
  <c r="AK26" i="13" s="1"/>
  <c r="AC25" i="13"/>
  <c r="AN26" i="13" l="1"/>
  <c r="AC26" i="13"/>
  <c r="C27" i="13"/>
  <c r="T27" i="13" s="1"/>
  <c r="V27" i="13" s="1"/>
  <c r="AA27" i="13" s="1"/>
  <c r="AK27" i="13" s="1"/>
  <c r="AN27" i="13" l="1"/>
  <c r="AC27" i="13"/>
  <c r="C28" i="13"/>
  <c r="T28" i="13" s="1"/>
  <c r="V28" i="13" s="1"/>
  <c r="AA28" i="13" s="1"/>
  <c r="AK28" i="13" s="1"/>
  <c r="AN28" i="13" l="1"/>
  <c r="AC28" i="13"/>
  <c r="C29" i="13"/>
  <c r="T29" i="13" s="1"/>
  <c r="V29" i="13" s="1"/>
  <c r="AA29" i="13" s="1"/>
  <c r="AK29" i="13" s="1"/>
  <c r="AN29" i="13" l="1"/>
  <c r="AC29" i="13"/>
  <c r="C30" i="13"/>
  <c r="T30" i="13" s="1"/>
  <c r="V30" i="13" s="1"/>
  <c r="AA30" i="13" s="1"/>
  <c r="AK30" i="13" s="1"/>
  <c r="AN30" i="13" l="1"/>
  <c r="C31" i="13"/>
  <c r="T31" i="13" s="1"/>
  <c r="V31" i="13" s="1"/>
  <c r="AA31" i="13" s="1"/>
  <c r="AK31" i="13" s="1"/>
  <c r="AC30" i="13"/>
  <c r="AN31" i="13" l="1"/>
  <c r="AC31" i="13"/>
  <c r="C32" i="13"/>
  <c r="T32" i="13" s="1"/>
  <c r="V32" i="13" s="1"/>
  <c r="AA32" i="13" s="1"/>
  <c r="AK32" i="13" s="1"/>
  <c r="AN32" i="13" l="1"/>
  <c r="AC32" i="13"/>
  <c r="C33" i="13"/>
  <c r="T33" i="13" s="1"/>
  <c r="V33" i="13" s="1"/>
  <c r="AA33" i="13" s="1"/>
  <c r="AK33" i="13" s="1"/>
  <c r="AN33" i="13" l="1"/>
  <c r="C34" i="13"/>
  <c r="T34" i="13" s="1"/>
  <c r="V34" i="13" s="1"/>
  <c r="AA34" i="13" s="1"/>
  <c r="AK34" i="13" s="1"/>
  <c r="AC33" i="13"/>
  <c r="AN34" i="13" l="1"/>
  <c r="C35" i="13"/>
  <c r="T35" i="13" s="1"/>
  <c r="V35" i="13" s="1"/>
  <c r="AA35" i="13" s="1"/>
  <c r="AK35" i="13" s="1"/>
  <c r="AC34" i="13"/>
  <c r="AN35" i="13" l="1"/>
  <c r="AC35" i="13"/>
  <c r="C36" i="13"/>
  <c r="T36" i="13" s="1"/>
  <c r="V36" i="13" s="1"/>
  <c r="AA36" i="13" s="1"/>
  <c r="AK36" i="13" s="1"/>
  <c r="AN36" i="13" l="1"/>
  <c r="C37" i="13"/>
  <c r="T37" i="13" s="1"/>
  <c r="V37" i="13" s="1"/>
  <c r="AA37" i="13" s="1"/>
  <c r="AK37" i="13" s="1"/>
  <c r="AC36" i="13"/>
  <c r="AN37" i="13" l="1"/>
  <c r="AC37" i="13"/>
  <c r="C38" i="13"/>
  <c r="T38" i="13" s="1"/>
  <c r="V38" i="13" s="1"/>
  <c r="AA38" i="13" s="1"/>
  <c r="AK38" i="13" s="1"/>
  <c r="AN38" i="13" l="1"/>
  <c r="C39" i="13"/>
  <c r="T39" i="13" s="1"/>
  <c r="V39" i="13" s="1"/>
  <c r="AA39" i="13" s="1"/>
  <c r="AK39" i="13" s="1"/>
  <c r="AC38" i="13"/>
  <c r="AN39" i="13" l="1"/>
  <c r="C40" i="13"/>
  <c r="T40" i="13" s="1"/>
  <c r="V40" i="13" s="1"/>
  <c r="AA40" i="13" s="1"/>
  <c r="AK40" i="13" s="1"/>
  <c r="AC39" i="13"/>
  <c r="AN40" i="13" l="1"/>
  <c r="C41" i="13"/>
  <c r="T41" i="13" s="1"/>
  <c r="V41" i="13" s="1"/>
  <c r="AA41" i="13" s="1"/>
  <c r="AK41" i="13" s="1"/>
  <c r="AC40" i="13"/>
  <c r="AN41" i="13" l="1"/>
  <c r="AC41" i="13"/>
  <c r="C42" i="13"/>
  <c r="T42" i="13" s="1"/>
  <c r="V42" i="13" s="1"/>
  <c r="AA42" i="13" s="1"/>
  <c r="AK42" i="13" s="1"/>
  <c r="AN42" i="13" l="1"/>
  <c r="AC42" i="13"/>
  <c r="C43" i="13"/>
  <c r="T43" i="13" s="1"/>
  <c r="V43" i="13" s="1"/>
  <c r="AA43" i="13" s="1"/>
  <c r="AK43" i="13" s="1"/>
  <c r="AN43" i="13" l="1"/>
  <c r="AC43" i="13"/>
  <c r="C44" i="13"/>
  <c r="T44" i="13" s="1"/>
  <c r="V44" i="13" s="1"/>
  <c r="AA44" i="13" s="1"/>
  <c r="AK44" i="13" s="1"/>
  <c r="AN44" i="13" l="1"/>
  <c r="AC44" i="13"/>
  <c r="C45" i="13"/>
  <c r="T45" i="13" s="1"/>
  <c r="V45" i="13" s="1"/>
  <c r="AA45" i="13" s="1"/>
  <c r="AK45" i="13" s="1"/>
  <c r="AN45" i="13" l="1"/>
  <c r="AC45" i="13"/>
  <c r="C46" i="13"/>
  <c r="T46" i="13" s="1"/>
  <c r="V46" i="13" s="1"/>
  <c r="AA46" i="13" s="1"/>
  <c r="AK46" i="13" s="1"/>
  <c r="AN46" i="13" l="1"/>
  <c r="AC46" i="13"/>
  <c r="C47" i="13"/>
  <c r="T47" i="13" s="1"/>
  <c r="V47" i="13" s="1"/>
  <c r="AA47" i="13" s="1"/>
  <c r="AK47" i="13" s="1"/>
  <c r="AN47" i="13" l="1"/>
  <c r="AC47" i="13"/>
  <c r="C48" i="13"/>
  <c r="T48" i="13" s="1"/>
  <c r="V48" i="13" s="1"/>
  <c r="AA48" i="13" s="1"/>
  <c r="AK48" i="13" s="1"/>
  <c r="D4" i="13" l="1"/>
  <c r="AN48" i="13"/>
  <c r="AC48" i="13"/>
  <c r="P4" i="13" s="1"/>
  <c r="C49" i="13"/>
  <c r="C5" i="13"/>
  <c r="M5" i="13"/>
  <c r="O5" i="13"/>
  <c r="Q5" i="13" l="1"/>
  <c r="T49" i="13"/>
  <c r="V49" i="13" s="1"/>
  <c r="U4" i="13"/>
  <c r="Z4" i="13"/>
</calcChain>
</file>

<file path=xl/sharedStrings.xml><?xml version="1.0" encoding="utf-8"?>
<sst xmlns="http://schemas.openxmlformats.org/spreadsheetml/2006/main" count="529" uniqueCount="84">
  <si>
    <t>通貨ペア</t>
  </si>
  <si>
    <t>時間足</t>
  </si>
  <si>
    <t>日足</t>
  </si>
  <si>
    <t>当初資金</t>
  </si>
  <si>
    <t>最終資金</t>
  </si>
  <si>
    <t>エントリー理由</t>
  </si>
  <si>
    <t>決済理由</t>
  </si>
  <si>
    <t>・トレーリングストップ（ダウ理論）
（利益と逆に高値or安値更新したら決済）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</si>
  <si>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</si>
  <si>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</si>
  <si>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</si>
  <si>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</si>
  <si>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</si>
  <si>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</si>
  <si>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</si>
  <si>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</si>
  <si>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</si>
  <si>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</si>
  <si>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</si>
  <si>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</si>
  <si>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open</t>
  </si>
  <si>
    <t>高値</t>
  </si>
  <si>
    <t>安値</t>
  </si>
  <si>
    <t>close</t>
  </si>
  <si>
    <t>実体</t>
  </si>
  <si>
    <t>陽陰</t>
  </si>
  <si>
    <t>ひげ</t>
  </si>
  <si>
    <t>判定</t>
  </si>
  <si>
    <t>エントリー</t>
  </si>
  <si>
    <t>ロスカットレート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</si>
  <si>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</si>
  <si>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</si>
  <si>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</si>
  <si>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</si>
  <si>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</si>
  <si>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</si>
  <si>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</si>
  <si>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</si>
  <si>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</si>
  <si>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</si>
  <si>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</si>
  <si>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ent前にロスカットレートに行ったか</t>
  </si>
  <si>
    <t>売</t>
  </si>
  <si>
    <t>買</t>
  </si>
  <si>
    <t>検証終了通貨</t>
  </si>
  <si>
    <t>ルール</t>
  </si>
  <si>
    <t>終了日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</si>
  <si>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</si>
  <si>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</si>
  <si>
    <t>Y</t>
    <phoneticPr fontId="8"/>
  </si>
  <si>
    <t>建値へ変更で損減らせた？
もしくは利益減った？
翌足以降、足単位で見ること</t>
    <phoneticPr fontId="8"/>
  </si>
  <si>
    <t>N</t>
    <phoneticPr fontId="8"/>
  </si>
  <si>
    <t>何本目にentになったか</t>
    <phoneticPr fontId="8"/>
  </si>
  <si>
    <t>Y（利益０になっちゃう）</t>
    <rPh sb="2" eb="4">
      <t>リエキ</t>
    </rPh>
    <phoneticPr fontId="8"/>
  </si>
  <si>
    <t>Y（±０にできた）</t>
    <phoneticPr fontId="8"/>
  </si>
  <si>
    <t>レート</t>
    <phoneticPr fontId="8"/>
  </si>
  <si>
    <t>売</t>
    <phoneticPr fontId="8"/>
  </si>
  <si>
    <t>勝率</t>
    <rPh sb="0" eb="2">
      <t>ショウリツ</t>
    </rPh>
    <phoneticPr fontId="8"/>
  </si>
  <si>
    <t>勝ち額</t>
    <rPh sb="0" eb="1">
      <t>カ</t>
    </rPh>
    <rPh sb="2" eb="3">
      <t>ガク</t>
    </rPh>
    <phoneticPr fontId="8"/>
  </si>
  <si>
    <t>総資金</t>
    <rPh sb="0" eb="1">
      <t>ソウ</t>
    </rPh>
    <rPh sb="1" eb="3">
      <t>シキン</t>
    </rPh>
    <phoneticPr fontId="8"/>
  </si>
  <si>
    <t>勝ち</t>
    <rPh sb="0" eb="1">
      <t>カ</t>
    </rPh>
    <phoneticPr fontId="8"/>
  </si>
  <si>
    <t>負け</t>
    <rPh sb="0" eb="1">
      <t>マ</t>
    </rPh>
    <phoneticPr fontId="8"/>
  </si>
  <si>
    <t>USD/JPY</t>
    <phoneticPr fontId="8"/>
  </si>
  <si>
    <t>引き分け</t>
    <rPh sb="0" eb="1">
      <t>ヒ</t>
    </rPh>
    <rPh sb="2" eb="3">
      <t>ワ</t>
    </rPh>
    <phoneticPr fontId="8"/>
  </si>
  <si>
    <t>日足</t>
    <rPh sb="0" eb="2">
      <t>ヒアシ</t>
    </rPh>
    <phoneticPr fontId="8"/>
  </si>
  <si>
    <t>次の足で損切りになった場合は、Nにしている。</t>
    <rPh sb="0" eb="1">
      <t>ツギ</t>
    </rPh>
    <rPh sb="2" eb="3">
      <t>アシ</t>
    </rPh>
    <rPh sb="4" eb="6">
      <t>ソンギ</t>
    </rPh>
    <rPh sb="11" eb="13">
      <t>バアイ</t>
    </rPh>
    <phoneticPr fontId="8"/>
  </si>
  <si>
    <t>OK</t>
    <phoneticPr fontId="8"/>
  </si>
  <si>
    <t>ok</t>
    <phoneticPr fontId="8"/>
  </si>
  <si>
    <t>Y</t>
    <phoneticPr fontId="8"/>
  </si>
  <si>
    <t>OK</t>
    <phoneticPr fontId="8"/>
  </si>
  <si>
    <t>リワード/リスク</t>
    <phoneticPr fontId="8"/>
  </si>
  <si>
    <t>リスク</t>
    <phoneticPr fontId="8"/>
  </si>
  <si>
    <t>リワード</t>
    <phoneticPr fontId="8"/>
  </si>
  <si>
    <t>最大リワードレート</t>
    <rPh sb="0" eb="2">
      <t>サイダイ</t>
    </rPh>
    <phoneticPr fontId="8"/>
  </si>
  <si>
    <t>最大リワード/リスク</t>
    <phoneticPr fontId="8"/>
  </si>
  <si>
    <t>最大リワード</t>
    <phoneticPr fontId="8"/>
  </si>
  <si>
    <t>pips</t>
    <phoneticPr fontId="8"/>
  </si>
  <si>
    <t>MAに触れてEB出現でエントリー待ち、EB高値or安値ブレイクでエントリー。
EB出現後、先にロスカットレートに行った場合は、前回高安値を更新したらキャンセル。
更新しない場合は、ダウでトレード方向を否定したらキャンセル。</t>
    <rPh sb="41" eb="43">
      <t>シュツゲン</t>
    </rPh>
    <rPh sb="43" eb="44">
      <t>ゴ</t>
    </rPh>
    <rPh sb="45" eb="46">
      <t>サキ</t>
    </rPh>
    <rPh sb="56" eb="57">
      <t>イ</t>
    </rPh>
    <rPh sb="59" eb="61">
      <t>バアイ</t>
    </rPh>
    <rPh sb="63" eb="65">
      <t>ゼンカイ</t>
    </rPh>
    <rPh sb="65" eb="67">
      <t>タカヤス</t>
    </rPh>
    <rPh sb="67" eb="68">
      <t>ネ</t>
    </rPh>
    <rPh sb="69" eb="71">
      <t>コウシン</t>
    </rPh>
    <rPh sb="81" eb="83">
      <t>コウシン</t>
    </rPh>
    <rPh sb="86" eb="88">
      <t>バアイ</t>
    </rPh>
    <rPh sb="97" eb="99">
      <t>ホウコウ</t>
    </rPh>
    <rPh sb="100" eb="102">
      <t>ヒテイ</t>
    </rPh>
    <phoneticPr fontId="8"/>
  </si>
  <si>
    <t>ヒゲ含む？</t>
    <rPh sb="2" eb="3">
      <t>フク</t>
    </rPh>
    <phoneticPr fontId="8"/>
  </si>
  <si>
    <t>N</t>
    <phoneticPr fontId="8"/>
  </si>
  <si>
    <t>Y下</t>
    <rPh sb="1" eb="2">
      <t>シタ</t>
    </rPh>
    <phoneticPr fontId="8"/>
  </si>
  <si>
    <t>EB</t>
    <phoneticPr fontId="8"/>
  </si>
  <si>
    <t>ー</t>
    <phoneticPr fontId="8"/>
  </si>
  <si>
    <t>60%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</si>
</sst>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\ "/>
    <numFmt numFmtId="177" formatCode="#,##0\ ;[Red]\-#,##0\ "/>
    <numFmt numFmtId="178" formatCode="0.0\ ;[Red]\-0.0\ "/>
    <numFmt numFmtId="179" formatCode="0.0%"/>
    <numFmt numFmtId="180" formatCode="&quot;TRUE&quot;;&quot;TRUE&quot;;&quot;FALSE&quot;"/>
    <numFmt numFmtId="181" formatCode="m/d;@"/>
    <numFmt numFmtId="182" formatCode="0.00\ "/>
    <numFmt numFmtId="183" formatCode="#,##0.000"/>
    <numFmt numFmtId="213" formatCode="0_ "/>
    <numFmt numFmtId="216" formatCode="0.00_);[Red]\(0.00\)"/>
    <numFmt numFmtId="217" formatCode="0.0"/>
    <numFmt numFmtId="220" formatCode="0.000\ "/>
  </numFmts>
  <fonts count="12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7" fillId="0" borderId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1" xfId="1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9" fontId="0" fillId="0" borderId="5" xfId="1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80" fontId="0" fillId="0" borderId="0" xfId="0" applyNumberFormat="1">
      <alignment vertical="center"/>
    </xf>
    <xf numFmtId="181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11" borderId="0" xfId="0" applyFill="1">
      <alignment vertical="center"/>
    </xf>
    <xf numFmtId="180" fontId="0" fillId="11" borderId="0" xfId="0" applyNumberFormat="1" applyFill="1">
      <alignment vertical="center"/>
    </xf>
    <xf numFmtId="0" fontId="1" fillId="5" borderId="1" xfId="0" applyFont="1" applyFill="1" applyBorder="1" applyAlignment="1">
      <alignment vertical="center" shrinkToFit="1"/>
    </xf>
    <xf numFmtId="176" fontId="0" fillId="0" borderId="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213" fontId="0" fillId="0" borderId="0" xfId="0" applyNumberFormat="1">
      <alignment vertical="center"/>
    </xf>
    <xf numFmtId="213" fontId="1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13" fontId="10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16" fontId="0" fillId="0" borderId="0" xfId="0" applyNumberFormat="1">
      <alignment vertical="center"/>
    </xf>
    <xf numFmtId="216" fontId="1" fillId="2" borderId="1" xfId="0" applyNumberFormat="1" applyFont="1" applyFill="1" applyBorder="1" applyAlignment="1">
      <alignment horizontal="center" vertical="center"/>
    </xf>
    <xf numFmtId="216" fontId="1" fillId="2" borderId="1" xfId="0" applyNumberFormat="1" applyFont="1" applyFill="1" applyBorder="1" applyAlignment="1">
      <alignment horizontal="center" vertical="center" shrinkToFit="1"/>
    </xf>
    <xf numFmtId="216" fontId="1" fillId="2" borderId="4" xfId="0" applyNumberFormat="1" applyFont="1" applyFill="1" applyBorder="1" applyAlignment="1">
      <alignment vertical="center"/>
    </xf>
    <xf numFmtId="216" fontId="1" fillId="0" borderId="5" xfId="0" applyNumberFormat="1" applyFont="1" applyFill="1" applyBorder="1" applyAlignment="1">
      <alignment vertical="center"/>
    </xf>
    <xf numFmtId="216" fontId="1" fillId="5" borderId="1" xfId="0" applyNumberFormat="1" applyFont="1" applyFill="1" applyBorder="1" applyAlignment="1">
      <alignment horizontal="center" vertical="center" shrinkToFit="1"/>
    </xf>
    <xf numFmtId="216" fontId="2" fillId="0" borderId="1" xfId="0" applyNumberFormat="1" applyFont="1" applyFill="1" applyBorder="1" applyAlignment="1">
      <alignment horizontal="center" vertical="center"/>
    </xf>
    <xf numFmtId="216" fontId="2" fillId="0" borderId="7" xfId="0" applyNumberFormat="1" applyFont="1" applyFill="1" applyBorder="1" applyAlignment="1">
      <alignment horizontal="center" vertical="center"/>
    </xf>
    <xf numFmtId="216" fontId="2" fillId="0" borderId="1" xfId="0" applyNumberFormat="1" applyFont="1" applyFill="1" applyBorder="1" applyAlignment="1">
      <alignment vertical="center"/>
    </xf>
    <xf numFmtId="2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10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6" fontId="2" fillId="11" borderId="1" xfId="0" applyNumberFormat="1" applyFont="1" applyFill="1" applyBorder="1" applyAlignment="1">
      <alignment horizontal="center" vertical="center"/>
    </xf>
    <xf numFmtId="177" fontId="2" fillId="11" borderId="7" xfId="0" applyNumberFormat="1" applyFont="1" applyFill="1" applyBorder="1" applyAlignment="1">
      <alignment horizontal="center" vertical="center"/>
    </xf>
    <xf numFmtId="177" fontId="2" fillId="11" borderId="4" xfId="0" applyNumberFormat="1" applyFont="1" applyFill="1" applyBorder="1" applyAlignment="1">
      <alignment horizontal="center" vertical="center"/>
    </xf>
    <xf numFmtId="178" fontId="2" fillId="11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shrinkToFit="1"/>
    </xf>
    <xf numFmtId="0" fontId="1" fillId="5" borderId="9" xfId="0" applyFont="1" applyFill="1" applyBorder="1" applyAlignment="1">
      <alignment horizontal="center" vertical="center" shrinkToFit="1"/>
    </xf>
    <xf numFmtId="0" fontId="1" fillId="10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8" borderId="10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7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217" fontId="0" fillId="0" borderId="0" xfId="0" applyNumberFormat="1" applyAlignment="1">
      <alignment horizontal="center" vertical="center"/>
    </xf>
    <xf numFmtId="0" fontId="0" fillId="0" borderId="0" xfId="0" applyFont="1" applyFill="1">
      <alignment vertical="center"/>
    </xf>
    <xf numFmtId="180" fontId="0" fillId="0" borderId="0" xfId="0" applyNumberFormat="1" applyFont="1" applyFill="1">
      <alignment vertical="center"/>
    </xf>
    <xf numFmtId="176" fontId="2" fillId="11" borderId="7" xfId="0" applyNumberFormat="1" applyFont="1" applyFill="1" applyBorder="1" applyAlignment="1">
      <alignment horizontal="center" vertical="center"/>
    </xf>
    <xf numFmtId="176" fontId="2" fillId="11" borderId="4" xfId="0" applyNumberFormat="1" applyFont="1" applyFill="1" applyBorder="1" applyAlignment="1">
      <alignment horizontal="center" vertical="center"/>
    </xf>
    <xf numFmtId="220" fontId="2" fillId="11" borderId="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83" fontId="2" fillId="0" borderId="9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183" fontId="2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12" borderId="0" xfId="0" applyFill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0"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2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139700</xdr:rowOff>
    </xdr:from>
    <xdr:to>
      <xdr:col>16</xdr:col>
      <xdr:colOff>304800</xdr:colOff>
      <xdr:row>38</xdr:row>
      <xdr:rowOff>19049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0"/>
          <a:ext cx="10058400" cy="5657849"/>
        </a:xfrm>
        <a:prstGeom prst="rect">
          <a:avLst/>
        </a:prstGeom>
      </xdr:spPr>
    </xdr:pic>
    <xdr:clientData/>
  </xdr:twoCellAnchor>
  <xdr:twoCellAnchor editAs="absolute">
    <xdr:from>
      <xdr:col>0</xdr:col>
      <xdr:colOff>235857</xdr:colOff>
      <xdr:row>1</xdr:row>
      <xdr:rowOff>0</xdr:rowOff>
    </xdr:from>
    <xdr:to>
      <xdr:col>7</xdr:col>
      <xdr:colOff>518721</xdr:colOff>
      <xdr:row>9</xdr:row>
      <xdr:rowOff>20865</xdr:rowOff>
    </xdr:to>
    <xdr:sp macro="" textlink="" fLocksText="0">
      <xdr:nvSpPr>
        <xdr:cNvPr id="11" name="Text Box 12"/>
        <xdr:cNvSpPr txBox="1">
          <a:spLocks noChangeArrowheads="1"/>
        </xdr:cNvSpPr>
      </xdr:nvSpPr>
      <xdr:spPr bwMode="auto">
        <a:xfrm>
          <a:off x="235857" y="163286"/>
          <a:ext cx="4537364" cy="1327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  <a:effectLst/>
        <a:extLst/>
      </xdr:spPr>
      <xdr:txBody>
        <a:bodyPr vertOverflow="clip" wrap="square" lIns="0" tIns="0" rIns="0" bIns="0" anchor="t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青の□が負け、オレンジの□が勝ちトレードです。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□の左端が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EB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の左足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です。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□の上下端が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EB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の右足の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ent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＆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stop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です。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勝ちトレードのみ、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ext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を矢印で記入しています。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よろしくお願いいたします。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14</xdr:col>
      <xdr:colOff>173264</xdr:colOff>
      <xdr:row>20</xdr:row>
      <xdr:rowOff>45357</xdr:rowOff>
    </xdr:from>
    <xdr:to>
      <xdr:col>14</xdr:col>
      <xdr:colOff>173264</xdr:colOff>
      <xdr:row>21</xdr:row>
      <xdr:rowOff>101600</xdr:rowOff>
    </xdr:to>
    <xdr:cxnSp macro="">
      <xdr:nvCxnSpPr>
        <xdr:cNvPr id="6717" name="直線コネクタ 3"/>
        <xdr:cNvCxnSpPr>
          <a:cxnSpLocks noChangeShapeType="1"/>
        </xdr:cNvCxnSpPr>
      </xdr:nvCxnSpPr>
      <xdr:spPr bwMode="auto">
        <a:xfrm>
          <a:off x="8707664" y="3347357"/>
          <a:ext cx="0" cy="221343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568780</xdr:colOff>
      <xdr:row>11</xdr:row>
      <xdr:rowOff>115207</xdr:rowOff>
    </xdr:from>
    <xdr:to>
      <xdr:col>14</xdr:col>
      <xdr:colOff>562429</xdr:colOff>
      <xdr:row>11</xdr:row>
      <xdr:rowOff>115207</xdr:rowOff>
    </xdr:to>
    <xdr:cxnSp macro="">
      <xdr:nvCxnSpPr>
        <xdr:cNvPr id="6718" name="直線コネクタ 14"/>
        <xdr:cNvCxnSpPr>
          <a:cxnSpLocks noChangeShapeType="1"/>
        </xdr:cNvCxnSpPr>
      </xdr:nvCxnSpPr>
      <xdr:spPr bwMode="auto">
        <a:xfrm>
          <a:off x="6038851" y="1911350"/>
          <a:ext cx="3032578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530678</xdr:colOff>
      <xdr:row>11</xdr:row>
      <xdr:rowOff>130628</xdr:rowOff>
    </xdr:from>
    <xdr:to>
      <xdr:col>14</xdr:col>
      <xdr:colOff>530678</xdr:colOff>
      <xdr:row>21</xdr:row>
      <xdr:rowOff>90714</xdr:rowOff>
    </xdr:to>
    <xdr:cxnSp macro="">
      <xdr:nvCxnSpPr>
        <xdr:cNvPr id="6719" name="直線コネクタ 20"/>
        <xdr:cNvCxnSpPr>
          <a:cxnSpLocks noChangeShapeType="1"/>
        </xdr:cNvCxnSpPr>
      </xdr:nvCxnSpPr>
      <xdr:spPr bwMode="auto">
        <a:xfrm>
          <a:off x="9039678" y="1926771"/>
          <a:ext cx="0" cy="1592943"/>
        </a:xfrm>
        <a:prstGeom prst="line">
          <a:avLst/>
        </a:prstGeom>
        <a:noFill/>
        <a:ln w="69850" algn="ctr">
          <a:solidFill>
            <a:srgbClr val="FF6600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431800</xdr:colOff>
      <xdr:row>64</xdr:row>
      <xdr:rowOff>6350</xdr:rowOff>
    </xdr:from>
    <xdr:to>
      <xdr:col>13</xdr:col>
      <xdr:colOff>482600</xdr:colOff>
      <xdr:row>64</xdr:row>
      <xdr:rowOff>6350</xdr:rowOff>
    </xdr:to>
    <xdr:cxnSp macro="">
      <xdr:nvCxnSpPr>
        <xdr:cNvPr id="6724" name="直線コネクタ 21"/>
        <xdr:cNvCxnSpPr>
          <a:cxnSpLocks noChangeShapeType="1"/>
        </xdr:cNvCxnSpPr>
      </xdr:nvCxnSpPr>
      <xdr:spPr bwMode="auto">
        <a:xfrm>
          <a:off x="5918200" y="10572750"/>
          <a:ext cx="2489200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596900</xdr:colOff>
      <xdr:row>63</xdr:row>
      <xdr:rowOff>50800</xdr:rowOff>
    </xdr:from>
    <xdr:to>
      <xdr:col>13</xdr:col>
      <xdr:colOff>450850</xdr:colOff>
      <xdr:row>63</xdr:row>
      <xdr:rowOff>50800</xdr:rowOff>
    </xdr:to>
    <xdr:cxnSp macro="">
      <xdr:nvCxnSpPr>
        <xdr:cNvPr id="6725" name="直線コネクタ 21"/>
        <xdr:cNvCxnSpPr>
          <a:cxnSpLocks noChangeShapeType="1"/>
        </xdr:cNvCxnSpPr>
      </xdr:nvCxnSpPr>
      <xdr:spPr bwMode="auto">
        <a:xfrm>
          <a:off x="7912100" y="10452100"/>
          <a:ext cx="463550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324757</xdr:colOff>
      <xdr:row>23</xdr:row>
      <xdr:rowOff>16329</xdr:rowOff>
    </xdr:from>
    <xdr:to>
      <xdr:col>15</xdr:col>
      <xdr:colOff>152401</xdr:colOff>
      <xdr:row>30</xdr:row>
      <xdr:rowOff>139700</xdr:rowOff>
    </xdr:to>
    <xdr:sp macro="" textlink="">
      <xdr:nvSpPr>
        <xdr:cNvPr id="24" name="上矢印 23"/>
        <xdr:cNvSpPr/>
      </xdr:nvSpPr>
      <xdr:spPr bwMode="auto">
        <a:xfrm>
          <a:off x="8859157" y="3813629"/>
          <a:ext cx="437244" cy="1279071"/>
        </a:xfrm>
        <a:prstGeom prst="upArrow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en-US" altLang="ja-JP" sz="1200" baseline="0"/>
            <a:t>3</a:t>
          </a:r>
        </a:p>
        <a:p>
          <a:pPr algn="ctr"/>
          <a:r>
            <a:rPr kumimoji="1" lang="ja-JP" altLang="en-US" sz="1200" baseline="0"/>
            <a:t>・</a:t>
          </a:r>
          <a:endParaRPr kumimoji="1" lang="en-US" altLang="ja-JP" sz="1200" baseline="0"/>
        </a:p>
        <a:p>
          <a:pPr algn="ctr"/>
          <a:r>
            <a:rPr kumimoji="1" lang="en-US" altLang="ja-JP" sz="1200" baseline="0"/>
            <a:t>4</a:t>
          </a:r>
        </a:p>
        <a:p>
          <a:pPr algn="ctr"/>
          <a:r>
            <a:rPr kumimoji="1" lang="en-US" altLang="ja-JP" sz="1200" baseline="0"/>
            <a:t>e</a:t>
          </a:r>
        </a:p>
        <a:p>
          <a:pPr algn="ctr"/>
          <a:r>
            <a:rPr kumimoji="1" lang="en-US" altLang="ja-JP" sz="1200" baseline="0"/>
            <a:t>x</a:t>
          </a:r>
        </a:p>
        <a:p>
          <a:pPr algn="ctr"/>
          <a:r>
            <a:rPr kumimoji="1" lang="en-US" altLang="ja-JP" sz="1200" baseline="0"/>
            <a:t>t</a:t>
          </a:r>
          <a:endParaRPr kumimoji="1" lang="ja-JP" altLang="en-US" sz="1200" baseline="0"/>
        </a:p>
      </xdr:txBody>
    </xdr:sp>
    <xdr:clientData/>
  </xdr:twoCellAnchor>
  <xdr:twoCellAnchor>
    <xdr:from>
      <xdr:col>12</xdr:col>
      <xdr:colOff>412750</xdr:colOff>
      <xdr:row>20</xdr:row>
      <xdr:rowOff>77107</xdr:rowOff>
    </xdr:from>
    <xdr:to>
      <xdr:col>14</xdr:col>
      <xdr:colOff>154214</xdr:colOff>
      <xdr:row>20</xdr:row>
      <xdr:rowOff>77107</xdr:rowOff>
    </xdr:to>
    <xdr:cxnSp macro="">
      <xdr:nvCxnSpPr>
        <xdr:cNvPr id="26" name="直線コネクタ 14"/>
        <xdr:cNvCxnSpPr>
          <a:cxnSpLocks noChangeShapeType="1"/>
        </xdr:cNvCxnSpPr>
      </xdr:nvCxnSpPr>
      <xdr:spPr bwMode="auto">
        <a:xfrm>
          <a:off x="7706179" y="3342821"/>
          <a:ext cx="957035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66222</xdr:colOff>
      <xdr:row>21</xdr:row>
      <xdr:rowOff>75293</xdr:rowOff>
    </xdr:from>
    <xdr:to>
      <xdr:col>14</xdr:col>
      <xdr:colOff>535214</xdr:colOff>
      <xdr:row>21</xdr:row>
      <xdr:rowOff>75293</xdr:rowOff>
    </xdr:to>
    <xdr:cxnSp macro="">
      <xdr:nvCxnSpPr>
        <xdr:cNvPr id="28" name="直線コネクタ 14"/>
        <xdr:cNvCxnSpPr>
          <a:cxnSpLocks noChangeShapeType="1"/>
        </xdr:cNvCxnSpPr>
      </xdr:nvCxnSpPr>
      <xdr:spPr bwMode="auto">
        <a:xfrm>
          <a:off x="8575222" y="3504293"/>
          <a:ext cx="468992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31</xdr:row>
      <xdr:rowOff>0</xdr:rowOff>
    </xdr:from>
    <xdr:to>
      <xdr:col>16</xdr:col>
      <xdr:colOff>304800</xdr:colOff>
      <xdr:row>65</xdr:row>
      <xdr:rowOff>44449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8100"/>
          <a:ext cx="10058400" cy="5657849"/>
        </a:xfrm>
        <a:prstGeom prst="rect">
          <a:avLst/>
        </a:prstGeom>
      </xdr:spPr>
    </xdr:pic>
    <xdr:clientData/>
  </xdr:twoCellAnchor>
  <xdr:twoCellAnchor>
    <xdr:from>
      <xdr:col>4</xdr:col>
      <xdr:colOff>248557</xdr:colOff>
      <xdr:row>49</xdr:row>
      <xdr:rowOff>93435</xdr:rowOff>
    </xdr:from>
    <xdr:to>
      <xdr:col>6</xdr:col>
      <xdr:colOff>544286</xdr:colOff>
      <xdr:row>49</xdr:row>
      <xdr:rowOff>93435</xdr:rowOff>
    </xdr:to>
    <xdr:cxnSp macro="">
      <xdr:nvCxnSpPr>
        <xdr:cNvPr id="37" name="直線コネクタ 14"/>
        <xdr:cNvCxnSpPr>
          <a:cxnSpLocks noChangeShapeType="1"/>
        </xdr:cNvCxnSpPr>
      </xdr:nvCxnSpPr>
      <xdr:spPr bwMode="auto">
        <a:xfrm>
          <a:off x="2679700" y="8094435"/>
          <a:ext cx="1511300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564240</xdr:colOff>
      <xdr:row>40</xdr:row>
      <xdr:rowOff>145142</xdr:rowOff>
    </xdr:from>
    <xdr:to>
      <xdr:col>11</xdr:col>
      <xdr:colOff>564240</xdr:colOff>
      <xdr:row>45</xdr:row>
      <xdr:rowOff>136072</xdr:rowOff>
    </xdr:to>
    <xdr:cxnSp macro="">
      <xdr:nvCxnSpPr>
        <xdr:cNvPr id="38" name="直線コネクタ 20"/>
        <xdr:cNvCxnSpPr>
          <a:cxnSpLocks noChangeShapeType="1"/>
        </xdr:cNvCxnSpPr>
      </xdr:nvCxnSpPr>
      <xdr:spPr bwMode="auto">
        <a:xfrm>
          <a:off x="7249883" y="6676571"/>
          <a:ext cx="0" cy="807358"/>
        </a:xfrm>
        <a:prstGeom prst="line">
          <a:avLst/>
        </a:prstGeom>
        <a:noFill/>
        <a:ln w="69850" algn="ctr">
          <a:solidFill>
            <a:srgbClr val="FF6600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322034</xdr:colOff>
      <xdr:row>47</xdr:row>
      <xdr:rowOff>114300</xdr:rowOff>
    </xdr:from>
    <xdr:to>
      <xdr:col>7</xdr:col>
      <xdr:colOff>149678</xdr:colOff>
      <xdr:row>53</xdr:row>
      <xdr:rowOff>72571</xdr:rowOff>
    </xdr:to>
    <xdr:sp macro="" textlink="">
      <xdr:nvSpPr>
        <xdr:cNvPr id="39" name="上矢印 38"/>
        <xdr:cNvSpPr/>
      </xdr:nvSpPr>
      <xdr:spPr bwMode="auto">
        <a:xfrm>
          <a:off x="3968748" y="7788729"/>
          <a:ext cx="435430" cy="937985"/>
        </a:xfrm>
        <a:prstGeom prst="upArrow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en-US" altLang="ja-JP" sz="1200" baseline="0"/>
            <a:t>5</a:t>
          </a:r>
        </a:p>
        <a:p>
          <a:pPr algn="ctr"/>
          <a:r>
            <a:rPr kumimoji="1" lang="en-US" altLang="ja-JP" sz="1200" baseline="0"/>
            <a:t>e</a:t>
          </a:r>
        </a:p>
        <a:p>
          <a:pPr algn="ctr"/>
          <a:r>
            <a:rPr kumimoji="1" lang="en-US" altLang="ja-JP" sz="1200" baseline="0"/>
            <a:t>x</a:t>
          </a:r>
        </a:p>
        <a:p>
          <a:pPr algn="ctr"/>
          <a:r>
            <a:rPr kumimoji="1" lang="en-US" altLang="ja-JP" sz="1200" baseline="0"/>
            <a:t>t</a:t>
          </a:r>
          <a:endParaRPr kumimoji="1" lang="ja-JP" altLang="en-US" sz="1200" baseline="0"/>
        </a:p>
      </xdr:txBody>
    </xdr:sp>
    <xdr:clientData/>
  </xdr:twoCellAnchor>
  <xdr:twoCellAnchor>
    <xdr:from>
      <xdr:col>7</xdr:col>
      <xdr:colOff>591458</xdr:colOff>
      <xdr:row>45</xdr:row>
      <xdr:rowOff>127907</xdr:rowOff>
    </xdr:from>
    <xdr:to>
      <xdr:col>12</xdr:col>
      <xdr:colOff>217714</xdr:colOff>
      <xdr:row>45</xdr:row>
      <xdr:rowOff>127907</xdr:rowOff>
    </xdr:to>
    <xdr:cxnSp macro="">
      <xdr:nvCxnSpPr>
        <xdr:cNvPr id="40" name="直線コネクタ 14"/>
        <xdr:cNvCxnSpPr>
          <a:cxnSpLocks noChangeShapeType="1"/>
        </xdr:cNvCxnSpPr>
      </xdr:nvCxnSpPr>
      <xdr:spPr bwMode="auto">
        <a:xfrm>
          <a:off x="4845958" y="7475764"/>
          <a:ext cx="2665185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473528</xdr:colOff>
      <xdr:row>46</xdr:row>
      <xdr:rowOff>109763</xdr:rowOff>
    </xdr:from>
    <xdr:to>
      <xdr:col>6</xdr:col>
      <xdr:colOff>571500</xdr:colOff>
      <xdr:row>46</xdr:row>
      <xdr:rowOff>109763</xdr:rowOff>
    </xdr:to>
    <xdr:cxnSp macro="">
      <xdr:nvCxnSpPr>
        <xdr:cNvPr id="43" name="直線コネクタ 14"/>
        <xdr:cNvCxnSpPr>
          <a:cxnSpLocks noChangeShapeType="1"/>
        </xdr:cNvCxnSpPr>
      </xdr:nvCxnSpPr>
      <xdr:spPr bwMode="auto">
        <a:xfrm>
          <a:off x="3512457" y="7620906"/>
          <a:ext cx="705757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498929</xdr:colOff>
      <xdr:row>40</xdr:row>
      <xdr:rowOff>117021</xdr:rowOff>
    </xdr:from>
    <xdr:to>
      <xdr:col>12</xdr:col>
      <xdr:colOff>244928</xdr:colOff>
      <xdr:row>40</xdr:row>
      <xdr:rowOff>117021</xdr:rowOff>
    </xdr:to>
    <xdr:cxnSp macro="">
      <xdr:nvCxnSpPr>
        <xdr:cNvPr id="45" name="直線コネクタ 14"/>
        <xdr:cNvCxnSpPr>
          <a:cxnSpLocks noChangeShapeType="1"/>
        </xdr:cNvCxnSpPr>
      </xdr:nvCxnSpPr>
      <xdr:spPr bwMode="auto">
        <a:xfrm>
          <a:off x="7184572" y="6648450"/>
          <a:ext cx="353785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20861</xdr:colOff>
      <xdr:row>41</xdr:row>
      <xdr:rowOff>121558</xdr:rowOff>
    </xdr:from>
    <xdr:to>
      <xdr:col>12</xdr:col>
      <xdr:colOff>456291</xdr:colOff>
      <xdr:row>47</xdr:row>
      <xdr:rowOff>9071</xdr:rowOff>
    </xdr:to>
    <xdr:sp macro="" textlink="">
      <xdr:nvSpPr>
        <xdr:cNvPr id="48" name="上矢印 47"/>
        <xdr:cNvSpPr/>
      </xdr:nvSpPr>
      <xdr:spPr bwMode="auto">
        <a:xfrm>
          <a:off x="7314290" y="6816272"/>
          <a:ext cx="435430" cy="867228"/>
        </a:xfrm>
        <a:prstGeom prst="upArrow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en-US" altLang="ja-JP" sz="1200" baseline="0"/>
            <a:t>6</a:t>
          </a:r>
        </a:p>
        <a:p>
          <a:pPr algn="ctr"/>
          <a:r>
            <a:rPr kumimoji="1" lang="en-US" altLang="ja-JP" sz="1200" baseline="0"/>
            <a:t>e</a:t>
          </a:r>
        </a:p>
        <a:p>
          <a:pPr algn="ctr"/>
          <a:r>
            <a:rPr kumimoji="1" lang="en-US" altLang="ja-JP" sz="1200" baseline="0"/>
            <a:t>x</a:t>
          </a:r>
        </a:p>
        <a:p>
          <a:pPr algn="ctr"/>
          <a:r>
            <a:rPr kumimoji="1" lang="en-US" altLang="ja-JP" sz="1200" baseline="0"/>
            <a:t>t</a:t>
          </a:r>
          <a:endParaRPr kumimoji="1" lang="ja-JP" altLang="en-US" sz="1200" baseline="0"/>
        </a:p>
      </xdr:txBody>
    </xdr:sp>
    <xdr:clientData/>
  </xdr:twoCellAnchor>
  <xdr:twoCellAnchor editAs="oneCell">
    <xdr:from>
      <xdr:col>0</xdr:col>
      <xdr:colOff>0</xdr:colOff>
      <xdr:row>58</xdr:row>
      <xdr:rowOff>45357</xdr:rowOff>
    </xdr:from>
    <xdr:to>
      <xdr:col>16</xdr:col>
      <xdr:colOff>333829</xdr:colOff>
      <xdr:row>92</xdr:row>
      <xdr:rowOff>151491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15928"/>
          <a:ext cx="10058400" cy="5657849"/>
        </a:xfrm>
        <a:prstGeom prst="rect">
          <a:avLst/>
        </a:prstGeom>
      </xdr:spPr>
    </xdr:pic>
    <xdr:clientData/>
  </xdr:twoCellAnchor>
  <xdr:twoCellAnchor>
    <xdr:from>
      <xdr:col>10</xdr:col>
      <xdr:colOff>400952</xdr:colOff>
      <xdr:row>67</xdr:row>
      <xdr:rowOff>28122</xdr:rowOff>
    </xdr:from>
    <xdr:to>
      <xdr:col>10</xdr:col>
      <xdr:colOff>400952</xdr:colOff>
      <xdr:row>77</xdr:row>
      <xdr:rowOff>72571</xdr:rowOff>
    </xdr:to>
    <xdr:cxnSp macro="">
      <xdr:nvCxnSpPr>
        <xdr:cNvPr id="50" name="直線コネクタ 20"/>
        <xdr:cNvCxnSpPr>
          <a:cxnSpLocks noChangeShapeType="1"/>
        </xdr:cNvCxnSpPr>
      </xdr:nvCxnSpPr>
      <xdr:spPr bwMode="auto">
        <a:xfrm>
          <a:off x="6478809" y="10968265"/>
          <a:ext cx="0" cy="1677306"/>
        </a:xfrm>
        <a:prstGeom prst="line">
          <a:avLst/>
        </a:prstGeom>
        <a:noFill/>
        <a:ln w="69850" algn="ctr">
          <a:solidFill>
            <a:srgbClr val="FF6600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544286</xdr:colOff>
      <xdr:row>77</xdr:row>
      <xdr:rowOff>81643</xdr:rowOff>
    </xdr:from>
    <xdr:to>
      <xdr:col>11</xdr:col>
      <xdr:colOff>335643</xdr:colOff>
      <xdr:row>77</xdr:row>
      <xdr:rowOff>81643</xdr:rowOff>
    </xdr:to>
    <xdr:cxnSp macro="">
      <xdr:nvCxnSpPr>
        <xdr:cNvPr id="51" name="直線コネクタ 14"/>
        <xdr:cNvCxnSpPr>
          <a:cxnSpLocks noChangeShapeType="1"/>
        </xdr:cNvCxnSpPr>
      </xdr:nvCxnSpPr>
      <xdr:spPr bwMode="auto">
        <a:xfrm>
          <a:off x="4191000" y="12654643"/>
          <a:ext cx="2830286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206828</xdr:colOff>
      <xdr:row>71</xdr:row>
      <xdr:rowOff>52615</xdr:rowOff>
    </xdr:from>
    <xdr:to>
      <xdr:col>11</xdr:col>
      <xdr:colOff>326571</xdr:colOff>
      <xdr:row>71</xdr:row>
      <xdr:rowOff>52615</xdr:rowOff>
    </xdr:to>
    <xdr:cxnSp macro="">
      <xdr:nvCxnSpPr>
        <xdr:cNvPr id="54" name="直線コネクタ 14"/>
        <xdr:cNvCxnSpPr>
          <a:cxnSpLocks noChangeShapeType="1"/>
        </xdr:cNvCxnSpPr>
      </xdr:nvCxnSpPr>
      <xdr:spPr bwMode="auto">
        <a:xfrm>
          <a:off x="5676899" y="11645901"/>
          <a:ext cx="1335315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408214</xdr:colOff>
      <xdr:row>67</xdr:row>
      <xdr:rowOff>23587</xdr:rowOff>
    </xdr:from>
    <xdr:to>
      <xdr:col>11</xdr:col>
      <xdr:colOff>371928</xdr:colOff>
      <xdr:row>67</xdr:row>
      <xdr:rowOff>23587</xdr:rowOff>
    </xdr:to>
    <xdr:cxnSp macro="">
      <xdr:nvCxnSpPr>
        <xdr:cNvPr id="56" name="直線コネクタ 14"/>
        <xdr:cNvCxnSpPr>
          <a:cxnSpLocks noChangeShapeType="1"/>
        </xdr:cNvCxnSpPr>
      </xdr:nvCxnSpPr>
      <xdr:spPr bwMode="auto">
        <a:xfrm>
          <a:off x="6486071" y="10963730"/>
          <a:ext cx="571500" cy="0"/>
        </a:xfrm>
        <a:prstGeom prst="line">
          <a:avLst/>
        </a:prstGeom>
        <a:noFill/>
        <a:ln w="28575" algn="ctr">
          <a:solidFill>
            <a:srgbClr val="FF66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72566</xdr:colOff>
      <xdr:row>67</xdr:row>
      <xdr:rowOff>35379</xdr:rowOff>
    </xdr:from>
    <xdr:to>
      <xdr:col>11</xdr:col>
      <xdr:colOff>72566</xdr:colOff>
      <xdr:row>71</xdr:row>
      <xdr:rowOff>63500</xdr:rowOff>
    </xdr:to>
    <xdr:cxnSp macro="">
      <xdr:nvCxnSpPr>
        <xdr:cNvPr id="61" name="直線コネクタ 20"/>
        <xdr:cNvCxnSpPr>
          <a:cxnSpLocks noChangeShapeType="1"/>
        </xdr:cNvCxnSpPr>
      </xdr:nvCxnSpPr>
      <xdr:spPr bwMode="auto">
        <a:xfrm>
          <a:off x="6758209" y="10975522"/>
          <a:ext cx="0" cy="681264"/>
        </a:xfrm>
        <a:prstGeom prst="line">
          <a:avLst/>
        </a:prstGeom>
        <a:noFill/>
        <a:ln w="69850" algn="ctr">
          <a:solidFill>
            <a:srgbClr val="FF6600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129717</xdr:colOff>
      <xdr:row>68</xdr:row>
      <xdr:rowOff>4536</xdr:rowOff>
    </xdr:from>
    <xdr:to>
      <xdr:col>11</xdr:col>
      <xdr:colOff>565147</xdr:colOff>
      <xdr:row>76</xdr:row>
      <xdr:rowOff>117929</xdr:rowOff>
    </xdr:to>
    <xdr:sp macro="" textlink="">
      <xdr:nvSpPr>
        <xdr:cNvPr id="52" name="上矢印 51"/>
        <xdr:cNvSpPr/>
      </xdr:nvSpPr>
      <xdr:spPr bwMode="auto">
        <a:xfrm>
          <a:off x="6815360" y="11107965"/>
          <a:ext cx="435430" cy="1419678"/>
        </a:xfrm>
        <a:prstGeom prst="upArrow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en-US" altLang="ja-JP" sz="1200" baseline="0"/>
            <a:t>9</a:t>
          </a:r>
        </a:p>
        <a:p>
          <a:pPr algn="ctr"/>
          <a:r>
            <a:rPr kumimoji="1" lang="ja-JP" altLang="en-US" sz="1200" baseline="0"/>
            <a:t>・</a:t>
          </a:r>
          <a:r>
            <a:rPr kumimoji="1" lang="en-US" altLang="ja-JP" sz="1200" baseline="0"/>
            <a:t>10e</a:t>
          </a:r>
        </a:p>
        <a:p>
          <a:pPr algn="ctr"/>
          <a:r>
            <a:rPr kumimoji="1" lang="en-US" altLang="ja-JP" sz="1200" baseline="0"/>
            <a:t>x</a:t>
          </a:r>
        </a:p>
        <a:p>
          <a:pPr algn="ctr"/>
          <a:r>
            <a:rPr kumimoji="1" lang="en-US" altLang="ja-JP" sz="1200" baseline="0"/>
            <a:t>t</a:t>
          </a:r>
          <a:endParaRPr kumimoji="1" lang="ja-JP" altLang="en-US" sz="1200" baseline="0"/>
        </a:p>
      </xdr:txBody>
    </xdr:sp>
    <xdr:clientData/>
  </xdr:twoCellAnchor>
  <xdr:oneCellAnchor>
    <xdr:from>
      <xdr:col>16</xdr:col>
      <xdr:colOff>571501</xdr:colOff>
      <xdr:row>75</xdr:row>
      <xdr:rowOff>108859</xdr:rowOff>
    </xdr:from>
    <xdr:ext cx="3791615" cy="642484"/>
    <xdr:sp macro="" textlink="">
      <xdr:nvSpPr>
        <xdr:cNvPr id="6728" name="テキスト ボックス 6727"/>
        <xdr:cNvSpPr txBox="1"/>
      </xdr:nvSpPr>
      <xdr:spPr>
        <a:xfrm>
          <a:off x="10296072" y="12355288"/>
          <a:ext cx="379161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質問</a:t>
          </a:r>
          <a:endParaRPr kumimoji="1" lang="en-US" altLang="ja-JP" sz="1100"/>
        </a:p>
        <a:p>
          <a:r>
            <a:rPr kumimoji="1" lang="ja-JP" altLang="en-US" sz="1100"/>
            <a:t>①ヒゲを含めて</a:t>
          </a:r>
          <a:r>
            <a:rPr kumimoji="1" lang="en-US" altLang="ja-JP" sz="1100"/>
            <a:t>EB</a:t>
          </a:r>
          <a:r>
            <a:rPr kumimoji="1" lang="ja-JP" altLang="en-US" sz="1100"/>
            <a:t>成立と思いますが、良いですか？</a:t>
          </a:r>
          <a:endParaRPr kumimoji="1" lang="en-US" altLang="ja-JP" sz="1100"/>
        </a:p>
        <a:p>
          <a:r>
            <a:rPr kumimoji="1" lang="ja-JP" altLang="en-US" sz="1100"/>
            <a:t>②下図のように、①のヒゲが反対の形の場合も成立ですか？</a:t>
          </a:r>
          <a:endParaRPr kumimoji="1" lang="en-US" altLang="ja-JP" sz="1100"/>
        </a:p>
      </xdr:txBody>
    </xdr:sp>
    <xdr:clientData/>
  </xdr:oneCellAnchor>
  <xdr:twoCellAnchor editAs="oneCell">
    <xdr:from>
      <xdr:col>18</xdr:col>
      <xdr:colOff>45356</xdr:colOff>
      <xdr:row>19</xdr:row>
      <xdr:rowOff>9071</xdr:rowOff>
    </xdr:from>
    <xdr:to>
      <xdr:col>22</xdr:col>
      <xdr:colOff>435428</xdr:colOff>
      <xdr:row>35</xdr:row>
      <xdr:rowOff>37288</xdr:rowOff>
    </xdr:to>
    <xdr:pic>
      <xdr:nvPicPr>
        <xdr:cNvPr id="68" name="図 67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9" t="16048" r="10274" b="57854"/>
        <a:stretch/>
      </xdr:blipFill>
      <xdr:spPr>
        <a:xfrm>
          <a:off x="10985499" y="3111500"/>
          <a:ext cx="2821215" cy="2640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15</xdr:row>
      <xdr:rowOff>63500</xdr:rowOff>
    </xdr:from>
    <xdr:to>
      <xdr:col>4</xdr:col>
      <xdr:colOff>381000</xdr:colOff>
      <xdr:row>29</xdr:row>
      <xdr:rowOff>127000</xdr:rowOff>
    </xdr:to>
    <xdr:sp macro="" textlink="">
      <xdr:nvSpPr>
        <xdr:cNvPr id="27" name="正方形/長方形 26"/>
        <xdr:cNvSpPr/>
      </xdr:nvSpPr>
      <xdr:spPr bwMode="auto">
        <a:xfrm>
          <a:off x="209550" y="2540000"/>
          <a:ext cx="2609850" cy="237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質問３</a:t>
          </a:r>
        </a:p>
      </xdr:txBody>
    </xdr:sp>
    <xdr:clientData/>
  </xdr:twoCellAnchor>
  <xdr:twoCellAnchor>
    <xdr:from>
      <xdr:col>4</xdr:col>
      <xdr:colOff>400050</xdr:colOff>
      <xdr:row>0</xdr:row>
      <xdr:rowOff>38100</xdr:rowOff>
    </xdr:from>
    <xdr:to>
      <xdr:col>8</xdr:col>
      <xdr:colOff>571500</xdr:colOff>
      <xdr:row>14</xdr:row>
      <xdr:rowOff>101600</xdr:rowOff>
    </xdr:to>
    <xdr:sp macro="" textlink="">
      <xdr:nvSpPr>
        <xdr:cNvPr id="26" name="正方形/長方形 25"/>
        <xdr:cNvSpPr/>
      </xdr:nvSpPr>
      <xdr:spPr bwMode="auto">
        <a:xfrm>
          <a:off x="2838450" y="38100"/>
          <a:ext cx="2609850" cy="237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質問２</a:t>
          </a:r>
        </a:p>
      </xdr:txBody>
    </xdr:sp>
    <xdr:clientData/>
  </xdr:twoCellAnchor>
  <xdr:twoCellAnchor>
    <xdr:from>
      <xdr:col>0</xdr:col>
      <xdr:colOff>209550</xdr:colOff>
      <xdr:row>0</xdr:row>
      <xdr:rowOff>31750</xdr:rowOff>
    </xdr:from>
    <xdr:to>
      <xdr:col>4</xdr:col>
      <xdr:colOff>381000</xdr:colOff>
      <xdr:row>14</xdr:row>
      <xdr:rowOff>95250</xdr:rowOff>
    </xdr:to>
    <xdr:sp macro="" textlink="">
      <xdr:nvSpPr>
        <xdr:cNvPr id="25" name="正方形/長方形 24"/>
        <xdr:cNvSpPr/>
      </xdr:nvSpPr>
      <xdr:spPr bwMode="auto">
        <a:xfrm>
          <a:off x="209550" y="31750"/>
          <a:ext cx="2609850" cy="237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質問１</a:t>
          </a:r>
        </a:p>
      </xdr:txBody>
    </xdr:sp>
    <xdr:clientData/>
  </xdr:twoCellAnchor>
  <xdr:twoCellAnchor>
    <xdr:from>
      <xdr:col>2</xdr:col>
      <xdr:colOff>68036</xdr:colOff>
      <xdr:row>3</xdr:row>
      <xdr:rowOff>160564</xdr:rowOff>
    </xdr:from>
    <xdr:to>
      <xdr:col>2</xdr:col>
      <xdr:colOff>240394</xdr:colOff>
      <xdr:row>7</xdr:row>
      <xdr:rowOff>162378</xdr:rowOff>
    </xdr:to>
    <xdr:sp macro="" textlink="">
      <xdr:nvSpPr>
        <xdr:cNvPr id="2" name="正方形/長方形 1"/>
        <xdr:cNvSpPr/>
      </xdr:nvSpPr>
      <xdr:spPr bwMode="auto">
        <a:xfrm>
          <a:off x="1287236" y="655864"/>
          <a:ext cx="172358" cy="6622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陰</a:t>
          </a:r>
        </a:p>
      </xdr:txBody>
    </xdr:sp>
    <xdr:clientData/>
  </xdr:twoCellAnchor>
  <xdr:twoCellAnchor>
    <xdr:from>
      <xdr:col>2</xdr:col>
      <xdr:colOff>410936</xdr:colOff>
      <xdr:row>3</xdr:row>
      <xdr:rowOff>151491</xdr:rowOff>
    </xdr:from>
    <xdr:to>
      <xdr:col>2</xdr:col>
      <xdr:colOff>603856</xdr:colOff>
      <xdr:row>7</xdr:row>
      <xdr:rowOff>69848</xdr:rowOff>
    </xdr:to>
    <xdr:sp macro="" textlink="">
      <xdr:nvSpPr>
        <xdr:cNvPr id="3" name="正方形/長方形 2"/>
        <xdr:cNvSpPr/>
      </xdr:nvSpPr>
      <xdr:spPr bwMode="auto">
        <a:xfrm>
          <a:off x="1630136" y="646791"/>
          <a:ext cx="192920" cy="578757"/>
        </a:xfrm>
        <a:prstGeom prst="rect">
          <a:avLst/>
        </a:prstGeom>
        <a:solidFill>
          <a:schemeClr val="tx1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陽</a:t>
          </a:r>
        </a:p>
      </xdr:txBody>
    </xdr:sp>
    <xdr:clientData/>
  </xdr:twoCellAnchor>
  <xdr:twoCellAnchor>
    <xdr:from>
      <xdr:col>2</xdr:col>
      <xdr:colOff>154215</xdr:colOff>
      <xdr:row>1</xdr:row>
      <xdr:rowOff>155121</xdr:rowOff>
    </xdr:from>
    <xdr:to>
      <xdr:col>2</xdr:col>
      <xdr:colOff>158750</xdr:colOff>
      <xdr:row>3</xdr:row>
      <xdr:rowOff>160564</xdr:rowOff>
    </xdr:to>
    <xdr:cxnSp macro="">
      <xdr:nvCxnSpPr>
        <xdr:cNvPr id="4" name="直線コネクタ 3"/>
        <xdr:cNvCxnSpPr>
          <a:stCxn id="2" idx="0"/>
        </xdr:cNvCxnSpPr>
      </xdr:nvCxnSpPr>
      <xdr:spPr bwMode="auto">
        <a:xfrm flipV="1">
          <a:off x="1373415" y="320221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152401</xdr:colOff>
      <xdr:row>7</xdr:row>
      <xdr:rowOff>151493</xdr:rowOff>
    </xdr:from>
    <xdr:to>
      <xdr:col>2</xdr:col>
      <xdr:colOff>156936</xdr:colOff>
      <xdr:row>9</xdr:row>
      <xdr:rowOff>156936</xdr:rowOff>
    </xdr:to>
    <xdr:cxnSp macro="">
      <xdr:nvCxnSpPr>
        <xdr:cNvPr id="5" name="直線コネクタ 4"/>
        <xdr:cNvCxnSpPr/>
      </xdr:nvCxnSpPr>
      <xdr:spPr bwMode="auto">
        <a:xfrm flipV="1">
          <a:off x="1371601" y="1307193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513444</xdr:colOff>
      <xdr:row>7</xdr:row>
      <xdr:rowOff>49893</xdr:rowOff>
    </xdr:from>
    <xdr:to>
      <xdr:col>2</xdr:col>
      <xdr:colOff>517979</xdr:colOff>
      <xdr:row>9</xdr:row>
      <xdr:rowOff>55336</xdr:rowOff>
    </xdr:to>
    <xdr:cxnSp macro="">
      <xdr:nvCxnSpPr>
        <xdr:cNvPr id="6" name="直線コネクタ 5"/>
        <xdr:cNvCxnSpPr/>
      </xdr:nvCxnSpPr>
      <xdr:spPr bwMode="auto">
        <a:xfrm flipV="1">
          <a:off x="1732644" y="1205593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520701</xdr:colOff>
      <xdr:row>1</xdr:row>
      <xdr:rowOff>140607</xdr:rowOff>
    </xdr:from>
    <xdr:to>
      <xdr:col>2</xdr:col>
      <xdr:colOff>525236</xdr:colOff>
      <xdr:row>3</xdr:row>
      <xdr:rowOff>146050</xdr:rowOff>
    </xdr:to>
    <xdr:cxnSp macro="">
      <xdr:nvCxnSpPr>
        <xdr:cNvPr id="7" name="直線コネクタ 6"/>
        <xdr:cNvCxnSpPr/>
      </xdr:nvCxnSpPr>
      <xdr:spPr bwMode="auto">
        <a:xfrm flipV="1">
          <a:off x="1739901" y="305707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0</xdr:col>
      <xdr:colOff>298450</xdr:colOff>
      <xdr:row>10</xdr:row>
      <xdr:rowOff>11791</xdr:rowOff>
    </xdr:from>
    <xdr:ext cx="2449901" cy="459100"/>
    <xdr:sp macro="" textlink="">
      <xdr:nvSpPr>
        <xdr:cNvPr id="8" name="テキスト ボックス 7"/>
        <xdr:cNvSpPr txBox="1"/>
      </xdr:nvSpPr>
      <xdr:spPr>
        <a:xfrm>
          <a:off x="298450" y="1662791"/>
          <a:ext cx="244990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陽線の</a:t>
          </a:r>
          <a:r>
            <a:rPr kumimoji="1" lang="ja-JP" altLang="en-US" sz="1100" b="1">
              <a:solidFill>
                <a:srgbClr val="FF0000"/>
              </a:solidFill>
            </a:rPr>
            <a:t>下</a:t>
          </a:r>
          <a:r>
            <a:rPr kumimoji="1" lang="ja-JP" altLang="en-US" sz="1100"/>
            <a:t>ヒゲが陰線を包んでいるから</a:t>
          </a:r>
          <a:endParaRPr kumimoji="1" lang="en-US" altLang="ja-JP" sz="1100"/>
        </a:p>
        <a:p>
          <a:r>
            <a:rPr kumimoji="1" lang="ja-JP" altLang="en-US" sz="1100"/>
            <a:t>買い</a:t>
          </a:r>
          <a:r>
            <a:rPr kumimoji="1" lang="en-US" altLang="ja-JP" sz="1100"/>
            <a:t>EB</a:t>
          </a:r>
          <a:r>
            <a:rPr kumimoji="1" lang="ja-JP" altLang="en-US" sz="1100"/>
            <a:t>成立で良いですか？</a:t>
          </a:r>
        </a:p>
      </xdr:txBody>
    </xdr:sp>
    <xdr:clientData/>
  </xdr:oneCellAnchor>
  <xdr:twoCellAnchor>
    <xdr:from>
      <xdr:col>1</xdr:col>
      <xdr:colOff>70757</xdr:colOff>
      <xdr:row>17</xdr:row>
      <xdr:rowOff>30839</xdr:rowOff>
    </xdr:from>
    <xdr:to>
      <xdr:col>3</xdr:col>
      <xdr:colOff>293914</xdr:colOff>
      <xdr:row>22</xdr:row>
      <xdr:rowOff>87084</xdr:rowOff>
    </xdr:to>
    <xdr:sp macro="" textlink="">
      <xdr:nvSpPr>
        <xdr:cNvPr id="9" name="フリーフォーム 8"/>
        <xdr:cNvSpPr/>
      </xdr:nvSpPr>
      <xdr:spPr bwMode="auto">
        <a:xfrm flipV="1">
          <a:off x="680357" y="2837539"/>
          <a:ext cx="1442357" cy="881745"/>
        </a:xfrm>
        <a:custGeom>
          <a:avLst/>
          <a:gdLst>
            <a:gd name="connsiteX0" fmla="*/ 0 w 2857500"/>
            <a:gd name="connsiteY0" fmla="*/ 771071 h 771071"/>
            <a:gd name="connsiteX1" fmla="*/ 1478643 w 2857500"/>
            <a:gd name="connsiteY1" fmla="*/ 535214 h 771071"/>
            <a:gd name="connsiteX2" fmla="*/ 2857500 w 2857500"/>
            <a:gd name="connsiteY2" fmla="*/ 0 h 771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0" h="771071">
              <a:moveTo>
                <a:pt x="0" y="771071"/>
              </a:moveTo>
              <a:cubicBezTo>
                <a:pt x="501196" y="717398"/>
                <a:pt x="1002393" y="663726"/>
                <a:pt x="1478643" y="535214"/>
              </a:cubicBezTo>
              <a:cubicBezTo>
                <a:pt x="1954893" y="406702"/>
                <a:pt x="2406196" y="203351"/>
                <a:pt x="285750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62593</xdr:colOff>
      <xdr:row>3</xdr:row>
      <xdr:rowOff>138793</xdr:rowOff>
    </xdr:from>
    <xdr:to>
      <xdr:col>5</xdr:col>
      <xdr:colOff>234951</xdr:colOff>
      <xdr:row>7</xdr:row>
      <xdr:rowOff>140607</xdr:rowOff>
    </xdr:to>
    <xdr:sp macro="" textlink="">
      <xdr:nvSpPr>
        <xdr:cNvPr id="10" name="正方形/長方形 9"/>
        <xdr:cNvSpPr/>
      </xdr:nvSpPr>
      <xdr:spPr bwMode="auto">
        <a:xfrm>
          <a:off x="3110593" y="634093"/>
          <a:ext cx="172358" cy="6622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陰</a:t>
          </a:r>
        </a:p>
      </xdr:txBody>
    </xdr:sp>
    <xdr:clientData/>
  </xdr:twoCellAnchor>
  <xdr:twoCellAnchor>
    <xdr:from>
      <xdr:col>5</xdr:col>
      <xdr:colOff>405493</xdr:colOff>
      <xdr:row>4</xdr:row>
      <xdr:rowOff>73475</xdr:rowOff>
    </xdr:from>
    <xdr:to>
      <xdr:col>5</xdr:col>
      <xdr:colOff>598413</xdr:colOff>
      <xdr:row>7</xdr:row>
      <xdr:rowOff>156932</xdr:rowOff>
    </xdr:to>
    <xdr:sp macro="" textlink="">
      <xdr:nvSpPr>
        <xdr:cNvPr id="11" name="正方形/長方形 10"/>
        <xdr:cNvSpPr/>
      </xdr:nvSpPr>
      <xdr:spPr bwMode="auto">
        <a:xfrm>
          <a:off x="3453493" y="733875"/>
          <a:ext cx="192920" cy="578757"/>
        </a:xfrm>
        <a:prstGeom prst="rect">
          <a:avLst/>
        </a:prstGeom>
        <a:solidFill>
          <a:schemeClr val="tx1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陽</a:t>
          </a:r>
        </a:p>
      </xdr:txBody>
    </xdr:sp>
    <xdr:clientData/>
  </xdr:twoCellAnchor>
  <xdr:twoCellAnchor>
    <xdr:from>
      <xdr:col>5</xdr:col>
      <xdr:colOff>148772</xdr:colOff>
      <xdr:row>1</xdr:row>
      <xdr:rowOff>133350</xdr:rowOff>
    </xdr:from>
    <xdr:to>
      <xdr:col>5</xdr:col>
      <xdr:colOff>153307</xdr:colOff>
      <xdr:row>3</xdr:row>
      <xdr:rowOff>138793</xdr:rowOff>
    </xdr:to>
    <xdr:cxnSp macro="">
      <xdr:nvCxnSpPr>
        <xdr:cNvPr id="12" name="直線コネクタ 11"/>
        <xdr:cNvCxnSpPr>
          <a:stCxn id="10" idx="0"/>
        </xdr:cNvCxnSpPr>
      </xdr:nvCxnSpPr>
      <xdr:spPr bwMode="auto">
        <a:xfrm flipV="1">
          <a:off x="3196772" y="298450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146958</xdr:colOff>
      <xdr:row>7</xdr:row>
      <xdr:rowOff>129722</xdr:rowOff>
    </xdr:from>
    <xdr:to>
      <xdr:col>5</xdr:col>
      <xdr:colOff>151493</xdr:colOff>
      <xdr:row>9</xdr:row>
      <xdr:rowOff>135165</xdr:rowOff>
    </xdr:to>
    <xdr:cxnSp macro="">
      <xdr:nvCxnSpPr>
        <xdr:cNvPr id="13" name="直線コネクタ 12"/>
        <xdr:cNvCxnSpPr/>
      </xdr:nvCxnSpPr>
      <xdr:spPr bwMode="auto">
        <a:xfrm flipV="1">
          <a:off x="3194958" y="1285422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498930</xdr:colOff>
      <xdr:row>7</xdr:row>
      <xdr:rowOff>146046</xdr:rowOff>
    </xdr:from>
    <xdr:to>
      <xdr:col>5</xdr:col>
      <xdr:colOff>503465</xdr:colOff>
      <xdr:row>9</xdr:row>
      <xdr:rowOff>151489</xdr:rowOff>
    </xdr:to>
    <xdr:cxnSp macro="">
      <xdr:nvCxnSpPr>
        <xdr:cNvPr id="14" name="直線コネクタ 13"/>
        <xdr:cNvCxnSpPr/>
      </xdr:nvCxnSpPr>
      <xdr:spPr bwMode="auto">
        <a:xfrm flipV="1">
          <a:off x="3546930" y="1301746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497116</xdr:colOff>
      <xdr:row>2</xdr:row>
      <xdr:rowOff>71660</xdr:rowOff>
    </xdr:from>
    <xdr:to>
      <xdr:col>5</xdr:col>
      <xdr:colOff>501651</xdr:colOff>
      <xdr:row>4</xdr:row>
      <xdr:rowOff>77103</xdr:rowOff>
    </xdr:to>
    <xdr:cxnSp macro="">
      <xdr:nvCxnSpPr>
        <xdr:cNvPr id="15" name="直線コネクタ 14"/>
        <xdr:cNvCxnSpPr/>
      </xdr:nvCxnSpPr>
      <xdr:spPr bwMode="auto">
        <a:xfrm flipV="1">
          <a:off x="3545116" y="401860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534307</xdr:colOff>
      <xdr:row>10</xdr:row>
      <xdr:rowOff>55334</xdr:rowOff>
    </xdr:from>
    <xdr:ext cx="2535822" cy="459100"/>
    <xdr:sp macro="" textlink="">
      <xdr:nvSpPr>
        <xdr:cNvPr id="17" name="テキスト ボックス 16"/>
        <xdr:cNvSpPr txBox="1"/>
      </xdr:nvSpPr>
      <xdr:spPr>
        <a:xfrm>
          <a:off x="2972707" y="1706334"/>
          <a:ext cx="253582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陽線の</a:t>
          </a:r>
          <a:r>
            <a:rPr kumimoji="1" lang="ja-JP" altLang="en-US" sz="1100" b="1">
              <a:solidFill>
                <a:srgbClr val="FF0000"/>
              </a:solidFill>
            </a:rPr>
            <a:t>上</a:t>
          </a:r>
          <a:r>
            <a:rPr kumimoji="1" lang="ja-JP" altLang="en-US" sz="1100"/>
            <a:t>ヒゲが陰線を包んでいるから</a:t>
          </a:r>
          <a:endParaRPr kumimoji="1" lang="en-US" altLang="ja-JP" sz="1100"/>
        </a:p>
        <a:p>
          <a:r>
            <a:rPr kumimoji="1" lang="ja-JP" altLang="en-US" sz="1100"/>
            <a:t>買い</a:t>
          </a:r>
          <a:r>
            <a:rPr kumimoji="1" lang="en-US" altLang="ja-JP" sz="1100"/>
            <a:t>EB</a:t>
          </a:r>
          <a:r>
            <a:rPr kumimoji="1" lang="ja-JP" altLang="en-US" sz="1100"/>
            <a:t>成立で良いですか？</a:t>
          </a:r>
        </a:p>
      </xdr:txBody>
    </xdr:sp>
    <xdr:clientData/>
  </xdr:oneCellAnchor>
  <xdr:twoCellAnchor>
    <xdr:from>
      <xdr:col>1</xdr:col>
      <xdr:colOff>361043</xdr:colOff>
      <xdr:row>19</xdr:row>
      <xdr:rowOff>108857</xdr:rowOff>
    </xdr:from>
    <xdr:to>
      <xdr:col>1</xdr:col>
      <xdr:colOff>533401</xdr:colOff>
      <xdr:row>23</xdr:row>
      <xdr:rowOff>110671</xdr:rowOff>
    </xdr:to>
    <xdr:sp macro="" textlink="">
      <xdr:nvSpPr>
        <xdr:cNvPr id="18" name="正方形/長方形 17"/>
        <xdr:cNvSpPr/>
      </xdr:nvSpPr>
      <xdr:spPr bwMode="auto">
        <a:xfrm>
          <a:off x="970643" y="3245757"/>
          <a:ext cx="172358" cy="6622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陰</a:t>
          </a:r>
        </a:p>
      </xdr:txBody>
    </xdr:sp>
    <xdr:clientData/>
  </xdr:twoCellAnchor>
  <xdr:twoCellAnchor>
    <xdr:from>
      <xdr:col>2</xdr:col>
      <xdr:colOff>94344</xdr:colOff>
      <xdr:row>19</xdr:row>
      <xdr:rowOff>65314</xdr:rowOff>
    </xdr:from>
    <xdr:to>
      <xdr:col>2</xdr:col>
      <xdr:colOff>261258</xdr:colOff>
      <xdr:row>24</xdr:row>
      <xdr:rowOff>29028</xdr:rowOff>
    </xdr:to>
    <xdr:sp macro="" textlink="">
      <xdr:nvSpPr>
        <xdr:cNvPr id="19" name="正方形/長方形 18"/>
        <xdr:cNvSpPr/>
      </xdr:nvSpPr>
      <xdr:spPr bwMode="auto">
        <a:xfrm>
          <a:off x="1313544" y="3202214"/>
          <a:ext cx="166914" cy="789214"/>
        </a:xfrm>
        <a:prstGeom prst="rect">
          <a:avLst/>
        </a:prstGeom>
        <a:solidFill>
          <a:schemeClr val="tx1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陽</a:t>
          </a:r>
        </a:p>
      </xdr:txBody>
    </xdr:sp>
    <xdr:clientData/>
  </xdr:twoCellAnchor>
  <xdr:twoCellAnchor>
    <xdr:from>
      <xdr:col>1</xdr:col>
      <xdr:colOff>447222</xdr:colOff>
      <xdr:row>17</xdr:row>
      <xdr:rowOff>103414</xdr:rowOff>
    </xdr:from>
    <xdr:to>
      <xdr:col>1</xdr:col>
      <xdr:colOff>451757</xdr:colOff>
      <xdr:row>19</xdr:row>
      <xdr:rowOff>108857</xdr:rowOff>
    </xdr:to>
    <xdr:cxnSp macro="">
      <xdr:nvCxnSpPr>
        <xdr:cNvPr id="20" name="直線コネクタ 19"/>
        <xdr:cNvCxnSpPr>
          <a:stCxn id="18" idx="0"/>
        </xdr:cNvCxnSpPr>
      </xdr:nvCxnSpPr>
      <xdr:spPr bwMode="auto">
        <a:xfrm flipV="1">
          <a:off x="1056822" y="2910114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445408</xdr:colOff>
      <xdr:row>23</xdr:row>
      <xdr:rowOff>99786</xdr:rowOff>
    </xdr:from>
    <xdr:to>
      <xdr:col>1</xdr:col>
      <xdr:colOff>449943</xdr:colOff>
      <xdr:row>25</xdr:row>
      <xdr:rowOff>105229</xdr:rowOff>
    </xdr:to>
    <xdr:cxnSp macro="">
      <xdr:nvCxnSpPr>
        <xdr:cNvPr id="21" name="直線コネクタ 20"/>
        <xdr:cNvCxnSpPr/>
      </xdr:nvCxnSpPr>
      <xdr:spPr bwMode="auto">
        <a:xfrm flipV="1">
          <a:off x="1055008" y="3897086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169638</xdr:colOff>
      <xdr:row>24</xdr:row>
      <xdr:rowOff>32671</xdr:rowOff>
    </xdr:from>
    <xdr:to>
      <xdr:col>2</xdr:col>
      <xdr:colOff>174173</xdr:colOff>
      <xdr:row>26</xdr:row>
      <xdr:rowOff>38114</xdr:rowOff>
    </xdr:to>
    <xdr:cxnSp macro="">
      <xdr:nvCxnSpPr>
        <xdr:cNvPr id="22" name="直線コネクタ 21"/>
        <xdr:cNvCxnSpPr/>
      </xdr:nvCxnSpPr>
      <xdr:spPr bwMode="auto">
        <a:xfrm flipV="1">
          <a:off x="1388838" y="3995071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176895</xdr:colOff>
      <xdr:row>17</xdr:row>
      <xdr:rowOff>88900</xdr:rowOff>
    </xdr:from>
    <xdr:to>
      <xdr:col>2</xdr:col>
      <xdr:colOff>181430</xdr:colOff>
      <xdr:row>19</xdr:row>
      <xdr:rowOff>94343</xdr:rowOff>
    </xdr:to>
    <xdr:cxnSp macro="">
      <xdr:nvCxnSpPr>
        <xdr:cNvPr id="23" name="直線コネクタ 22"/>
        <xdr:cNvCxnSpPr/>
      </xdr:nvCxnSpPr>
      <xdr:spPr bwMode="auto">
        <a:xfrm flipV="1">
          <a:off x="1396095" y="2895600"/>
          <a:ext cx="4535" cy="3356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0</xdr:col>
      <xdr:colOff>181429</xdr:colOff>
      <xdr:row>26</xdr:row>
      <xdr:rowOff>114298</xdr:rowOff>
    </xdr:from>
    <xdr:ext cx="2652906" cy="275717"/>
    <xdr:sp macro="" textlink="">
      <xdr:nvSpPr>
        <xdr:cNvPr id="24" name="テキスト ボックス 23"/>
        <xdr:cNvSpPr txBox="1"/>
      </xdr:nvSpPr>
      <xdr:spPr>
        <a:xfrm>
          <a:off x="181429" y="4406898"/>
          <a:ext cx="265290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MA</a:t>
          </a:r>
          <a:r>
            <a:rPr kumimoji="1" lang="ja-JP" altLang="en-US" sz="1100"/>
            <a:t>の</a:t>
          </a:r>
          <a:r>
            <a:rPr kumimoji="1" lang="ja-JP" altLang="en-US" sz="1100" b="0">
              <a:solidFill>
                <a:schemeClr val="tx1"/>
              </a:solidFill>
            </a:rPr>
            <a:t>下</a:t>
          </a:r>
          <a:r>
            <a:rPr kumimoji="1" lang="ja-JP" altLang="en-US" sz="1100"/>
            <a:t>でも、買い</a:t>
          </a:r>
          <a:r>
            <a:rPr kumimoji="1" lang="en-US" altLang="ja-JP" sz="1100"/>
            <a:t>EB</a:t>
          </a:r>
          <a:r>
            <a:rPr kumimoji="1" lang="ja-JP" altLang="en-US" sz="1100"/>
            <a:t>成立で良いですか？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108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Q22" sqref="AQ22"/>
    </sheetView>
  </sheetViews>
  <sheetFormatPr defaultRowHeight="15.75" customHeight="1" x14ac:dyDescent="0.2"/>
  <cols>
    <col min="1" max="1" width="2.90625" customWidth="1"/>
    <col min="2" max="4" width="6.6328125" customWidth="1"/>
    <col min="5" max="12" width="8.7265625" hidden="1" customWidth="1"/>
    <col min="13" max="17" width="6.6328125" customWidth="1"/>
    <col min="18" max="18" width="11.26953125" customWidth="1"/>
    <col min="19" max="21" width="6.6328125" customWidth="1"/>
    <col min="22" max="22" width="10.90625" customWidth="1"/>
    <col min="23" max="24" width="6.6328125" customWidth="1"/>
    <col min="25" max="25" width="7.7265625" style="57" hidden="1" customWidth="1"/>
    <col min="26" max="26" width="9.7265625" customWidth="1"/>
    <col min="27" max="27" width="6.6328125" customWidth="1"/>
    <col min="30" max="30" width="12.90625" bestFit="1" customWidth="1"/>
    <col min="31" max="32" width="12.90625" style="1" hidden="1" customWidth="1"/>
    <col min="33" max="33" width="8.7265625" hidden="1" customWidth="1"/>
    <col min="34" max="34" width="51" hidden="1" customWidth="1"/>
    <col min="35" max="35" width="10.36328125" hidden="1" customWidth="1"/>
    <col min="36" max="37" width="12.54296875" hidden="1" customWidth="1"/>
    <col min="38" max="41" width="0" hidden="1" customWidth="1"/>
  </cols>
  <sheetData>
    <row r="2" spans="2:42" ht="15.75" customHeight="1" x14ac:dyDescent="0.2">
      <c r="B2" s="102" t="s">
        <v>0</v>
      </c>
      <c r="C2" s="102"/>
      <c r="D2" s="106" t="s">
        <v>62</v>
      </c>
      <c r="E2" s="106"/>
      <c r="F2" s="106"/>
      <c r="G2" s="106"/>
      <c r="H2" s="106"/>
      <c r="I2" s="106"/>
      <c r="J2" s="106"/>
      <c r="K2" s="106"/>
      <c r="L2" s="106"/>
      <c r="M2" s="106"/>
      <c r="N2" s="102" t="s">
        <v>1</v>
      </c>
      <c r="O2" s="102"/>
      <c r="P2" s="99" t="s">
        <v>2</v>
      </c>
      <c r="Q2" s="99"/>
      <c r="R2" s="3"/>
      <c r="S2" s="102" t="s">
        <v>3</v>
      </c>
      <c r="T2" s="102"/>
      <c r="U2" s="96">
        <f>C9</f>
        <v>1000000</v>
      </c>
      <c r="V2" s="96"/>
      <c r="W2" s="102" t="s">
        <v>4</v>
      </c>
      <c r="X2" s="102"/>
      <c r="Y2" s="58"/>
      <c r="Z2" s="40" t="e">
        <f>C108+AA108</f>
        <v>#VALUE!</v>
      </c>
      <c r="AA2" s="4"/>
      <c r="AB2" s="4"/>
      <c r="AC2" s="4"/>
      <c r="AD2" s="44"/>
      <c r="AE2" s="45"/>
      <c r="AF2" s="45"/>
      <c r="AG2" s="45"/>
    </row>
    <row r="3" spans="2:42" ht="57" customHeight="1" x14ac:dyDescent="0.2">
      <c r="B3" s="102" t="s">
        <v>5</v>
      </c>
      <c r="C3" s="102"/>
      <c r="D3" s="123" t="s">
        <v>77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102" t="s">
        <v>6</v>
      </c>
      <c r="T3" s="102"/>
      <c r="U3" s="103" t="s">
        <v>7</v>
      </c>
      <c r="V3" s="103"/>
      <c r="W3" s="103"/>
      <c r="X3" s="103"/>
      <c r="Y3" s="103"/>
      <c r="Z3" s="103"/>
      <c r="AA3" s="4"/>
      <c r="AB3" s="122"/>
    </row>
    <row r="4" spans="2:42" ht="15.75" customHeight="1" x14ac:dyDescent="0.2">
      <c r="B4" s="102" t="s">
        <v>8</v>
      </c>
      <c r="C4" s="102"/>
      <c r="D4" s="104">
        <f>SUM($AA$9:$AB$984)</f>
        <v>326692</v>
      </c>
      <c r="E4" s="104"/>
      <c r="F4" s="104"/>
      <c r="G4" s="104"/>
      <c r="H4" s="104"/>
      <c r="I4" s="104"/>
      <c r="J4" s="104"/>
      <c r="K4" s="104"/>
      <c r="L4" s="104"/>
      <c r="M4" s="104"/>
      <c r="N4" s="102" t="s">
        <v>9</v>
      </c>
      <c r="O4" s="102"/>
      <c r="P4" s="105">
        <f>SUM($AC$9:$AD$108)</f>
        <v>923.70000000000232</v>
      </c>
      <c r="Q4" s="105"/>
      <c r="R4" s="3"/>
      <c r="S4" s="97" t="s">
        <v>10</v>
      </c>
      <c r="T4" s="97"/>
      <c r="U4" s="96">
        <f>MAX($C$9:$D$990)-C9</f>
        <v>326692</v>
      </c>
      <c r="V4" s="96"/>
      <c r="W4" s="97" t="s">
        <v>11</v>
      </c>
      <c r="X4" s="97"/>
      <c r="Y4" s="59"/>
      <c r="Z4" s="41">
        <f>MIN($C$9:$D$990)-C9</f>
        <v>-38471</v>
      </c>
      <c r="AA4" s="4"/>
      <c r="AB4" s="4"/>
      <c r="AC4" s="4"/>
    </row>
    <row r="5" spans="2:42" ht="15.75" customHeight="1" x14ac:dyDescent="0.2">
      <c r="B5" s="5" t="s">
        <v>12</v>
      </c>
      <c r="C5" s="3">
        <f>COUNTIF($AA$9:$AA$981,"&gt;0")</f>
        <v>6</v>
      </c>
      <c r="D5" s="2" t="s">
        <v>13</v>
      </c>
      <c r="E5" s="2"/>
      <c r="F5" s="2"/>
      <c r="G5" s="2"/>
      <c r="H5" s="2"/>
      <c r="I5" s="2"/>
      <c r="J5" s="2"/>
      <c r="K5" s="2"/>
      <c r="L5" s="2"/>
      <c r="M5" s="6">
        <f>COUNTIF($AA$9:$AA$981,"&lt;0")</f>
        <v>4</v>
      </c>
      <c r="N5" s="2" t="s">
        <v>14</v>
      </c>
      <c r="O5" s="3">
        <f>COUNTIF($AA$9:$AA$981,"=0")</f>
        <v>0</v>
      </c>
      <c r="P5" s="2" t="s">
        <v>15</v>
      </c>
      <c r="Q5" s="7">
        <f>C5/SUM(C5,M5,O5)</f>
        <v>0.6</v>
      </c>
      <c r="R5" s="7"/>
      <c r="S5" s="98" t="s">
        <v>16</v>
      </c>
      <c r="T5" s="98"/>
      <c r="U5" s="99"/>
      <c r="V5" s="99"/>
      <c r="W5" s="8" t="s">
        <v>17</v>
      </c>
      <c r="X5" s="9"/>
      <c r="Y5" s="60"/>
      <c r="Z5" s="42"/>
      <c r="AA5" s="4"/>
      <c r="AB5" s="4"/>
      <c r="AC5" s="4"/>
    </row>
    <row r="6" spans="2:42" ht="7.5" customHeight="1" x14ac:dyDescent="0.2"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3"/>
      <c r="N6" s="10"/>
      <c r="O6" s="13"/>
      <c r="P6" s="10"/>
      <c r="Q6" s="14"/>
      <c r="R6" s="14"/>
      <c r="S6" s="10"/>
      <c r="T6" s="10"/>
      <c r="U6" s="13"/>
      <c r="V6" s="13"/>
      <c r="W6" s="15"/>
      <c r="X6" s="15"/>
      <c r="Y6" s="61"/>
      <c r="Z6" s="16"/>
      <c r="AA6" s="4"/>
      <c r="AB6" s="4"/>
      <c r="AC6" s="4"/>
    </row>
    <row r="7" spans="2:42" ht="15.75" customHeight="1" x14ac:dyDescent="0.2">
      <c r="B7" s="100" t="s">
        <v>18</v>
      </c>
      <c r="C7" s="101" t="s">
        <v>19</v>
      </c>
      <c r="D7" s="101"/>
      <c r="E7" s="93" t="s">
        <v>20</v>
      </c>
      <c r="F7" s="93" t="s">
        <v>21</v>
      </c>
      <c r="G7" s="93" t="s">
        <v>22</v>
      </c>
      <c r="H7" s="93" t="s">
        <v>23</v>
      </c>
      <c r="I7" s="93" t="s">
        <v>24</v>
      </c>
      <c r="J7" s="93" t="s">
        <v>25</v>
      </c>
      <c r="K7" s="93" t="s">
        <v>26</v>
      </c>
      <c r="L7" s="93" t="s">
        <v>27</v>
      </c>
      <c r="M7" s="94" t="s">
        <v>28</v>
      </c>
      <c r="N7" s="94"/>
      <c r="O7" s="94"/>
      <c r="P7" s="94"/>
      <c r="Q7" s="94"/>
      <c r="R7" s="18" t="s">
        <v>29</v>
      </c>
      <c r="S7" s="95" t="s">
        <v>30</v>
      </c>
      <c r="T7" s="95"/>
      <c r="U7" s="95"/>
      <c r="V7" s="88" t="s">
        <v>31</v>
      </c>
      <c r="W7" s="89" t="s">
        <v>32</v>
      </c>
      <c r="X7" s="89"/>
      <c r="Y7" s="89"/>
      <c r="Z7" s="89"/>
      <c r="AA7" s="90" t="s">
        <v>33</v>
      </c>
      <c r="AB7" s="90"/>
      <c r="AC7" s="90"/>
      <c r="AD7" s="90"/>
      <c r="AH7" t="s">
        <v>65</v>
      </c>
    </row>
    <row r="8" spans="2:42" ht="44" customHeight="1" x14ac:dyDescent="0.2">
      <c r="B8" s="100"/>
      <c r="C8" s="101"/>
      <c r="D8" s="101"/>
      <c r="E8" s="93"/>
      <c r="F8" s="93"/>
      <c r="G8" s="93"/>
      <c r="H8" s="93"/>
      <c r="I8" s="93"/>
      <c r="J8" s="93"/>
      <c r="K8" s="93"/>
      <c r="L8" s="93"/>
      <c r="M8" s="19" t="s">
        <v>34</v>
      </c>
      <c r="N8" s="19" t="s">
        <v>35</v>
      </c>
      <c r="O8" s="19" t="s">
        <v>36</v>
      </c>
      <c r="P8" s="91" t="s">
        <v>37</v>
      </c>
      <c r="Q8" s="91"/>
      <c r="R8" s="18"/>
      <c r="S8" s="20" t="s">
        <v>76</v>
      </c>
      <c r="T8" s="92" t="s">
        <v>39</v>
      </c>
      <c r="U8" s="92"/>
      <c r="V8" s="88"/>
      <c r="W8" s="21" t="s">
        <v>34</v>
      </c>
      <c r="X8" s="21" t="s">
        <v>35</v>
      </c>
      <c r="Y8" s="62" t="s">
        <v>55</v>
      </c>
      <c r="Z8" s="39" t="s">
        <v>55</v>
      </c>
      <c r="AA8" s="90" t="s">
        <v>40</v>
      </c>
      <c r="AB8" s="90"/>
      <c r="AC8" s="90" t="s">
        <v>38</v>
      </c>
      <c r="AD8" s="90"/>
      <c r="AE8" s="1" t="s">
        <v>52</v>
      </c>
      <c r="AF8" s="1" t="s">
        <v>78</v>
      </c>
      <c r="AG8" t="s">
        <v>41</v>
      </c>
      <c r="AH8" s="22" t="s">
        <v>50</v>
      </c>
      <c r="AI8" s="22" t="s">
        <v>73</v>
      </c>
      <c r="AJ8" t="s">
        <v>75</v>
      </c>
      <c r="AK8" t="s">
        <v>74</v>
      </c>
      <c r="AL8" t="s">
        <v>71</v>
      </c>
      <c r="AM8" t="s">
        <v>72</v>
      </c>
      <c r="AN8" t="s">
        <v>70</v>
      </c>
    </row>
    <row r="9" spans="2:42" ht="15.75" customHeight="1" x14ac:dyDescent="0.2">
      <c r="B9" s="23">
        <v>1</v>
      </c>
      <c r="C9" s="72">
        <v>1000000</v>
      </c>
      <c r="D9" s="76"/>
      <c r="E9" s="120"/>
      <c r="F9" s="120">
        <v>107.455</v>
      </c>
      <c r="G9" s="120">
        <v>106.205</v>
      </c>
      <c r="H9" s="120"/>
      <c r="I9" s="37">
        <f t="shared" ref="I9:I108" si="0">ABS(E9-H9)</f>
        <v>0</v>
      </c>
      <c r="J9" s="24" t="str">
        <f t="shared" ref="J9:J108" si="1">IF(H9&gt;E9,"陽","陰")</f>
        <v>陰</v>
      </c>
      <c r="K9" s="37">
        <f>IF(O9="買",E9-G9,F9-E9)</f>
        <v>107.455</v>
      </c>
      <c r="L9" s="38" t="str">
        <f>IF(K9&gt;=I9*3,"OK","NG")</f>
        <v>OK</v>
      </c>
      <c r="M9" s="23">
        <v>2008</v>
      </c>
      <c r="N9" s="26">
        <v>42399</v>
      </c>
      <c r="O9" s="23" t="s">
        <v>42</v>
      </c>
      <c r="P9" s="73">
        <f>IF(O9="買",F9,G9)</f>
        <v>106.205</v>
      </c>
      <c r="Q9" s="73"/>
      <c r="R9" s="43">
        <f>IF(O9="買",G9-0.02,F9+0.02)</f>
        <v>107.47499999999999</v>
      </c>
      <c r="S9" s="67" ph="1">
        <f>ABS((R9-P9)*100)</f>
        <v>126.9999999999996</v>
      </c>
      <c r="T9" s="84">
        <f t="shared" ref="T9:T108" si="2">IF(N9="","",C9*0.03)</f>
        <v>30000</v>
      </c>
      <c r="U9" s="84"/>
      <c r="V9" s="117">
        <f>IF(S9="","",ROUNDDOWN(T9/(S9/81)/100000,2))</f>
        <v>0.19</v>
      </c>
      <c r="W9" s="23">
        <v>2008</v>
      </c>
      <c r="X9" s="26">
        <v>42405</v>
      </c>
      <c r="Y9" s="63"/>
      <c r="Z9" s="67">
        <v>107.47499999999999</v>
      </c>
      <c r="AA9" s="85">
        <f t="shared" ref="AA9:AA37" si="3">IF(X9="","",ROUNDDOWN((IF(O9="売",P9-Z9,Z9-P9))*V9*10000000/81,0))</f>
        <v>-29790</v>
      </c>
      <c r="AB9" s="86"/>
      <c r="AC9" s="87">
        <f>IF(X9="","",IF(AA9&lt;0,S9*(-1),IF(O9="買",(Z9-P9)*100,(P9-Z9)*100)))</f>
        <v>-126.9999999999996</v>
      </c>
      <c r="AD9" s="87"/>
      <c r="AE9" s="1">
        <v>1</v>
      </c>
      <c r="AF9" s="1" t="s">
        <v>79</v>
      </c>
      <c r="AG9" t="s">
        <v>51</v>
      </c>
      <c r="AH9" t="s">
        <v>49</v>
      </c>
      <c r="AI9">
        <v>105.705</v>
      </c>
      <c r="AJ9">
        <f>ABS(P9-AI9)</f>
        <v>0.5</v>
      </c>
      <c r="AK9" t="str">
        <f>IF(AA9&gt;=0,AJ9/AL9,"-")</f>
        <v>-</v>
      </c>
      <c r="AL9">
        <f>F9-G9</f>
        <v>1.25</v>
      </c>
      <c r="AM9">
        <f>ABS(P9-Z9)</f>
        <v>1.269999999999996</v>
      </c>
      <c r="AN9" s="112" t="str">
        <f>IF(AA9&gt;=0,AM9/AL9,"-")</f>
        <v>-</v>
      </c>
    </row>
    <row r="10" spans="2:42" ht="15.75" customHeight="1" x14ac:dyDescent="0.2">
      <c r="B10" s="23">
        <v>2</v>
      </c>
      <c r="C10" s="76">
        <f>IF(AA9="","",C9+AA9)</f>
        <v>970210</v>
      </c>
      <c r="D10" s="118"/>
      <c r="E10" s="120"/>
      <c r="F10" s="120">
        <v>107.816</v>
      </c>
      <c r="G10" s="120">
        <v>105.91</v>
      </c>
      <c r="H10" s="120"/>
      <c r="I10">
        <f t="shared" si="0"/>
        <v>0</v>
      </c>
      <c r="J10" s="24" t="str">
        <f t="shared" si="1"/>
        <v>陰</v>
      </c>
      <c r="K10" s="37">
        <f t="shared" ref="K10:K73" si="4">IF(O10="買",E10-G10,F10-E10)</f>
        <v>-105.91</v>
      </c>
      <c r="L10" s="25" t="str">
        <f t="shared" ref="L10:L108" si="5">IF(K10&gt;=I10*3,"OK","NG")</f>
        <v>NG</v>
      </c>
      <c r="M10" s="23">
        <v>2008</v>
      </c>
      <c r="N10" s="26">
        <v>42413</v>
      </c>
      <c r="O10" s="23" t="s">
        <v>43</v>
      </c>
      <c r="P10" s="78">
        <f>IF(O10="買",F10,G10)</f>
        <v>107.816</v>
      </c>
      <c r="Q10" s="79"/>
      <c r="R10" s="43">
        <f t="shared" ref="R10:R73" si="6">IF(O10="買",G10-0.02,F10+0.02)</f>
        <v>105.89</v>
      </c>
      <c r="S10" s="67">
        <f>ABS((R10-P10)*100)</f>
        <v>192.60000000000019</v>
      </c>
      <c r="T10" s="115">
        <f t="shared" si="2"/>
        <v>29106.3</v>
      </c>
      <c r="U10" s="116"/>
      <c r="V10" s="117">
        <f t="shared" ref="V10:V108" si="7">IF(S10="","",ROUNDDOWN(T10/(S10/81)/100000,2))</f>
        <v>0.12</v>
      </c>
      <c r="W10" s="23">
        <v>2008</v>
      </c>
      <c r="X10" s="26">
        <v>42419</v>
      </c>
      <c r="Y10" s="64">
        <v>107.25</v>
      </c>
      <c r="Z10" s="67">
        <f t="shared" ref="Z10:Z72" si="8">IF(O10="買",Y10-0.02,Y10+0.02)</f>
        <v>107.23</v>
      </c>
      <c r="AA10" s="80">
        <f t="shared" si="3"/>
        <v>-8681</v>
      </c>
      <c r="AB10" s="81"/>
      <c r="AC10" s="82">
        <f>IF(X10="","",IF(AA10&lt;0,S10*(-1),IF(O10="買",(Z10-P10)*100,(P10-Z10)*100)))</f>
        <v>-192.60000000000019</v>
      </c>
      <c r="AD10" s="83"/>
      <c r="AE10" s="1">
        <v>4</v>
      </c>
      <c r="AF10" s="1" t="s">
        <v>51</v>
      </c>
      <c r="AG10" t="s">
        <v>51</v>
      </c>
      <c r="AH10" t="s">
        <v>49</v>
      </c>
      <c r="AI10">
        <v>108.605</v>
      </c>
      <c r="AJ10">
        <f t="shared" ref="AJ10:AJ73" si="9">ABS(P10-AI10)</f>
        <v>0.78900000000000148</v>
      </c>
      <c r="AK10" t="str">
        <f>IF(AA10&gt;=0,AJ10/AL10,"-")</f>
        <v>-</v>
      </c>
      <c r="AL10">
        <f>F10-G10</f>
        <v>1.9060000000000059</v>
      </c>
      <c r="AM10">
        <f>ABS(P10-Z10)</f>
        <v>0.58599999999999852</v>
      </c>
      <c r="AN10" s="112" t="str">
        <f>IF(AA10&gt;=0,AM10/AL10,"-")</f>
        <v>-</v>
      </c>
    </row>
    <row r="11" spans="2:42" ht="15.75" customHeight="1" x14ac:dyDescent="0.2">
      <c r="B11" s="23">
        <v>3</v>
      </c>
      <c r="C11" s="72">
        <f>IF(AA10="","",C10+AA10)</f>
        <v>961529</v>
      </c>
      <c r="D11" s="76"/>
      <c r="E11" s="120"/>
      <c r="F11" s="120">
        <v>108.13500000000001</v>
      </c>
      <c r="G11" s="120">
        <v>107.185</v>
      </c>
      <c r="H11" s="120"/>
      <c r="I11">
        <f t="shared" si="0"/>
        <v>0</v>
      </c>
      <c r="J11" s="24" t="str">
        <f t="shared" si="1"/>
        <v>陰</v>
      </c>
      <c r="K11" s="37">
        <f t="shared" si="4"/>
        <v>108.13500000000001</v>
      </c>
      <c r="L11" s="25" t="str">
        <f t="shared" si="5"/>
        <v>OK</v>
      </c>
      <c r="M11" s="23">
        <v>2008</v>
      </c>
      <c r="N11" s="26">
        <v>42427</v>
      </c>
      <c r="O11" s="23" t="s">
        <v>42</v>
      </c>
      <c r="P11" s="73">
        <f t="shared" ref="P11:P74" si="10">IF(O11="買",F11,G11)</f>
        <v>107.185</v>
      </c>
      <c r="Q11" s="73"/>
      <c r="R11" s="43">
        <f t="shared" si="6"/>
        <v>108.155</v>
      </c>
      <c r="S11" s="67">
        <f t="shared" ref="S11:S74" si="11">ABS((R11-P11)*100)</f>
        <v>96.999999999999886</v>
      </c>
      <c r="T11" s="84">
        <f t="shared" si="2"/>
        <v>28845.87</v>
      </c>
      <c r="U11" s="84"/>
      <c r="V11" s="117">
        <f t="shared" si="7"/>
        <v>0.24</v>
      </c>
      <c r="W11" s="23">
        <v>2008</v>
      </c>
      <c r="X11" s="26">
        <v>42453</v>
      </c>
      <c r="Y11" s="63">
        <v>100.44499999999999</v>
      </c>
      <c r="Z11" s="67">
        <f t="shared" si="8"/>
        <v>100.46499999999999</v>
      </c>
      <c r="AA11" s="74">
        <f t="shared" si="3"/>
        <v>199111</v>
      </c>
      <c r="AB11" s="74"/>
      <c r="AC11" s="75">
        <f t="shared" ref="AC11:AC74" si="12">IF(X11="","",IF(AA11&lt;0,S11*(-1),IF(O11="買",(Z11-P11)*100,(P11-Z11)*100)))</f>
        <v>672.00000000000136</v>
      </c>
      <c r="AD11" s="75"/>
      <c r="AE11" s="1">
        <v>1</v>
      </c>
      <c r="AF11" s="1" t="s">
        <v>51</v>
      </c>
      <c r="AG11" t="s">
        <v>51</v>
      </c>
      <c r="AH11" t="s">
        <v>51</v>
      </c>
      <c r="AI11">
        <v>95.724999999999994</v>
      </c>
      <c r="AJ11">
        <f t="shared" si="9"/>
        <v>11.460000000000008</v>
      </c>
      <c r="AK11">
        <f>IF(AA11&gt;=0,AJ11/AL11,"-")</f>
        <v>12.063157894736815</v>
      </c>
      <c r="AL11">
        <f>F11-G11</f>
        <v>0.95000000000000284</v>
      </c>
      <c r="AM11">
        <f>ABS(P11-Z11)</f>
        <v>6.7200000000000131</v>
      </c>
      <c r="AN11" s="112">
        <f>IF(AA11&gt;=0,AM11/AL11,"-")</f>
        <v>7.0736842105263085</v>
      </c>
    </row>
    <row r="12" spans="2:42" ht="15.75" customHeight="1" x14ac:dyDescent="0.2">
      <c r="B12" s="23">
        <v>4</v>
      </c>
      <c r="C12" s="72">
        <f t="shared" ref="C12:C75" si="13">IF(AA11="","",C11+AA11)</f>
        <v>1160640</v>
      </c>
      <c r="D12" s="76"/>
      <c r="E12" s="121"/>
      <c r="F12" s="121">
        <v>103.53</v>
      </c>
      <c r="G12" s="121">
        <v>101.08499999999999</v>
      </c>
      <c r="H12" s="121"/>
      <c r="I12">
        <f t="shared" si="0"/>
        <v>0</v>
      </c>
      <c r="J12" s="24" t="str">
        <f t="shared" si="1"/>
        <v>陰</v>
      </c>
      <c r="K12" s="37">
        <f t="shared" si="4"/>
        <v>103.53</v>
      </c>
      <c r="L12" s="25" t="str">
        <f t="shared" si="5"/>
        <v>OK</v>
      </c>
      <c r="M12" s="23">
        <v>2008</v>
      </c>
      <c r="N12" s="26">
        <v>42442</v>
      </c>
      <c r="O12" s="23" t="s">
        <v>42</v>
      </c>
      <c r="P12" s="73">
        <f t="shared" si="10"/>
        <v>101.08499999999999</v>
      </c>
      <c r="Q12" s="73"/>
      <c r="R12" s="67">
        <f t="shared" si="6"/>
        <v>103.55</v>
      </c>
      <c r="S12" s="67">
        <f t="shared" si="11"/>
        <v>246.50000000000034</v>
      </c>
      <c r="T12" s="84">
        <f t="shared" si="2"/>
        <v>34819.199999999997</v>
      </c>
      <c r="U12" s="84"/>
      <c r="V12" s="117">
        <f t="shared" si="7"/>
        <v>0.11</v>
      </c>
      <c r="W12" s="23">
        <v>2008</v>
      </c>
      <c r="X12" s="26">
        <v>42453</v>
      </c>
      <c r="Y12" s="63">
        <v>100.44499999999999</v>
      </c>
      <c r="Z12" s="67">
        <f t="shared" si="8"/>
        <v>100.46499999999999</v>
      </c>
      <c r="AA12" s="74">
        <f t="shared" si="3"/>
        <v>8419</v>
      </c>
      <c r="AB12" s="74"/>
      <c r="AC12" s="75">
        <f t="shared" si="12"/>
        <v>62.000000000000455</v>
      </c>
      <c r="AD12" s="75"/>
      <c r="AE12" s="1">
        <v>1</v>
      </c>
      <c r="AF12" s="1" t="s">
        <v>51</v>
      </c>
      <c r="AG12" s="24" t="s">
        <v>51</v>
      </c>
      <c r="AH12" t="s">
        <v>53</v>
      </c>
      <c r="AI12">
        <v>95.724999999999994</v>
      </c>
      <c r="AJ12">
        <f t="shared" si="9"/>
        <v>5.3599999999999994</v>
      </c>
      <c r="AK12">
        <f>IF(AA12&gt;=0,AJ12/AL12,"-")</f>
        <v>2.1922290388547987</v>
      </c>
      <c r="AL12">
        <f>F12-G12</f>
        <v>2.4450000000000074</v>
      </c>
      <c r="AM12">
        <f>ABS(P12-Z12)</f>
        <v>0.62000000000000455</v>
      </c>
      <c r="AN12" s="112">
        <f>IF(AA12&gt;=0,AM12/AL12,"-")</f>
        <v>0.25357873210634058</v>
      </c>
      <c r="AP12" s="25"/>
    </row>
    <row r="13" spans="2:42" ht="15.75" customHeight="1" x14ac:dyDescent="0.2">
      <c r="B13" s="23">
        <v>5</v>
      </c>
      <c r="C13" s="72">
        <f t="shared" si="13"/>
        <v>1169059</v>
      </c>
      <c r="D13" s="72"/>
      <c r="E13" s="119"/>
      <c r="F13" s="119">
        <v>100.39</v>
      </c>
      <c r="G13" s="119">
        <v>99.1</v>
      </c>
      <c r="H13" s="119"/>
      <c r="I13">
        <f t="shared" si="0"/>
        <v>0</v>
      </c>
      <c r="J13" s="24" t="str">
        <f t="shared" si="1"/>
        <v>陰</v>
      </c>
      <c r="K13" s="37">
        <f t="shared" si="4"/>
        <v>-99.1</v>
      </c>
      <c r="L13" s="25" t="s">
        <v>66</v>
      </c>
      <c r="M13" s="23">
        <v>2008</v>
      </c>
      <c r="N13" s="26">
        <v>42461</v>
      </c>
      <c r="O13" s="23" t="s">
        <v>43</v>
      </c>
      <c r="P13" s="73">
        <f t="shared" si="10"/>
        <v>100.39</v>
      </c>
      <c r="Q13" s="73"/>
      <c r="R13" s="67">
        <f t="shared" si="6"/>
        <v>99.08</v>
      </c>
      <c r="S13" s="67">
        <f t="shared" si="11"/>
        <v>131.00000000000023</v>
      </c>
      <c r="T13" s="84">
        <f t="shared" si="2"/>
        <v>35071.769999999997</v>
      </c>
      <c r="U13" s="84"/>
      <c r="V13" s="117">
        <f t="shared" si="7"/>
        <v>0.21</v>
      </c>
      <c r="W13" s="23">
        <v>2008</v>
      </c>
      <c r="X13" s="26">
        <v>42470</v>
      </c>
      <c r="Y13" s="63">
        <v>101.45</v>
      </c>
      <c r="Z13" s="67">
        <f t="shared" si="8"/>
        <v>101.43</v>
      </c>
      <c r="AA13" s="74">
        <f t="shared" si="3"/>
        <v>26962</v>
      </c>
      <c r="AB13" s="74"/>
      <c r="AC13" s="75">
        <f t="shared" si="12"/>
        <v>104.00000000000063</v>
      </c>
      <c r="AD13" s="75"/>
      <c r="AE13" s="1">
        <v>1</v>
      </c>
      <c r="AF13" s="1" t="s">
        <v>51</v>
      </c>
      <c r="AG13" t="s">
        <v>51</v>
      </c>
      <c r="AH13" t="s">
        <v>51</v>
      </c>
      <c r="AI13">
        <v>102.937</v>
      </c>
      <c r="AJ13">
        <f t="shared" si="9"/>
        <v>2.546999999999997</v>
      </c>
      <c r="AK13">
        <f>IF(AA13&gt;=0,AJ13/AL13,"-")</f>
        <v>1.9744186046511509</v>
      </c>
      <c r="AL13">
        <f>F13-G13</f>
        <v>1.2900000000000063</v>
      </c>
      <c r="AM13">
        <f>ABS(P13-Z13)</f>
        <v>1.0400000000000063</v>
      </c>
      <c r="AN13" s="112">
        <f>IF(AA13&gt;=0,AM13/AL13,"-")</f>
        <v>0.80620155038759789</v>
      </c>
      <c r="AP13" s="25"/>
    </row>
    <row r="14" spans="2:42" ht="15.75" customHeight="1" x14ac:dyDescent="0.2">
      <c r="B14" s="23">
        <v>6</v>
      </c>
      <c r="C14" s="72">
        <f t="shared" si="13"/>
        <v>1196021</v>
      </c>
      <c r="D14" s="72"/>
      <c r="E14" s="28"/>
      <c r="F14" s="28">
        <v>101.825</v>
      </c>
      <c r="G14" s="28">
        <v>100.783</v>
      </c>
      <c r="H14" s="28"/>
      <c r="I14">
        <f t="shared" si="0"/>
        <v>0</v>
      </c>
      <c r="J14" s="24" t="str">
        <f t="shared" si="1"/>
        <v>陰</v>
      </c>
      <c r="K14" s="37">
        <f t="shared" si="4"/>
        <v>-100.783</v>
      </c>
      <c r="L14" s="25" t="str">
        <f t="shared" si="5"/>
        <v>NG</v>
      </c>
      <c r="M14" s="23">
        <v>2008</v>
      </c>
      <c r="N14" s="26">
        <v>42476</v>
      </c>
      <c r="O14" s="23" t="s">
        <v>43</v>
      </c>
      <c r="P14" s="73">
        <f t="shared" si="10"/>
        <v>101.825</v>
      </c>
      <c r="Q14" s="73"/>
      <c r="R14" s="67">
        <f t="shared" si="6"/>
        <v>100.76300000000001</v>
      </c>
      <c r="S14" s="67">
        <f t="shared" si="11"/>
        <v>106.19999999999976</v>
      </c>
      <c r="T14" s="84">
        <f t="shared" si="2"/>
        <v>35880.629999999997</v>
      </c>
      <c r="U14" s="84"/>
      <c r="V14" s="117">
        <f t="shared" si="7"/>
        <v>0.27</v>
      </c>
      <c r="W14" s="23">
        <v>2008</v>
      </c>
      <c r="X14" s="26">
        <v>42498</v>
      </c>
      <c r="Y14" s="63">
        <v>104.018</v>
      </c>
      <c r="Z14" s="67">
        <f t="shared" si="8"/>
        <v>103.998</v>
      </c>
      <c r="AA14" s="74">
        <f t="shared" si="3"/>
        <v>72433</v>
      </c>
      <c r="AB14" s="74"/>
      <c r="AC14" s="75">
        <f t="shared" si="12"/>
        <v>217.30000000000018</v>
      </c>
      <c r="AD14" s="75"/>
      <c r="AE14" s="1">
        <v>1</v>
      </c>
      <c r="AF14" s="1" t="s">
        <v>51</v>
      </c>
      <c r="AG14" t="s">
        <v>51</v>
      </c>
      <c r="AH14" t="s">
        <v>53</v>
      </c>
      <c r="AI14">
        <v>105.7</v>
      </c>
      <c r="AJ14">
        <f t="shared" si="9"/>
        <v>3.875</v>
      </c>
      <c r="AK14">
        <f>IF(AA14&gt;=0,AJ14/AL14,"-")</f>
        <v>3.7188099808061366</v>
      </c>
      <c r="AL14">
        <f>F14-G14</f>
        <v>1.0420000000000016</v>
      </c>
      <c r="AM14">
        <f>ABS(P14-Z14)</f>
        <v>2.1730000000000018</v>
      </c>
      <c r="AN14" s="112">
        <f>IF(AA14&gt;=0,AM14/AL14,"-")</f>
        <v>2.0854126679462559</v>
      </c>
      <c r="AP14" s="25"/>
    </row>
    <row r="15" spans="2:42" ht="15.75" customHeight="1" x14ac:dyDescent="0.2">
      <c r="B15" s="23">
        <v>7</v>
      </c>
      <c r="C15" s="72">
        <f t="shared" si="13"/>
        <v>1268454</v>
      </c>
      <c r="D15" s="72"/>
      <c r="E15" s="28"/>
      <c r="F15" s="28">
        <v>104.584</v>
      </c>
      <c r="G15" s="28">
        <v>103.535</v>
      </c>
      <c r="H15" s="28"/>
      <c r="I15" s="113">
        <f t="shared" si="0"/>
        <v>0</v>
      </c>
      <c r="J15" s="113" t="str">
        <f t="shared" si="1"/>
        <v>陰</v>
      </c>
      <c r="K15" s="37">
        <f t="shared" si="4"/>
        <v>-103.535</v>
      </c>
      <c r="L15" s="114" t="str">
        <f t="shared" si="5"/>
        <v>NG</v>
      </c>
      <c r="M15" s="23">
        <v>2008</v>
      </c>
      <c r="N15" s="26">
        <v>42492</v>
      </c>
      <c r="O15" s="23" t="s">
        <v>43</v>
      </c>
      <c r="P15" s="73">
        <f t="shared" si="10"/>
        <v>104.584</v>
      </c>
      <c r="Q15" s="73"/>
      <c r="R15" s="67">
        <f t="shared" si="6"/>
        <v>103.515</v>
      </c>
      <c r="S15" s="67">
        <f t="shared" si="11"/>
        <v>106.90000000000026</v>
      </c>
      <c r="T15" s="84">
        <f t="shared" si="2"/>
        <v>38053.619999999995</v>
      </c>
      <c r="U15" s="84"/>
      <c r="V15" s="117">
        <f t="shared" si="7"/>
        <v>0.28000000000000003</v>
      </c>
      <c r="W15" s="23">
        <v>2008</v>
      </c>
      <c r="X15" s="26">
        <v>42498</v>
      </c>
      <c r="Y15" s="64">
        <v>104.018</v>
      </c>
      <c r="Z15" s="67">
        <f t="shared" si="8"/>
        <v>103.998</v>
      </c>
      <c r="AA15" s="74">
        <f t="shared" si="3"/>
        <v>-20256</v>
      </c>
      <c r="AB15" s="74"/>
      <c r="AC15" s="75">
        <f t="shared" si="12"/>
        <v>-106.90000000000026</v>
      </c>
      <c r="AD15" s="75"/>
      <c r="AE15" s="1">
        <v>1</v>
      </c>
      <c r="AF15" s="1" t="s">
        <v>51</v>
      </c>
      <c r="AG15" t="s">
        <v>51</v>
      </c>
      <c r="AH15" t="s">
        <v>54</v>
      </c>
      <c r="AI15">
        <v>105.7</v>
      </c>
      <c r="AJ15">
        <f t="shared" si="9"/>
        <v>1.1159999999999997</v>
      </c>
      <c r="AK15" t="str">
        <f>IF(AA15&gt;=0,AJ15/AL15,"-")</f>
        <v>-</v>
      </c>
      <c r="AL15">
        <f>F15-G15</f>
        <v>1.0490000000000066</v>
      </c>
      <c r="AM15">
        <f>ABS(P15-Z15)</f>
        <v>0.58599999999999852</v>
      </c>
      <c r="AN15" s="112" t="str">
        <f>IF(AA15&gt;=0,AM15/AL15,"-")</f>
        <v>-</v>
      </c>
      <c r="AP15" s="25"/>
    </row>
    <row r="16" spans="2:42" ht="15.75" customHeight="1" x14ac:dyDescent="0.2">
      <c r="B16" s="23">
        <v>8</v>
      </c>
      <c r="C16" s="72">
        <f t="shared" si="13"/>
        <v>1248198</v>
      </c>
      <c r="D16" s="72"/>
      <c r="E16" s="28"/>
      <c r="F16" s="28">
        <v>104.02500000000001</v>
      </c>
      <c r="G16" s="28">
        <v>102.56399999999999</v>
      </c>
      <c r="H16" s="28"/>
      <c r="I16">
        <f t="shared" si="0"/>
        <v>0</v>
      </c>
      <c r="J16" s="24" t="str">
        <f t="shared" si="1"/>
        <v>陰</v>
      </c>
      <c r="K16" s="37">
        <f t="shared" si="4"/>
        <v>-102.56399999999999</v>
      </c>
      <c r="L16" s="25" t="str">
        <f t="shared" si="5"/>
        <v>NG</v>
      </c>
      <c r="M16" s="23">
        <v>2008</v>
      </c>
      <c r="N16" s="26">
        <v>42503</v>
      </c>
      <c r="O16" s="23" t="s">
        <v>43</v>
      </c>
      <c r="P16" s="73">
        <f t="shared" si="10"/>
        <v>104.02500000000001</v>
      </c>
      <c r="Q16" s="73"/>
      <c r="R16" s="67">
        <f t="shared" si="6"/>
        <v>102.544</v>
      </c>
      <c r="S16" s="67">
        <f t="shared" si="11"/>
        <v>148.10000000000088</v>
      </c>
      <c r="T16" s="84">
        <f t="shared" si="2"/>
        <v>37445.939999999995</v>
      </c>
      <c r="U16" s="84"/>
      <c r="V16" s="117">
        <f t="shared" si="7"/>
        <v>0.2</v>
      </c>
      <c r="W16" s="23">
        <v>2008</v>
      </c>
      <c r="X16" s="26">
        <v>42510</v>
      </c>
      <c r="Y16" s="64">
        <v>103.52</v>
      </c>
      <c r="Z16" s="67">
        <f t="shared" si="8"/>
        <v>103.5</v>
      </c>
      <c r="AA16" s="74">
        <f t="shared" si="3"/>
        <v>-12962</v>
      </c>
      <c r="AB16" s="74"/>
      <c r="AC16" s="75">
        <f t="shared" si="12"/>
        <v>-148.10000000000088</v>
      </c>
      <c r="AD16" s="75"/>
      <c r="AE16" s="1">
        <v>1</v>
      </c>
      <c r="AF16" s="1" t="s">
        <v>80</v>
      </c>
      <c r="AG16" t="s">
        <v>51</v>
      </c>
      <c r="AH16" t="s">
        <v>54</v>
      </c>
      <c r="AI16">
        <v>105.435</v>
      </c>
      <c r="AJ16">
        <f t="shared" si="9"/>
        <v>1.4099999999999966</v>
      </c>
      <c r="AK16" t="str">
        <f>IF(AA16&gt;=0,AJ16/AL16,"-")</f>
        <v>-</v>
      </c>
      <c r="AL16">
        <f>F16-G16</f>
        <v>1.4610000000000127</v>
      </c>
      <c r="AM16">
        <f>ABS(P16-Z16)</f>
        <v>0.52500000000000568</v>
      </c>
      <c r="AN16" s="112" t="str">
        <f>IF(AA16&gt;=0,AM16/AL16,"-")</f>
        <v>-</v>
      </c>
      <c r="AP16" s="25"/>
    </row>
    <row r="17" spans="2:42" ht="15.75" customHeight="1" x14ac:dyDescent="0.2">
      <c r="B17" s="23">
        <v>9</v>
      </c>
      <c r="C17" s="72">
        <f t="shared" si="13"/>
        <v>1235236</v>
      </c>
      <c r="D17" s="72"/>
      <c r="E17" s="28"/>
      <c r="F17" s="28">
        <v>104.375</v>
      </c>
      <c r="G17" s="28">
        <v>102.72499999999999</v>
      </c>
      <c r="H17" s="28"/>
      <c r="I17">
        <f t="shared" si="0"/>
        <v>0</v>
      </c>
      <c r="J17" s="24" t="str">
        <f t="shared" si="1"/>
        <v>陰</v>
      </c>
      <c r="K17" s="37">
        <f t="shared" si="4"/>
        <v>-102.72499999999999</v>
      </c>
      <c r="L17" s="25" t="str">
        <f t="shared" si="5"/>
        <v>NG</v>
      </c>
      <c r="M17" s="23">
        <v>2008</v>
      </c>
      <c r="N17" s="26">
        <v>42518</v>
      </c>
      <c r="O17" s="23" t="s">
        <v>43</v>
      </c>
      <c r="P17" s="73">
        <f t="shared" si="10"/>
        <v>104.375</v>
      </c>
      <c r="Q17" s="73"/>
      <c r="R17" s="67">
        <f t="shared" si="6"/>
        <v>102.705</v>
      </c>
      <c r="S17" s="67">
        <f t="shared" si="11"/>
        <v>167.00000000000017</v>
      </c>
      <c r="T17" s="84">
        <f t="shared" si="2"/>
        <v>37057.08</v>
      </c>
      <c r="U17" s="84"/>
      <c r="V17" s="117">
        <f t="shared" si="7"/>
        <v>0.17</v>
      </c>
      <c r="W17" s="23">
        <v>2008</v>
      </c>
      <c r="X17" s="26">
        <v>42540</v>
      </c>
      <c r="Y17" s="63">
        <v>107.595</v>
      </c>
      <c r="Z17" s="67">
        <f t="shared" si="8"/>
        <v>107.575</v>
      </c>
      <c r="AA17" s="74">
        <f t="shared" si="3"/>
        <v>67160</v>
      </c>
      <c r="AB17" s="74"/>
      <c r="AC17" s="75">
        <f t="shared" si="12"/>
        <v>320.00000000000028</v>
      </c>
      <c r="AD17" s="75"/>
      <c r="AE17" s="1">
        <v>4</v>
      </c>
      <c r="AF17" s="1" t="s">
        <v>51</v>
      </c>
      <c r="AG17" t="s">
        <v>51</v>
      </c>
      <c r="AH17" t="s">
        <v>53</v>
      </c>
      <c r="AI17">
        <v>108.57599999999999</v>
      </c>
      <c r="AJ17">
        <f t="shared" si="9"/>
        <v>4.2009999999999934</v>
      </c>
      <c r="AK17">
        <f>IF(AA17&gt;=0,AJ17/AL17,"-")</f>
        <v>2.5460606060605935</v>
      </c>
      <c r="AL17">
        <f>F17-G17</f>
        <v>1.6500000000000057</v>
      </c>
      <c r="AM17">
        <f>ABS(P17-Z17)</f>
        <v>3.2000000000000028</v>
      </c>
      <c r="AN17" s="112">
        <f>IF(AA17&gt;=0,AM17/AL17,"-")</f>
        <v>1.9393939393939343</v>
      </c>
      <c r="AP17" s="25"/>
    </row>
    <row r="18" spans="2:42" ht="15.75" customHeight="1" x14ac:dyDescent="0.2">
      <c r="B18" s="23">
        <v>10</v>
      </c>
      <c r="C18" s="72">
        <f t="shared" si="13"/>
        <v>1302396</v>
      </c>
      <c r="D18" s="72"/>
      <c r="E18" s="28"/>
      <c r="F18" s="28">
        <v>106.345</v>
      </c>
      <c r="G18" s="28">
        <v>104.395</v>
      </c>
      <c r="H18" s="28"/>
      <c r="I18" s="113">
        <f t="shared" si="0"/>
        <v>0</v>
      </c>
      <c r="J18" s="113" t="str">
        <f t="shared" si="1"/>
        <v>陰</v>
      </c>
      <c r="K18" s="37">
        <f t="shared" si="4"/>
        <v>-104.395</v>
      </c>
      <c r="L18" s="114" t="str">
        <f t="shared" si="5"/>
        <v>NG</v>
      </c>
      <c r="M18" s="23">
        <v>2008</v>
      </c>
      <c r="N18" s="26">
        <v>42531</v>
      </c>
      <c r="O18" s="23" t="s">
        <v>43</v>
      </c>
      <c r="P18" s="73">
        <f t="shared" si="10"/>
        <v>106.345</v>
      </c>
      <c r="Q18" s="73"/>
      <c r="R18" s="67">
        <f t="shared" si="6"/>
        <v>104.375</v>
      </c>
      <c r="S18" s="67">
        <f t="shared" si="11"/>
        <v>196.99999999999989</v>
      </c>
      <c r="T18" s="84">
        <f t="shared" si="2"/>
        <v>39071.879999999997</v>
      </c>
      <c r="U18" s="84"/>
      <c r="V18" s="117">
        <f t="shared" si="7"/>
        <v>0.16</v>
      </c>
      <c r="W18" s="23">
        <v>2008</v>
      </c>
      <c r="X18" s="26">
        <v>42540</v>
      </c>
      <c r="Y18" s="63">
        <v>107.595</v>
      </c>
      <c r="Z18" s="67">
        <f t="shared" si="8"/>
        <v>107.575</v>
      </c>
      <c r="AA18" s="74">
        <f t="shared" si="3"/>
        <v>24296</v>
      </c>
      <c r="AB18" s="74"/>
      <c r="AC18" s="75">
        <f t="shared" si="12"/>
        <v>123.0000000000004</v>
      </c>
      <c r="AD18" s="75"/>
      <c r="AE18" s="1">
        <v>1</v>
      </c>
      <c r="AF18" s="1" t="s">
        <v>51</v>
      </c>
      <c r="AG18" t="s">
        <v>51</v>
      </c>
      <c r="AH18" t="s">
        <v>51</v>
      </c>
      <c r="AI18">
        <v>108.57599999999999</v>
      </c>
      <c r="AJ18">
        <f t="shared" si="9"/>
        <v>2.2309999999999945</v>
      </c>
      <c r="AK18">
        <f>IF(AA18&gt;=0,AJ18/AL18,"-")</f>
        <v>1.1441025641025597</v>
      </c>
      <c r="AL18">
        <f>F18-G18</f>
        <v>1.9500000000000028</v>
      </c>
      <c r="AM18">
        <f>ABS(P18-Z18)</f>
        <v>1.230000000000004</v>
      </c>
      <c r="AN18" s="112">
        <f>IF(AA18&gt;=0,AM18/AL18,"-")</f>
        <v>0.63076923076923186</v>
      </c>
      <c r="AP18" s="25"/>
    </row>
    <row r="19" spans="2:42" ht="15.75" customHeight="1" x14ac:dyDescent="0.2">
      <c r="B19" s="23">
        <v>11</v>
      </c>
      <c r="C19" s="72">
        <f t="shared" si="13"/>
        <v>1326692</v>
      </c>
      <c r="D19" s="72"/>
      <c r="E19" s="28"/>
      <c r="F19" s="28"/>
      <c r="G19" s="28"/>
      <c r="H19" s="28"/>
      <c r="I19">
        <f t="shared" si="0"/>
        <v>0</v>
      </c>
      <c r="J19" s="24" t="str">
        <f t="shared" si="1"/>
        <v>陰</v>
      </c>
      <c r="K19" s="37">
        <f t="shared" si="4"/>
        <v>0</v>
      </c>
      <c r="L19" s="25" t="str">
        <f t="shared" si="5"/>
        <v>OK</v>
      </c>
      <c r="M19" s="23"/>
      <c r="N19" s="26"/>
      <c r="O19" s="23" t="s">
        <v>43</v>
      </c>
      <c r="P19" s="73">
        <f t="shared" si="10"/>
        <v>0</v>
      </c>
      <c r="Q19" s="73"/>
      <c r="R19" s="67">
        <f t="shared" si="6"/>
        <v>-0.02</v>
      </c>
      <c r="S19" s="67">
        <f t="shared" si="11"/>
        <v>2</v>
      </c>
      <c r="T19" s="84" t="str">
        <f t="shared" si="2"/>
        <v/>
      </c>
      <c r="U19" s="84"/>
      <c r="V19" s="117" t="e">
        <f t="shared" si="7"/>
        <v>#VALUE!</v>
      </c>
      <c r="W19" s="23"/>
      <c r="X19" s="26"/>
      <c r="Y19" s="65"/>
      <c r="Z19" s="67">
        <f t="shared" si="8"/>
        <v>-0.02</v>
      </c>
      <c r="AA19" s="74" t="str">
        <f t="shared" si="3"/>
        <v/>
      </c>
      <c r="AB19" s="74"/>
      <c r="AC19" s="75" t="str">
        <f t="shared" si="12"/>
        <v/>
      </c>
      <c r="AD19" s="75"/>
      <c r="AE19" s="1">
        <v>1</v>
      </c>
      <c r="AG19" t="s">
        <v>51</v>
      </c>
      <c r="AH19" t="s">
        <v>51</v>
      </c>
      <c r="AJ19">
        <f t="shared" si="9"/>
        <v>0</v>
      </c>
      <c r="AK19" t="e">
        <f>IF(AA19&gt;=0,AJ19/AL19,"-")</f>
        <v>#DIV/0!</v>
      </c>
      <c r="AL19">
        <f>F19-G19</f>
        <v>0</v>
      </c>
      <c r="AM19">
        <f>ABS(P19-Z19)</f>
        <v>0.02</v>
      </c>
      <c r="AN19" s="112" t="e">
        <f>IF(AA19&gt;=0,AM19/AL19,"-")</f>
        <v>#DIV/0!</v>
      </c>
      <c r="AP19" s="25"/>
    </row>
    <row r="20" spans="2:42" ht="15.75" customHeight="1" x14ac:dyDescent="0.2">
      <c r="B20" s="23">
        <v>12</v>
      </c>
      <c r="C20" s="72" t="str">
        <f t="shared" si="13"/>
        <v/>
      </c>
      <c r="D20" s="72"/>
      <c r="E20" s="28"/>
      <c r="F20" s="28"/>
      <c r="G20" s="28"/>
      <c r="H20" s="28"/>
      <c r="I20">
        <f t="shared" si="0"/>
        <v>0</v>
      </c>
      <c r="J20" s="24" t="str">
        <f t="shared" si="1"/>
        <v>陰</v>
      </c>
      <c r="K20" s="37">
        <f t="shared" si="4"/>
        <v>0</v>
      </c>
      <c r="L20" s="25"/>
      <c r="M20" s="23"/>
      <c r="N20" s="26"/>
      <c r="O20" s="23" t="s">
        <v>42</v>
      </c>
      <c r="P20" s="73">
        <f t="shared" si="10"/>
        <v>0</v>
      </c>
      <c r="Q20" s="73"/>
      <c r="R20" s="67">
        <f t="shared" si="6"/>
        <v>0.02</v>
      </c>
      <c r="S20" s="67">
        <f t="shared" si="11"/>
        <v>2</v>
      </c>
      <c r="T20" s="84" t="str">
        <f t="shared" si="2"/>
        <v/>
      </c>
      <c r="U20" s="84"/>
      <c r="V20" s="117" t="e">
        <f t="shared" si="7"/>
        <v>#VALUE!</v>
      </c>
      <c r="W20" s="23"/>
      <c r="X20" s="26"/>
      <c r="Y20" s="65"/>
      <c r="Z20" s="67">
        <f t="shared" si="8"/>
        <v>0.02</v>
      </c>
      <c r="AA20" s="74" t="str">
        <f t="shared" si="3"/>
        <v/>
      </c>
      <c r="AB20" s="74"/>
      <c r="AC20" s="75" t="str">
        <f t="shared" si="12"/>
        <v/>
      </c>
      <c r="AD20" s="75"/>
      <c r="AE20" s="1">
        <v>1</v>
      </c>
      <c r="AG20" t="s">
        <v>51</v>
      </c>
      <c r="AH20" t="s">
        <v>51</v>
      </c>
      <c r="AJ20">
        <f t="shared" si="9"/>
        <v>0</v>
      </c>
      <c r="AK20" t="e">
        <f>IF(AA20&gt;=0,AJ20/AL20,"-")</f>
        <v>#DIV/0!</v>
      </c>
      <c r="AL20">
        <f>F20-G20</f>
        <v>0</v>
      </c>
      <c r="AM20">
        <f>ABS(P20-Z20)</f>
        <v>0.02</v>
      </c>
      <c r="AN20" s="112" t="e">
        <f>IF(AA20&gt;=0,AM20/AL20,"-")</f>
        <v>#DIV/0!</v>
      </c>
      <c r="AP20" s="25"/>
    </row>
    <row r="21" spans="2:42" ht="15.75" customHeight="1" x14ac:dyDescent="0.2">
      <c r="B21" s="23">
        <v>13</v>
      </c>
      <c r="C21" s="72" t="str">
        <f t="shared" si="13"/>
        <v/>
      </c>
      <c r="D21" s="72"/>
      <c r="E21" s="28"/>
      <c r="F21" s="28"/>
      <c r="G21" s="28"/>
      <c r="H21" s="28"/>
      <c r="I21">
        <f t="shared" si="0"/>
        <v>0</v>
      </c>
      <c r="J21" s="24" t="str">
        <f t="shared" si="1"/>
        <v>陰</v>
      </c>
      <c r="K21" s="37">
        <f t="shared" si="4"/>
        <v>0</v>
      </c>
      <c r="L21" s="25" t="str">
        <f t="shared" si="5"/>
        <v>OK</v>
      </c>
      <c r="M21" s="23"/>
      <c r="N21" s="26"/>
      <c r="O21" s="23" t="s">
        <v>43</v>
      </c>
      <c r="P21" s="73">
        <f t="shared" si="10"/>
        <v>0</v>
      </c>
      <c r="Q21" s="73"/>
      <c r="R21" s="67">
        <f t="shared" si="6"/>
        <v>-0.02</v>
      </c>
      <c r="S21" s="67">
        <f t="shared" si="11"/>
        <v>2</v>
      </c>
      <c r="T21" s="84" t="str">
        <f t="shared" si="2"/>
        <v/>
      </c>
      <c r="U21" s="84"/>
      <c r="V21" s="117" t="e">
        <f t="shared" si="7"/>
        <v>#VALUE!</v>
      </c>
      <c r="W21" s="23"/>
      <c r="X21" s="26"/>
      <c r="Y21" s="65"/>
      <c r="Z21" s="67">
        <f t="shared" si="8"/>
        <v>-0.02</v>
      </c>
      <c r="AA21" s="74" t="str">
        <f t="shared" si="3"/>
        <v/>
      </c>
      <c r="AB21" s="74"/>
      <c r="AC21" s="75" t="str">
        <f t="shared" si="12"/>
        <v/>
      </c>
      <c r="AD21" s="75"/>
      <c r="AE21" s="1">
        <v>1</v>
      </c>
      <c r="AG21" t="s">
        <v>51</v>
      </c>
      <c r="AH21" t="s">
        <v>51</v>
      </c>
      <c r="AJ21">
        <f t="shared" si="9"/>
        <v>0</v>
      </c>
      <c r="AK21" t="e">
        <f>IF(AA21&gt;=0,AJ21/AL21,"-")</f>
        <v>#DIV/0!</v>
      </c>
      <c r="AL21">
        <f>F21-G21</f>
        <v>0</v>
      </c>
      <c r="AM21">
        <f>ABS(P21-Z21)</f>
        <v>0.02</v>
      </c>
      <c r="AN21" s="112" t="e">
        <f>IF(AA21&gt;=0,AM21/AL21,"-")</f>
        <v>#DIV/0!</v>
      </c>
      <c r="AP21" s="25"/>
    </row>
    <row r="22" spans="2:42" ht="15.75" customHeight="1" x14ac:dyDescent="0.2">
      <c r="B22" s="23">
        <v>14</v>
      </c>
      <c r="C22" s="72" t="str">
        <f t="shared" si="13"/>
        <v/>
      </c>
      <c r="D22" s="72"/>
      <c r="E22" s="28"/>
      <c r="F22" s="28"/>
      <c r="G22" s="28"/>
      <c r="H22" s="28"/>
      <c r="I22">
        <f t="shared" si="0"/>
        <v>0</v>
      </c>
      <c r="J22" s="24" t="str">
        <f t="shared" si="1"/>
        <v>陰</v>
      </c>
      <c r="K22" s="37">
        <f t="shared" si="4"/>
        <v>0</v>
      </c>
      <c r="L22" s="25" t="str">
        <f t="shared" si="5"/>
        <v>OK</v>
      </c>
      <c r="M22" s="23"/>
      <c r="N22" s="26"/>
      <c r="O22" s="23" t="s">
        <v>43</v>
      </c>
      <c r="P22" s="73">
        <f t="shared" si="10"/>
        <v>0</v>
      </c>
      <c r="Q22" s="73"/>
      <c r="R22" s="67">
        <f t="shared" si="6"/>
        <v>-0.02</v>
      </c>
      <c r="S22" s="67">
        <f t="shared" si="11"/>
        <v>2</v>
      </c>
      <c r="T22" s="84" t="str">
        <f t="shared" si="2"/>
        <v/>
      </c>
      <c r="U22" s="84"/>
      <c r="V22" s="117" t="e">
        <f t="shared" si="7"/>
        <v>#VALUE!</v>
      </c>
      <c r="W22" s="23"/>
      <c r="X22" s="26"/>
      <c r="Y22" s="65"/>
      <c r="Z22" s="67">
        <f t="shared" si="8"/>
        <v>-0.02</v>
      </c>
      <c r="AA22" s="74" t="str">
        <f t="shared" si="3"/>
        <v/>
      </c>
      <c r="AB22" s="74"/>
      <c r="AC22" s="75" t="str">
        <f t="shared" si="12"/>
        <v/>
      </c>
      <c r="AD22" s="75"/>
      <c r="AE22" s="1">
        <v>1</v>
      </c>
      <c r="AG22" t="s">
        <v>51</v>
      </c>
      <c r="AH22" t="s">
        <v>51</v>
      </c>
      <c r="AJ22">
        <f t="shared" si="9"/>
        <v>0</v>
      </c>
      <c r="AK22" t="e">
        <f>IF(AA22&gt;=0,AJ22/AL22,"-")</f>
        <v>#DIV/0!</v>
      </c>
      <c r="AL22">
        <f>F22-G22</f>
        <v>0</v>
      </c>
      <c r="AM22">
        <f>ABS(P22-Z22)</f>
        <v>0.02</v>
      </c>
      <c r="AN22" s="112" t="e">
        <f>IF(AA22&gt;=0,AM22/AL22,"-")</f>
        <v>#DIV/0!</v>
      </c>
    </row>
    <row r="23" spans="2:42" ht="15.75" customHeight="1" x14ac:dyDescent="0.2">
      <c r="B23" s="23">
        <v>15</v>
      </c>
      <c r="C23" s="72" t="str">
        <f t="shared" si="13"/>
        <v/>
      </c>
      <c r="D23" s="72"/>
      <c r="E23" s="28"/>
      <c r="F23" s="28"/>
      <c r="G23" s="28"/>
      <c r="H23" s="28"/>
      <c r="I23">
        <f t="shared" si="0"/>
        <v>0</v>
      </c>
      <c r="J23" s="24" t="str">
        <f t="shared" si="1"/>
        <v>陰</v>
      </c>
      <c r="K23" s="37">
        <f t="shared" si="4"/>
        <v>0</v>
      </c>
      <c r="L23" s="25" t="str">
        <f t="shared" si="5"/>
        <v>OK</v>
      </c>
      <c r="M23" s="23"/>
      <c r="N23" s="26"/>
      <c r="O23" s="23" t="s">
        <v>43</v>
      </c>
      <c r="P23" s="73">
        <f t="shared" si="10"/>
        <v>0</v>
      </c>
      <c r="Q23" s="73"/>
      <c r="R23" s="67">
        <f t="shared" si="6"/>
        <v>-0.02</v>
      </c>
      <c r="S23" s="67">
        <f t="shared" si="11"/>
        <v>2</v>
      </c>
      <c r="T23" s="84" t="str">
        <f t="shared" si="2"/>
        <v/>
      </c>
      <c r="U23" s="84"/>
      <c r="V23" s="117" t="e">
        <f t="shared" si="7"/>
        <v>#VALUE!</v>
      </c>
      <c r="W23" s="23"/>
      <c r="X23" s="26"/>
      <c r="Y23" s="65"/>
      <c r="Z23" s="67">
        <f t="shared" si="8"/>
        <v>-0.02</v>
      </c>
      <c r="AA23" s="74" t="str">
        <f t="shared" si="3"/>
        <v/>
      </c>
      <c r="AB23" s="74"/>
      <c r="AC23" s="75" t="str">
        <f t="shared" si="12"/>
        <v/>
      </c>
      <c r="AD23" s="75"/>
      <c r="AE23" s="1">
        <v>1</v>
      </c>
      <c r="AG23" t="s">
        <v>51</v>
      </c>
      <c r="AH23" t="s">
        <v>51</v>
      </c>
      <c r="AJ23">
        <f t="shared" si="9"/>
        <v>0</v>
      </c>
      <c r="AK23" t="e">
        <f>IF(AA23&gt;=0,AJ23/AL23,"-")</f>
        <v>#DIV/0!</v>
      </c>
      <c r="AL23">
        <f>F23-G23</f>
        <v>0</v>
      </c>
      <c r="AM23">
        <f>ABS(P23-Z23)</f>
        <v>0.02</v>
      </c>
      <c r="AN23" s="112" t="e">
        <f>IF(AA23&gt;=0,AM23/AL23,"-")</f>
        <v>#DIV/0!</v>
      </c>
    </row>
    <row r="24" spans="2:42" ht="15.75" customHeight="1" x14ac:dyDescent="0.2">
      <c r="B24" s="23">
        <v>16</v>
      </c>
      <c r="C24" s="72" t="str">
        <f t="shared" si="13"/>
        <v/>
      </c>
      <c r="D24" s="72"/>
      <c r="E24" s="28"/>
      <c r="F24" s="28"/>
      <c r="G24" s="28"/>
      <c r="H24" s="28"/>
      <c r="I24">
        <f t="shared" si="0"/>
        <v>0</v>
      </c>
      <c r="J24" s="24" t="str">
        <f t="shared" si="1"/>
        <v>陰</v>
      </c>
      <c r="K24" s="37">
        <f t="shared" si="4"/>
        <v>0</v>
      </c>
      <c r="L24" s="25" t="str">
        <f t="shared" si="5"/>
        <v>OK</v>
      </c>
      <c r="M24" s="23"/>
      <c r="N24" s="26"/>
      <c r="O24" s="23" t="s">
        <v>42</v>
      </c>
      <c r="P24" s="73">
        <f t="shared" si="10"/>
        <v>0</v>
      </c>
      <c r="Q24" s="73"/>
      <c r="R24" s="67">
        <f t="shared" si="6"/>
        <v>0.02</v>
      </c>
      <c r="S24" s="67">
        <f t="shared" si="11"/>
        <v>2</v>
      </c>
      <c r="T24" s="84" t="str">
        <f t="shared" si="2"/>
        <v/>
      </c>
      <c r="U24" s="84"/>
      <c r="V24" s="117" t="e">
        <f t="shared" si="7"/>
        <v>#VALUE!</v>
      </c>
      <c r="W24" s="23"/>
      <c r="X24" s="26"/>
      <c r="Y24" s="65"/>
      <c r="Z24" s="67">
        <f t="shared" si="8"/>
        <v>0.02</v>
      </c>
      <c r="AA24" s="74" t="str">
        <f t="shared" si="3"/>
        <v/>
      </c>
      <c r="AB24" s="74"/>
      <c r="AC24" s="75" t="str">
        <f t="shared" si="12"/>
        <v/>
      </c>
      <c r="AD24" s="75"/>
      <c r="AE24" s="1">
        <v>1</v>
      </c>
      <c r="AG24" t="s">
        <v>51</v>
      </c>
      <c r="AH24" t="s">
        <v>54</v>
      </c>
      <c r="AJ24">
        <f t="shared" si="9"/>
        <v>0</v>
      </c>
      <c r="AK24" t="e">
        <f>IF(AA24&gt;=0,AJ24/AL24,"-")</f>
        <v>#DIV/0!</v>
      </c>
      <c r="AL24">
        <f>F24-G24</f>
        <v>0</v>
      </c>
      <c r="AM24">
        <f>ABS(P24-Z24)</f>
        <v>0.02</v>
      </c>
      <c r="AN24" s="112" t="e">
        <f>IF(AA24&gt;=0,AM24/AL24,"-")</f>
        <v>#DIV/0!</v>
      </c>
    </row>
    <row r="25" spans="2:42" ht="15.75" customHeight="1" x14ac:dyDescent="0.2">
      <c r="B25" s="23">
        <v>17</v>
      </c>
      <c r="C25" s="72" t="str">
        <f t="shared" si="13"/>
        <v/>
      </c>
      <c r="D25" s="72"/>
      <c r="E25" s="28"/>
      <c r="F25" s="28"/>
      <c r="G25" s="28"/>
      <c r="H25" s="28"/>
      <c r="I25">
        <f t="shared" si="0"/>
        <v>0</v>
      </c>
      <c r="J25" s="24" t="str">
        <f t="shared" si="1"/>
        <v>陰</v>
      </c>
      <c r="K25" s="37">
        <f t="shared" si="4"/>
        <v>0</v>
      </c>
      <c r="L25" s="25" t="str">
        <f t="shared" si="5"/>
        <v>OK</v>
      </c>
      <c r="M25" s="23"/>
      <c r="N25" s="26"/>
      <c r="O25" s="23" t="s">
        <v>42</v>
      </c>
      <c r="P25" s="73">
        <f t="shared" si="10"/>
        <v>0</v>
      </c>
      <c r="Q25" s="73"/>
      <c r="R25" s="67">
        <f t="shared" si="6"/>
        <v>0.02</v>
      </c>
      <c r="S25" s="67">
        <f t="shared" si="11"/>
        <v>2</v>
      </c>
      <c r="T25" s="84" t="str">
        <f t="shared" si="2"/>
        <v/>
      </c>
      <c r="U25" s="84"/>
      <c r="V25" s="117" t="e">
        <f t="shared" si="7"/>
        <v>#VALUE!</v>
      </c>
      <c r="W25" s="23"/>
      <c r="X25" s="26"/>
      <c r="Y25" s="65"/>
      <c r="Z25" s="67">
        <f t="shared" si="8"/>
        <v>0.02</v>
      </c>
      <c r="AA25" s="74" t="str">
        <f t="shared" si="3"/>
        <v/>
      </c>
      <c r="AB25" s="74"/>
      <c r="AC25" s="75" t="str">
        <f t="shared" si="12"/>
        <v/>
      </c>
      <c r="AD25" s="75"/>
      <c r="AE25" s="1">
        <v>1</v>
      </c>
      <c r="AG25" t="s">
        <v>51</v>
      </c>
      <c r="AH25" t="s">
        <v>51</v>
      </c>
      <c r="AJ25">
        <f t="shared" si="9"/>
        <v>0</v>
      </c>
      <c r="AK25" t="e">
        <f>IF(AA25&gt;=0,AJ25/AL25,"-")</f>
        <v>#DIV/0!</v>
      </c>
      <c r="AL25">
        <f>F25-G25</f>
        <v>0</v>
      </c>
      <c r="AM25">
        <f>ABS(P25-Z25)</f>
        <v>0.02</v>
      </c>
      <c r="AN25" s="112" t="e">
        <f>IF(AA25&gt;=0,AM25/AL25,"-")</f>
        <v>#DIV/0!</v>
      </c>
    </row>
    <row r="26" spans="2:42" ht="15.75" customHeight="1" x14ac:dyDescent="0.2">
      <c r="B26" s="23">
        <v>18</v>
      </c>
      <c r="C26" s="72" t="str">
        <f t="shared" si="13"/>
        <v/>
      </c>
      <c r="D26" s="72"/>
      <c r="E26" s="28"/>
      <c r="F26" s="28"/>
      <c r="G26" s="28"/>
      <c r="H26" s="28"/>
      <c r="I26">
        <f t="shared" si="0"/>
        <v>0</v>
      </c>
      <c r="J26" s="24" t="str">
        <f t="shared" si="1"/>
        <v>陰</v>
      </c>
      <c r="K26" s="37">
        <f t="shared" si="4"/>
        <v>0</v>
      </c>
      <c r="L26" s="25"/>
      <c r="M26" s="23"/>
      <c r="N26" s="26"/>
      <c r="O26" s="23" t="s">
        <v>42</v>
      </c>
      <c r="P26" s="73">
        <f t="shared" si="10"/>
        <v>0</v>
      </c>
      <c r="Q26" s="73"/>
      <c r="R26" s="67">
        <f t="shared" si="6"/>
        <v>0.02</v>
      </c>
      <c r="S26" s="67">
        <f t="shared" si="11"/>
        <v>2</v>
      </c>
      <c r="T26" s="84" t="str">
        <f t="shared" si="2"/>
        <v/>
      </c>
      <c r="U26" s="84"/>
      <c r="V26" s="117" t="e">
        <f t="shared" si="7"/>
        <v>#VALUE!</v>
      </c>
      <c r="W26" s="23"/>
      <c r="X26" s="26"/>
      <c r="Y26" s="65"/>
      <c r="Z26" s="67">
        <f t="shared" si="8"/>
        <v>0.02</v>
      </c>
      <c r="AA26" s="74" t="str">
        <f t="shared" si="3"/>
        <v/>
      </c>
      <c r="AB26" s="74"/>
      <c r="AC26" s="75" t="str">
        <f t="shared" si="12"/>
        <v/>
      </c>
      <c r="AD26" s="75"/>
      <c r="AE26" s="1">
        <v>1</v>
      </c>
      <c r="AG26" t="s">
        <v>51</v>
      </c>
      <c r="AH26" t="s">
        <v>51</v>
      </c>
      <c r="AJ26">
        <f t="shared" si="9"/>
        <v>0</v>
      </c>
      <c r="AK26" t="e">
        <f>IF(AA26&gt;=0,AJ26/AL26,"-")</f>
        <v>#DIV/0!</v>
      </c>
      <c r="AL26">
        <f>F26-G26</f>
        <v>0</v>
      </c>
      <c r="AM26">
        <f>ABS(P26-Z26)</f>
        <v>0.02</v>
      </c>
      <c r="AN26" s="112" t="e">
        <f>IF(AA26&gt;=0,AM26/AL26,"-")</f>
        <v>#DIV/0!</v>
      </c>
    </row>
    <row r="27" spans="2:42" ht="15.75" customHeight="1" x14ac:dyDescent="0.2">
      <c r="B27" s="23">
        <v>19</v>
      </c>
      <c r="C27" s="72" t="str">
        <f t="shared" si="13"/>
        <v/>
      </c>
      <c r="D27" s="72"/>
      <c r="E27" s="28"/>
      <c r="F27" s="28"/>
      <c r="G27" s="28"/>
      <c r="H27" s="28"/>
      <c r="I27">
        <f t="shared" si="0"/>
        <v>0</v>
      </c>
      <c r="J27" s="24" t="str">
        <f t="shared" si="1"/>
        <v>陰</v>
      </c>
      <c r="K27" s="37">
        <f t="shared" si="4"/>
        <v>0</v>
      </c>
      <c r="L27" s="25" t="str">
        <f t="shared" si="5"/>
        <v>OK</v>
      </c>
      <c r="M27" s="23"/>
      <c r="N27" s="26"/>
      <c r="O27" s="23" t="s">
        <v>42</v>
      </c>
      <c r="P27" s="73">
        <f t="shared" si="10"/>
        <v>0</v>
      </c>
      <c r="Q27" s="73"/>
      <c r="R27" s="67">
        <f t="shared" si="6"/>
        <v>0.02</v>
      </c>
      <c r="S27" s="67">
        <f t="shared" si="11"/>
        <v>2</v>
      </c>
      <c r="T27" s="84" t="str">
        <f t="shared" si="2"/>
        <v/>
      </c>
      <c r="U27" s="84"/>
      <c r="V27" s="117" t="e">
        <f t="shared" si="7"/>
        <v>#VALUE!</v>
      </c>
      <c r="W27" s="23"/>
      <c r="X27" s="26"/>
      <c r="Y27" s="65"/>
      <c r="Z27" s="67">
        <f t="shared" si="8"/>
        <v>0.02</v>
      </c>
      <c r="AA27" s="74" t="str">
        <f t="shared" si="3"/>
        <v/>
      </c>
      <c r="AB27" s="74"/>
      <c r="AC27" s="75" t="str">
        <f t="shared" si="12"/>
        <v/>
      </c>
      <c r="AD27" s="75"/>
      <c r="AE27" s="1">
        <v>1</v>
      </c>
      <c r="AG27" t="s">
        <v>51</v>
      </c>
      <c r="AH27" t="s">
        <v>54</v>
      </c>
      <c r="AJ27">
        <f t="shared" si="9"/>
        <v>0</v>
      </c>
      <c r="AK27" t="e">
        <f>IF(AA27&gt;=0,AJ27/AL27,"-")</f>
        <v>#DIV/0!</v>
      </c>
      <c r="AL27">
        <f>F27-G27</f>
        <v>0</v>
      </c>
      <c r="AM27">
        <f>ABS(P27-Z27)</f>
        <v>0.02</v>
      </c>
      <c r="AN27" s="112" t="e">
        <f>IF(AA27&gt;=0,AM27/AL27,"-")</f>
        <v>#DIV/0!</v>
      </c>
    </row>
    <row r="28" spans="2:42" ht="15.75" customHeight="1" x14ac:dyDescent="0.2">
      <c r="B28" s="23">
        <v>20</v>
      </c>
      <c r="C28" s="72" t="str">
        <f t="shared" si="13"/>
        <v/>
      </c>
      <c r="D28" s="72"/>
      <c r="E28" s="28"/>
      <c r="F28" s="28"/>
      <c r="G28" s="28"/>
      <c r="H28" s="28"/>
      <c r="I28">
        <f t="shared" si="0"/>
        <v>0</v>
      </c>
      <c r="J28" s="24" t="str">
        <f t="shared" si="1"/>
        <v>陰</v>
      </c>
      <c r="K28" s="37">
        <f t="shared" si="4"/>
        <v>0</v>
      </c>
      <c r="L28" s="25" t="str">
        <f t="shared" si="5"/>
        <v>OK</v>
      </c>
      <c r="M28" s="23"/>
      <c r="N28" s="26"/>
      <c r="O28" s="23" t="s">
        <v>42</v>
      </c>
      <c r="P28" s="73">
        <f t="shared" si="10"/>
        <v>0</v>
      </c>
      <c r="Q28" s="73"/>
      <c r="R28" s="67">
        <f t="shared" si="6"/>
        <v>0.02</v>
      </c>
      <c r="S28" s="67">
        <f t="shared" si="11"/>
        <v>2</v>
      </c>
      <c r="T28" s="84" t="str">
        <f t="shared" si="2"/>
        <v/>
      </c>
      <c r="U28" s="84"/>
      <c r="V28" s="117" t="e">
        <f t="shared" si="7"/>
        <v>#VALUE!</v>
      </c>
      <c r="W28" s="23"/>
      <c r="X28" s="26"/>
      <c r="Y28" s="65"/>
      <c r="Z28" s="67">
        <f t="shared" si="8"/>
        <v>0.02</v>
      </c>
      <c r="AA28" s="74" t="str">
        <f t="shared" si="3"/>
        <v/>
      </c>
      <c r="AB28" s="74"/>
      <c r="AC28" s="75" t="str">
        <f t="shared" si="12"/>
        <v/>
      </c>
      <c r="AD28" s="75"/>
      <c r="AE28" s="1">
        <v>1</v>
      </c>
      <c r="AG28" t="s">
        <v>49</v>
      </c>
      <c r="AH28" t="s">
        <v>51</v>
      </c>
      <c r="AJ28">
        <f t="shared" si="9"/>
        <v>0</v>
      </c>
      <c r="AK28" t="e">
        <f>IF(AA28&gt;=0,AJ28/AL28,"-")</f>
        <v>#DIV/0!</v>
      </c>
      <c r="AL28">
        <f>F28-G28</f>
        <v>0</v>
      </c>
      <c r="AM28">
        <f>ABS(P28-Z28)</f>
        <v>0.02</v>
      </c>
      <c r="AN28" s="112" t="e">
        <f>IF(AA28&gt;=0,AM28/AL28,"-")</f>
        <v>#DIV/0!</v>
      </c>
    </row>
    <row r="29" spans="2:42" ht="15.75" customHeight="1" x14ac:dyDescent="0.2">
      <c r="B29" s="23">
        <v>21</v>
      </c>
      <c r="C29" s="72" t="str">
        <f t="shared" si="13"/>
        <v/>
      </c>
      <c r="D29" s="72"/>
      <c r="E29" s="28"/>
      <c r="F29" s="28"/>
      <c r="G29" s="28"/>
      <c r="H29" s="28"/>
      <c r="I29">
        <f t="shared" si="0"/>
        <v>0</v>
      </c>
      <c r="J29" s="24" t="str">
        <f t="shared" si="1"/>
        <v>陰</v>
      </c>
      <c r="K29" s="37">
        <f t="shared" si="4"/>
        <v>0</v>
      </c>
      <c r="L29" s="25" t="str">
        <f t="shared" si="5"/>
        <v>OK</v>
      </c>
      <c r="M29" s="23"/>
      <c r="N29" s="26"/>
      <c r="O29" s="23" t="s">
        <v>42</v>
      </c>
      <c r="P29" s="73">
        <f t="shared" si="10"/>
        <v>0</v>
      </c>
      <c r="Q29" s="73"/>
      <c r="R29" s="67">
        <f t="shared" si="6"/>
        <v>0.02</v>
      </c>
      <c r="S29" s="67">
        <f t="shared" si="11"/>
        <v>2</v>
      </c>
      <c r="T29" s="84" t="str">
        <f t="shared" si="2"/>
        <v/>
      </c>
      <c r="U29" s="84"/>
      <c r="V29" s="117" t="e">
        <f t="shared" si="7"/>
        <v>#VALUE!</v>
      </c>
      <c r="W29" s="23"/>
      <c r="X29" s="26"/>
      <c r="Y29" s="65"/>
      <c r="Z29" s="67">
        <f t="shared" si="8"/>
        <v>0.02</v>
      </c>
      <c r="AA29" s="74" t="str">
        <f t="shared" si="3"/>
        <v/>
      </c>
      <c r="AB29" s="74"/>
      <c r="AC29" s="75" t="str">
        <f t="shared" si="12"/>
        <v/>
      </c>
      <c r="AD29" s="75"/>
      <c r="AE29" s="1">
        <v>1</v>
      </c>
      <c r="AG29" t="s">
        <v>51</v>
      </c>
      <c r="AH29" t="s">
        <v>49</v>
      </c>
      <c r="AJ29">
        <f t="shared" si="9"/>
        <v>0</v>
      </c>
      <c r="AK29" t="e">
        <f>IF(AA29&gt;=0,AJ29/AL29,"-")</f>
        <v>#DIV/0!</v>
      </c>
      <c r="AL29">
        <f>F29-G29</f>
        <v>0</v>
      </c>
      <c r="AM29">
        <f>ABS(P29-Z29)</f>
        <v>0.02</v>
      </c>
      <c r="AN29" s="112" t="e">
        <f>IF(AA29&gt;=0,AM29/AL29,"-")</f>
        <v>#DIV/0!</v>
      </c>
    </row>
    <row r="30" spans="2:42" ht="15.75" customHeight="1" x14ac:dyDescent="0.2">
      <c r="B30" s="23">
        <v>22</v>
      </c>
      <c r="C30" s="72" t="str">
        <f t="shared" si="13"/>
        <v/>
      </c>
      <c r="D30" s="72"/>
      <c r="E30" s="28"/>
      <c r="F30" s="28"/>
      <c r="G30" s="28"/>
      <c r="H30" s="28"/>
      <c r="I30">
        <f t="shared" si="0"/>
        <v>0</v>
      </c>
      <c r="J30" s="24" t="str">
        <f t="shared" si="1"/>
        <v>陰</v>
      </c>
      <c r="K30" s="37">
        <f t="shared" si="4"/>
        <v>0</v>
      </c>
      <c r="L30" s="25" t="s">
        <v>66</v>
      </c>
      <c r="M30" s="23"/>
      <c r="N30" s="26"/>
      <c r="O30" s="23" t="s">
        <v>42</v>
      </c>
      <c r="P30" s="73">
        <f t="shared" si="10"/>
        <v>0</v>
      </c>
      <c r="Q30" s="73"/>
      <c r="R30" s="67">
        <f t="shared" si="6"/>
        <v>0.02</v>
      </c>
      <c r="S30" s="67">
        <f t="shared" si="11"/>
        <v>2</v>
      </c>
      <c r="T30" s="84" t="str">
        <f t="shared" si="2"/>
        <v/>
      </c>
      <c r="U30" s="84"/>
      <c r="V30" s="117" t="e">
        <f t="shared" si="7"/>
        <v>#VALUE!</v>
      </c>
      <c r="W30" s="23"/>
      <c r="X30" s="26"/>
      <c r="Y30" s="65"/>
      <c r="Z30" s="67">
        <f t="shared" si="8"/>
        <v>0.02</v>
      </c>
      <c r="AA30" s="74" t="str">
        <f t="shared" si="3"/>
        <v/>
      </c>
      <c r="AB30" s="74"/>
      <c r="AC30" s="75" t="str">
        <f t="shared" si="12"/>
        <v/>
      </c>
      <c r="AD30" s="75"/>
      <c r="AE30" s="1">
        <v>1</v>
      </c>
      <c r="AG30" t="s">
        <v>51</v>
      </c>
      <c r="AH30" t="s">
        <v>54</v>
      </c>
      <c r="AJ30">
        <f t="shared" si="9"/>
        <v>0</v>
      </c>
      <c r="AK30" t="e">
        <f>IF(AA30&gt;=0,AJ30/AL30,"-")</f>
        <v>#DIV/0!</v>
      </c>
      <c r="AL30">
        <f>F30-G30</f>
        <v>0</v>
      </c>
      <c r="AM30">
        <f>ABS(P30-Z30)</f>
        <v>0.02</v>
      </c>
      <c r="AN30" s="112" t="e">
        <f>IF(AA30&gt;=0,AM30/AL30,"-")</f>
        <v>#DIV/0!</v>
      </c>
    </row>
    <row r="31" spans="2:42" ht="15.75" customHeight="1" x14ac:dyDescent="0.2">
      <c r="B31" s="23">
        <v>23</v>
      </c>
      <c r="C31" s="72" t="str">
        <f t="shared" si="13"/>
        <v/>
      </c>
      <c r="D31" s="72"/>
      <c r="E31" s="28"/>
      <c r="F31" s="28"/>
      <c r="G31" s="28"/>
      <c r="H31" s="28"/>
      <c r="I31">
        <f t="shared" si="0"/>
        <v>0</v>
      </c>
      <c r="J31" s="24" t="str">
        <f t="shared" si="1"/>
        <v>陰</v>
      </c>
      <c r="K31" s="37">
        <f t="shared" si="4"/>
        <v>0</v>
      </c>
      <c r="L31" s="25" t="str">
        <f t="shared" si="5"/>
        <v>OK</v>
      </c>
      <c r="M31" s="23"/>
      <c r="N31" s="26"/>
      <c r="O31" s="23" t="s">
        <v>43</v>
      </c>
      <c r="P31" s="73">
        <f t="shared" si="10"/>
        <v>0</v>
      </c>
      <c r="Q31" s="73"/>
      <c r="R31" s="67">
        <f t="shared" si="6"/>
        <v>-0.02</v>
      </c>
      <c r="S31" s="67">
        <f t="shared" si="11"/>
        <v>2</v>
      </c>
      <c r="T31" s="84" t="str">
        <f t="shared" si="2"/>
        <v/>
      </c>
      <c r="U31" s="84"/>
      <c r="V31" s="117" t="e">
        <f t="shared" si="7"/>
        <v>#VALUE!</v>
      </c>
      <c r="W31" s="23"/>
      <c r="X31" s="26"/>
      <c r="Y31" s="65"/>
      <c r="Z31" s="67">
        <f t="shared" si="8"/>
        <v>-0.02</v>
      </c>
      <c r="AA31" s="74" t="str">
        <f t="shared" si="3"/>
        <v/>
      </c>
      <c r="AB31" s="74"/>
      <c r="AC31" s="75" t="str">
        <f t="shared" si="12"/>
        <v/>
      </c>
      <c r="AD31" s="75"/>
      <c r="AE31" s="1">
        <v>3</v>
      </c>
      <c r="AG31" t="s">
        <v>51</v>
      </c>
      <c r="AH31" t="s">
        <v>54</v>
      </c>
      <c r="AJ31">
        <f t="shared" si="9"/>
        <v>0</v>
      </c>
      <c r="AK31" t="e">
        <f>IF(AA31&gt;=0,AJ31/AL31,"-")</f>
        <v>#DIV/0!</v>
      </c>
      <c r="AL31">
        <f>F31-G31</f>
        <v>0</v>
      </c>
      <c r="AM31">
        <f>ABS(P31-Z31)</f>
        <v>0.02</v>
      </c>
      <c r="AN31" s="112" t="e">
        <f>IF(AA31&gt;=0,AM31/AL31,"-")</f>
        <v>#DIV/0!</v>
      </c>
    </row>
    <row r="32" spans="2:42" ht="15.75" customHeight="1" x14ac:dyDescent="0.2">
      <c r="B32" s="23">
        <v>24</v>
      </c>
      <c r="C32" s="72" t="str">
        <f t="shared" si="13"/>
        <v/>
      </c>
      <c r="D32" s="72"/>
      <c r="E32" s="28"/>
      <c r="F32" s="28"/>
      <c r="G32" s="28"/>
      <c r="H32" s="28"/>
      <c r="I32">
        <f t="shared" si="0"/>
        <v>0</v>
      </c>
      <c r="J32" s="24" t="str">
        <f t="shared" si="1"/>
        <v>陰</v>
      </c>
      <c r="K32" s="37">
        <f t="shared" si="4"/>
        <v>0</v>
      </c>
      <c r="L32" s="25" t="s">
        <v>66</v>
      </c>
      <c r="M32" s="23"/>
      <c r="N32" s="26"/>
      <c r="O32" s="23" t="s">
        <v>42</v>
      </c>
      <c r="P32" s="73">
        <f t="shared" si="10"/>
        <v>0</v>
      </c>
      <c r="Q32" s="73"/>
      <c r="R32" s="67">
        <f t="shared" si="6"/>
        <v>0.02</v>
      </c>
      <c r="S32" s="67">
        <f t="shared" si="11"/>
        <v>2</v>
      </c>
      <c r="T32" s="84" t="str">
        <f t="shared" si="2"/>
        <v/>
      </c>
      <c r="U32" s="84"/>
      <c r="V32" s="117" t="e">
        <f t="shared" si="7"/>
        <v>#VALUE!</v>
      </c>
      <c r="W32" s="23"/>
      <c r="X32" s="26"/>
      <c r="Y32" s="65"/>
      <c r="Z32" s="67">
        <f t="shared" si="8"/>
        <v>0.02</v>
      </c>
      <c r="AA32" s="74" t="str">
        <f t="shared" si="3"/>
        <v/>
      </c>
      <c r="AB32" s="74"/>
      <c r="AC32" s="75" t="str">
        <f t="shared" si="12"/>
        <v/>
      </c>
      <c r="AD32" s="75"/>
      <c r="AE32" s="1">
        <v>3</v>
      </c>
      <c r="AG32" t="s">
        <v>49</v>
      </c>
      <c r="AH32" t="s">
        <v>51</v>
      </c>
      <c r="AJ32">
        <f t="shared" si="9"/>
        <v>0</v>
      </c>
      <c r="AK32" t="e">
        <f>IF(AA32&gt;=0,AJ32/AL32,"-")</f>
        <v>#DIV/0!</v>
      </c>
      <c r="AL32">
        <f>F32-G32</f>
        <v>0</v>
      </c>
      <c r="AM32">
        <f>ABS(P32-Z32)</f>
        <v>0.02</v>
      </c>
      <c r="AN32" s="112" t="e">
        <f>IF(AA32&gt;=0,AM32/AL32,"-")</f>
        <v>#DIV/0!</v>
      </c>
    </row>
    <row r="33" spans="2:40" ht="15.75" customHeight="1" x14ac:dyDescent="0.2">
      <c r="B33" s="23">
        <v>25</v>
      </c>
      <c r="C33" s="72" t="str">
        <f t="shared" si="13"/>
        <v/>
      </c>
      <c r="D33" s="72"/>
      <c r="E33" s="28"/>
      <c r="F33" s="28"/>
      <c r="G33" s="28"/>
      <c r="H33" s="28"/>
      <c r="I33">
        <f t="shared" si="0"/>
        <v>0</v>
      </c>
      <c r="J33" s="24" t="str">
        <f t="shared" si="1"/>
        <v>陰</v>
      </c>
      <c r="K33" s="37">
        <f t="shared" si="4"/>
        <v>0</v>
      </c>
      <c r="L33" s="25" t="s">
        <v>66</v>
      </c>
      <c r="M33" s="23"/>
      <c r="N33" s="26"/>
      <c r="O33" s="23" t="s">
        <v>42</v>
      </c>
      <c r="P33" s="73">
        <f t="shared" si="10"/>
        <v>0</v>
      </c>
      <c r="Q33" s="73"/>
      <c r="R33" s="67">
        <f t="shared" si="6"/>
        <v>0.02</v>
      </c>
      <c r="S33" s="67">
        <f t="shared" si="11"/>
        <v>2</v>
      </c>
      <c r="T33" s="84" t="str">
        <f t="shared" si="2"/>
        <v/>
      </c>
      <c r="U33" s="84"/>
      <c r="V33" s="117" t="e">
        <f t="shared" si="7"/>
        <v>#VALUE!</v>
      </c>
      <c r="W33" s="23"/>
      <c r="X33" s="26"/>
      <c r="Y33" s="65"/>
      <c r="Z33" s="67">
        <f t="shared" si="8"/>
        <v>0.02</v>
      </c>
      <c r="AA33" s="74" t="str">
        <f t="shared" si="3"/>
        <v/>
      </c>
      <c r="AB33" s="74"/>
      <c r="AC33" s="75" t="str">
        <f t="shared" si="12"/>
        <v/>
      </c>
      <c r="AD33" s="75"/>
      <c r="AE33" s="1">
        <v>1</v>
      </c>
      <c r="AG33" t="s">
        <v>51</v>
      </c>
      <c r="AH33" t="s">
        <v>51</v>
      </c>
      <c r="AJ33">
        <f t="shared" si="9"/>
        <v>0</v>
      </c>
      <c r="AK33" t="e">
        <f>IF(AA33&gt;=0,AJ33/AL33,"-")</f>
        <v>#DIV/0!</v>
      </c>
      <c r="AL33">
        <f>F33-G33</f>
        <v>0</v>
      </c>
      <c r="AM33">
        <f>ABS(P33-Z33)</f>
        <v>0.02</v>
      </c>
      <c r="AN33" s="112" t="e">
        <f>IF(AA33&gt;=0,AM33/AL33,"-")</f>
        <v>#DIV/0!</v>
      </c>
    </row>
    <row r="34" spans="2:40" ht="15.75" customHeight="1" x14ac:dyDescent="0.2">
      <c r="B34" s="23">
        <v>26</v>
      </c>
      <c r="C34" s="72" t="str">
        <f t="shared" si="13"/>
        <v/>
      </c>
      <c r="D34" s="72"/>
      <c r="E34" s="28"/>
      <c r="F34" s="28"/>
      <c r="G34" s="28"/>
      <c r="H34" s="28"/>
      <c r="I34">
        <f t="shared" si="0"/>
        <v>0</v>
      </c>
      <c r="J34" s="24" t="str">
        <f t="shared" si="1"/>
        <v>陰</v>
      </c>
      <c r="K34" s="37">
        <f t="shared" si="4"/>
        <v>0</v>
      </c>
      <c r="L34" s="25" t="str">
        <f t="shared" si="5"/>
        <v>OK</v>
      </c>
      <c r="M34" s="23"/>
      <c r="N34" s="26"/>
      <c r="O34" s="23" t="s">
        <v>42</v>
      </c>
      <c r="P34" s="73">
        <f t="shared" si="10"/>
        <v>0</v>
      </c>
      <c r="Q34" s="73"/>
      <c r="R34" s="67">
        <f t="shared" si="6"/>
        <v>0.02</v>
      </c>
      <c r="S34" s="67">
        <f t="shared" si="11"/>
        <v>2</v>
      </c>
      <c r="T34" s="84" t="str">
        <f t="shared" si="2"/>
        <v/>
      </c>
      <c r="U34" s="84"/>
      <c r="V34" s="117" t="e">
        <f t="shared" si="7"/>
        <v>#VALUE!</v>
      </c>
      <c r="W34" s="23"/>
      <c r="X34" s="26"/>
      <c r="Y34" s="65"/>
      <c r="Z34" s="67">
        <f t="shared" si="8"/>
        <v>0.02</v>
      </c>
      <c r="AA34" s="74" t="str">
        <f t="shared" si="3"/>
        <v/>
      </c>
      <c r="AB34" s="74"/>
      <c r="AC34" s="75" t="str">
        <f t="shared" si="12"/>
        <v/>
      </c>
      <c r="AD34" s="75"/>
      <c r="AE34" s="1">
        <v>1</v>
      </c>
      <c r="AG34" t="s">
        <v>51</v>
      </c>
      <c r="AH34" t="s">
        <v>51</v>
      </c>
      <c r="AJ34">
        <f t="shared" si="9"/>
        <v>0</v>
      </c>
      <c r="AK34" t="e">
        <f>IF(AA34&gt;=0,AJ34/AL34,"-")</f>
        <v>#DIV/0!</v>
      </c>
      <c r="AL34">
        <f>F34-G34</f>
        <v>0</v>
      </c>
      <c r="AM34">
        <f>ABS(P34-Z34)</f>
        <v>0.02</v>
      </c>
      <c r="AN34" s="112" t="e">
        <f>IF(AA34&gt;=0,AM34/AL34,"-")</f>
        <v>#DIV/0!</v>
      </c>
    </row>
    <row r="35" spans="2:40" ht="15.75" customHeight="1" x14ac:dyDescent="0.2">
      <c r="B35" s="23">
        <v>27</v>
      </c>
      <c r="C35" s="72" t="str">
        <f t="shared" si="13"/>
        <v/>
      </c>
      <c r="D35" s="72"/>
      <c r="E35" s="28"/>
      <c r="F35" s="28"/>
      <c r="G35" s="28"/>
      <c r="H35" s="28"/>
      <c r="I35">
        <f t="shared" si="0"/>
        <v>0</v>
      </c>
      <c r="J35" s="24" t="str">
        <f t="shared" si="1"/>
        <v>陰</v>
      </c>
      <c r="K35" s="37">
        <f t="shared" si="4"/>
        <v>0</v>
      </c>
      <c r="L35" s="25" t="str">
        <f t="shared" si="5"/>
        <v>OK</v>
      </c>
      <c r="M35" s="23"/>
      <c r="N35" s="26"/>
      <c r="O35" s="23" t="s">
        <v>42</v>
      </c>
      <c r="P35" s="73">
        <f t="shared" si="10"/>
        <v>0</v>
      </c>
      <c r="Q35" s="73"/>
      <c r="R35" s="67">
        <f t="shared" si="6"/>
        <v>0.02</v>
      </c>
      <c r="S35" s="67">
        <f t="shared" si="11"/>
        <v>2</v>
      </c>
      <c r="T35" s="84" t="str">
        <f t="shared" si="2"/>
        <v/>
      </c>
      <c r="U35" s="84"/>
      <c r="V35" s="117" t="e">
        <f t="shared" si="7"/>
        <v>#VALUE!</v>
      </c>
      <c r="W35" s="23"/>
      <c r="X35" s="26"/>
      <c r="Y35" s="65"/>
      <c r="Z35" s="67">
        <f t="shared" si="8"/>
        <v>0.02</v>
      </c>
      <c r="AA35" s="74" t="str">
        <f t="shared" si="3"/>
        <v/>
      </c>
      <c r="AB35" s="74"/>
      <c r="AC35" s="75" t="str">
        <f t="shared" si="12"/>
        <v/>
      </c>
      <c r="AD35" s="75"/>
      <c r="AE35" s="1">
        <v>1</v>
      </c>
      <c r="AG35" t="s">
        <v>51</v>
      </c>
      <c r="AH35" t="s">
        <v>53</v>
      </c>
      <c r="AJ35">
        <f t="shared" si="9"/>
        <v>0</v>
      </c>
      <c r="AK35" t="e">
        <f>IF(AA35&gt;=0,AJ35/AL35,"-")</f>
        <v>#DIV/0!</v>
      </c>
      <c r="AL35">
        <f>F35-G35</f>
        <v>0</v>
      </c>
      <c r="AM35">
        <f>ABS(P35-Z35)</f>
        <v>0.02</v>
      </c>
      <c r="AN35" s="112" t="e">
        <f>IF(AA35&gt;=0,AM35/AL35,"-")</f>
        <v>#DIV/0!</v>
      </c>
    </row>
    <row r="36" spans="2:40" ht="15.75" customHeight="1" x14ac:dyDescent="0.2">
      <c r="B36" s="23">
        <v>28</v>
      </c>
      <c r="C36" s="76" t="str">
        <f t="shared" si="13"/>
        <v/>
      </c>
      <c r="D36" s="77"/>
      <c r="E36" s="28"/>
      <c r="F36" s="28"/>
      <c r="G36" s="28"/>
      <c r="H36" s="28"/>
      <c r="I36">
        <f>ABS(E36-H36)</f>
        <v>0</v>
      </c>
      <c r="J36" s="24" t="str">
        <f>IF(H36&gt;E36,"陽","陰")</f>
        <v>陰</v>
      </c>
      <c r="K36" s="37">
        <f t="shared" si="4"/>
        <v>0</v>
      </c>
      <c r="L36" s="25" t="str">
        <f>IF(K36&gt;=I36*3,"OK","NG")</f>
        <v>OK</v>
      </c>
      <c r="M36" s="23"/>
      <c r="N36" s="26"/>
      <c r="O36" s="23" t="s">
        <v>42</v>
      </c>
      <c r="P36" s="78">
        <f>IF(O36="買",F36,G36)</f>
        <v>0</v>
      </c>
      <c r="Q36" s="79"/>
      <c r="R36" s="67">
        <f t="shared" si="6"/>
        <v>0.02</v>
      </c>
      <c r="S36" s="67">
        <f>ABS((R36-P36)*100)</f>
        <v>2</v>
      </c>
      <c r="T36" s="115" t="str">
        <f>IF(N36="","",C36*0.03)</f>
        <v/>
      </c>
      <c r="U36" s="116"/>
      <c r="V36" s="117" t="e">
        <f>IF(S36="","",ROUNDDOWN(T36/(S36/81)/100000,2))</f>
        <v>#VALUE!</v>
      </c>
      <c r="W36" s="23"/>
      <c r="X36" s="26"/>
      <c r="Y36" s="65"/>
      <c r="Z36" s="67">
        <f t="shared" si="8"/>
        <v>0.02</v>
      </c>
      <c r="AA36" s="80" t="str">
        <f t="shared" si="3"/>
        <v/>
      </c>
      <c r="AB36" s="81"/>
      <c r="AC36" s="82" t="str">
        <f t="shared" si="12"/>
        <v/>
      </c>
      <c r="AD36" s="83"/>
      <c r="AE36" s="1">
        <v>2</v>
      </c>
      <c r="AG36" t="s">
        <v>51</v>
      </c>
      <c r="AH36" t="s">
        <v>53</v>
      </c>
      <c r="AJ36">
        <f t="shared" si="9"/>
        <v>0</v>
      </c>
      <c r="AK36" t="e">
        <f>IF(AA36&gt;=0,AJ36/AL36,"-")</f>
        <v>#DIV/0!</v>
      </c>
      <c r="AL36">
        <f>F36-G36</f>
        <v>0</v>
      </c>
      <c r="AM36">
        <f>ABS(P36-Z36)</f>
        <v>0.02</v>
      </c>
      <c r="AN36" s="112" t="e">
        <f>IF(AA36&gt;=0,AM36/AL36,"-")</f>
        <v>#DIV/0!</v>
      </c>
    </row>
    <row r="37" spans="2:40" ht="15.75" customHeight="1" x14ac:dyDescent="0.2">
      <c r="B37" s="23">
        <v>29</v>
      </c>
      <c r="C37" s="76" t="str">
        <f t="shared" si="13"/>
        <v/>
      </c>
      <c r="D37" s="77"/>
      <c r="E37" s="28"/>
      <c r="F37" s="28"/>
      <c r="G37" s="28"/>
      <c r="H37" s="28"/>
      <c r="I37">
        <f>ABS(E37-H37)</f>
        <v>0</v>
      </c>
      <c r="J37" s="24" t="str">
        <f>IF(H37&gt;E37,"陽","陰")</f>
        <v>陰</v>
      </c>
      <c r="K37" s="37">
        <f t="shared" si="4"/>
        <v>0</v>
      </c>
      <c r="L37" s="25" t="s">
        <v>66</v>
      </c>
      <c r="M37" s="23"/>
      <c r="N37" s="26"/>
      <c r="O37" s="23" t="s">
        <v>42</v>
      </c>
      <c r="P37" s="78">
        <f>IF(O37="買",F37,G37)</f>
        <v>0</v>
      </c>
      <c r="Q37" s="79"/>
      <c r="R37" s="43">
        <f>IF(O37="買",G37-0.02,F37+0.02)</f>
        <v>0.02</v>
      </c>
      <c r="S37" s="67">
        <f>ABS((R37-P37)*100)</f>
        <v>2</v>
      </c>
      <c r="T37" s="115" t="str">
        <f>IF(N37="","",C37*0.03)</f>
        <v/>
      </c>
      <c r="U37" s="116"/>
      <c r="V37" s="117" t="e">
        <f>IF(S37="","",ROUNDDOWN(T37/(S37/81)/100000,2))</f>
        <v>#VALUE!</v>
      </c>
      <c r="W37" s="23"/>
      <c r="X37" s="26"/>
      <c r="Y37" s="65"/>
      <c r="Z37" s="67">
        <f t="shared" si="8"/>
        <v>0.02</v>
      </c>
      <c r="AA37" s="80" t="str">
        <f t="shared" si="3"/>
        <v/>
      </c>
      <c r="AB37" s="81"/>
      <c r="AC37" s="82" t="str">
        <f t="shared" si="12"/>
        <v/>
      </c>
      <c r="AD37" s="83"/>
      <c r="AE37" s="1">
        <v>1</v>
      </c>
      <c r="AG37" t="s">
        <v>51</v>
      </c>
      <c r="AH37" t="s">
        <v>51</v>
      </c>
      <c r="AJ37">
        <f t="shared" si="9"/>
        <v>0</v>
      </c>
      <c r="AK37" t="e">
        <f>IF(AA37&gt;=0,AJ37/AL37,"-")</f>
        <v>#DIV/0!</v>
      </c>
      <c r="AL37">
        <f>F37-G37</f>
        <v>0</v>
      </c>
      <c r="AM37">
        <f>ABS(P37-Z37)</f>
        <v>0.02</v>
      </c>
      <c r="AN37" s="112" t="e">
        <f>IF(AA37&gt;=0,AM37/AL37,"-")</f>
        <v>#DIV/0!</v>
      </c>
    </row>
    <row r="38" spans="2:40" ht="15.75" customHeight="1" x14ac:dyDescent="0.2">
      <c r="B38" s="23">
        <v>30</v>
      </c>
      <c r="C38" s="72" t="str">
        <f t="shared" si="13"/>
        <v/>
      </c>
      <c r="D38" s="72"/>
      <c r="E38" s="28"/>
      <c r="F38" s="28"/>
      <c r="G38" s="28"/>
      <c r="H38" s="28"/>
      <c r="I38">
        <f t="shared" si="0"/>
        <v>0</v>
      </c>
      <c r="J38" s="24" t="str">
        <f t="shared" si="1"/>
        <v>陰</v>
      </c>
      <c r="K38" s="37">
        <f t="shared" si="4"/>
        <v>0</v>
      </c>
      <c r="L38" s="25" t="str">
        <f t="shared" si="5"/>
        <v>OK</v>
      </c>
      <c r="M38" s="23"/>
      <c r="N38" s="26"/>
      <c r="O38" s="23" t="s">
        <v>42</v>
      </c>
      <c r="P38" s="73">
        <f t="shared" si="10"/>
        <v>0</v>
      </c>
      <c r="Q38" s="73"/>
      <c r="R38" s="43">
        <f t="shared" si="6"/>
        <v>0.02</v>
      </c>
      <c r="S38" s="67">
        <f t="shared" si="11"/>
        <v>2</v>
      </c>
      <c r="T38" s="84" t="str">
        <f t="shared" si="2"/>
        <v/>
      </c>
      <c r="U38" s="84"/>
      <c r="V38" s="117" t="e">
        <f t="shared" si="7"/>
        <v>#VALUE!</v>
      </c>
      <c r="W38" s="23"/>
      <c r="X38" s="26"/>
      <c r="Y38" s="65"/>
      <c r="Z38" s="67">
        <f t="shared" si="8"/>
        <v>0.02</v>
      </c>
      <c r="AA38" s="74" t="str">
        <f>IF(X38="","",ROUNDDOWN((IF(O38="売",P38-Z38,Z38-P38))*V38*10000000/81,0))</f>
        <v/>
      </c>
      <c r="AB38" s="74"/>
      <c r="AC38" s="75" t="str">
        <f>IF(X38="","",IF(AA38&lt;0,S38*(-1),IF(O38="買",(Z38-P38)*100,(P38-Z38)*100)))</f>
        <v/>
      </c>
      <c r="AD38" s="75"/>
      <c r="AE38" s="1">
        <v>1</v>
      </c>
      <c r="AG38" t="s">
        <v>51</v>
      </c>
      <c r="AH38" t="s">
        <v>53</v>
      </c>
      <c r="AJ38">
        <f t="shared" si="9"/>
        <v>0</v>
      </c>
      <c r="AK38" t="e">
        <f>IF(AA38&gt;=0,AJ38/AL38,"-")</f>
        <v>#DIV/0!</v>
      </c>
      <c r="AL38">
        <f>F38-G38</f>
        <v>0</v>
      </c>
      <c r="AM38">
        <f>ABS(P38-Z38)</f>
        <v>0.02</v>
      </c>
      <c r="AN38" s="112" t="e">
        <f>IF(AA38&gt;=0,AM38/AL38,"-")</f>
        <v>#DIV/0!</v>
      </c>
    </row>
    <row r="39" spans="2:40" ht="15.75" customHeight="1" x14ac:dyDescent="0.2">
      <c r="B39" s="23">
        <v>31</v>
      </c>
      <c r="C39" s="72" t="str">
        <f t="shared" si="13"/>
        <v/>
      </c>
      <c r="D39" s="72"/>
      <c r="E39" s="28"/>
      <c r="F39" s="28"/>
      <c r="G39" s="28"/>
      <c r="H39" s="28"/>
      <c r="I39">
        <f t="shared" si="0"/>
        <v>0</v>
      </c>
      <c r="J39" s="24" t="str">
        <f t="shared" si="1"/>
        <v>陰</v>
      </c>
      <c r="K39" s="37">
        <f t="shared" si="4"/>
        <v>0</v>
      </c>
      <c r="L39" s="25" t="s">
        <v>67</v>
      </c>
      <c r="M39" s="23"/>
      <c r="N39" s="26"/>
      <c r="O39" s="23" t="s">
        <v>42</v>
      </c>
      <c r="P39" s="73">
        <f t="shared" si="10"/>
        <v>0</v>
      </c>
      <c r="Q39" s="73"/>
      <c r="R39" s="66">
        <f t="shared" si="6"/>
        <v>0.02</v>
      </c>
      <c r="S39" s="67">
        <f t="shared" si="11"/>
        <v>2</v>
      </c>
      <c r="T39" s="84" t="str">
        <f t="shared" si="2"/>
        <v/>
      </c>
      <c r="U39" s="84"/>
      <c r="V39" s="117" t="e">
        <f t="shared" si="7"/>
        <v>#VALUE!</v>
      </c>
      <c r="W39" s="23"/>
      <c r="X39" s="26"/>
      <c r="Y39" s="65"/>
      <c r="Z39" s="67">
        <f t="shared" si="8"/>
        <v>0.02</v>
      </c>
      <c r="AA39" s="74" t="str">
        <f>IF(X39="","",ROUNDDOWN((IF(O39="売",P39-Z39,Z39-P39))*V39*10000000/81,0))</f>
        <v/>
      </c>
      <c r="AB39" s="74"/>
      <c r="AC39" s="75" t="str">
        <f>IF(X39="","",IF(AA39&lt;0,S39*(-1),IF(O39="買",(Z39-P39)*100,(P39-Z39)*100)))</f>
        <v/>
      </c>
      <c r="AD39" s="75"/>
      <c r="AE39" s="1">
        <v>1</v>
      </c>
      <c r="AG39" t="s">
        <v>51</v>
      </c>
      <c r="AH39" t="s">
        <v>51</v>
      </c>
      <c r="AJ39">
        <f t="shared" si="9"/>
        <v>0</v>
      </c>
      <c r="AK39" t="e">
        <f>IF(AA39&gt;=0,AJ39/AL39,"-")</f>
        <v>#DIV/0!</v>
      </c>
      <c r="AL39">
        <f>F39-G39</f>
        <v>0</v>
      </c>
      <c r="AM39">
        <f>ABS(P39-Z39)</f>
        <v>0.02</v>
      </c>
      <c r="AN39" s="112" t="e">
        <f>IF(AA39&gt;=0,AM39/AL39,"-")</f>
        <v>#DIV/0!</v>
      </c>
    </row>
    <row r="40" spans="2:40" ht="15.75" customHeight="1" x14ac:dyDescent="0.2">
      <c r="B40" s="23">
        <v>32</v>
      </c>
      <c r="C40" s="72" t="str">
        <f t="shared" si="13"/>
        <v/>
      </c>
      <c r="D40" s="72"/>
      <c r="E40" s="28"/>
      <c r="F40" s="28"/>
      <c r="G40" s="28"/>
      <c r="H40" s="28"/>
      <c r="I40">
        <f t="shared" si="0"/>
        <v>0</v>
      </c>
      <c r="J40" s="24" t="str">
        <f t="shared" si="1"/>
        <v>陰</v>
      </c>
      <c r="K40" s="37">
        <f t="shared" si="4"/>
        <v>0</v>
      </c>
      <c r="L40" s="25" t="s">
        <v>67</v>
      </c>
      <c r="M40" s="23"/>
      <c r="N40" s="26"/>
      <c r="O40" s="23" t="s">
        <v>42</v>
      </c>
      <c r="P40" s="73">
        <f t="shared" si="10"/>
        <v>0</v>
      </c>
      <c r="Q40" s="73"/>
      <c r="R40" s="43">
        <f t="shared" si="6"/>
        <v>0.02</v>
      </c>
      <c r="S40" s="67">
        <f t="shared" si="11"/>
        <v>2</v>
      </c>
      <c r="T40" s="84" t="str">
        <f t="shared" si="2"/>
        <v/>
      </c>
      <c r="U40" s="84"/>
      <c r="V40" s="117" t="e">
        <f t="shared" si="7"/>
        <v>#VALUE!</v>
      </c>
      <c r="W40" s="23"/>
      <c r="X40" s="26"/>
      <c r="Y40" s="65"/>
      <c r="Z40" s="67">
        <f t="shared" si="8"/>
        <v>0.02</v>
      </c>
      <c r="AA40" s="74" t="str">
        <f>IF(X40="","",ROUNDDOWN((IF(O40="売",P40-Z40,Z40-P40))*V40*10000000/81,0))</f>
        <v/>
      </c>
      <c r="AB40" s="74"/>
      <c r="AC40" s="75" t="str">
        <f>IF(X40="","",IF(AA40&lt;0,S40*(-1),IF(O40="買",(Z40-P40)*100,(P40-Z40)*100)))</f>
        <v/>
      </c>
      <c r="AD40" s="75"/>
      <c r="AE40" s="1">
        <v>1</v>
      </c>
      <c r="AG40" t="s">
        <v>51</v>
      </c>
      <c r="AH40" t="s">
        <v>54</v>
      </c>
      <c r="AJ40">
        <f t="shared" si="9"/>
        <v>0</v>
      </c>
      <c r="AK40" t="e">
        <f>IF(AA40&gt;=0,AJ40/AL40,"-")</f>
        <v>#DIV/0!</v>
      </c>
      <c r="AL40">
        <f>F40-G40</f>
        <v>0</v>
      </c>
      <c r="AM40">
        <f>ABS(P40-Z40)</f>
        <v>0.02</v>
      </c>
      <c r="AN40" s="112" t="e">
        <f>IF(AA40&gt;=0,AM40/AL40,"-")</f>
        <v>#DIV/0!</v>
      </c>
    </row>
    <row r="41" spans="2:40" ht="15.75" customHeight="1" x14ac:dyDescent="0.2">
      <c r="B41" s="23">
        <v>33</v>
      </c>
      <c r="C41" s="72" t="str">
        <f t="shared" si="13"/>
        <v/>
      </c>
      <c r="D41" s="72"/>
      <c r="E41" s="28"/>
      <c r="F41" s="28"/>
      <c r="G41" s="28"/>
      <c r="H41" s="28"/>
      <c r="I41">
        <f t="shared" si="0"/>
        <v>0</v>
      </c>
      <c r="J41" s="24" t="str">
        <f t="shared" si="1"/>
        <v>陰</v>
      </c>
      <c r="K41" s="37">
        <f t="shared" si="4"/>
        <v>0</v>
      </c>
      <c r="L41" s="25" t="str">
        <f t="shared" si="5"/>
        <v>OK</v>
      </c>
      <c r="M41" s="23"/>
      <c r="N41" s="26"/>
      <c r="O41" s="23" t="s">
        <v>42</v>
      </c>
      <c r="P41" s="73">
        <f t="shared" si="10"/>
        <v>0</v>
      </c>
      <c r="Q41" s="73"/>
      <c r="R41" s="43">
        <f t="shared" si="6"/>
        <v>0.02</v>
      </c>
      <c r="S41" s="67">
        <f t="shared" si="11"/>
        <v>2</v>
      </c>
      <c r="T41" s="84" t="str">
        <f t="shared" si="2"/>
        <v/>
      </c>
      <c r="U41" s="84"/>
      <c r="V41" s="117" t="e">
        <f t="shared" si="7"/>
        <v>#VALUE!</v>
      </c>
      <c r="W41" s="23"/>
      <c r="X41" s="26"/>
      <c r="Y41" s="65"/>
      <c r="Z41" s="67">
        <f t="shared" si="8"/>
        <v>0.02</v>
      </c>
      <c r="AA41" s="74" t="str">
        <f t="shared" ref="AA41:AA104" si="14">IF(X41="","",ROUNDDOWN((IF(O41="売",P41-Z41,Z41-P41))*V41*10000000/81,0))</f>
        <v/>
      </c>
      <c r="AB41" s="74"/>
      <c r="AC41" s="75" t="str">
        <f t="shared" si="12"/>
        <v/>
      </c>
      <c r="AD41" s="75"/>
      <c r="AE41" s="1">
        <v>1</v>
      </c>
      <c r="AG41" t="s">
        <v>51</v>
      </c>
      <c r="AH41" t="s">
        <v>54</v>
      </c>
      <c r="AJ41">
        <f t="shared" si="9"/>
        <v>0</v>
      </c>
      <c r="AK41" t="e">
        <f>IF(AA41&gt;=0,AJ41/AL41,"-")</f>
        <v>#DIV/0!</v>
      </c>
      <c r="AL41">
        <f>F41-G41</f>
        <v>0</v>
      </c>
      <c r="AM41">
        <f>ABS(P41-Z41)</f>
        <v>0.02</v>
      </c>
      <c r="AN41" s="112" t="e">
        <f>IF(AA41&gt;=0,AM41/AL41,"-")</f>
        <v>#DIV/0!</v>
      </c>
    </row>
    <row r="42" spans="2:40" ht="15.75" customHeight="1" x14ac:dyDescent="0.2">
      <c r="B42" s="23">
        <v>34</v>
      </c>
      <c r="C42" s="72" t="str">
        <f t="shared" si="13"/>
        <v/>
      </c>
      <c r="D42" s="72"/>
      <c r="E42" s="28"/>
      <c r="F42" s="28"/>
      <c r="G42" s="28"/>
      <c r="H42" s="28"/>
      <c r="I42">
        <f t="shared" si="0"/>
        <v>0</v>
      </c>
      <c r="J42" s="24" t="str">
        <f t="shared" si="1"/>
        <v>陰</v>
      </c>
      <c r="K42" s="37">
        <f t="shared" si="4"/>
        <v>0</v>
      </c>
      <c r="L42" s="25" t="str">
        <f t="shared" si="5"/>
        <v>OK</v>
      </c>
      <c r="M42" s="23"/>
      <c r="N42" s="26"/>
      <c r="O42" s="23" t="s">
        <v>43</v>
      </c>
      <c r="P42" s="73">
        <f t="shared" si="10"/>
        <v>0</v>
      </c>
      <c r="Q42" s="73"/>
      <c r="R42" s="66">
        <f t="shared" si="6"/>
        <v>-0.02</v>
      </c>
      <c r="S42" s="67">
        <f t="shared" si="11"/>
        <v>2</v>
      </c>
      <c r="T42" s="84" t="str">
        <f t="shared" si="2"/>
        <v/>
      </c>
      <c r="U42" s="84"/>
      <c r="V42" s="117" t="e">
        <f t="shared" si="7"/>
        <v>#VALUE!</v>
      </c>
      <c r="W42" s="23"/>
      <c r="X42" s="26"/>
      <c r="Y42" s="65"/>
      <c r="Z42" s="67">
        <f t="shared" si="8"/>
        <v>-0.02</v>
      </c>
      <c r="AA42" s="74" t="str">
        <f t="shared" si="14"/>
        <v/>
      </c>
      <c r="AB42" s="74"/>
      <c r="AC42" s="75" t="str">
        <f t="shared" si="12"/>
        <v/>
      </c>
      <c r="AD42" s="75"/>
      <c r="AE42" s="1">
        <v>1</v>
      </c>
      <c r="AG42" t="s">
        <v>51</v>
      </c>
      <c r="AH42" t="s">
        <v>54</v>
      </c>
      <c r="AJ42">
        <f t="shared" si="9"/>
        <v>0</v>
      </c>
      <c r="AK42" t="e">
        <f>IF(AA42&gt;=0,AJ42/AL42,"-")</f>
        <v>#DIV/0!</v>
      </c>
      <c r="AL42">
        <f>F42-G42</f>
        <v>0</v>
      </c>
      <c r="AM42">
        <f>ABS(P42-Z42)</f>
        <v>0.02</v>
      </c>
      <c r="AN42" s="112" t="e">
        <f>IF(AA42&gt;=0,AM42/AL42,"-")</f>
        <v>#DIV/0!</v>
      </c>
    </row>
    <row r="43" spans="2:40" ht="15.75" customHeight="1" x14ac:dyDescent="0.2">
      <c r="B43" s="23">
        <v>35</v>
      </c>
      <c r="C43" s="72" t="str">
        <f t="shared" si="13"/>
        <v/>
      </c>
      <c r="D43" s="72"/>
      <c r="E43" s="28"/>
      <c r="F43" s="28"/>
      <c r="G43" s="28"/>
      <c r="H43" s="28"/>
      <c r="I43">
        <f t="shared" si="0"/>
        <v>0</v>
      </c>
      <c r="J43" s="24" t="str">
        <f t="shared" si="1"/>
        <v>陰</v>
      </c>
      <c r="K43" s="37">
        <f t="shared" si="4"/>
        <v>0</v>
      </c>
      <c r="L43" s="25" t="str">
        <f t="shared" si="5"/>
        <v>OK</v>
      </c>
      <c r="M43" s="23"/>
      <c r="N43" s="26"/>
      <c r="O43" s="23" t="s">
        <v>42</v>
      </c>
      <c r="P43" s="73">
        <f t="shared" si="10"/>
        <v>0</v>
      </c>
      <c r="Q43" s="73"/>
      <c r="R43" s="43">
        <f t="shared" si="6"/>
        <v>0.02</v>
      </c>
      <c r="S43" s="67">
        <f t="shared" si="11"/>
        <v>2</v>
      </c>
      <c r="T43" s="84" t="str">
        <f t="shared" si="2"/>
        <v/>
      </c>
      <c r="U43" s="84"/>
      <c r="V43" s="117" t="e">
        <f t="shared" si="7"/>
        <v>#VALUE!</v>
      </c>
      <c r="W43" s="23"/>
      <c r="X43" s="111"/>
      <c r="Y43" s="65"/>
      <c r="Z43" s="67">
        <f t="shared" si="8"/>
        <v>0.02</v>
      </c>
      <c r="AA43" s="74" t="str">
        <f t="shared" si="14"/>
        <v/>
      </c>
      <c r="AB43" s="74"/>
      <c r="AC43" s="75" t="str">
        <f t="shared" si="12"/>
        <v/>
      </c>
      <c r="AD43" s="75"/>
      <c r="AE43" s="1">
        <v>1</v>
      </c>
      <c r="AG43" t="s">
        <v>51</v>
      </c>
      <c r="AH43" t="s">
        <v>54</v>
      </c>
      <c r="AJ43">
        <f t="shared" si="9"/>
        <v>0</v>
      </c>
      <c r="AK43" t="e">
        <f>IF(AA43&gt;=0,AJ43/AL43,"-")</f>
        <v>#DIV/0!</v>
      </c>
      <c r="AL43">
        <f>F43-G43</f>
        <v>0</v>
      </c>
      <c r="AM43">
        <f>ABS(P43-Z43)</f>
        <v>0.02</v>
      </c>
      <c r="AN43" s="112" t="e">
        <f>IF(AA43&gt;=0,AM43/AL43,"-")</f>
        <v>#DIV/0!</v>
      </c>
    </row>
    <row r="44" spans="2:40" ht="15.75" customHeight="1" x14ac:dyDescent="0.2">
      <c r="B44" s="23">
        <v>36</v>
      </c>
      <c r="C44" s="72" t="str">
        <f t="shared" si="13"/>
        <v/>
      </c>
      <c r="D44" s="72"/>
      <c r="E44" s="28"/>
      <c r="F44" s="28"/>
      <c r="G44" s="28"/>
      <c r="H44" s="28"/>
      <c r="I44">
        <f t="shared" si="0"/>
        <v>0</v>
      </c>
      <c r="J44" s="24" t="str">
        <f t="shared" si="1"/>
        <v>陰</v>
      </c>
      <c r="K44" s="37">
        <f t="shared" si="4"/>
        <v>0</v>
      </c>
      <c r="L44" s="25" t="str">
        <f t="shared" si="5"/>
        <v>OK</v>
      </c>
      <c r="M44" s="23"/>
      <c r="N44" s="26"/>
      <c r="O44" s="23" t="s">
        <v>42</v>
      </c>
      <c r="P44" s="73">
        <f t="shared" si="10"/>
        <v>0</v>
      </c>
      <c r="Q44" s="73"/>
      <c r="R44" s="43">
        <f t="shared" si="6"/>
        <v>0.02</v>
      </c>
      <c r="S44" s="67">
        <f t="shared" si="11"/>
        <v>2</v>
      </c>
      <c r="T44" s="84" t="str">
        <f t="shared" si="2"/>
        <v/>
      </c>
      <c r="U44" s="84"/>
      <c r="V44" s="117" t="e">
        <f t="shared" si="7"/>
        <v>#VALUE!</v>
      </c>
      <c r="W44" s="23"/>
      <c r="X44" s="26"/>
      <c r="Y44" s="65"/>
      <c r="Z44" s="67">
        <f t="shared" si="8"/>
        <v>0.02</v>
      </c>
      <c r="AA44" s="74" t="str">
        <f t="shared" si="14"/>
        <v/>
      </c>
      <c r="AB44" s="74"/>
      <c r="AC44" s="75" t="str">
        <f t="shared" si="12"/>
        <v/>
      </c>
      <c r="AD44" s="75"/>
      <c r="AE44" s="1">
        <v>1</v>
      </c>
      <c r="AG44" t="s">
        <v>68</v>
      </c>
      <c r="AH44" t="s">
        <v>51</v>
      </c>
      <c r="AJ44">
        <f t="shared" si="9"/>
        <v>0</v>
      </c>
      <c r="AK44" t="e">
        <f>IF(AA44&gt;=0,AJ44/AL44,"-")</f>
        <v>#DIV/0!</v>
      </c>
      <c r="AL44">
        <f>F44-G44</f>
        <v>0</v>
      </c>
      <c r="AM44">
        <f>ABS(P44-Z44)</f>
        <v>0.02</v>
      </c>
      <c r="AN44" s="112" t="e">
        <f>IF(AA44&gt;=0,AM44/AL44,"-")</f>
        <v>#DIV/0!</v>
      </c>
    </row>
    <row r="45" spans="2:40" ht="15.75" customHeight="1" x14ac:dyDescent="0.2">
      <c r="B45" s="23">
        <v>37</v>
      </c>
      <c r="C45" s="72" t="str">
        <f t="shared" si="13"/>
        <v/>
      </c>
      <c r="D45" s="72"/>
      <c r="E45" s="28"/>
      <c r="F45" s="28"/>
      <c r="G45" s="28"/>
      <c r="H45" s="28"/>
      <c r="I45">
        <f t="shared" si="0"/>
        <v>0</v>
      </c>
      <c r="J45" s="24" t="str">
        <f t="shared" si="1"/>
        <v>陰</v>
      </c>
      <c r="K45" s="37">
        <f t="shared" si="4"/>
        <v>0</v>
      </c>
      <c r="L45" s="25" t="str">
        <f t="shared" si="5"/>
        <v>OK</v>
      </c>
      <c r="M45" s="23"/>
      <c r="N45" s="26"/>
      <c r="O45" s="23" t="s">
        <v>42</v>
      </c>
      <c r="P45" s="73">
        <f t="shared" si="10"/>
        <v>0</v>
      </c>
      <c r="Q45" s="73"/>
      <c r="R45" s="43">
        <f t="shared" si="6"/>
        <v>0.02</v>
      </c>
      <c r="S45" s="67">
        <f t="shared" si="11"/>
        <v>2</v>
      </c>
      <c r="T45" s="84" t="str">
        <f t="shared" si="2"/>
        <v/>
      </c>
      <c r="U45" s="84"/>
      <c r="V45" s="117" t="e">
        <f t="shared" si="7"/>
        <v>#VALUE!</v>
      </c>
      <c r="W45" s="23"/>
      <c r="X45" s="26"/>
      <c r="Y45" s="65"/>
      <c r="Z45" s="67">
        <f t="shared" si="8"/>
        <v>0.02</v>
      </c>
      <c r="AA45" s="74" t="str">
        <f t="shared" si="14"/>
        <v/>
      </c>
      <c r="AB45" s="74"/>
      <c r="AC45" s="75" t="str">
        <f t="shared" si="12"/>
        <v/>
      </c>
      <c r="AD45" s="75"/>
      <c r="AE45" s="1">
        <v>1</v>
      </c>
      <c r="AG45" t="s">
        <v>51</v>
      </c>
      <c r="AH45" t="s">
        <v>49</v>
      </c>
      <c r="AJ45">
        <f t="shared" si="9"/>
        <v>0</v>
      </c>
      <c r="AK45" t="e">
        <f>IF(AA45&gt;=0,AJ45/AL45,"-")</f>
        <v>#DIV/0!</v>
      </c>
      <c r="AL45">
        <f>F45-G45</f>
        <v>0</v>
      </c>
      <c r="AM45">
        <f>ABS(P45-Z45)</f>
        <v>0.02</v>
      </c>
      <c r="AN45" s="112" t="e">
        <f>IF(AA45&gt;=0,AM45/AL45,"-")</f>
        <v>#DIV/0!</v>
      </c>
    </row>
    <row r="46" spans="2:40" ht="15.75" customHeight="1" x14ac:dyDescent="0.2">
      <c r="B46" s="23">
        <v>38</v>
      </c>
      <c r="C46" s="72" t="str">
        <f t="shared" si="13"/>
        <v/>
      </c>
      <c r="D46" s="72"/>
      <c r="E46" s="28"/>
      <c r="F46" s="28"/>
      <c r="G46" s="28"/>
      <c r="H46" s="28"/>
      <c r="I46">
        <f t="shared" si="0"/>
        <v>0</v>
      </c>
      <c r="J46" s="24" t="str">
        <f t="shared" si="1"/>
        <v>陰</v>
      </c>
      <c r="K46" s="37">
        <f t="shared" si="4"/>
        <v>0</v>
      </c>
      <c r="L46" s="25" t="str">
        <f t="shared" si="5"/>
        <v>OK</v>
      </c>
      <c r="M46" s="23"/>
      <c r="N46" s="26"/>
      <c r="O46" s="23" t="s">
        <v>42</v>
      </c>
      <c r="P46" s="73">
        <f t="shared" si="10"/>
        <v>0</v>
      </c>
      <c r="Q46" s="73"/>
      <c r="R46" s="43">
        <f t="shared" si="6"/>
        <v>0.02</v>
      </c>
      <c r="S46" s="67">
        <f t="shared" si="11"/>
        <v>2</v>
      </c>
      <c r="T46" s="84" t="str">
        <f t="shared" si="2"/>
        <v/>
      </c>
      <c r="U46" s="84"/>
      <c r="V46" s="117" t="e">
        <f t="shared" si="7"/>
        <v>#VALUE!</v>
      </c>
      <c r="W46" s="23"/>
      <c r="X46" s="26"/>
      <c r="Y46" s="65"/>
      <c r="Z46" s="67">
        <f t="shared" si="8"/>
        <v>0.02</v>
      </c>
      <c r="AA46" s="74" t="str">
        <f t="shared" si="14"/>
        <v/>
      </c>
      <c r="AB46" s="74"/>
      <c r="AC46" s="75" t="str">
        <f t="shared" si="12"/>
        <v/>
      </c>
      <c r="AD46" s="75"/>
      <c r="AE46" s="1">
        <v>1</v>
      </c>
      <c r="AG46" t="s">
        <v>51</v>
      </c>
      <c r="AH46" t="s">
        <v>54</v>
      </c>
      <c r="AJ46">
        <f t="shared" si="9"/>
        <v>0</v>
      </c>
      <c r="AK46" t="e">
        <f>IF(AA46&gt;=0,AJ46/AL46,"-")</f>
        <v>#DIV/0!</v>
      </c>
      <c r="AL46">
        <f>F46-G46</f>
        <v>0</v>
      </c>
      <c r="AM46">
        <f>ABS(P46-Z46)</f>
        <v>0.02</v>
      </c>
      <c r="AN46" s="112" t="e">
        <f>IF(AA46&gt;=0,AM46/AL46,"-")</f>
        <v>#DIV/0!</v>
      </c>
    </row>
    <row r="47" spans="2:40" ht="15.75" customHeight="1" x14ac:dyDescent="0.2">
      <c r="B47" s="23">
        <v>39</v>
      </c>
      <c r="C47" s="72" t="str">
        <f t="shared" si="13"/>
        <v/>
      </c>
      <c r="D47" s="72"/>
      <c r="E47" s="28"/>
      <c r="F47" s="28"/>
      <c r="G47" s="28"/>
      <c r="H47" s="28"/>
      <c r="I47">
        <f t="shared" si="0"/>
        <v>0</v>
      </c>
      <c r="J47" s="24" t="str">
        <f t="shared" si="1"/>
        <v>陰</v>
      </c>
      <c r="K47" s="37">
        <f t="shared" si="4"/>
        <v>0</v>
      </c>
      <c r="L47" s="25" t="s">
        <v>69</v>
      </c>
      <c r="M47" s="23"/>
      <c r="N47" s="26"/>
      <c r="O47" s="23" t="s">
        <v>42</v>
      </c>
      <c r="P47" s="73">
        <f t="shared" si="10"/>
        <v>0</v>
      </c>
      <c r="Q47" s="73"/>
      <c r="R47" s="43">
        <f t="shared" si="6"/>
        <v>0.02</v>
      </c>
      <c r="S47" s="67">
        <f t="shared" si="11"/>
        <v>2</v>
      </c>
      <c r="T47" s="84" t="str">
        <f t="shared" si="2"/>
        <v/>
      </c>
      <c r="U47" s="84"/>
      <c r="V47" s="117" t="e">
        <f t="shared" si="7"/>
        <v>#VALUE!</v>
      </c>
      <c r="W47" s="23"/>
      <c r="X47" s="26"/>
      <c r="Y47" s="65"/>
      <c r="Z47" s="67">
        <f t="shared" si="8"/>
        <v>0.02</v>
      </c>
      <c r="AA47" s="74" t="str">
        <f t="shared" si="14"/>
        <v/>
      </c>
      <c r="AB47" s="74"/>
      <c r="AC47" s="75" t="str">
        <f t="shared" si="12"/>
        <v/>
      </c>
      <c r="AD47" s="75"/>
      <c r="AE47" s="1">
        <v>1</v>
      </c>
      <c r="AG47" t="s">
        <v>51</v>
      </c>
      <c r="AH47" t="s">
        <v>54</v>
      </c>
      <c r="AJ47">
        <f t="shared" si="9"/>
        <v>0</v>
      </c>
      <c r="AK47" t="e">
        <f>IF(AA47&gt;=0,AJ47/AL47,"-")</f>
        <v>#DIV/0!</v>
      </c>
      <c r="AL47">
        <f>F47-G47</f>
        <v>0</v>
      </c>
      <c r="AM47">
        <f>ABS(P47-Z47)</f>
        <v>0.02</v>
      </c>
      <c r="AN47" s="112" t="e">
        <f>IF(AA47&gt;=0,AM47/AL47,"-")</f>
        <v>#DIV/0!</v>
      </c>
    </row>
    <row r="48" spans="2:40" ht="15.75" customHeight="1" x14ac:dyDescent="0.2">
      <c r="B48" s="23">
        <v>40</v>
      </c>
      <c r="C48" s="72" t="str">
        <f t="shared" si="13"/>
        <v/>
      </c>
      <c r="D48" s="72"/>
      <c r="E48" s="28"/>
      <c r="F48" s="28"/>
      <c r="G48" s="28"/>
      <c r="H48" s="28"/>
      <c r="I48">
        <f t="shared" si="0"/>
        <v>0</v>
      </c>
      <c r="J48" s="24" t="str">
        <f t="shared" si="1"/>
        <v>陰</v>
      </c>
      <c r="K48" s="37">
        <f t="shared" si="4"/>
        <v>0</v>
      </c>
      <c r="L48" s="25" t="str">
        <f t="shared" si="5"/>
        <v>OK</v>
      </c>
      <c r="M48" s="23"/>
      <c r="N48" s="26"/>
      <c r="O48" s="23" t="s">
        <v>42</v>
      </c>
      <c r="P48" s="73">
        <f t="shared" si="10"/>
        <v>0</v>
      </c>
      <c r="Q48" s="73"/>
      <c r="R48" s="43">
        <f t="shared" si="6"/>
        <v>0.02</v>
      </c>
      <c r="S48" s="67">
        <f t="shared" si="11"/>
        <v>2</v>
      </c>
      <c r="T48" s="84" t="str">
        <f t="shared" si="2"/>
        <v/>
      </c>
      <c r="U48" s="84"/>
      <c r="V48" s="117" t="e">
        <f t="shared" si="7"/>
        <v>#VALUE!</v>
      </c>
      <c r="W48" s="23"/>
      <c r="X48" s="26"/>
      <c r="Y48" s="65"/>
      <c r="Z48" s="67">
        <f t="shared" si="8"/>
        <v>0.02</v>
      </c>
      <c r="AA48" s="74" t="str">
        <f t="shared" si="14"/>
        <v/>
      </c>
      <c r="AB48" s="74"/>
      <c r="AC48" s="75" t="str">
        <f t="shared" si="12"/>
        <v/>
      </c>
      <c r="AD48" s="75"/>
      <c r="AE48" s="1">
        <v>1</v>
      </c>
      <c r="AG48" t="s">
        <v>51</v>
      </c>
      <c r="AH48" t="s">
        <v>51</v>
      </c>
      <c r="AJ48">
        <f t="shared" si="9"/>
        <v>0</v>
      </c>
      <c r="AK48" t="e">
        <f>IF(AA48&gt;=0,AJ48/AL48,"-")</f>
        <v>#DIV/0!</v>
      </c>
      <c r="AL48">
        <f>F48-G48</f>
        <v>0</v>
      </c>
      <c r="AM48">
        <f>ABS(P48-Z48)</f>
        <v>0.02</v>
      </c>
      <c r="AN48" s="112" t="e">
        <f>IF(AA48&gt;=0,AM48/AL48,"-")</f>
        <v>#DIV/0!</v>
      </c>
    </row>
    <row r="49" spans="2:40" ht="15.75" customHeight="1" x14ac:dyDescent="0.2">
      <c r="B49" s="23">
        <v>41</v>
      </c>
      <c r="C49" s="72" t="str">
        <f t="shared" si="13"/>
        <v/>
      </c>
      <c r="D49" s="72"/>
      <c r="E49" s="28"/>
      <c r="F49" s="28"/>
      <c r="G49" s="28"/>
      <c r="H49" s="28"/>
      <c r="I49">
        <f t="shared" si="0"/>
        <v>0</v>
      </c>
      <c r="J49" s="24" t="str">
        <f t="shared" si="1"/>
        <v>陰</v>
      </c>
      <c r="K49" s="37">
        <f t="shared" si="4"/>
        <v>0</v>
      </c>
      <c r="L49" s="25" t="str">
        <f t="shared" si="5"/>
        <v>OK</v>
      </c>
      <c r="M49" s="23"/>
      <c r="N49" s="26"/>
      <c r="O49" s="23" t="s">
        <v>42</v>
      </c>
      <c r="P49" s="73">
        <f t="shared" si="10"/>
        <v>0</v>
      </c>
      <c r="Q49" s="73"/>
      <c r="R49" s="43">
        <f t="shared" si="6"/>
        <v>0.02</v>
      </c>
      <c r="S49" s="67">
        <f t="shared" si="11"/>
        <v>2</v>
      </c>
      <c r="T49" s="84" t="str">
        <f t="shared" si="2"/>
        <v/>
      </c>
      <c r="U49" s="84"/>
      <c r="V49" s="117" t="e">
        <f t="shared" si="7"/>
        <v>#VALUE!</v>
      </c>
      <c r="W49" s="23"/>
      <c r="X49" s="26"/>
      <c r="Y49" s="65"/>
      <c r="Z49" s="67">
        <f t="shared" si="8"/>
        <v>0.02</v>
      </c>
      <c r="AA49" s="74" t="str">
        <f t="shared" si="14"/>
        <v/>
      </c>
      <c r="AB49" s="74"/>
      <c r="AC49" s="75" t="str">
        <f t="shared" si="12"/>
        <v/>
      </c>
      <c r="AD49" s="75"/>
      <c r="AE49" s="1">
        <v>1</v>
      </c>
      <c r="AG49" t="s">
        <v>51</v>
      </c>
      <c r="AH49" t="s">
        <v>54</v>
      </c>
      <c r="AJ49">
        <f t="shared" si="9"/>
        <v>0</v>
      </c>
      <c r="AK49" t="e">
        <f>IF(AA49&gt;=0,AJ49/AL49,"-")</f>
        <v>#DIV/0!</v>
      </c>
      <c r="AL49">
        <f>F49-G49</f>
        <v>0</v>
      </c>
      <c r="AM49">
        <f>ABS(P49-Z49)</f>
        <v>0.02</v>
      </c>
      <c r="AN49" s="112" t="e">
        <f>IF(AA49&gt;=0,AM49/AL49,"-")</f>
        <v>#DIV/0!</v>
      </c>
    </row>
    <row r="50" spans="2:40" ht="15.75" customHeight="1" x14ac:dyDescent="0.2">
      <c r="B50" s="23">
        <v>42</v>
      </c>
      <c r="C50" s="72" t="str">
        <f t="shared" si="13"/>
        <v/>
      </c>
      <c r="D50" s="72"/>
      <c r="E50" s="28"/>
      <c r="F50" s="28"/>
      <c r="G50" s="28"/>
      <c r="H50" s="28"/>
      <c r="I50">
        <f t="shared" si="0"/>
        <v>0</v>
      </c>
      <c r="J50" s="24" t="str">
        <f t="shared" si="1"/>
        <v>陰</v>
      </c>
      <c r="K50" s="37">
        <f t="shared" si="4"/>
        <v>0</v>
      </c>
      <c r="L50" s="25" t="str">
        <f t="shared" si="5"/>
        <v>OK</v>
      </c>
      <c r="M50" s="23"/>
      <c r="N50" s="26"/>
      <c r="O50" s="23" t="s">
        <v>42</v>
      </c>
      <c r="P50" s="73">
        <f t="shared" si="10"/>
        <v>0</v>
      </c>
      <c r="Q50" s="73"/>
      <c r="R50" s="43">
        <f t="shared" si="6"/>
        <v>0.02</v>
      </c>
      <c r="S50" s="67">
        <f t="shared" si="11"/>
        <v>2</v>
      </c>
      <c r="T50" s="84" t="str">
        <f t="shared" si="2"/>
        <v/>
      </c>
      <c r="U50" s="84"/>
      <c r="V50" s="117" t="e">
        <f t="shared" si="7"/>
        <v>#VALUE!</v>
      </c>
      <c r="W50" s="23"/>
      <c r="X50" s="26"/>
      <c r="Y50" s="65"/>
      <c r="Z50" s="67">
        <f t="shared" si="8"/>
        <v>0.02</v>
      </c>
      <c r="AA50" s="74" t="str">
        <f t="shared" si="14"/>
        <v/>
      </c>
      <c r="AB50" s="74"/>
      <c r="AC50" s="75" t="str">
        <f t="shared" si="12"/>
        <v/>
      </c>
      <c r="AD50" s="75"/>
      <c r="AE50" s="1">
        <v>1</v>
      </c>
      <c r="AG50" t="s">
        <v>51</v>
      </c>
      <c r="AH50" t="s">
        <v>54</v>
      </c>
      <c r="AJ50">
        <f t="shared" si="9"/>
        <v>0</v>
      </c>
      <c r="AK50" t="e">
        <f>IF(AA50&gt;=0,AJ50/AL50,"-")</f>
        <v>#DIV/0!</v>
      </c>
      <c r="AL50">
        <f>F50-G50</f>
        <v>0</v>
      </c>
      <c r="AM50">
        <f>ABS(P50-Z50)</f>
        <v>0.02</v>
      </c>
      <c r="AN50" s="112" t="e">
        <f>IF(AA50&gt;=0,AM50/AL50,"-")</f>
        <v>#DIV/0!</v>
      </c>
    </row>
    <row r="51" spans="2:40" ht="15.75" customHeight="1" x14ac:dyDescent="0.2">
      <c r="B51" s="23">
        <v>43</v>
      </c>
      <c r="C51" s="72" t="str">
        <f t="shared" si="13"/>
        <v/>
      </c>
      <c r="D51" s="72"/>
      <c r="E51" s="28"/>
      <c r="F51" s="28"/>
      <c r="G51" s="28"/>
      <c r="H51" s="28"/>
      <c r="I51">
        <f t="shared" si="0"/>
        <v>0</v>
      </c>
      <c r="J51" s="24" t="str">
        <f t="shared" si="1"/>
        <v>陰</v>
      </c>
      <c r="K51" s="37">
        <f t="shared" si="4"/>
        <v>0</v>
      </c>
      <c r="L51" s="25" t="str">
        <f t="shared" si="5"/>
        <v>OK</v>
      </c>
      <c r="M51" s="23"/>
      <c r="N51" s="26"/>
      <c r="O51" s="23" t="s">
        <v>42</v>
      </c>
      <c r="P51" s="73">
        <f t="shared" si="10"/>
        <v>0</v>
      </c>
      <c r="Q51" s="73"/>
      <c r="R51" s="43">
        <f t="shared" si="6"/>
        <v>0.02</v>
      </c>
      <c r="S51" s="67">
        <f t="shared" si="11"/>
        <v>2</v>
      </c>
      <c r="T51" s="84" t="str">
        <f t="shared" si="2"/>
        <v/>
      </c>
      <c r="U51" s="84"/>
      <c r="V51" s="117" t="e">
        <f t="shared" si="7"/>
        <v>#VALUE!</v>
      </c>
      <c r="W51" s="23"/>
      <c r="X51" s="26"/>
      <c r="Y51" s="65"/>
      <c r="Z51" s="67">
        <f t="shared" si="8"/>
        <v>0.02</v>
      </c>
      <c r="AA51" s="74" t="str">
        <f t="shared" si="14"/>
        <v/>
      </c>
      <c r="AB51" s="74"/>
      <c r="AC51" s="75" t="str">
        <f t="shared" si="12"/>
        <v/>
      </c>
      <c r="AD51" s="75"/>
      <c r="AE51" s="1">
        <v>1</v>
      </c>
      <c r="AG51" t="s">
        <v>51</v>
      </c>
      <c r="AH51" t="s">
        <v>51</v>
      </c>
      <c r="AJ51">
        <f t="shared" si="9"/>
        <v>0</v>
      </c>
      <c r="AK51" t="e">
        <f>IF(AA51&gt;=0,AJ51/AL51,"-")</f>
        <v>#DIV/0!</v>
      </c>
      <c r="AL51">
        <f>F51-G51</f>
        <v>0</v>
      </c>
      <c r="AM51">
        <f>ABS(P51-Z51)</f>
        <v>0.02</v>
      </c>
      <c r="AN51" s="112" t="e">
        <f>IF(AA51&gt;=0,AM51/AL51,"-")</f>
        <v>#DIV/0!</v>
      </c>
    </row>
    <row r="52" spans="2:40" ht="15.75" customHeight="1" x14ac:dyDescent="0.2">
      <c r="B52" s="23">
        <v>44</v>
      </c>
      <c r="C52" s="72" t="str">
        <f t="shared" si="13"/>
        <v/>
      </c>
      <c r="D52" s="72"/>
      <c r="E52" s="28"/>
      <c r="F52" s="28"/>
      <c r="G52" s="28"/>
      <c r="H52" s="28"/>
      <c r="I52">
        <f t="shared" si="0"/>
        <v>0</v>
      </c>
      <c r="J52" s="24" t="str">
        <f t="shared" si="1"/>
        <v>陰</v>
      </c>
      <c r="K52" s="37">
        <f t="shared" si="4"/>
        <v>0</v>
      </c>
      <c r="L52" s="25" t="str">
        <f t="shared" si="5"/>
        <v>OK</v>
      </c>
      <c r="M52" s="23"/>
      <c r="N52" s="26"/>
      <c r="O52" s="23" t="s">
        <v>56</v>
      </c>
      <c r="P52" s="73">
        <f t="shared" si="10"/>
        <v>0</v>
      </c>
      <c r="Q52" s="73"/>
      <c r="R52" s="43">
        <f t="shared" si="6"/>
        <v>0.02</v>
      </c>
      <c r="S52" s="67">
        <f t="shared" si="11"/>
        <v>2</v>
      </c>
      <c r="T52" s="84" t="str">
        <f t="shared" si="2"/>
        <v/>
      </c>
      <c r="U52" s="84"/>
      <c r="V52" s="117" t="e">
        <f t="shared" si="7"/>
        <v>#VALUE!</v>
      </c>
      <c r="W52" s="23"/>
      <c r="X52" s="26"/>
      <c r="Y52" s="65"/>
      <c r="Z52" s="67">
        <f t="shared" si="8"/>
        <v>0.02</v>
      </c>
      <c r="AA52" s="74" t="str">
        <f t="shared" si="14"/>
        <v/>
      </c>
      <c r="AB52" s="74"/>
      <c r="AC52" s="75" t="str">
        <f t="shared" si="12"/>
        <v/>
      </c>
      <c r="AD52" s="75"/>
      <c r="AE52" s="1">
        <v>1</v>
      </c>
      <c r="AG52" t="s">
        <v>51</v>
      </c>
      <c r="AH52" t="s">
        <v>54</v>
      </c>
      <c r="AJ52">
        <f t="shared" si="9"/>
        <v>0</v>
      </c>
      <c r="AK52" t="e">
        <f>IF(AA52&gt;=0,AJ52/AL52,"-")</f>
        <v>#DIV/0!</v>
      </c>
      <c r="AL52">
        <f>F52-G52</f>
        <v>0</v>
      </c>
      <c r="AM52">
        <f>ABS(P52-Z52)</f>
        <v>0.02</v>
      </c>
      <c r="AN52" s="112" t="e">
        <f>IF(AA52&gt;=0,AM52/AL52,"-")</f>
        <v>#DIV/0!</v>
      </c>
    </row>
    <row r="53" spans="2:40" ht="15.75" customHeight="1" x14ac:dyDescent="0.2">
      <c r="B53" s="23">
        <v>45</v>
      </c>
      <c r="C53" s="72" t="str">
        <f t="shared" si="13"/>
        <v/>
      </c>
      <c r="D53" s="72"/>
      <c r="E53" s="28"/>
      <c r="F53" s="28"/>
      <c r="G53" s="28"/>
      <c r="H53" s="28"/>
      <c r="I53">
        <f t="shared" si="0"/>
        <v>0</v>
      </c>
      <c r="J53" s="24" t="str">
        <f t="shared" si="1"/>
        <v>陰</v>
      </c>
      <c r="K53" s="37">
        <f t="shared" si="4"/>
        <v>0</v>
      </c>
      <c r="L53" s="25" t="str">
        <f t="shared" si="5"/>
        <v>OK</v>
      </c>
      <c r="M53" s="23"/>
      <c r="N53" s="26"/>
      <c r="O53" s="23" t="s">
        <v>43</v>
      </c>
      <c r="P53" s="73">
        <f t="shared" si="10"/>
        <v>0</v>
      </c>
      <c r="Q53" s="73"/>
      <c r="R53" s="43">
        <f t="shared" si="6"/>
        <v>-0.02</v>
      </c>
      <c r="S53" s="67">
        <f t="shared" si="11"/>
        <v>2</v>
      </c>
      <c r="T53" s="84" t="str">
        <f t="shared" si="2"/>
        <v/>
      </c>
      <c r="U53" s="84"/>
      <c r="V53" s="117" t="e">
        <f t="shared" si="7"/>
        <v>#VALUE!</v>
      </c>
      <c r="W53" s="23"/>
      <c r="X53" s="26"/>
      <c r="Y53" s="65"/>
      <c r="Z53" s="67">
        <f t="shared" si="8"/>
        <v>-0.02</v>
      </c>
      <c r="AA53" s="74" t="str">
        <f t="shared" si="14"/>
        <v/>
      </c>
      <c r="AB53" s="74"/>
      <c r="AC53" s="75" t="str">
        <f t="shared" si="12"/>
        <v/>
      </c>
      <c r="AD53" s="75"/>
      <c r="AE53" s="1">
        <v>1</v>
      </c>
      <c r="AG53" t="s">
        <v>51</v>
      </c>
      <c r="AH53" t="s">
        <v>54</v>
      </c>
      <c r="AJ53">
        <f t="shared" si="9"/>
        <v>0</v>
      </c>
      <c r="AK53" t="e">
        <f>IF(AA53&gt;=0,AJ53/AL53,"-")</f>
        <v>#DIV/0!</v>
      </c>
      <c r="AL53">
        <f>F53-G53</f>
        <v>0</v>
      </c>
      <c r="AM53">
        <f>ABS(P53-Z53)</f>
        <v>0.02</v>
      </c>
      <c r="AN53" s="112" t="e">
        <f>IF(AA53&gt;=0,AM53/AL53,"-")</f>
        <v>#DIV/0!</v>
      </c>
    </row>
    <row r="54" spans="2:40" ht="15.75" customHeight="1" x14ac:dyDescent="0.2">
      <c r="B54" s="23">
        <v>46</v>
      </c>
      <c r="C54" s="72" t="str">
        <f t="shared" si="13"/>
        <v/>
      </c>
      <c r="D54" s="72"/>
      <c r="E54" s="28"/>
      <c r="F54" s="28"/>
      <c r="G54" s="28"/>
      <c r="H54" s="28"/>
      <c r="I54">
        <f t="shared" si="0"/>
        <v>0</v>
      </c>
      <c r="J54" s="24" t="str">
        <f t="shared" si="1"/>
        <v>陰</v>
      </c>
      <c r="K54" s="37">
        <f t="shared" si="4"/>
        <v>0</v>
      </c>
      <c r="L54" s="25" t="str">
        <f t="shared" si="5"/>
        <v>OK</v>
      </c>
      <c r="M54" s="23"/>
      <c r="N54" s="26"/>
      <c r="O54" s="23" t="s">
        <v>42</v>
      </c>
      <c r="P54" s="73">
        <f t="shared" si="10"/>
        <v>0</v>
      </c>
      <c r="Q54" s="73"/>
      <c r="R54" s="43">
        <f t="shared" si="6"/>
        <v>0.02</v>
      </c>
      <c r="S54" s="67">
        <f t="shared" si="11"/>
        <v>2</v>
      </c>
      <c r="T54" s="84" t="str">
        <f t="shared" si="2"/>
        <v/>
      </c>
      <c r="U54" s="84"/>
      <c r="V54" s="117" t="e">
        <f t="shared" si="7"/>
        <v>#VALUE!</v>
      </c>
      <c r="W54" s="23"/>
      <c r="X54" s="26"/>
      <c r="Y54" s="65"/>
      <c r="Z54" s="67">
        <f t="shared" si="8"/>
        <v>0.02</v>
      </c>
      <c r="AA54" s="74" t="str">
        <f t="shared" si="14"/>
        <v/>
      </c>
      <c r="AB54" s="74"/>
      <c r="AC54" s="75" t="str">
        <f t="shared" si="12"/>
        <v/>
      </c>
      <c r="AD54" s="75"/>
      <c r="AE54" s="1">
        <v>2</v>
      </c>
      <c r="AG54" t="s">
        <v>49</v>
      </c>
      <c r="AH54" t="s">
        <v>54</v>
      </c>
      <c r="AJ54">
        <f t="shared" si="9"/>
        <v>0</v>
      </c>
      <c r="AK54" t="e">
        <f>IF(AA54&gt;=0,AJ54/AL54,"-")</f>
        <v>#DIV/0!</v>
      </c>
      <c r="AL54">
        <f>F54-G54</f>
        <v>0</v>
      </c>
      <c r="AM54">
        <f>ABS(P54-Z54)</f>
        <v>0.02</v>
      </c>
      <c r="AN54" s="112" t="e">
        <f>IF(AA54&gt;=0,AM54/AL54,"-")</f>
        <v>#DIV/0!</v>
      </c>
    </row>
    <row r="55" spans="2:40" ht="15.75" customHeight="1" x14ac:dyDescent="0.2">
      <c r="B55" s="23">
        <v>47</v>
      </c>
      <c r="C55" s="72" t="str">
        <f t="shared" si="13"/>
        <v/>
      </c>
      <c r="D55" s="72"/>
      <c r="E55" s="28"/>
      <c r="F55" s="28"/>
      <c r="G55" s="28"/>
      <c r="H55" s="28"/>
      <c r="I55">
        <f t="shared" si="0"/>
        <v>0</v>
      </c>
      <c r="J55" s="24" t="str">
        <f t="shared" si="1"/>
        <v>陰</v>
      </c>
      <c r="K55" s="37">
        <f t="shared" si="4"/>
        <v>0</v>
      </c>
      <c r="L55" s="25" t="str">
        <f t="shared" si="5"/>
        <v>OK</v>
      </c>
      <c r="M55" s="23"/>
      <c r="N55" s="26"/>
      <c r="O55" s="23" t="s">
        <v>43</v>
      </c>
      <c r="P55" s="73">
        <f t="shared" si="10"/>
        <v>0</v>
      </c>
      <c r="Q55" s="73"/>
      <c r="R55" s="43">
        <f t="shared" si="6"/>
        <v>-0.02</v>
      </c>
      <c r="S55" s="67">
        <f t="shared" si="11"/>
        <v>2</v>
      </c>
      <c r="T55" s="84" t="str">
        <f t="shared" si="2"/>
        <v/>
      </c>
      <c r="U55" s="84"/>
      <c r="V55" s="117" t="e">
        <f t="shared" si="7"/>
        <v>#VALUE!</v>
      </c>
      <c r="W55" s="23"/>
      <c r="X55" s="26"/>
      <c r="Y55" s="65"/>
      <c r="Z55" s="67">
        <f t="shared" si="8"/>
        <v>-0.02</v>
      </c>
      <c r="AA55" s="74" t="str">
        <f t="shared" si="14"/>
        <v/>
      </c>
      <c r="AB55" s="74"/>
      <c r="AC55" s="75" t="str">
        <f t="shared" si="12"/>
        <v/>
      </c>
      <c r="AD55" s="75"/>
      <c r="AE55" s="1">
        <v>7</v>
      </c>
      <c r="AG55" t="s">
        <v>49</v>
      </c>
      <c r="AH55" t="s">
        <v>51</v>
      </c>
      <c r="AJ55">
        <f t="shared" si="9"/>
        <v>0</v>
      </c>
      <c r="AK55" t="e">
        <f>IF(AA55&gt;=0,AJ55/AL55,"-")</f>
        <v>#DIV/0!</v>
      </c>
      <c r="AL55">
        <f>F55-G55</f>
        <v>0</v>
      </c>
      <c r="AM55">
        <f>ABS(P55-Z55)</f>
        <v>0.02</v>
      </c>
      <c r="AN55" s="112" t="e">
        <f>IF(AA55&gt;=0,AM55/AL55,"-")</f>
        <v>#DIV/0!</v>
      </c>
    </row>
    <row r="56" spans="2:40" ht="15.75" customHeight="1" x14ac:dyDescent="0.2">
      <c r="B56" s="23">
        <v>48</v>
      </c>
      <c r="C56" s="72" t="str">
        <f t="shared" si="13"/>
        <v/>
      </c>
      <c r="D56" s="72"/>
      <c r="E56" s="28"/>
      <c r="F56" s="28"/>
      <c r="G56" s="28"/>
      <c r="H56" s="28"/>
      <c r="I56">
        <f t="shared" si="0"/>
        <v>0</v>
      </c>
      <c r="J56" s="24" t="str">
        <f t="shared" si="1"/>
        <v>陰</v>
      </c>
      <c r="K56" s="37">
        <f t="shared" si="4"/>
        <v>0</v>
      </c>
      <c r="L56" s="25" t="str">
        <f t="shared" si="5"/>
        <v>OK</v>
      </c>
      <c r="M56" s="23"/>
      <c r="N56" s="26"/>
      <c r="O56" s="23" t="s">
        <v>43</v>
      </c>
      <c r="P56" s="73">
        <f t="shared" si="10"/>
        <v>0</v>
      </c>
      <c r="Q56" s="73"/>
      <c r="R56" s="43">
        <f t="shared" si="6"/>
        <v>-0.02</v>
      </c>
      <c r="S56" s="67">
        <f t="shared" si="11"/>
        <v>2</v>
      </c>
      <c r="T56" s="84" t="str">
        <f t="shared" si="2"/>
        <v/>
      </c>
      <c r="U56" s="84"/>
      <c r="V56" s="117" t="e">
        <f t="shared" si="7"/>
        <v>#VALUE!</v>
      </c>
      <c r="W56" s="23"/>
      <c r="X56" s="26"/>
      <c r="Y56" s="65"/>
      <c r="Z56" s="67">
        <f t="shared" si="8"/>
        <v>-0.02</v>
      </c>
      <c r="AA56" s="74" t="str">
        <f t="shared" si="14"/>
        <v/>
      </c>
      <c r="AB56" s="74"/>
      <c r="AC56" s="75" t="str">
        <f t="shared" si="12"/>
        <v/>
      </c>
      <c r="AD56" s="75"/>
      <c r="AE56" s="1">
        <v>2</v>
      </c>
      <c r="AG56" t="s">
        <v>51</v>
      </c>
      <c r="AH56" t="s">
        <v>51</v>
      </c>
      <c r="AJ56">
        <f t="shared" si="9"/>
        <v>0</v>
      </c>
      <c r="AK56" t="e">
        <f>IF(AA56&gt;=0,AJ56/AL56,"-")</f>
        <v>#DIV/0!</v>
      </c>
      <c r="AL56">
        <f>F56-G56</f>
        <v>0</v>
      </c>
      <c r="AM56">
        <f>ABS(P56-Z56)</f>
        <v>0.02</v>
      </c>
      <c r="AN56" s="112" t="e">
        <f>IF(AA56&gt;=0,AM56/AL56,"-")</f>
        <v>#DIV/0!</v>
      </c>
    </row>
    <row r="57" spans="2:40" ht="15.75" customHeight="1" x14ac:dyDescent="0.2">
      <c r="B57" s="23">
        <v>49</v>
      </c>
      <c r="C57" s="72" t="str">
        <f t="shared" si="13"/>
        <v/>
      </c>
      <c r="D57" s="72"/>
      <c r="E57" s="28"/>
      <c r="F57" s="28"/>
      <c r="G57" s="28"/>
      <c r="H57" s="28"/>
      <c r="I57">
        <f t="shared" si="0"/>
        <v>0</v>
      </c>
      <c r="J57" s="24" t="str">
        <f t="shared" si="1"/>
        <v>陰</v>
      </c>
      <c r="K57" s="37">
        <f t="shared" si="4"/>
        <v>0</v>
      </c>
      <c r="L57" s="25" t="str">
        <f t="shared" si="5"/>
        <v>OK</v>
      </c>
      <c r="M57" s="23"/>
      <c r="N57" s="26"/>
      <c r="O57" s="23" t="s">
        <v>43</v>
      </c>
      <c r="P57" s="73">
        <f t="shared" si="10"/>
        <v>0</v>
      </c>
      <c r="Q57" s="73"/>
      <c r="R57" s="43">
        <f t="shared" si="6"/>
        <v>-0.02</v>
      </c>
      <c r="S57" s="67">
        <f t="shared" si="11"/>
        <v>2</v>
      </c>
      <c r="T57" s="84" t="str">
        <f t="shared" si="2"/>
        <v/>
      </c>
      <c r="U57" s="84"/>
      <c r="V57" s="117" t="e">
        <f t="shared" si="7"/>
        <v>#VALUE!</v>
      </c>
      <c r="W57" s="23"/>
      <c r="X57" s="26"/>
      <c r="Y57" s="65"/>
      <c r="Z57" s="67">
        <f t="shared" si="8"/>
        <v>-0.02</v>
      </c>
      <c r="AA57" s="74" t="str">
        <f t="shared" si="14"/>
        <v/>
      </c>
      <c r="AB57" s="74"/>
      <c r="AC57" s="75" t="str">
        <f t="shared" si="12"/>
        <v/>
      </c>
      <c r="AD57" s="75"/>
      <c r="AE57" s="1">
        <v>1</v>
      </c>
      <c r="AG57" t="s">
        <v>51</v>
      </c>
      <c r="AH57" t="s">
        <v>54</v>
      </c>
      <c r="AJ57">
        <f t="shared" si="9"/>
        <v>0</v>
      </c>
      <c r="AK57" t="e">
        <f>IF(AA57&gt;=0,AJ57/AL57,"-")</f>
        <v>#DIV/0!</v>
      </c>
      <c r="AL57">
        <f>F57-G57</f>
        <v>0</v>
      </c>
      <c r="AM57">
        <f>ABS(P57-Z57)</f>
        <v>0.02</v>
      </c>
      <c r="AN57" s="112" t="e">
        <f>IF(AA57&gt;=0,AM57/AL57,"-")</f>
        <v>#DIV/0!</v>
      </c>
    </row>
    <row r="58" spans="2:40" ht="15.75" customHeight="1" x14ac:dyDescent="0.2">
      <c r="B58" s="23">
        <v>50</v>
      </c>
      <c r="C58" s="72" t="str">
        <f t="shared" si="13"/>
        <v/>
      </c>
      <c r="D58" s="72"/>
      <c r="E58" s="28"/>
      <c r="F58" s="28"/>
      <c r="G58" s="28"/>
      <c r="H58" s="28"/>
      <c r="I58">
        <f t="shared" si="0"/>
        <v>0</v>
      </c>
      <c r="J58" s="24" t="str">
        <f t="shared" si="1"/>
        <v>陰</v>
      </c>
      <c r="K58" s="37">
        <f t="shared" si="4"/>
        <v>0</v>
      </c>
      <c r="L58" s="25" t="str">
        <f t="shared" si="5"/>
        <v>OK</v>
      </c>
      <c r="M58" s="23"/>
      <c r="N58" s="26"/>
      <c r="O58" s="23" t="s">
        <v>43</v>
      </c>
      <c r="P58" s="73">
        <f t="shared" si="10"/>
        <v>0</v>
      </c>
      <c r="Q58" s="73"/>
      <c r="R58" s="43">
        <f t="shared" si="6"/>
        <v>-0.02</v>
      </c>
      <c r="S58" s="67">
        <f t="shared" si="11"/>
        <v>2</v>
      </c>
      <c r="T58" s="84" t="str">
        <f t="shared" si="2"/>
        <v/>
      </c>
      <c r="U58" s="84"/>
      <c r="V58" s="117" t="e">
        <f t="shared" si="7"/>
        <v>#VALUE!</v>
      </c>
      <c r="W58" s="23"/>
      <c r="X58" s="26"/>
      <c r="Y58" s="65"/>
      <c r="Z58" s="67">
        <f t="shared" si="8"/>
        <v>-0.02</v>
      </c>
      <c r="AA58" s="74" t="str">
        <f t="shared" si="14"/>
        <v/>
      </c>
      <c r="AB58" s="74"/>
      <c r="AC58" s="75" t="str">
        <f t="shared" si="12"/>
        <v/>
      </c>
      <c r="AD58" s="75"/>
      <c r="AE58" s="1">
        <v>1</v>
      </c>
      <c r="AG58" t="s">
        <v>51</v>
      </c>
      <c r="AH58" t="s">
        <v>51</v>
      </c>
      <c r="AJ58">
        <f t="shared" si="9"/>
        <v>0</v>
      </c>
      <c r="AK58" t="e">
        <f>IF(AA58&gt;=0,AJ58/AL58,"-")</f>
        <v>#DIV/0!</v>
      </c>
      <c r="AL58">
        <f>F58-G58</f>
        <v>0</v>
      </c>
      <c r="AM58">
        <f>ABS(P58-Z58)</f>
        <v>0.02</v>
      </c>
      <c r="AN58" s="112" t="e">
        <f>IF(AA58&gt;=0,AM58/AL58,"-")</f>
        <v>#DIV/0!</v>
      </c>
    </row>
    <row r="59" spans="2:40" ht="15.75" customHeight="1" x14ac:dyDescent="0.2">
      <c r="B59" s="23">
        <v>51</v>
      </c>
      <c r="C59" s="72" t="str">
        <f t="shared" si="13"/>
        <v/>
      </c>
      <c r="D59" s="72"/>
      <c r="E59" s="28"/>
      <c r="F59" s="28"/>
      <c r="G59" s="28"/>
      <c r="H59" s="28"/>
      <c r="I59">
        <f>ABS(E59-H59)</f>
        <v>0</v>
      </c>
      <c r="J59" s="24" t="str">
        <f t="shared" si="1"/>
        <v>陰</v>
      </c>
      <c r="K59" s="37">
        <f t="shared" si="4"/>
        <v>0</v>
      </c>
      <c r="L59" s="25" t="str">
        <f t="shared" si="5"/>
        <v>OK</v>
      </c>
      <c r="M59" s="23"/>
      <c r="N59" s="26"/>
      <c r="O59" s="23" t="s">
        <v>43</v>
      </c>
      <c r="P59" s="73">
        <f t="shared" si="10"/>
        <v>0</v>
      </c>
      <c r="Q59" s="73"/>
      <c r="R59" s="43">
        <f t="shared" si="6"/>
        <v>-0.02</v>
      </c>
      <c r="S59" s="67">
        <f t="shared" si="11"/>
        <v>2</v>
      </c>
      <c r="T59" s="84" t="str">
        <f t="shared" si="2"/>
        <v/>
      </c>
      <c r="U59" s="84"/>
      <c r="V59" s="117" t="e">
        <f t="shared" si="7"/>
        <v>#VALUE!</v>
      </c>
      <c r="W59" s="23"/>
      <c r="X59" s="26"/>
      <c r="Y59" s="65"/>
      <c r="Z59" s="67">
        <f t="shared" si="8"/>
        <v>-0.02</v>
      </c>
      <c r="AA59" s="74" t="str">
        <f t="shared" si="14"/>
        <v/>
      </c>
      <c r="AB59" s="74"/>
      <c r="AC59" s="75" t="str">
        <f t="shared" si="12"/>
        <v/>
      </c>
      <c r="AD59" s="75"/>
      <c r="AE59" s="1">
        <v>2</v>
      </c>
      <c r="AG59" t="s">
        <v>49</v>
      </c>
      <c r="AH59" t="s">
        <v>51</v>
      </c>
      <c r="AJ59">
        <f t="shared" si="9"/>
        <v>0</v>
      </c>
      <c r="AK59" t="e">
        <f>IF(AA59&gt;=0,AJ59/AL59,"-")</f>
        <v>#DIV/0!</v>
      </c>
      <c r="AL59">
        <f>F59-G59</f>
        <v>0</v>
      </c>
      <c r="AM59">
        <f>ABS(P59-Z59)</f>
        <v>0.02</v>
      </c>
      <c r="AN59" s="112" t="e">
        <f>IF(AA59&gt;=0,AM59/AL59,"-")</f>
        <v>#DIV/0!</v>
      </c>
    </row>
    <row r="60" spans="2:40" ht="15.75" customHeight="1" x14ac:dyDescent="0.2">
      <c r="B60" s="23">
        <v>52</v>
      </c>
      <c r="C60" s="72" t="str">
        <f t="shared" si="13"/>
        <v/>
      </c>
      <c r="D60" s="72"/>
      <c r="E60" s="28"/>
      <c r="F60" s="28"/>
      <c r="G60" s="28"/>
      <c r="H60" s="28"/>
      <c r="I60">
        <f t="shared" si="0"/>
        <v>0</v>
      </c>
      <c r="J60" s="24" t="str">
        <f t="shared" si="1"/>
        <v>陰</v>
      </c>
      <c r="K60" s="37">
        <f t="shared" si="4"/>
        <v>0</v>
      </c>
      <c r="L60" s="25" t="str">
        <f t="shared" si="5"/>
        <v>OK</v>
      </c>
      <c r="M60" s="23"/>
      <c r="N60" s="26"/>
      <c r="O60" s="23" t="s">
        <v>43</v>
      </c>
      <c r="P60" s="73">
        <f t="shared" si="10"/>
        <v>0</v>
      </c>
      <c r="Q60" s="73"/>
      <c r="R60" s="43">
        <f t="shared" si="6"/>
        <v>-0.02</v>
      </c>
      <c r="S60" s="67">
        <f t="shared" si="11"/>
        <v>2</v>
      </c>
      <c r="T60" s="84" t="str">
        <f t="shared" si="2"/>
        <v/>
      </c>
      <c r="U60" s="84"/>
      <c r="V60" s="117" t="e">
        <f t="shared" si="7"/>
        <v>#VALUE!</v>
      </c>
      <c r="W60" s="23"/>
      <c r="X60" s="26"/>
      <c r="Y60" s="65"/>
      <c r="Z60" s="67">
        <f t="shared" si="8"/>
        <v>-0.02</v>
      </c>
      <c r="AA60" s="74" t="str">
        <f t="shared" si="14"/>
        <v/>
      </c>
      <c r="AB60" s="74"/>
      <c r="AC60" s="75" t="str">
        <f t="shared" si="12"/>
        <v/>
      </c>
      <c r="AD60" s="75"/>
      <c r="AE60" s="1">
        <v>3</v>
      </c>
      <c r="AG60" t="s">
        <v>49</v>
      </c>
      <c r="AH60" t="s">
        <v>51</v>
      </c>
      <c r="AJ60">
        <f t="shared" si="9"/>
        <v>0</v>
      </c>
      <c r="AK60" t="e">
        <f>IF(AA60&gt;=0,AJ60/AL60,"-")</f>
        <v>#DIV/0!</v>
      </c>
      <c r="AL60">
        <f>F60-G60</f>
        <v>0</v>
      </c>
      <c r="AM60">
        <f>ABS(P60-Z60)</f>
        <v>0.02</v>
      </c>
      <c r="AN60" s="112" t="e">
        <f>IF(AA60&gt;=0,AM60/AL60,"-")</f>
        <v>#DIV/0!</v>
      </c>
    </row>
    <row r="61" spans="2:40" ht="15.75" customHeight="1" x14ac:dyDescent="0.2">
      <c r="B61" s="23">
        <v>53</v>
      </c>
      <c r="C61" s="72" t="str">
        <f t="shared" si="13"/>
        <v/>
      </c>
      <c r="D61" s="72"/>
      <c r="E61" s="28"/>
      <c r="F61" s="28"/>
      <c r="G61" s="28"/>
      <c r="H61" s="28"/>
      <c r="I61">
        <f t="shared" si="0"/>
        <v>0</v>
      </c>
      <c r="J61" s="24" t="str">
        <f t="shared" si="1"/>
        <v>陰</v>
      </c>
      <c r="K61" s="37">
        <f t="shared" si="4"/>
        <v>0</v>
      </c>
      <c r="L61" s="25" t="str">
        <f t="shared" si="5"/>
        <v>OK</v>
      </c>
      <c r="M61" s="23"/>
      <c r="N61" s="26"/>
      <c r="O61" s="23" t="s">
        <v>43</v>
      </c>
      <c r="P61" s="73">
        <f t="shared" si="10"/>
        <v>0</v>
      </c>
      <c r="Q61" s="73"/>
      <c r="R61" s="43">
        <f t="shared" si="6"/>
        <v>-0.02</v>
      </c>
      <c r="S61" s="67">
        <f t="shared" si="11"/>
        <v>2</v>
      </c>
      <c r="T61" s="84" t="str">
        <f t="shared" si="2"/>
        <v/>
      </c>
      <c r="U61" s="84"/>
      <c r="V61" s="117" t="e">
        <f t="shared" si="7"/>
        <v>#VALUE!</v>
      </c>
      <c r="W61" s="23"/>
      <c r="X61" s="26"/>
      <c r="Y61" s="65"/>
      <c r="Z61" s="67">
        <f t="shared" si="8"/>
        <v>-0.02</v>
      </c>
      <c r="AA61" s="74" t="str">
        <f t="shared" si="14"/>
        <v/>
      </c>
      <c r="AB61" s="74"/>
      <c r="AC61" s="75" t="str">
        <f t="shared" si="12"/>
        <v/>
      </c>
      <c r="AD61" s="75"/>
      <c r="AE61" s="1">
        <v>1</v>
      </c>
      <c r="AG61" t="s">
        <v>51</v>
      </c>
      <c r="AH61" t="s">
        <v>51</v>
      </c>
      <c r="AJ61">
        <f t="shared" si="9"/>
        <v>0</v>
      </c>
      <c r="AK61" t="e">
        <f>IF(AA61&gt;=0,AJ61/AL61,"-")</f>
        <v>#DIV/0!</v>
      </c>
      <c r="AL61">
        <f>F61-G61</f>
        <v>0</v>
      </c>
      <c r="AM61">
        <f>ABS(P61-Z61)</f>
        <v>0.02</v>
      </c>
      <c r="AN61" s="112" t="e">
        <f>IF(AA61&gt;=0,AM61/AL61,"-")</f>
        <v>#DIV/0!</v>
      </c>
    </row>
    <row r="62" spans="2:40" ht="15.75" customHeight="1" x14ac:dyDescent="0.2">
      <c r="B62" s="23">
        <v>54</v>
      </c>
      <c r="C62" s="72" t="str">
        <f t="shared" si="13"/>
        <v/>
      </c>
      <c r="D62" s="72"/>
      <c r="E62" s="28"/>
      <c r="F62" s="28"/>
      <c r="G62" s="28"/>
      <c r="H62" s="28"/>
      <c r="I62">
        <f t="shared" si="0"/>
        <v>0</v>
      </c>
      <c r="J62" s="24" t="str">
        <f t="shared" si="1"/>
        <v>陰</v>
      </c>
      <c r="K62" s="37">
        <f t="shared" si="4"/>
        <v>0</v>
      </c>
      <c r="L62" s="25" t="str">
        <f t="shared" si="5"/>
        <v>OK</v>
      </c>
      <c r="M62" s="23"/>
      <c r="N62" s="26"/>
      <c r="O62" s="23" t="s">
        <v>43</v>
      </c>
      <c r="P62" s="73">
        <f t="shared" si="10"/>
        <v>0</v>
      </c>
      <c r="Q62" s="73"/>
      <c r="R62" s="43">
        <f t="shared" si="6"/>
        <v>-0.02</v>
      </c>
      <c r="S62" s="67">
        <f t="shared" si="11"/>
        <v>2</v>
      </c>
      <c r="T62" s="84" t="str">
        <f t="shared" si="2"/>
        <v/>
      </c>
      <c r="U62" s="84"/>
      <c r="V62" s="117" t="e">
        <f t="shared" si="7"/>
        <v>#VALUE!</v>
      </c>
      <c r="W62" s="23"/>
      <c r="X62" s="26"/>
      <c r="Y62" s="65"/>
      <c r="Z62" s="67">
        <f t="shared" si="8"/>
        <v>-0.02</v>
      </c>
      <c r="AA62" s="74" t="str">
        <f t="shared" si="14"/>
        <v/>
      </c>
      <c r="AB62" s="74"/>
      <c r="AC62" s="75" t="str">
        <f t="shared" si="12"/>
        <v/>
      </c>
      <c r="AD62" s="75"/>
      <c r="AE62" s="1">
        <v>1</v>
      </c>
      <c r="AG62" t="s">
        <v>51</v>
      </c>
      <c r="AH62" t="s">
        <v>51</v>
      </c>
      <c r="AJ62">
        <f t="shared" si="9"/>
        <v>0</v>
      </c>
      <c r="AK62" t="e">
        <f>IF(AA62&gt;=0,AJ62/AL62,"-")</f>
        <v>#DIV/0!</v>
      </c>
      <c r="AL62">
        <f>F62-G62</f>
        <v>0</v>
      </c>
      <c r="AM62">
        <f>ABS(P62-Z62)</f>
        <v>0.02</v>
      </c>
      <c r="AN62" s="112" t="e">
        <f>IF(AA62&gt;=0,AM62/AL62,"-")</f>
        <v>#DIV/0!</v>
      </c>
    </row>
    <row r="63" spans="2:40" ht="15.75" customHeight="1" x14ac:dyDescent="0.2">
      <c r="B63" s="23">
        <v>55</v>
      </c>
      <c r="C63" s="72" t="str">
        <f t="shared" si="13"/>
        <v/>
      </c>
      <c r="D63" s="72"/>
      <c r="E63" s="28"/>
      <c r="F63" s="28"/>
      <c r="G63" s="28"/>
      <c r="H63" s="28"/>
      <c r="I63">
        <f t="shared" si="0"/>
        <v>0</v>
      </c>
      <c r="J63" s="24" t="str">
        <f t="shared" si="1"/>
        <v>陰</v>
      </c>
      <c r="K63" s="37">
        <f t="shared" si="4"/>
        <v>0</v>
      </c>
      <c r="L63" s="25" t="str">
        <f t="shared" si="5"/>
        <v>OK</v>
      </c>
      <c r="M63" s="23"/>
      <c r="N63" s="26"/>
      <c r="O63" s="23" t="s">
        <v>43</v>
      </c>
      <c r="P63" s="73">
        <f t="shared" si="10"/>
        <v>0</v>
      </c>
      <c r="Q63" s="73"/>
      <c r="R63" s="43">
        <f t="shared" si="6"/>
        <v>-0.02</v>
      </c>
      <c r="S63" s="67">
        <f t="shared" si="11"/>
        <v>2</v>
      </c>
      <c r="T63" s="84" t="str">
        <f t="shared" si="2"/>
        <v/>
      </c>
      <c r="U63" s="84"/>
      <c r="V63" s="117" t="e">
        <f t="shared" si="7"/>
        <v>#VALUE!</v>
      </c>
      <c r="W63" s="23"/>
      <c r="X63" s="26"/>
      <c r="Y63" s="65"/>
      <c r="Z63" s="67">
        <f t="shared" si="8"/>
        <v>-0.02</v>
      </c>
      <c r="AA63" s="74" t="str">
        <f t="shared" si="14"/>
        <v/>
      </c>
      <c r="AB63" s="74"/>
      <c r="AC63" s="75" t="str">
        <f t="shared" si="12"/>
        <v/>
      </c>
      <c r="AD63" s="75"/>
      <c r="AE63" s="1">
        <v>1</v>
      </c>
      <c r="AG63" t="s">
        <v>51</v>
      </c>
      <c r="AH63" t="s">
        <v>51</v>
      </c>
      <c r="AJ63">
        <f t="shared" si="9"/>
        <v>0</v>
      </c>
      <c r="AK63" t="e">
        <f>IF(AA63&gt;=0,AJ63/AL63,"-")</f>
        <v>#DIV/0!</v>
      </c>
      <c r="AL63">
        <f>F63-G63</f>
        <v>0</v>
      </c>
      <c r="AM63">
        <f>ABS(P63-Z63)</f>
        <v>0.02</v>
      </c>
      <c r="AN63" s="112" t="e">
        <f>IF(AA63&gt;=0,AM63/AL63,"-")</f>
        <v>#DIV/0!</v>
      </c>
    </row>
    <row r="64" spans="2:40" ht="15.75" customHeight="1" x14ac:dyDescent="0.2">
      <c r="B64" s="23">
        <v>56</v>
      </c>
      <c r="C64" s="72" t="str">
        <f t="shared" si="13"/>
        <v/>
      </c>
      <c r="D64" s="72"/>
      <c r="E64" s="28"/>
      <c r="F64" s="28"/>
      <c r="G64" s="28"/>
      <c r="H64" s="28"/>
      <c r="I64">
        <f t="shared" si="0"/>
        <v>0</v>
      </c>
      <c r="J64" s="24" t="str">
        <f t="shared" si="1"/>
        <v>陰</v>
      </c>
      <c r="K64" s="37">
        <f t="shared" si="4"/>
        <v>0</v>
      </c>
      <c r="L64" s="25" t="str">
        <f t="shared" si="5"/>
        <v>OK</v>
      </c>
      <c r="M64" s="23"/>
      <c r="N64" s="26"/>
      <c r="O64" s="23" t="s">
        <v>42</v>
      </c>
      <c r="P64" s="73">
        <f t="shared" si="10"/>
        <v>0</v>
      </c>
      <c r="Q64" s="73"/>
      <c r="R64" s="43">
        <f t="shared" si="6"/>
        <v>0.02</v>
      </c>
      <c r="S64" s="67">
        <f t="shared" si="11"/>
        <v>2</v>
      </c>
      <c r="T64" s="84" t="str">
        <f t="shared" si="2"/>
        <v/>
      </c>
      <c r="U64" s="84"/>
      <c r="V64" s="117" t="e">
        <f t="shared" si="7"/>
        <v>#VALUE!</v>
      </c>
      <c r="W64" s="23"/>
      <c r="X64" s="26"/>
      <c r="Y64" s="65"/>
      <c r="Z64" s="67">
        <f t="shared" si="8"/>
        <v>0.02</v>
      </c>
      <c r="AA64" s="74" t="str">
        <f t="shared" si="14"/>
        <v/>
      </c>
      <c r="AB64" s="74"/>
      <c r="AC64" s="75" t="str">
        <f t="shared" si="12"/>
        <v/>
      </c>
      <c r="AD64" s="75"/>
      <c r="AE64" s="1">
        <v>1</v>
      </c>
      <c r="AG64" t="s">
        <v>51</v>
      </c>
      <c r="AH64" t="s">
        <v>49</v>
      </c>
      <c r="AJ64">
        <f t="shared" si="9"/>
        <v>0</v>
      </c>
      <c r="AK64" t="e">
        <f>IF(AA64&gt;=0,AJ64/AL64,"-")</f>
        <v>#DIV/0!</v>
      </c>
      <c r="AL64">
        <f>F64-G64</f>
        <v>0</v>
      </c>
      <c r="AM64">
        <f>ABS(P64-Z64)</f>
        <v>0.02</v>
      </c>
      <c r="AN64" s="112" t="e">
        <f>IF(AA64&gt;=0,AM64/AL64,"-")</f>
        <v>#DIV/0!</v>
      </c>
    </row>
    <row r="65" spans="2:40" ht="15.75" customHeight="1" x14ac:dyDescent="0.2">
      <c r="B65" s="23">
        <v>57</v>
      </c>
      <c r="C65" s="72" t="str">
        <f t="shared" si="13"/>
        <v/>
      </c>
      <c r="D65" s="72"/>
      <c r="E65" s="28"/>
      <c r="F65" s="28"/>
      <c r="G65" s="28"/>
      <c r="H65" s="28"/>
      <c r="I65">
        <f t="shared" si="0"/>
        <v>0</v>
      </c>
      <c r="J65" s="24" t="str">
        <f t="shared" si="1"/>
        <v>陰</v>
      </c>
      <c r="K65" s="37">
        <f t="shared" si="4"/>
        <v>0</v>
      </c>
      <c r="L65" s="25" t="str">
        <f t="shared" si="5"/>
        <v>OK</v>
      </c>
      <c r="M65" s="23"/>
      <c r="N65" s="26"/>
      <c r="O65" s="23" t="s">
        <v>43</v>
      </c>
      <c r="P65" s="73">
        <f t="shared" si="10"/>
        <v>0</v>
      </c>
      <c r="Q65" s="73"/>
      <c r="R65" s="43">
        <f t="shared" si="6"/>
        <v>-0.02</v>
      </c>
      <c r="S65" s="67">
        <f t="shared" si="11"/>
        <v>2</v>
      </c>
      <c r="T65" s="84" t="str">
        <f t="shared" si="2"/>
        <v/>
      </c>
      <c r="U65" s="84"/>
      <c r="V65" s="117" t="e">
        <f t="shared" si="7"/>
        <v>#VALUE!</v>
      </c>
      <c r="W65" s="23"/>
      <c r="X65" s="26"/>
      <c r="Y65" s="65"/>
      <c r="Z65" s="67">
        <f t="shared" si="8"/>
        <v>-0.02</v>
      </c>
      <c r="AA65" s="74" t="str">
        <f t="shared" si="14"/>
        <v/>
      </c>
      <c r="AB65" s="74"/>
      <c r="AC65" s="75" t="str">
        <f t="shared" si="12"/>
        <v/>
      </c>
      <c r="AD65" s="75"/>
      <c r="AE65" s="1">
        <v>2</v>
      </c>
      <c r="AG65" t="s">
        <v>49</v>
      </c>
      <c r="AH65" t="s">
        <v>51</v>
      </c>
      <c r="AJ65">
        <f t="shared" si="9"/>
        <v>0</v>
      </c>
      <c r="AK65" t="e">
        <f>IF(AA65&gt;=0,AJ65/AL65,"-")</f>
        <v>#DIV/0!</v>
      </c>
      <c r="AL65">
        <f>F65-G65</f>
        <v>0</v>
      </c>
      <c r="AM65">
        <f>ABS(P65-Z65)</f>
        <v>0.02</v>
      </c>
      <c r="AN65" s="112" t="e">
        <f>IF(AA65&gt;=0,AM65/AL65,"-")</f>
        <v>#DIV/0!</v>
      </c>
    </row>
    <row r="66" spans="2:40" ht="15.75" customHeight="1" x14ac:dyDescent="0.2">
      <c r="B66" s="23">
        <v>58</v>
      </c>
      <c r="C66" s="72" t="str">
        <f t="shared" si="13"/>
        <v/>
      </c>
      <c r="D66" s="72"/>
      <c r="E66" s="28"/>
      <c r="F66" s="28"/>
      <c r="G66" s="28"/>
      <c r="H66" s="28"/>
      <c r="I66">
        <f t="shared" si="0"/>
        <v>0</v>
      </c>
      <c r="J66" s="24" t="str">
        <f t="shared" si="1"/>
        <v>陰</v>
      </c>
      <c r="K66" s="37">
        <f t="shared" si="4"/>
        <v>0</v>
      </c>
      <c r="L66" s="25" t="str">
        <f t="shared" si="5"/>
        <v>OK</v>
      </c>
      <c r="M66" s="23"/>
      <c r="N66" s="26"/>
      <c r="O66" s="23" t="s">
        <v>43</v>
      </c>
      <c r="P66" s="73">
        <f t="shared" si="10"/>
        <v>0</v>
      </c>
      <c r="Q66" s="73"/>
      <c r="R66" s="43">
        <f t="shared" si="6"/>
        <v>-0.02</v>
      </c>
      <c r="S66" s="67">
        <f t="shared" si="11"/>
        <v>2</v>
      </c>
      <c r="T66" s="84" t="str">
        <f t="shared" si="2"/>
        <v/>
      </c>
      <c r="U66" s="84"/>
      <c r="V66" s="117" t="e">
        <f t="shared" si="7"/>
        <v>#VALUE!</v>
      </c>
      <c r="W66" s="23"/>
      <c r="X66" s="26"/>
      <c r="Y66" s="65"/>
      <c r="Z66" s="67">
        <f t="shared" si="8"/>
        <v>-0.02</v>
      </c>
      <c r="AA66" s="74" t="str">
        <f t="shared" si="14"/>
        <v/>
      </c>
      <c r="AB66" s="74"/>
      <c r="AC66" s="75" t="str">
        <f t="shared" si="12"/>
        <v/>
      </c>
      <c r="AD66" s="75"/>
      <c r="AE66" s="1">
        <v>1</v>
      </c>
      <c r="AG66" t="s">
        <v>51</v>
      </c>
      <c r="AH66" t="s">
        <v>51</v>
      </c>
      <c r="AJ66">
        <f t="shared" si="9"/>
        <v>0</v>
      </c>
      <c r="AK66" t="e">
        <f>IF(AA66&gt;=0,AJ66/AL66,"-")</f>
        <v>#DIV/0!</v>
      </c>
      <c r="AL66">
        <f>F66-G66</f>
        <v>0</v>
      </c>
      <c r="AM66">
        <f>ABS(P66-Z66)</f>
        <v>0.02</v>
      </c>
      <c r="AN66" s="112" t="e">
        <f>IF(AA66&gt;=0,AM66/AL66,"-")</f>
        <v>#DIV/0!</v>
      </c>
    </row>
    <row r="67" spans="2:40" ht="15.75" customHeight="1" x14ac:dyDescent="0.2">
      <c r="B67" s="23">
        <v>59</v>
      </c>
      <c r="C67" s="72" t="str">
        <f t="shared" si="13"/>
        <v/>
      </c>
      <c r="D67" s="72"/>
      <c r="E67" s="28"/>
      <c r="F67" s="28"/>
      <c r="G67" s="28"/>
      <c r="H67" s="28"/>
      <c r="I67">
        <f t="shared" si="0"/>
        <v>0</v>
      </c>
      <c r="J67" s="24" t="str">
        <f t="shared" si="1"/>
        <v>陰</v>
      </c>
      <c r="K67" s="37">
        <f t="shared" si="4"/>
        <v>0</v>
      </c>
      <c r="L67" s="25" t="str">
        <f>IF(K67&gt;=I67*3,"OK","NG")</f>
        <v>OK</v>
      </c>
      <c r="M67" s="23"/>
      <c r="N67" s="26"/>
      <c r="O67" s="23" t="s">
        <v>43</v>
      </c>
      <c r="P67" s="73">
        <f t="shared" si="10"/>
        <v>0</v>
      </c>
      <c r="Q67" s="73"/>
      <c r="R67" s="43">
        <f t="shared" si="6"/>
        <v>-0.02</v>
      </c>
      <c r="S67" s="67">
        <f t="shared" si="11"/>
        <v>2</v>
      </c>
      <c r="T67" s="84" t="str">
        <f t="shared" si="2"/>
        <v/>
      </c>
      <c r="U67" s="84"/>
      <c r="V67" s="117" t="e">
        <f t="shared" si="7"/>
        <v>#VALUE!</v>
      </c>
      <c r="W67" s="23"/>
      <c r="X67" s="26"/>
      <c r="Y67" s="65"/>
      <c r="Z67" s="67">
        <f t="shared" si="8"/>
        <v>-0.02</v>
      </c>
      <c r="AA67" s="74" t="str">
        <f t="shared" si="14"/>
        <v/>
      </c>
      <c r="AB67" s="74"/>
      <c r="AC67" s="75" t="str">
        <f t="shared" si="12"/>
        <v/>
      </c>
      <c r="AD67" s="75"/>
      <c r="AE67" s="1">
        <v>2</v>
      </c>
      <c r="AG67" t="s">
        <v>49</v>
      </c>
      <c r="AH67" t="s">
        <v>54</v>
      </c>
      <c r="AJ67">
        <f t="shared" si="9"/>
        <v>0</v>
      </c>
      <c r="AK67" t="e">
        <f>IF(AA67&gt;=0,AJ67/AL67,"-")</f>
        <v>#DIV/0!</v>
      </c>
      <c r="AL67">
        <f>F67-G67</f>
        <v>0</v>
      </c>
      <c r="AM67">
        <f>ABS(P67-Z67)</f>
        <v>0.02</v>
      </c>
      <c r="AN67" s="112" t="e">
        <f>IF(AA67&gt;=0,AM67/AL67,"-")</f>
        <v>#DIV/0!</v>
      </c>
    </row>
    <row r="68" spans="2:40" ht="15.75" customHeight="1" x14ac:dyDescent="0.2">
      <c r="B68" s="23">
        <v>60</v>
      </c>
      <c r="C68" s="72" t="str">
        <f t="shared" si="13"/>
        <v/>
      </c>
      <c r="D68" s="72"/>
      <c r="E68" s="28"/>
      <c r="F68" s="28"/>
      <c r="G68" s="28"/>
      <c r="H68" s="28"/>
      <c r="I68">
        <f t="shared" si="0"/>
        <v>0</v>
      </c>
      <c r="J68" s="24" t="str">
        <f t="shared" si="1"/>
        <v>陰</v>
      </c>
      <c r="K68" s="37">
        <f t="shared" si="4"/>
        <v>0</v>
      </c>
      <c r="L68" s="25" t="str">
        <f t="shared" si="5"/>
        <v>OK</v>
      </c>
      <c r="M68" s="23"/>
      <c r="N68" s="26"/>
      <c r="O68" s="23" t="s">
        <v>43</v>
      </c>
      <c r="P68" s="73">
        <f t="shared" si="10"/>
        <v>0</v>
      </c>
      <c r="Q68" s="73"/>
      <c r="R68" s="43">
        <f t="shared" si="6"/>
        <v>-0.02</v>
      </c>
      <c r="S68" s="67">
        <f t="shared" si="11"/>
        <v>2</v>
      </c>
      <c r="T68" s="84" t="str">
        <f t="shared" si="2"/>
        <v/>
      </c>
      <c r="U68" s="84"/>
      <c r="V68" s="117" t="e">
        <f t="shared" si="7"/>
        <v>#VALUE!</v>
      </c>
      <c r="W68" s="23"/>
      <c r="X68" s="26"/>
      <c r="Y68" s="65"/>
      <c r="Z68" s="67">
        <f t="shared" si="8"/>
        <v>-0.02</v>
      </c>
      <c r="AA68" s="74" t="str">
        <f t="shared" si="14"/>
        <v/>
      </c>
      <c r="AB68" s="74"/>
      <c r="AC68" s="75" t="str">
        <f t="shared" si="12"/>
        <v/>
      </c>
      <c r="AD68" s="75"/>
      <c r="AE68" s="1">
        <v>1</v>
      </c>
      <c r="AG68" t="s">
        <v>51</v>
      </c>
      <c r="AH68" t="s">
        <v>54</v>
      </c>
      <c r="AJ68">
        <f t="shared" si="9"/>
        <v>0</v>
      </c>
      <c r="AK68" t="e">
        <f>IF(AA68&gt;=0,AJ68/AL68,"-")</f>
        <v>#DIV/0!</v>
      </c>
      <c r="AL68">
        <f>F68-G68</f>
        <v>0</v>
      </c>
      <c r="AM68">
        <f>ABS(P68-Z68)</f>
        <v>0.02</v>
      </c>
      <c r="AN68" s="112" t="e">
        <f>IF(AA68&gt;=0,AM68/AL68,"-")</f>
        <v>#DIV/0!</v>
      </c>
    </row>
    <row r="69" spans="2:40" ht="15.75" customHeight="1" x14ac:dyDescent="0.2">
      <c r="B69" s="23">
        <v>61</v>
      </c>
      <c r="C69" s="72" t="str">
        <f t="shared" si="13"/>
        <v/>
      </c>
      <c r="D69" s="72"/>
      <c r="E69" s="28"/>
      <c r="F69" s="28"/>
      <c r="G69" s="28"/>
      <c r="H69" s="28"/>
      <c r="I69">
        <f t="shared" si="0"/>
        <v>0</v>
      </c>
      <c r="J69" s="24" t="str">
        <f t="shared" si="1"/>
        <v>陰</v>
      </c>
      <c r="K69" s="37">
        <f t="shared" si="4"/>
        <v>0</v>
      </c>
      <c r="L69" s="25" t="str">
        <f t="shared" si="5"/>
        <v>OK</v>
      </c>
      <c r="M69" s="23"/>
      <c r="N69" s="26"/>
      <c r="O69" s="23" t="s">
        <v>43</v>
      </c>
      <c r="P69" s="73">
        <f t="shared" si="10"/>
        <v>0</v>
      </c>
      <c r="Q69" s="73"/>
      <c r="R69" s="43">
        <f t="shared" si="6"/>
        <v>-0.02</v>
      </c>
      <c r="S69" s="67">
        <f t="shared" si="11"/>
        <v>2</v>
      </c>
      <c r="T69" s="84" t="str">
        <f t="shared" si="2"/>
        <v/>
      </c>
      <c r="U69" s="84"/>
      <c r="V69" s="117" t="e">
        <f t="shared" si="7"/>
        <v>#VALUE!</v>
      </c>
      <c r="W69" s="23"/>
      <c r="X69" s="26"/>
      <c r="Y69" s="65"/>
      <c r="Z69" s="67">
        <f t="shared" si="8"/>
        <v>-0.02</v>
      </c>
      <c r="AA69" s="74" t="str">
        <f t="shared" si="14"/>
        <v/>
      </c>
      <c r="AB69" s="74"/>
      <c r="AC69" s="75" t="str">
        <f t="shared" si="12"/>
        <v/>
      </c>
      <c r="AD69" s="75"/>
      <c r="AE69" s="1">
        <v>2</v>
      </c>
      <c r="AG69" t="s">
        <v>49</v>
      </c>
      <c r="AH69" t="s">
        <v>51</v>
      </c>
      <c r="AJ69">
        <f t="shared" si="9"/>
        <v>0</v>
      </c>
      <c r="AK69" t="e">
        <f>IF(AA69&gt;=0,AJ69/AL69,"-")</f>
        <v>#DIV/0!</v>
      </c>
      <c r="AL69">
        <f>F69-G69</f>
        <v>0</v>
      </c>
      <c r="AM69">
        <f>ABS(P69-Z69)</f>
        <v>0.02</v>
      </c>
      <c r="AN69" s="112" t="e">
        <f>IF(AA69&gt;=0,AM69/AL69,"-")</f>
        <v>#DIV/0!</v>
      </c>
    </row>
    <row r="70" spans="2:40" ht="15.75" customHeight="1" x14ac:dyDescent="0.2">
      <c r="B70" s="23">
        <v>62</v>
      </c>
      <c r="C70" s="72" t="str">
        <f t="shared" si="13"/>
        <v/>
      </c>
      <c r="D70" s="72"/>
      <c r="E70" s="28"/>
      <c r="F70" s="28"/>
      <c r="G70" s="28"/>
      <c r="H70" s="28"/>
      <c r="I70">
        <f t="shared" si="0"/>
        <v>0</v>
      </c>
      <c r="J70" s="24" t="str">
        <f t="shared" si="1"/>
        <v>陰</v>
      </c>
      <c r="K70" s="37">
        <f t="shared" si="4"/>
        <v>0</v>
      </c>
      <c r="L70" s="25" t="str">
        <f t="shared" si="5"/>
        <v>OK</v>
      </c>
      <c r="M70" s="23"/>
      <c r="N70" s="26"/>
      <c r="O70" s="23" t="s">
        <v>43</v>
      </c>
      <c r="P70" s="73">
        <f t="shared" si="10"/>
        <v>0</v>
      </c>
      <c r="Q70" s="73"/>
      <c r="R70" s="43">
        <f t="shared" si="6"/>
        <v>-0.02</v>
      </c>
      <c r="S70" s="67">
        <f t="shared" si="11"/>
        <v>2</v>
      </c>
      <c r="T70" s="84" t="str">
        <f t="shared" si="2"/>
        <v/>
      </c>
      <c r="U70" s="84"/>
      <c r="V70" s="117" t="e">
        <f t="shared" si="7"/>
        <v>#VALUE!</v>
      </c>
      <c r="W70" s="23"/>
      <c r="X70" s="26"/>
      <c r="Y70" s="65"/>
      <c r="Z70" s="67">
        <f t="shared" si="8"/>
        <v>-0.02</v>
      </c>
      <c r="AA70" s="74" t="str">
        <f t="shared" si="14"/>
        <v/>
      </c>
      <c r="AB70" s="74"/>
      <c r="AC70" s="75" t="str">
        <f t="shared" si="12"/>
        <v/>
      </c>
      <c r="AD70" s="75"/>
      <c r="AE70" s="1">
        <v>5</v>
      </c>
      <c r="AG70" t="s">
        <v>49</v>
      </c>
      <c r="AH70" t="s">
        <v>51</v>
      </c>
      <c r="AJ70">
        <f t="shared" si="9"/>
        <v>0</v>
      </c>
      <c r="AK70" t="e">
        <f>IF(AA70&gt;=0,AJ70/AL70,"-")</f>
        <v>#DIV/0!</v>
      </c>
      <c r="AL70">
        <f>F70-G70</f>
        <v>0</v>
      </c>
      <c r="AM70">
        <f>ABS(P70-Z70)</f>
        <v>0.02</v>
      </c>
      <c r="AN70" s="112" t="e">
        <f>IF(AA70&gt;=0,AM70/AL70,"-")</f>
        <v>#DIV/0!</v>
      </c>
    </row>
    <row r="71" spans="2:40" ht="15.75" customHeight="1" x14ac:dyDescent="0.2">
      <c r="B71" s="23">
        <v>63</v>
      </c>
      <c r="C71" s="72" t="str">
        <f t="shared" si="13"/>
        <v/>
      </c>
      <c r="D71" s="72"/>
      <c r="E71" s="28"/>
      <c r="F71" s="28"/>
      <c r="G71" s="28"/>
      <c r="H71" s="28"/>
      <c r="I71">
        <f t="shared" si="0"/>
        <v>0</v>
      </c>
      <c r="J71" s="24" t="str">
        <f t="shared" si="1"/>
        <v>陰</v>
      </c>
      <c r="K71" s="37">
        <f t="shared" si="4"/>
        <v>0</v>
      </c>
      <c r="L71" s="25" t="str">
        <f t="shared" si="5"/>
        <v>OK</v>
      </c>
      <c r="M71" s="23"/>
      <c r="N71" s="26"/>
      <c r="O71" s="23" t="s">
        <v>42</v>
      </c>
      <c r="P71" s="73">
        <f t="shared" si="10"/>
        <v>0</v>
      </c>
      <c r="Q71" s="73"/>
      <c r="R71" s="43">
        <f t="shared" si="6"/>
        <v>0.02</v>
      </c>
      <c r="S71" s="67">
        <f t="shared" si="11"/>
        <v>2</v>
      </c>
      <c r="T71" s="84" t="str">
        <f t="shared" si="2"/>
        <v/>
      </c>
      <c r="U71" s="84"/>
      <c r="V71" s="117" t="e">
        <f t="shared" si="7"/>
        <v>#VALUE!</v>
      </c>
      <c r="W71" s="23"/>
      <c r="X71" s="26"/>
      <c r="Y71" s="65"/>
      <c r="Z71" s="67">
        <f t="shared" si="8"/>
        <v>0.02</v>
      </c>
      <c r="AA71" s="74" t="str">
        <f t="shared" si="14"/>
        <v/>
      </c>
      <c r="AB71" s="74"/>
      <c r="AC71" s="75" t="str">
        <f t="shared" si="12"/>
        <v/>
      </c>
      <c r="AD71" s="75"/>
      <c r="AE71" s="1">
        <v>1</v>
      </c>
      <c r="AG71" t="s">
        <v>51</v>
      </c>
      <c r="AH71" t="s">
        <v>49</v>
      </c>
      <c r="AJ71">
        <f t="shared" si="9"/>
        <v>0</v>
      </c>
      <c r="AK71" t="e">
        <f>IF(AA71&gt;=0,AJ71/AL71,"-")</f>
        <v>#DIV/0!</v>
      </c>
      <c r="AL71">
        <f>F71-G71</f>
        <v>0</v>
      </c>
      <c r="AM71">
        <f>ABS(P71-Z71)</f>
        <v>0.02</v>
      </c>
      <c r="AN71" s="112" t="e">
        <f>IF(AA71&gt;=0,AM71/AL71,"-")</f>
        <v>#DIV/0!</v>
      </c>
    </row>
    <row r="72" spans="2:40" ht="15.75" customHeight="1" x14ac:dyDescent="0.2">
      <c r="B72" s="23">
        <v>64</v>
      </c>
      <c r="C72" s="72" t="str">
        <f t="shared" si="13"/>
        <v/>
      </c>
      <c r="D72" s="72"/>
      <c r="E72" s="28"/>
      <c r="F72" s="28"/>
      <c r="G72" s="28"/>
      <c r="H72" s="28"/>
      <c r="I72">
        <f t="shared" si="0"/>
        <v>0</v>
      </c>
      <c r="J72" s="24" t="str">
        <f t="shared" si="1"/>
        <v>陰</v>
      </c>
      <c r="K72" s="37">
        <f t="shared" si="4"/>
        <v>0</v>
      </c>
      <c r="L72" s="25" t="str">
        <f t="shared" si="5"/>
        <v>OK</v>
      </c>
      <c r="M72" s="23"/>
      <c r="N72" s="26"/>
      <c r="O72" s="23" t="s">
        <v>42</v>
      </c>
      <c r="P72" s="73">
        <f t="shared" si="10"/>
        <v>0</v>
      </c>
      <c r="Q72" s="73"/>
      <c r="R72" s="43">
        <f t="shared" si="6"/>
        <v>0.02</v>
      </c>
      <c r="S72" s="67">
        <f t="shared" si="11"/>
        <v>2</v>
      </c>
      <c r="T72" s="84" t="str">
        <f t="shared" si="2"/>
        <v/>
      </c>
      <c r="U72" s="84"/>
      <c r="V72" s="117" t="e">
        <f t="shared" si="7"/>
        <v>#VALUE!</v>
      </c>
      <c r="W72" s="23"/>
      <c r="X72" s="26"/>
      <c r="Y72" s="65"/>
      <c r="Z72" s="67">
        <f t="shared" si="8"/>
        <v>0.02</v>
      </c>
      <c r="AA72" s="74" t="str">
        <f t="shared" si="14"/>
        <v/>
      </c>
      <c r="AB72" s="74"/>
      <c r="AC72" s="75" t="str">
        <f t="shared" si="12"/>
        <v/>
      </c>
      <c r="AD72" s="75"/>
      <c r="AE72" s="1">
        <v>1</v>
      </c>
      <c r="AG72" t="s">
        <v>51</v>
      </c>
      <c r="AH72" t="s">
        <v>49</v>
      </c>
      <c r="AJ72">
        <f t="shared" si="9"/>
        <v>0</v>
      </c>
      <c r="AK72" t="e">
        <f>IF(AA72&gt;=0,AJ72/AL72,"-")</f>
        <v>#DIV/0!</v>
      </c>
      <c r="AL72">
        <f>F72-G72</f>
        <v>0</v>
      </c>
      <c r="AM72">
        <f>ABS(P72-Z72)</f>
        <v>0.02</v>
      </c>
      <c r="AN72" s="112" t="e">
        <f>IF(AA72&gt;=0,AM72/AL72,"-")</f>
        <v>#DIV/0!</v>
      </c>
    </row>
    <row r="73" spans="2:40" ht="15.75" customHeight="1" x14ac:dyDescent="0.2">
      <c r="B73" s="23">
        <v>65</v>
      </c>
      <c r="C73" s="72" t="str">
        <f t="shared" si="13"/>
        <v/>
      </c>
      <c r="D73" s="72"/>
      <c r="E73" s="28"/>
      <c r="F73" s="28"/>
      <c r="G73" s="28"/>
      <c r="H73" s="28"/>
      <c r="I73">
        <f t="shared" si="0"/>
        <v>0</v>
      </c>
      <c r="J73" s="24" t="str">
        <f t="shared" si="1"/>
        <v>陰</v>
      </c>
      <c r="K73" s="37">
        <f t="shared" si="4"/>
        <v>0</v>
      </c>
      <c r="L73" s="25" t="str">
        <f t="shared" si="5"/>
        <v>OK</v>
      </c>
      <c r="M73" s="23"/>
      <c r="N73" s="26"/>
      <c r="O73" s="23" t="s">
        <v>43</v>
      </c>
      <c r="P73" s="73">
        <f t="shared" si="10"/>
        <v>0</v>
      </c>
      <c r="Q73" s="73"/>
      <c r="R73" s="43">
        <f t="shared" si="6"/>
        <v>-0.02</v>
      </c>
      <c r="S73" s="67">
        <f t="shared" si="11"/>
        <v>2</v>
      </c>
      <c r="T73" s="84" t="str">
        <f t="shared" si="2"/>
        <v/>
      </c>
      <c r="U73" s="84"/>
      <c r="V73" s="117" t="e">
        <f t="shared" si="7"/>
        <v>#VALUE!</v>
      </c>
      <c r="W73" s="23"/>
      <c r="X73" s="26"/>
      <c r="Y73" s="65"/>
      <c r="Z73" s="67">
        <f t="shared" ref="Z73:Z103" si="15">IF(O73="買",Y73-0.02,Y73+0.02)</f>
        <v>-0.02</v>
      </c>
      <c r="AA73" s="74" t="str">
        <f t="shared" si="14"/>
        <v/>
      </c>
      <c r="AB73" s="74"/>
      <c r="AC73" s="75" t="str">
        <f t="shared" si="12"/>
        <v/>
      </c>
      <c r="AD73" s="75"/>
      <c r="AE73" s="1">
        <v>4</v>
      </c>
      <c r="AG73" t="s">
        <v>49</v>
      </c>
      <c r="AH73" t="s">
        <v>54</v>
      </c>
      <c r="AJ73">
        <f t="shared" si="9"/>
        <v>0</v>
      </c>
      <c r="AK73" t="e">
        <f>IF(AA73&gt;=0,AJ73/AL73,"-")</f>
        <v>#DIV/0!</v>
      </c>
      <c r="AL73">
        <f>F73-G73</f>
        <v>0</v>
      </c>
      <c r="AM73">
        <f>ABS(P73-Z73)</f>
        <v>0.02</v>
      </c>
      <c r="AN73" s="112" t="e">
        <f>IF(AA73&gt;=0,AM73/AL73,"-")</f>
        <v>#DIV/0!</v>
      </c>
    </row>
    <row r="74" spans="2:40" ht="15.75" customHeight="1" x14ac:dyDescent="0.2">
      <c r="B74" s="23">
        <v>66</v>
      </c>
      <c r="C74" s="72" t="str">
        <f t="shared" si="13"/>
        <v/>
      </c>
      <c r="D74" s="72"/>
      <c r="E74" s="28"/>
      <c r="F74" s="28"/>
      <c r="G74" s="28"/>
      <c r="H74" s="28"/>
      <c r="I74">
        <f t="shared" si="0"/>
        <v>0</v>
      </c>
      <c r="J74" s="24" t="str">
        <f t="shared" si="1"/>
        <v>陰</v>
      </c>
      <c r="K74" s="37">
        <f t="shared" ref="K74:K108" si="16">IF(O74="買",E74-G74,F74-E74)</f>
        <v>0</v>
      </c>
      <c r="L74" s="25" t="str">
        <f t="shared" si="5"/>
        <v>OK</v>
      </c>
      <c r="M74" s="23"/>
      <c r="N74" s="26"/>
      <c r="O74" s="23" t="s">
        <v>43</v>
      </c>
      <c r="P74" s="73">
        <f t="shared" si="10"/>
        <v>0</v>
      </c>
      <c r="Q74" s="73"/>
      <c r="R74" s="43">
        <f t="shared" ref="R74:R108" si="17">IF(O74="買",G74-0.02,F74+0.02)</f>
        <v>-0.02</v>
      </c>
      <c r="S74" s="67">
        <f t="shared" si="11"/>
        <v>2</v>
      </c>
      <c r="T74" s="84" t="str">
        <f t="shared" si="2"/>
        <v/>
      </c>
      <c r="U74" s="84"/>
      <c r="V74" s="117" t="e">
        <f t="shared" si="7"/>
        <v>#VALUE!</v>
      </c>
      <c r="W74" s="23"/>
      <c r="X74" s="26"/>
      <c r="Y74" s="65"/>
      <c r="Z74" s="67">
        <f t="shared" si="15"/>
        <v>-0.02</v>
      </c>
      <c r="AA74" s="74" t="str">
        <f t="shared" si="14"/>
        <v/>
      </c>
      <c r="AB74" s="74"/>
      <c r="AC74" s="75" t="str">
        <f t="shared" si="12"/>
        <v/>
      </c>
      <c r="AD74" s="75"/>
      <c r="AE74" s="1">
        <v>1</v>
      </c>
      <c r="AG74" t="s">
        <v>51</v>
      </c>
      <c r="AH74" t="s">
        <v>51</v>
      </c>
      <c r="AJ74">
        <f t="shared" ref="AJ74:AJ108" si="18">ABS(P74-AI74)</f>
        <v>0</v>
      </c>
      <c r="AK74" t="e">
        <f>IF(AA74&gt;=0,AJ74/AL74,"-")</f>
        <v>#DIV/0!</v>
      </c>
      <c r="AL74">
        <f>F74-G74</f>
        <v>0</v>
      </c>
      <c r="AM74">
        <f>ABS(P74-Z74)</f>
        <v>0.02</v>
      </c>
      <c r="AN74" s="112" t="e">
        <f>IF(AA74&gt;=0,AM74/AL74,"-")</f>
        <v>#DIV/0!</v>
      </c>
    </row>
    <row r="75" spans="2:40" ht="15.75" customHeight="1" x14ac:dyDescent="0.2">
      <c r="B75" s="23">
        <v>67</v>
      </c>
      <c r="C75" s="72" t="str">
        <f t="shared" si="13"/>
        <v/>
      </c>
      <c r="D75" s="72"/>
      <c r="E75" s="28"/>
      <c r="F75" s="28"/>
      <c r="G75" s="28"/>
      <c r="H75" s="28"/>
      <c r="I75">
        <f t="shared" si="0"/>
        <v>0</v>
      </c>
      <c r="J75" s="24" t="str">
        <f t="shared" si="1"/>
        <v>陰</v>
      </c>
      <c r="K75" s="37">
        <f t="shared" si="16"/>
        <v>0</v>
      </c>
      <c r="L75" s="25" t="str">
        <f t="shared" si="5"/>
        <v>OK</v>
      </c>
      <c r="M75" s="23"/>
      <c r="N75" s="26"/>
      <c r="O75" s="23" t="s">
        <v>42</v>
      </c>
      <c r="P75" s="73">
        <f t="shared" ref="P75:P108" si="19">IF(O75="買",F75,G75)</f>
        <v>0</v>
      </c>
      <c r="Q75" s="73"/>
      <c r="R75" s="43">
        <f t="shared" si="17"/>
        <v>0.02</v>
      </c>
      <c r="S75" s="67">
        <f t="shared" ref="S75:S108" si="20">ABS((R75-P75)*100)</f>
        <v>2</v>
      </c>
      <c r="T75" s="84" t="str">
        <f t="shared" si="2"/>
        <v/>
      </c>
      <c r="U75" s="84"/>
      <c r="V75" s="117" t="e">
        <f t="shared" si="7"/>
        <v>#VALUE!</v>
      </c>
      <c r="W75" s="23"/>
      <c r="X75" s="26"/>
      <c r="Y75" s="65"/>
      <c r="Z75" s="67">
        <f t="shared" si="15"/>
        <v>0.02</v>
      </c>
      <c r="AA75" s="74" t="str">
        <f t="shared" si="14"/>
        <v/>
      </c>
      <c r="AB75" s="74"/>
      <c r="AC75" s="75" t="str">
        <f t="shared" ref="AC75:AC108" si="21">IF(X75="","",IF(AA75&lt;0,S75*(-1),IF(O75="買",(Z75-P75)*100,(P75-Z75)*100)))</f>
        <v/>
      </c>
      <c r="AD75" s="75"/>
      <c r="AE75" s="1">
        <v>1</v>
      </c>
      <c r="AG75" t="s">
        <v>51</v>
      </c>
      <c r="AH75" t="s">
        <v>54</v>
      </c>
      <c r="AJ75">
        <f t="shared" si="18"/>
        <v>0</v>
      </c>
      <c r="AK75" t="e">
        <f>IF(AA75&gt;=0,AJ75/AL75,"-")</f>
        <v>#DIV/0!</v>
      </c>
      <c r="AL75">
        <f>F75-G75</f>
        <v>0</v>
      </c>
      <c r="AM75">
        <f>ABS(P75-Z75)</f>
        <v>0.02</v>
      </c>
      <c r="AN75" s="112" t="e">
        <f>IF(AA75&gt;=0,AM75/AL75,"-")</f>
        <v>#DIV/0!</v>
      </c>
    </row>
    <row r="76" spans="2:40" ht="15.75" customHeight="1" x14ac:dyDescent="0.2">
      <c r="B76" s="23">
        <v>68</v>
      </c>
      <c r="C76" s="72" t="str">
        <f t="shared" ref="C76:C108" si="22">IF(AA75="","",C75+AA75)</f>
        <v/>
      </c>
      <c r="D76" s="72"/>
      <c r="E76" s="28"/>
      <c r="F76" s="28"/>
      <c r="G76" s="28"/>
      <c r="H76" s="28"/>
      <c r="I76">
        <f t="shared" si="0"/>
        <v>0</v>
      </c>
      <c r="J76" s="24" t="str">
        <f t="shared" si="1"/>
        <v>陰</v>
      </c>
      <c r="K76" s="37">
        <f t="shared" si="16"/>
        <v>0</v>
      </c>
      <c r="L76" s="25" t="str">
        <f t="shared" si="5"/>
        <v>OK</v>
      </c>
      <c r="M76" s="23"/>
      <c r="N76" s="26"/>
      <c r="O76" s="23" t="s">
        <v>42</v>
      </c>
      <c r="P76" s="73">
        <f t="shared" si="19"/>
        <v>0</v>
      </c>
      <c r="Q76" s="73"/>
      <c r="R76" s="43">
        <f t="shared" si="17"/>
        <v>0.02</v>
      </c>
      <c r="S76" s="67">
        <f t="shared" si="20"/>
        <v>2</v>
      </c>
      <c r="T76" s="84" t="str">
        <f t="shared" si="2"/>
        <v/>
      </c>
      <c r="U76" s="84"/>
      <c r="V76" s="117" t="e">
        <f t="shared" si="7"/>
        <v>#VALUE!</v>
      </c>
      <c r="W76" s="23"/>
      <c r="X76" s="26"/>
      <c r="Y76" s="65"/>
      <c r="Z76" s="67">
        <f t="shared" si="15"/>
        <v>0.02</v>
      </c>
      <c r="AA76" s="74" t="str">
        <f t="shared" si="14"/>
        <v/>
      </c>
      <c r="AB76" s="74"/>
      <c r="AC76" s="75" t="str">
        <f t="shared" si="21"/>
        <v/>
      </c>
      <c r="AD76" s="75"/>
      <c r="AE76" s="1">
        <v>1</v>
      </c>
      <c r="AG76" t="s">
        <v>51</v>
      </c>
      <c r="AH76" t="s">
        <v>54</v>
      </c>
      <c r="AJ76">
        <f t="shared" si="18"/>
        <v>0</v>
      </c>
      <c r="AK76" t="e">
        <f>IF(AA76&gt;=0,AJ76/AL76,"-")</f>
        <v>#DIV/0!</v>
      </c>
      <c r="AL76">
        <f>F76-G76</f>
        <v>0</v>
      </c>
      <c r="AM76">
        <f>ABS(P76-Z76)</f>
        <v>0.02</v>
      </c>
      <c r="AN76" s="112" t="e">
        <f>IF(AA76&gt;=0,AM76/AL76,"-")</f>
        <v>#DIV/0!</v>
      </c>
    </row>
    <row r="77" spans="2:40" ht="15.75" customHeight="1" x14ac:dyDescent="0.2">
      <c r="B77" s="23">
        <v>69</v>
      </c>
      <c r="C77" s="72" t="str">
        <f t="shared" si="22"/>
        <v/>
      </c>
      <c r="D77" s="72"/>
      <c r="E77" s="28"/>
      <c r="F77" s="28"/>
      <c r="G77" s="28"/>
      <c r="H77" s="28"/>
      <c r="I77">
        <f t="shared" si="0"/>
        <v>0</v>
      </c>
      <c r="J77" s="24" t="str">
        <f t="shared" si="1"/>
        <v>陰</v>
      </c>
      <c r="K77" s="37">
        <f t="shared" si="16"/>
        <v>0</v>
      </c>
      <c r="L77" s="25" t="str">
        <f t="shared" si="5"/>
        <v>OK</v>
      </c>
      <c r="M77" s="23"/>
      <c r="N77" s="26"/>
      <c r="O77" s="23" t="s">
        <v>43</v>
      </c>
      <c r="P77" s="73">
        <f t="shared" si="19"/>
        <v>0</v>
      </c>
      <c r="Q77" s="73"/>
      <c r="R77" s="43">
        <f t="shared" si="17"/>
        <v>-0.02</v>
      </c>
      <c r="S77" s="67">
        <f t="shared" si="20"/>
        <v>2</v>
      </c>
      <c r="T77" s="84" t="str">
        <f t="shared" si="2"/>
        <v/>
      </c>
      <c r="U77" s="84"/>
      <c r="V77" s="117" t="e">
        <f t="shared" si="7"/>
        <v>#VALUE!</v>
      </c>
      <c r="W77" s="23"/>
      <c r="X77" s="26"/>
      <c r="Y77" s="65"/>
      <c r="Z77" s="67">
        <f t="shared" si="15"/>
        <v>-0.02</v>
      </c>
      <c r="AA77" s="74" t="str">
        <f t="shared" si="14"/>
        <v/>
      </c>
      <c r="AB77" s="74"/>
      <c r="AC77" s="75" t="str">
        <f t="shared" si="21"/>
        <v/>
      </c>
      <c r="AD77" s="75"/>
      <c r="AE77" s="1">
        <v>1</v>
      </c>
      <c r="AG77" t="s">
        <v>51</v>
      </c>
      <c r="AH77" t="s">
        <v>51</v>
      </c>
      <c r="AJ77">
        <f t="shared" si="18"/>
        <v>0</v>
      </c>
      <c r="AK77" t="e">
        <f>IF(AA77&gt;=0,AJ77/AL77,"-")</f>
        <v>#DIV/0!</v>
      </c>
      <c r="AL77">
        <f>F77-G77</f>
        <v>0</v>
      </c>
      <c r="AM77">
        <f>ABS(P77-Z77)</f>
        <v>0.02</v>
      </c>
      <c r="AN77" s="112" t="e">
        <f>IF(AA77&gt;=0,AM77/AL77,"-")</f>
        <v>#DIV/0!</v>
      </c>
    </row>
    <row r="78" spans="2:40" ht="15.75" customHeight="1" x14ac:dyDescent="0.2">
      <c r="B78" s="23">
        <v>70</v>
      </c>
      <c r="C78" s="72" t="str">
        <f t="shared" si="22"/>
        <v/>
      </c>
      <c r="D78" s="72"/>
      <c r="E78" s="28"/>
      <c r="F78" s="28"/>
      <c r="G78" s="28"/>
      <c r="H78" s="28"/>
      <c r="I78">
        <f t="shared" si="0"/>
        <v>0</v>
      </c>
      <c r="J78" s="24" t="str">
        <f t="shared" si="1"/>
        <v>陰</v>
      </c>
      <c r="K78" s="37">
        <f t="shared" si="16"/>
        <v>0</v>
      </c>
      <c r="L78" s="25" t="str">
        <f t="shared" si="5"/>
        <v>OK</v>
      </c>
      <c r="M78" s="23"/>
      <c r="N78" s="26"/>
      <c r="O78" s="23" t="s">
        <v>43</v>
      </c>
      <c r="P78" s="73">
        <f t="shared" si="19"/>
        <v>0</v>
      </c>
      <c r="Q78" s="73"/>
      <c r="R78" s="43">
        <f t="shared" si="17"/>
        <v>-0.02</v>
      </c>
      <c r="S78" s="67">
        <f t="shared" si="20"/>
        <v>2</v>
      </c>
      <c r="T78" s="84" t="str">
        <f t="shared" si="2"/>
        <v/>
      </c>
      <c r="U78" s="84"/>
      <c r="V78" s="117" t="e">
        <f t="shared" si="7"/>
        <v>#VALUE!</v>
      </c>
      <c r="W78" s="23"/>
      <c r="X78" s="26"/>
      <c r="Y78" s="65"/>
      <c r="Z78" s="67">
        <f t="shared" si="15"/>
        <v>-0.02</v>
      </c>
      <c r="AA78" s="74" t="str">
        <f t="shared" si="14"/>
        <v/>
      </c>
      <c r="AB78" s="74"/>
      <c r="AC78" s="75" t="str">
        <f t="shared" si="21"/>
        <v/>
      </c>
      <c r="AD78" s="75"/>
      <c r="AE78" s="1">
        <v>2</v>
      </c>
      <c r="AG78" t="s">
        <v>51</v>
      </c>
      <c r="AH78" t="s">
        <v>51</v>
      </c>
      <c r="AJ78">
        <f t="shared" si="18"/>
        <v>0</v>
      </c>
      <c r="AK78" t="e">
        <f>IF(AA78&gt;=0,AJ78/AL78,"-")</f>
        <v>#DIV/0!</v>
      </c>
      <c r="AL78">
        <f>F78-G78</f>
        <v>0</v>
      </c>
      <c r="AM78">
        <f>ABS(P78-Z78)</f>
        <v>0.02</v>
      </c>
      <c r="AN78" s="112" t="e">
        <f>IF(AA78&gt;=0,AM78/AL78,"-")</f>
        <v>#DIV/0!</v>
      </c>
    </row>
    <row r="79" spans="2:40" ht="15.75" customHeight="1" x14ac:dyDescent="0.2">
      <c r="B79" s="23">
        <v>71</v>
      </c>
      <c r="C79" s="72" t="str">
        <f t="shared" si="22"/>
        <v/>
      </c>
      <c r="D79" s="72"/>
      <c r="E79" s="28"/>
      <c r="F79" s="28"/>
      <c r="G79" s="28"/>
      <c r="H79" s="28"/>
      <c r="I79">
        <f t="shared" si="0"/>
        <v>0</v>
      </c>
      <c r="J79" s="24" t="str">
        <f t="shared" si="1"/>
        <v>陰</v>
      </c>
      <c r="K79" s="37">
        <f t="shared" si="16"/>
        <v>0</v>
      </c>
      <c r="L79" s="25" t="str">
        <f t="shared" si="5"/>
        <v>OK</v>
      </c>
      <c r="M79" s="23"/>
      <c r="N79" s="26"/>
      <c r="O79" s="23" t="s">
        <v>42</v>
      </c>
      <c r="P79" s="73">
        <f t="shared" si="19"/>
        <v>0</v>
      </c>
      <c r="Q79" s="73"/>
      <c r="R79" s="43">
        <f t="shared" si="17"/>
        <v>0.02</v>
      </c>
      <c r="S79" s="67">
        <f t="shared" si="20"/>
        <v>2</v>
      </c>
      <c r="T79" s="84" t="str">
        <f t="shared" si="2"/>
        <v/>
      </c>
      <c r="U79" s="84"/>
      <c r="V79" s="117" t="e">
        <f t="shared" si="7"/>
        <v>#VALUE!</v>
      </c>
      <c r="W79" s="23"/>
      <c r="X79" s="26"/>
      <c r="Y79" s="65"/>
      <c r="Z79" s="67">
        <f t="shared" si="15"/>
        <v>0.02</v>
      </c>
      <c r="AA79" s="74" t="str">
        <f t="shared" si="14"/>
        <v/>
      </c>
      <c r="AB79" s="74"/>
      <c r="AC79" s="75" t="str">
        <f t="shared" si="21"/>
        <v/>
      </c>
      <c r="AD79" s="75"/>
      <c r="AE79" s="1">
        <v>1</v>
      </c>
      <c r="AG79" t="s">
        <v>51</v>
      </c>
      <c r="AH79" t="s">
        <v>54</v>
      </c>
      <c r="AJ79">
        <f t="shared" si="18"/>
        <v>0</v>
      </c>
      <c r="AK79" t="e">
        <f>IF(AA79&gt;=0,AJ79/AL79,"-")</f>
        <v>#DIV/0!</v>
      </c>
      <c r="AL79">
        <f>F79-G79</f>
        <v>0</v>
      </c>
      <c r="AM79">
        <f>ABS(P79-Z79)</f>
        <v>0.02</v>
      </c>
      <c r="AN79" s="112" t="e">
        <f>IF(AA79&gt;=0,AM79/AL79,"-")</f>
        <v>#DIV/0!</v>
      </c>
    </row>
    <row r="80" spans="2:40" ht="15.75" customHeight="1" x14ac:dyDescent="0.2">
      <c r="B80" s="23">
        <v>72</v>
      </c>
      <c r="C80" s="72" t="str">
        <f t="shared" si="22"/>
        <v/>
      </c>
      <c r="D80" s="72"/>
      <c r="E80" s="28"/>
      <c r="F80" s="28"/>
      <c r="G80" s="28"/>
      <c r="H80" s="28"/>
      <c r="I80">
        <f t="shared" si="0"/>
        <v>0</v>
      </c>
      <c r="J80" s="24" t="str">
        <f t="shared" si="1"/>
        <v>陰</v>
      </c>
      <c r="K80" s="37">
        <f t="shared" si="16"/>
        <v>0</v>
      </c>
      <c r="L80" s="25" t="str">
        <f t="shared" si="5"/>
        <v>OK</v>
      </c>
      <c r="M80" s="23"/>
      <c r="N80" s="26"/>
      <c r="O80" s="23" t="s">
        <v>43</v>
      </c>
      <c r="P80" s="73">
        <f t="shared" si="19"/>
        <v>0</v>
      </c>
      <c r="Q80" s="73"/>
      <c r="R80" s="43">
        <f t="shared" si="17"/>
        <v>-0.02</v>
      </c>
      <c r="S80" s="67">
        <f t="shared" si="20"/>
        <v>2</v>
      </c>
      <c r="T80" s="84" t="str">
        <f t="shared" si="2"/>
        <v/>
      </c>
      <c r="U80" s="84"/>
      <c r="V80" s="117" t="e">
        <f t="shared" si="7"/>
        <v>#VALUE!</v>
      </c>
      <c r="W80" s="23"/>
      <c r="X80" s="26"/>
      <c r="Y80" s="65"/>
      <c r="Z80" s="67">
        <f t="shared" si="15"/>
        <v>-0.02</v>
      </c>
      <c r="AA80" s="74" t="str">
        <f t="shared" si="14"/>
        <v/>
      </c>
      <c r="AB80" s="74"/>
      <c r="AC80" s="75" t="str">
        <f t="shared" si="21"/>
        <v/>
      </c>
      <c r="AD80" s="75"/>
      <c r="AE80" s="1">
        <v>3</v>
      </c>
      <c r="AG80" t="s">
        <v>49</v>
      </c>
      <c r="AH80" t="s">
        <v>51</v>
      </c>
      <c r="AJ80">
        <f t="shared" si="18"/>
        <v>0</v>
      </c>
      <c r="AK80" t="e">
        <f>IF(AA80&gt;=0,AJ80/AL80,"-")</f>
        <v>#DIV/0!</v>
      </c>
      <c r="AL80">
        <f>F80-G80</f>
        <v>0</v>
      </c>
      <c r="AM80">
        <f>ABS(P80-Z80)</f>
        <v>0.02</v>
      </c>
      <c r="AN80" s="112" t="e">
        <f>IF(AA80&gt;=0,AM80/AL80,"-")</f>
        <v>#DIV/0!</v>
      </c>
    </row>
    <row r="81" spans="2:40" ht="15.75" customHeight="1" x14ac:dyDescent="0.2">
      <c r="B81" s="23">
        <v>73</v>
      </c>
      <c r="C81" s="72" t="str">
        <f t="shared" si="22"/>
        <v/>
      </c>
      <c r="D81" s="72"/>
      <c r="E81" s="28"/>
      <c r="F81" s="28"/>
      <c r="G81" s="28"/>
      <c r="H81" s="28"/>
      <c r="I81">
        <f t="shared" si="0"/>
        <v>0</v>
      </c>
      <c r="J81" s="24" t="str">
        <f t="shared" si="1"/>
        <v>陰</v>
      </c>
      <c r="K81" s="37">
        <f t="shared" si="16"/>
        <v>0</v>
      </c>
      <c r="L81" s="25" t="str">
        <f t="shared" si="5"/>
        <v>OK</v>
      </c>
      <c r="M81" s="23"/>
      <c r="N81" s="26"/>
      <c r="O81" s="23" t="s">
        <v>43</v>
      </c>
      <c r="P81" s="73">
        <f t="shared" si="19"/>
        <v>0</v>
      </c>
      <c r="Q81" s="73"/>
      <c r="R81" s="43">
        <f t="shared" si="17"/>
        <v>-0.02</v>
      </c>
      <c r="S81" s="67">
        <f t="shared" si="20"/>
        <v>2</v>
      </c>
      <c r="T81" s="84" t="str">
        <f t="shared" si="2"/>
        <v/>
      </c>
      <c r="U81" s="84"/>
      <c r="V81" s="117" t="e">
        <f t="shared" si="7"/>
        <v>#VALUE!</v>
      </c>
      <c r="W81" s="23"/>
      <c r="X81" s="26"/>
      <c r="Y81" s="65"/>
      <c r="Z81" s="67">
        <f t="shared" si="15"/>
        <v>-0.02</v>
      </c>
      <c r="AA81" s="74" t="str">
        <f t="shared" si="14"/>
        <v/>
      </c>
      <c r="AB81" s="74"/>
      <c r="AC81" s="75" t="str">
        <f t="shared" si="21"/>
        <v/>
      </c>
      <c r="AD81" s="75"/>
      <c r="AE81" s="1">
        <v>1</v>
      </c>
      <c r="AG81" t="s">
        <v>51</v>
      </c>
      <c r="AH81" t="s">
        <v>54</v>
      </c>
      <c r="AJ81">
        <f t="shared" si="18"/>
        <v>0</v>
      </c>
      <c r="AK81" t="e">
        <f>IF(AA81&gt;=0,AJ81/AL81,"-")</f>
        <v>#DIV/0!</v>
      </c>
      <c r="AL81">
        <f>F81-G81</f>
        <v>0</v>
      </c>
      <c r="AM81">
        <f>ABS(P81-Z81)</f>
        <v>0.02</v>
      </c>
      <c r="AN81" s="112" t="e">
        <f>IF(AA81&gt;=0,AM81/AL81,"-")</f>
        <v>#DIV/0!</v>
      </c>
    </row>
    <row r="82" spans="2:40" ht="15.75" customHeight="1" x14ac:dyDescent="0.2">
      <c r="B82" s="23">
        <v>74</v>
      </c>
      <c r="C82" s="72" t="str">
        <f t="shared" si="22"/>
        <v/>
      </c>
      <c r="D82" s="72"/>
      <c r="E82" s="28"/>
      <c r="F82" s="28"/>
      <c r="G82" s="28"/>
      <c r="H82" s="28"/>
      <c r="I82">
        <f t="shared" si="0"/>
        <v>0</v>
      </c>
      <c r="J82" s="24" t="str">
        <f t="shared" si="1"/>
        <v>陰</v>
      </c>
      <c r="K82" s="37">
        <f t="shared" si="16"/>
        <v>0</v>
      </c>
      <c r="L82" s="25" t="str">
        <f t="shared" si="5"/>
        <v>OK</v>
      </c>
      <c r="M82" s="23"/>
      <c r="N82" s="26"/>
      <c r="O82" s="23" t="s">
        <v>42</v>
      </c>
      <c r="P82" s="73">
        <f t="shared" si="19"/>
        <v>0</v>
      </c>
      <c r="Q82" s="73"/>
      <c r="R82" s="43">
        <f t="shared" si="17"/>
        <v>0.02</v>
      </c>
      <c r="S82" s="67">
        <f t="shared" si="20"/>
        <v>2</v>
      </c>
      <c r="T82" s="84" t="str">
        <f t="shared" si="2"/>
        <v/>
      </c>
      <c r="U82" s="84"/>
      <c r="V82" s="117" t="e">
        <f t="shared" si="7"/>
        <v>#VALUE!</v>
      </c>
      <c r="W82" s="23"/>
      <c r="X82" s="26"/>
      <c r="Y82" s="65"/>
      <c r="Z82" s="67">
        <f t="shared" si="15"/>
        <v>0.02</v>
      </c>
      <c r="AA82" s="74" t="str">
        <f t="shared" si="14"/>
        <v/>
      </c>
      <c r="AB82" s="74"/>
      <c r="AC82" s="75" t="str">
        <f t="shared" si="21"/>
        <v/>
      </c>
      <c r="AD82" s="75"/>
      <c r="AE82" s="1">
        <v>1</v>
      </c>
      <c r="AG82" t="s">
        <v>51</v>
      </c>
      <c r="AH82" t="s">
        <v>51</v>
      </c>
      <c r="AJ82">
        <f t="shared" si="18"/>
        <v>0</v>
      </c>
      <c r="AK82" t="e">
        <f>IF(AA82&gt;=0,AJ82/AL82,"-")</f>
        <v>#DIV/0!</v>
      </c>
      <c r="AL82">
        <f>F82-G82</f>
        <v>0</v>
      </c>
      <c r="AM82">
        <f>ABS(P82-Z82)</f>
        <v>0.02</v>
      </c>
      <c r="AN82" s="112" t="e">
        <f>IF(AA82&gt;=0,AM82/AL82,"-")</f>
        <v>#DIV/0!</v>
      </c>
    </row>
    <row r="83" spans="2:40" ht="15.75" customHeight="1" x14ac:dyDescent="0.2">
      <c r="B83" s="23">
        <v>75</v>
      </c>
      <c r="C83" s="72" t="str">
        <f t="shared" si="22"/>
        <v/>
      </c>
      <c r="D83" s="72"/>
      <c r="E83" s="28"/>
      <c r="F83" s="28"/>
      <c r="G83" s="28"/>
      <c r="H83" s="28"/>
      <c r="I83">
        <f t="shared" si="0"/>
        <v>0</v>
      </c>
      <c r="J83" s="24" t="str">
        <f t="shared" si="1"/>
        <v>陰</v>
      </c>
      <c r="K83" s="37">
        <f t="shared" si="16"/>
        <v>0</v>
      </c>
      <c r="L83" s="25" t="str">
        <f t="shared" si="5"/>
        <v>OK</v>
      </c>
      <c r="M83" s="23"/>
      <c r="N83" s="26"/>
      <c r="O83" s="23" t="s">
        <v>43</v>
      </c>
      <c r="P83" s="73">
        <f t="shared" si="19"/>
        <v>0</v>
      </c>
      <c r="Q83" s="73"/>
      <c r="R83" s="43">
        <f t="shared" si="17"/>
        <v>-0.02</v>
      </c>
      <c r="S83" s="67">
        <f t="shared" si="20"/>
        <v>2</v>
      </c>
      <c r="T83" s="84" t="str">
        <f t="shared" si="2"/>
        <v/>
      </c>
      <c r="U83" s="84"/>
      <c r="V83" s="117" t="e">
        <f t="shared" si="7"/>
        <v>#VALUE!</v>
      </c>
      <c r="W83" s="23"/>
      <c r="X83" s="26"/>
      <c r="Y83" s="65"/>
      <c r="Z83" s="67">
        <f t="shared" si="15"/>
        <v>-0.02</v>
      </c>
      <c r="AA83" s="74" t="str">
        <f t="shared" si="14"/>
        <v/>
      </c>
      <c r="AB83" s="74"/>
      <c r="AC83" s="75" t="str">
        <f t="shared" si="21"/>
        <v/>
      </c>
      <c r="AD83" s="75"/>
      <c r="AE83" s="1">
        <v>1</v>
      </c>
      <c r="AG83" t="s">
        <v>51</v>
      </c>
      <c r="AH83" t="s">
        <v>54</v>
      </c>
      <c r="AJ83">
        <f t="shared" si="18"/>
        <v>0</v>
      </c>
      <c r="AK83" t="e">
        <f>IF(AA83&gt;=0,AJ83/AL83,"-")</f>
        <v>#DIV/0!</v>
      </c>
      <c r="AL83">
        <f>F83-G83</f>
        <v>0</v>
      </c>
      <c r="AM83">
        <f>ABS(P83-Z83)</f>
        <v>0.02</v>
      </c>
      <c r="AN83" s="112" t="e">
        <f>IF(AA83&gt;=0,AM83/AL83,"-")</f>
        <v>#DIV/0!</v>
      </c>
    </row>
    <row r="84" spans="2:40" ht="15.75" customHeight="1" x14ac:dyDescent="0.2">
      <c r="B84" s="23">
        <v>76</v>
      </c>
      <c r="C84" s="72" t="str">
        <f t="shared" si="22"/>
        <v/>
      </c>
      <c r="D84" s="72"/>
      <c r="E84" s="28"/>
      <c r="F84" s="28"/>
      <c r="G84" s="28"/>
      <c r="H84" s="28"/>
      <c r="I84">
        <f t="shared" si="0"/>
        <v>0</v>
      </c>
      <c r="J84" s="24" t="str">
        <f t="shared" si="1"/>
        <v>陰</v>
      </c>
      <c r="K84" s="37">
        <f t="shared" si="16"/>
        <v>0</v>
      </c>
      <c r="L84" s="25" t="str">
        <f t="shared" si="5"/>
        <v>OK</v>
      </c>
      <c r="M84" s="23"/>
      <c r="N84" s="26"/>
      <c r="O84" s="23" t="s">
        <v>42</v>
      </c>
      <c r="P84" s="73">
        <f t="shared" si="19"/>
        <v>0</v>
      </c>
      <c r="Q84" s="73"/>
      <c r="R84" s="43">
        <f t="shared" si="17"/>
        <v>0.02</v>
      </c>
      <c r="S84" s="67">
        <f t="shared" si="20"/>
        <v>2</v>
      </c>
      <c r="T84" s="84" t="str">
        <f t="shared" si="2"/>
        <v/>
      </c>
      <c r="U84" s="84"/>
      <c r="V84" s="117" t="e">
        <f t="shared" si="7"/>
        <v>#VALUE!</v>
      </c>
      <c r="W84" s="23"/>
      <c r="X84" s="26"/>
      <c r="Y84" s="65"/>
      <c r="Z84" s="67">
        <f t="shared" si="15"/>
        <v>0.02</v>
      </c>
      <c r="AA84" s="74" t="str">
        <f t="shared" si="14"/>
        <v/>
      </c>
      <c r="AB84" s="74"/>
      <c r="AC84" s="75" t="str">
        <f t="shared" si="21"/>
        <v/>
      </c>
      <c r="AD84" s="75"/>
      <c r="AE84" s="1">
        <v>1</v>
      </c>
      <c r="AG84" t="s">
        <v>51</v>
      </c>
      <c r="AH84" t="s">
        <v>51</v>
      </c>
      <c r="AJ84">
        <f t="shared" si="18"/>
        <v>0</v>
      </c>
      <c r="AK84" t="e">
        <f>IF(AA84&gt;=0,AJ84/AL84,"-")</f>
        <v>#DIV/0!</v>
      </c>
      <c r="AL84">
        <f>F84-G84</f>
        <v>0</v>
      </c>
      <c r="AM84">
        <f>ABS(P84-Z84)</f>
        <v>0.02</v>
      </c>
      <c r="AN84" s="112" t="e">
        <f>IF(AA84&gt;=0,AM84/AL84,"-")</f>
        <v>#DIV/0!</v>
      </c>
    </row>
    <row r="85" spans="2:40" ht="15.75" customHeight="1" x14ac:dyDescent="0.2">
      <c r="B85" s="23">
        <v>77</v>
      </c>
      <c r="C85" s="72" t="str">
        <f t="shared" si="22"/>
        <v/>
      </c>
      <c r="D85" s="72"/>
      <c r="E85" s="28"/>
      <c r="F85" s="28"/>
      <c r="G85" s="28"/>
      <c r="H85" s="28"/>
      <c r="I85">
        <f t="shared" si="0"/>
        <v>0</v>
      </c>
      <c r="J85" s="24" t="str">
        <f t="shared" si="1"/>
        <v>陰</v>
      </c>
      <c r="K85" s="37">
        <f t="shared" si="16"/>
        <v>0</v>
      </c>
      <c r="L85" s="25" t="str">
        <f t="shared" si="5"/>
        <v>OK</v>
      </c>
      <c r="M85" s="23"/>
      <c r="N85" s="26"/>
      <c r="O85" s="23" t="s">
        <v>42</v>
      </c>
      <c r="P85" s="73">
        <f t="shared" si="19"/>
        <v>0</v>
      </c>
      <c r="Q85" s="73"/>
      <c r="R85" s="43">
        <f t="shared" si="17"/>
        <v>0.02</v>
      </c>
      <c r="S85" s="67">
        <f t="shared" si="20"/>
        <v>2</v>
      </c>
      <c r="T85" s="84" t="str">
        <f t="shared" si="2"/>
        <v/>
      </c>
      <c r="U85" s="84"/>
      <c r="V85" s="117" t="e">
        <f t="shared" si="7"/>
        <v>#VALUE!</v>
      </c>
      <c r="W85" s="23"/>
      <c r="X85" s="26"/>
      <c r="Y85" s="65"/>
      <c r="Z85" s="67">
        <f t="shared" si="15"/>
        <v>0.02</v>
      </c>
      <c r="AA85" s="74" t="str">
        <f t="shared" si="14"/>
        <v/>
      </c>
      <c r="AB85" s="74"/>
      <c r="AC85" s="75" t="str">
        <f t="shared" si="21"/>
        <v/>
      </c>
      <c r="AD85" s="75"/>
      <c r="AE85" s="1">
        <v>1</v>
      </c>
      <c r="AG85" t="s">
        <v>51</v>
      </c>
      <c r="AH85" t="s">
        <v>54</v>
      </c>
      <c r="AJ85">
        <f t="shared" si="18"/>
        <v>0</v>
      </c>
      <c r="AK85" t="e">
        <f>IF(AA85&gt;=0,AJ85/AL85,"-")</f>
        <v>#DIV/0!</v>
      </c>
      <c r="AL85">
        <f>F85-G85</f>
        <v>0</v>
      </c>
      <c r="AM85">
        <f>ABS(P85-Z85)</f>
        <v>0.02</v>
      </c>
      <c r="AN85" s="112" t="e">
        <f>IF(AA85&gt;=0,AM85/AL85,"-")</f>
        <v>#DIV/0!</v>
      </c>
    </row>
    <row r="86" spans="2:40" ht="15.75" customHeight="1" x14ac:dyDescent="0.2">
      <c r="B86" s="23">
        <v>78</v>
      </c>
      <c r="C86" s="72" t="str">
        <f t="shared" si="22"/>
        <v/>
      </c>
      <c r="D86" s="72"/>
      <c r="E86" s="28"/>
      <c r="F86" s="28"/>
      <c r="G86" s="28"/>
      <c r="H86" s="28"/>
      <c r="I86">
        <f t="shared" si="0"/>
        <v>0</v>
      </c>
      <c r="J86" s="24" t="str">
        <f t="shared" si="1"/>
        <v>陰</v>
      </c>
      <c r="K86" s="37">
        <f t="shared" si="16"/>
        <v>0</v>
      </c>
      <c r="L86" s="25" t="str">
        <f t="shared" si="5"/>
        <v>OK</v>
      </c>
      <c r="M86" s="23"/>
      <c r="N86" s="26"/>
      <c r="O86" s="23" t="s">
        <v>42</v>
      </c>
      <c r="P86" s="73">
        <f t="shared" si="19"/>
        <v>0</v>
      </c>
      <c r="Q86" s="73"/>
      <c r="R86" s="43">
        <f t="shared" si="17"/>
        <v>0.02</v>
      </c>
      <c r="S86" s="67">
        <f t="shared" si="20"/>
        <v>2</v>
      </c>
      <c r="T86" s="84" t="str">
        <f t="shared" si="2"/>
        <v/>
      </c>
      <c r="U86" s="84"/>
      <c r="V86" s="117" t="e">
        <f t="shared" si="7"/>
        <v>#VALUE!</v>
      </c>
      <c r="W86" s="23"/>
      <c r="X86" s="26"/>
      <c r="Y86" s="65"/>
      <c r="Z86" s="67">
        <f t="shared" si="15"/>
        <v>0.02</v>
      </c>
      <c r="AA86" s="74" t="str">
        <f t="shared" si="14"/>
        <v/>
      </c>
      <c r="AB86" s="74"/>
      <c r="AC86" s="75" t="str">
        <f t="shared" si="21"/>
        <v/>
      </c>
      <c r="AD86" s="75"/>
      <c r="AE86" s="1">
        <v>1</v>
      </c>
      <c r="AG86" t="s">
        <v>51</v>
      </c>
      <c r="AH86" t="s">
        <v>54</v>
      </c>
      <c r="AJ86">
        <f t="shared" si="18"/>
        <v>0</v>
      </c>
      <c r="AK86" t="e">
        <f>IF(AA86&gt;=0,AJ86/AL86,"-")</f>
        <v>#DIV/0!</v>
      </c>
      <c r="AL86">
        <f>F86-G86</f>
        <v>0</v>
      </c>
      <c r="AM86">
        <f>ABS(P86-Z86)</f>
        <v>0.02</v>
      </c>
      <c r="AN86" s="112" t="e">
        <f>IF(AA86&gt;=0,AM86/AL86,"-")</f>
        <v>#DIV/0!</v>
      </c>
    </row>
    <row r="87" spans="2:40" ht="15.75" customHeight="1" x14ac:dyDescent="0.2">
      <c r="B87" s="23">
        <v>79</v>
      </c>
      <c r="C87" s="72" t="str">
        <f t="shared" si="22"/>
        <v/>
      </c>
      <c r="D87" s="72"/>
      <c r="E87" s="28"/>
      <c r="F87" s="28"/>
      <c r="G87" s="28"/>
      <c r="H87" s="28"/>
      <c r="I87">
        <f t="shared" si="0"/>
        <v>0</v>
      </c>
      <c r="J87" s="24" t="str">
        <f t="shared" si="1"/>
        <v>陰</v>
      </c>
      <c r="K87" s="37">
        <f t="shared" si="16"/>
        <v>0</v>
      </c>
      <c r="L87" s="25" t="str">
        <f t="shared" si="5"/>
        <v>OK</v>
      </c>
      <c r="M87" s="23"/>
      <c r="N87" s="26"/>
      <c r="O87" s="23" t="s">
        <v>43</v>
      </c>
      <c r="P87" s="73">
        <f t="shared" si="19"/>
        <v>0</v>
      </c>
      <c r="Q87" s="73"/>
      <c r="R87" s="43">
        <f t="shared" si="17"/>
        <v>-0.02</v>
      </c>
      <c r="S87" s="67">
        <f t="shared" si="20"/>
        <v>2</v>
      </c>
      <c r="T87" s="84" t="str">
        <f t="shared" si="2"/>
        <v/>
      </c>
      <c r="U87" s="84"/>
      <c r="V87" s="117" t="e">
        <f t="shared" si="7"/>
        <v>#VALUE!</v>
      </c>
      <c r="W87" s="23"/>
      <c r="X87" s="26"/>
      <c r="Y87" s="65"/>
      <c r="Z87" s="67">
        <f t="shared" si="15"/>
        <v>-0.02</v>
      </c>
      <c r="AA87" s="74" t="str">
        <f t="shared" si="14"/>
        <v/>
      </c>
      <c r="AB87" s="74"/>
      <c r="AC87" s="75" t="str">
        <f t="shared" si="21"/>
        <v/>
      </c>
      <c r="AD87" s="75"/>
      <c r="AE87" s="1">
        <v>1</v>
      </c>
      <c r="AG87" t="s">
        <v>51</v>
      </c>
      <c r="AH87" t="s">
        <v>54</v>
      </c>
      <c r="AJ87">
        <f t="shared" si="18"/>
        <v>0</v>
      </c>
      <c r="AK87" t="e">
        <f>IF(AA87&gt;=0,AJ87/AL87,"-")</f>
        <v>#DIV/0!</v>
      </c>
      <c r="AL87">
        <f>F87-G87</f>
        <v>0</v>
      </c>
      <c r="AM87">
        <f>ABS(P87-Z87)</f>
        <v>0.02</v>
      </c>
      <c r="AN87" s="112" t="e">
        <f>IF(AA87&gt;=0,AM87/AL87,"-")</f>
        <v>#DIV/0!</v>
      </c>
    </row>
    <row r="88" spans="2:40" ht="15.75" customHeight="1" x14ac:dyDescent="0.2">
      <c r="B88" s="23">
        <v>80</v>
      </c>
      <c r="C88" s="72" t="str">
        <f t="shared" si="22"/>
        <v/>
      </c>
      <c r="D88" s="72"/>
      <c r="E88" s="28"/>
      <c r="F88" s="28"/>
      <c r="G88" s="28"/>
      <c r="H88" s="28"/>
      <c r="I88">
        <f t="shared" si="0"/>
        <v>0</v>
      </c>
      <c r="J88" s="24" t="str">
        <f t="shared" si="1"/>
        <v>陰</v>
      </c>
      <c r="K88" s="37">
        <f t="shared" si="16"/>
        <v>0</v>
      </c>
      <c r="L88" s="25" t="str">
        <f t="shared" si="5"/>
        <v>OK</v>
      </c>
      <c r="M88" s="23"/>
      <c r="N88" s="26"/>
      <c r="O88" s="23" t="s">
        <v>43</v>
      </c>
      <c r="P88" s="73">
        <f t="shared" si="19"/>
        <v>0</v>
      </c>
      <c r="Q88" s="73"/>
      <c r="R88" s="43">
        <f t="shared" si="17"/>
        <v>-0.02</v>
      </c>
      <c r="S88" s="67">
        <f t="shared" si="20"/>
        <v>2</v>
      </c>
      <c r="T88" s="84" t="str">
        <f t="shared" si="2"/>
        <v/>
      </c>
      <c r="U88" s="84"/>
      <c r="V88" s="117" t="e">
        <f t="shared" si="7"/>
        <v>#VALUE!</v>
      </c>
      <c r="W88" s="23"/>
      <c r="X88" s="26"/>
      <c r="Y88" s="65"/>
      <c r="Z88" s="67">
        <f t="shared" si="15"/>
        <v>-0.02</v>
      </c>
      <c r="AA88" s="74" t="str">
        <f t="shared" si="14"/>
        <v/>
      </c>
      <c r="AB88" s="74"/>
      <c r="AC88" s="75" t="str">
        <f t="shared" si="21"/>
        <v/>
      </c>
      <c r="AD88" s="75"/>
      <c r="AE88" s="1">
        <v>5</v>
      </c>
      <c r="AG88" t="s">
        <v>49</v>
      </c>
      <c r="AH88" t="s">
        <v>51</v>
      </c>
      <c r="AJ88">
        <f t="shared" si="18"/>
        <v>0</v>
      </c>
      <c r="AK88" t="e">
        <f>IF(AA88&gt;=0,AJ88/AL88,"-")</f>
        <v>#DIV/0!</v>
      </c>
      <c r="AL88">
        <f>F88-G88</f>
        <v>0</v>
      </c>
      <c r="AM88">
        <f>ABS(P88-Z88)</f>
        <v>0.02</v>
      </c>
      <c r="AN88" s="112" t="e">
        <f>IF(AA88&gt;=0,AM88/AL88,"-")</f>
        <v>#DIV/0!</v>
      </c>
    </row>
    <row r="89" spans="2:40" ht="15.75" customHeight="1" x14ac:dyDescent="0.2">
      <c r="B89" s="23">
        <v>81</v>
      </c>
      <c r="C89" s="72" t="str">
        <f t="shared" si="22"/>
        <v/>
      </c>
      <c r="D89" s="72"/>
      <c r="E89" s="28"/>
      <c r="F89" s="28"/>
      <c r="G89" s="28"/>
      <c r="H89" s="28"/>
      <c r="I89">
        <f t="shared" si="0"/>
        <v>0</v>
      </c>
      <c r="J89" s="24" t="str">
        <f t="shared" si="1"/>
        <v>陰</v>
      </c>
      <c r="K89" s="37">
        <f t="shared" si="16"/>
        <v>0</v>
      </c>
      <c r="L89" s="25" t="str">
        <f t="shared" si="5"/>
        <v>OK</v>
      </c>
      <c r="M89" s="23"/>
      <c r="N89" s="26"/>
      <c r="O89" s="23" t="s">
        <v>42</v>
      </c>
      <c r="P89" s="73">
        <f t="shared" si="19"/>
        <v>0</v>
      </c>
      <c r="Q89" s="73"/>
      <c r="R89" s="43">
        <f t="shared" si="17"/>
        <v>0.02</v>
      </c>
      <c r="S89" s="67">
        <f t="shared" si="20"/>
        <v>2</v>
      </c>
      <c r="T89" s="84" t="str">
        <f t="shared" si="2"/>
        <v/>
      </c>
      <c r="U89" s="84"/>
      <c r="V89" s="117" t="e">
        <f t="shared" si="7"/>
        <v>#VALUE!</v>
      </c>
      <c r="W89" s="23"/>
      <c r="X89" s="26"/>
      <c r="Y89" s="65"/>
      <c r="Z89" s="67">
        <f t="shared" si="15"/>
        <v>0.02</v>
      </c>
      <c r="AA89" s="74" t="str">
        <f t="shared" si="14"/>
        <v/>
      </c>
      <c r="AB89" s="74"/>
      <c r="AC89" s="75" t="str">
        <f t="shared" si="21"/>
        <v/>
      </c>
      <c r="AD89" s="75"/>
      <c r="AE89" s="1">
        <v>1</v>
      </c>
      <c r="AG89" t="s">
        <v>51</v>
      </c>
      <c r="AH89" t="s">
        <v>51</v>
      </c>
      <c r="AJ89">
        <f t="shared" si="18"/>
        <v>0</v>
      </c>
      <c r="AK89" t="e">
        <f>IF(AA89&gt;=0,AJ89/AL89,"-")</f>
        <v>#DIV/0!</v>
      </c>
      <c r="AL89">
        <f>F89-G89</f>
        <v>0</v>
      </c>
      <c r="AM89">
        <f>ABS(P89-Z89)</f>
        <v>0.02</v>
      </c>
      <c r="AN89" s="112" t="e">
        <f>IF(AA89&gt;=0,AM89/AL89,"-")</f>
        <v>#DIV/0!</v>
      </c>
    </row>
    <row r="90" spans="2:40" ht="15.75" customHeight="1" x14ac:dyDescent="0.2">
      <c r="B90" s="23">
        <v>82</v>
      </c>
      <c r="C90" s="72" t="str">
        <f t="shared" si="22"/>
        <v/>
      </c>
      <c r="D90" s="72"/>
      <c r="E90" s="28"/>
      <c r="F90" s="28"/>
      <c r="G90" s="28"/>
      <c r="H90" s="28"/>
      <c r="I90">
        <f t="shared" si="0"/>
        <v>0</v>
      </c>
      <c r="J90" s="24" t="str">
        <f t="shared" si="1"/>
        <v>陰</v>
      </c>
      <c r="K90" s="37">
        <f t="shared" si="16"/>
        <v>0</v>
      </c>
      <c r="L90" s="25" t="str">
        <f t="shared" si="5"/>
        <v>OK</v>
      </c>
      <c r="M90" s="23"/>
      <c r="N90" s="26"/>
      <c r="O90" s="23" t="s">
        <v>42</v>
      </c>
      <c r="P90" s="73">
        <f t="shared" si="19"/>
        <v>0</v>
      </c>
      <c r="Q90" s="73"/>
      <c r="R90" s="43">
        <f t="shared" si="17"/>
        <v>0.02</v>
      </c>
      <c r="S90" s="67">
        <f t="shared" si="20"/>
        <v>2</v>
      </c>
      <c r="T90" s="84" t="str">
        <f t="shared" si="2"/>
        <v/>
      </c>
      <c r="U90" s="84"/>
      <c r="V90" s="117" t="e">
        <f t="shared" si="7"/>
        <v>#VALUE!</v>
      </c>
      <c r="W90" s="23"/>
      <c r="X90" s="26"/>
      <c r="Y90" s="65"/>
      <c r="Z90" s="67">
        <f t="shared" si="15"/>
        <v>0.02</v>
      </c>
      <c r="AA90" s="74" t="str">
        <f t="shared" si="14"/>
        <v/>
      </c>
      <c r="AB90" s="74"/>
      <c r="AC90" s="75" t="str">
        <f t="shared" si="21"/>
        <v/>
      </c>
      <c r="AD90" s="75"/>
      <c r="AE90" s="1">
        <v>1</v>
      </c>
      <c r="AG90" t="s">
        <v>51</v>
      </c>
      <c r="AH90" t="s">
        <v>51</v>
      </c>
      <c r="AJ90">
        <f t="shared" si="18"/>
        <v>0</v>
      </c>
      <c r="AK90" t="e">
        <f>IF(AA90&gt;=0,AJ90/AL90,"-")</f>
        <v>#DIV/0!</v>
      </c>
      <c r="AL90">
        <f>F90-G90</f>
        <v>0</v>
      </c>
      <c r="AM90">
        <f>ABS(P90-Z90)</f>
        <v>0.02</v>
      </c>
      <c r="AN90" s="112" t="e">
        <f>IF(AA90&gt;=0,AM90/AL90,"-")</f>
        <v>#DIV/0!</v>
      </c>
    </row>
    <row r="91" spans="2:40" ht="15.75" customHeight="1" x14ac:dyDescent="0.2">
      <c r="B91" s="23">
        <v>83</v>
      </c>
      <c r="C91" s="72" t="str">
        <f t="shared" si="22"/>
        <v/>
      </c>
      <c r="D91" s="72"/>
      <c r="E91" s="28"/>
      <c r="F91" s="28"/>
      <c r="G91" s="28"/>
      <c r="H91" s="28"/>
      <c r="I91">
        <f t="shared" si="0"/>
        <v>0</v>
      </c>
      <c r="J91" s="24" t="str">
        <f t="shared" si="1"/>
        <v>陰</v>
      </c>
      <c r="K91" s="37">
        <f t="shared" si="16"/>
        <v>0</v>
      </c>
      <c r="L91" s="25" t="str">
        <f t="shared" si="5"/>
        <v>OK</v>
      </c>
      <c r="M91" s="23"/>
      <c r="N91" s="26"/>
      <c r="O91" s="23" t="s">
        <v>42</v>
      </c>
      <c r="P91" s="73">
        <f t="shared" si="19"/>
        <v>0</v>
      </c>
      <c r="Q91" s="73"/>
      <c r="R91" s="43">
        <f t="shared" si="17"/>
        <v>0.02</v>
      </c>
      <c r="S91" s="67">
        <f t="shared" si="20"/>
        <v>2</v>
      </c>
      <c r="T91" s="84" t="str">
        <f t="shared" si="2"/>
        <v/>
      </c>
      <c r="U91" s="84"/>
      <c r="V91" s="117" t="e">
        <f t="shared" si="7"/>
        <v>#VALUE!</v>
      </c>
      <c r="W91" s="23"/>
      <c r="X91" s="26"/>
      <c r="Y91" s="65"/>
      <c r="Z91" s="67">
        <f t="shared" si="15"/>
        <v>0.02</v>
      </c>
      <c r="AA91" s="74" t="str">
        <f t="shared" si="14"/>
        <v/>
      </c>
      <c r="AB91" s="74"/>
      <c r="AC91" s="75" t="str">
        <f t="shared" si="21"/>
        <v/>
      </c>
      <c r="AD91" s="75"/>
      <c r="AE91" s="1">
        <v>1</v>
      </c>
      <c r="AG91" t="s">
        <v>51</v>
      </c>
      <c r="AH91" t="s">
        <v>51</v>
      </c>
      <c r="AJ91">
        <f t="shared" si="18"/>
        <v>0</v>
      </c>
      <c r="AK91" t="e">
        <f>IF(AA91&gt;=0,AJ91/AL91,"-")</f>
        <v>#DIV/0!</v>
      </c>
      <c r="AL91">
        <f>F91-G91</f>
        <v>0</v>
      </c>
      <c r="AM91">
        <f>ABS(P91-Z91)</f>
        <v>0.02</v>
      </c>
      <c r="AN91" s="112" t="e">
        <f>IF(AA91&gt;=0,AM91/AL91,"-")</f>
        <v>#DIV/0!</v>
      </c>
    </row>
    <row r="92" spans="2:40" ht="15.75" customHeight="1" x14ac:dyDescent="0.2">
      <c r="B92" s="23">
        <v>84</v>
      </c>
      <c r="C92" s="72" t="str">
        <f t="shared" si="22"/>
        <v/>
      </c>
      <c r="D92" s="72"/>
      <c r="E92" s="28"/>
      <c r="F92" s="28"/>
      <c r="G92" s="28"/>
      <c r="H92" s="28"/>
      <c r="I92">
        <f t="shared" si="0"/>
        <v>0</v>
      </c>
      <c r="J92" s="24" t="str">
        <f t="shared" si="1"/>
        <v>陰</v>
      </c>
      <c r="K92" s="37">
        <f t="shared" si="16"/>
        <v>0</v>
      </c>
      <c r="L92" s="25" t="str">
        <f t="shared" si="5"/>
        <v>OK</v>
      </c>
      <c r="M92" s="23"/>
      <c r="N92" s="26"/>
      <c r="O92" s="23" t="s">
        <v>43</v>
      </c>
      <c r="P92" s="73">
        <f t="shared" si="19"/>
        <v>0</v>
      </c>
      <c r="Q92" s="73"/>
      <c r="R92" s="43">
        <f t="shared" si="17"/>
        <v>-0.02</v>
      </c>
      <c r="S92" s="67">
        <f t="shared" si="20"/>
        <v>2</v>
      </c>
      <c r="T92" s="84" t="str">
        <f t="shared" si="2"/>
        <v/>
      </c>
      <c r="U92" s="84"/>
      <c r="V92" s="117" t="e">
        <f t="shared" si="7"/>
        <v>#VALUE!</v>
      </c>
      <c r="W92" s="23"/>
      <c r="X92" s="26"/>
      <c r="Y92" s="65"/>
      <c r="Z92" s="67">
        <f t="shared" si="15"/>
        <v>-0.02</v>
      </c>
      <c r="AA92" s="74" t="str">
        <f t="shared" si="14"/>
        <v/>
      </c>
      <c r="AB92" s="74"/>
      <c r="AC92" s="75" t="str">
        <f t="shared" si="21"/>
        <v/>
      </c>
      <c r="AD92" s="75"/>
      <c r="AE92" s="1">
        <v>5</v>
      </c>
      <c r="AG92" t="s">
        <v>51</v>
      </c>
      <c r="AH92" t="s">
        <v>51</v>
      </c>
      <c r="AJ92">
        <f t="shared" si="18"/>
        <v>0</v>
      </c>
      <c r="AK92" t="e">
        <f>IF(AA92&gt;=0,AJ92/AL92,"-")</f>
        <v>#DIV/0!</v>
      </c>
      <c r="AL92">
        <f>F92-G92</f>
        <v>0</v>
      </c>
      <c r="AM92">
        <f>ABS(P92-Z92)</f>
        <v>0.02</v>
      </c>
      <c r="AN92" s="112" t="e">
        <f>IF(AA92&gt;=0,AM92/AL92,"-")</f>
        <v>#DIV/0!</v>
      </c>
    </row>
    <row r="93" spans="2:40" ht="15.75" customHeight="1" x14ac:dyDescent="0.2">
      <c r="B93" s="23">
        <v>85</v>
      </c>
      <c r="C93" s="72" t="str">
        <f t="shared" si="22"/>
        <v/>
      </c>
      <c r="D93" s="72"/>
      <c r="E93" s="28"/>
      <c r="F93" s="28"/>
      <c r="G93" s="28"/>
      <c r="H93" s="28"/>
      <c r="I93">
        <f t="shared" si="0"/>
        <v>0</v>
      </c>
      <c r="J93" s="24" t="str">
        <f t="shared" si="1"/>
        <v>陰</v>
      </c>
      <c r="K93" s="37">
        <f t="shared" si="16"/>
        <v>0</v>
      </c>
      <c r="L93" s="25" t="str">
        <f t="shared" si="5"/>
        <v>OK</v>
      </c>
      <c r="M93" s="23"/>
      <c r="N93" s="26"/>
      <c r="O93" s="23" t="s">
        <v>43</v>
      </c>
      <c r="P93" s="73">
        <f t="shared" si="19"/>
        <v>0</v>
      </c>
      <c r="Q93" s="73"/>
      <c r="R93" s="43">
        <f t="shared" si="17"/>
        <v>-0.02</v>
      </c>
      <c r="S93" s="67">
        <f t="shared" si="20"/>
        <v>2</v>
      </c>
      <c r="T93" s="84" t="str">
        <f t="shared" si="2"/>
        <v/>
      </c>
      <c r="U93" s="84"/>
      <c r="V93" s="117" t="e">
        <f t="shared" si="7"/>
        <v>#VALUE!</v>
      </c>
      <c r="W93" s="23"/>
      <c r="X93" s="26"/>
      <c r="Y93" s="65"/>
      <c r="Z93" s="67">
        <f t="shared" si="15"/>
        <v>-0.02</v>
      </c>
      <c r="AA93" s="74" t="str">
        <f t="shared" si="14"/>
        <v/>
      </c>
      <c r="AB93" s="74"/>
      <c r="AC93" s="75" t="str">
        <f t="shared" si="21"/>
        <v/>
      </c>
      <c r="AD93" s="75"/>
      <c r="AE93" s="1">
        <v>1</v>
      </c>
      <c r="AG93" t="s">
        <v>51</v>
      </c>
      <c r="AH93" t="s">
        <v>51</v>
      </c>
      <c r="AJ93">
        <f t="shared" si="18"/>
        <v>0</v>
      </c>
      <c r="AK93" t="e">
        <f>IF(AA93&gt;=0,AJ93/AL93,"-")</f>
        <v>#DIV/0!</v>
      </c>
      <c r="AL93">
        <f>F93-G93</f>
        <v>0</v>
      </c>
      <c r="AM93">
        <f>ABS(P93-Z93)</f>
        <v>0.02</v>
      </c>
      <c r="AN93" s="112" t="e">
        <f>IF(AA93&gt;=0,AM93/AL93,"-")</f>
        <v>#DIV/0!</v>
      </c>
    </row>
    <row r="94" spans="2:40" ht="15.75" customHeight="1" x14ac:dyDescent="0.2">
      <c r="B94" s="23">
        <v>86</v>
      </c>
      <c r="C94" s="72" t="str">
        <f t="shared" si="22"/>
        <v/>
      </c>
      <c r="D94" s="72"/>
      <c r="E94" s="28"/>
      <c r="F94" s="28"/>
      <c r="G94" s="28"/>
      <c r="H94" s="28"/>
      <c r="I94">
        <f t="shared" si="0"/>
        <v>0</v>
      </c>
      <c r="J94" s="24" t="str">
        <f t="shared" si="1"/>
        <v>陰</v>
      </c>
      <c r="K94" s="37">
        <f t="shared" si="16"/>
        <v>0</v>
      </c>
      <c r="L94" s="25" t="str">
        <f t="shared" si="5"/>
        <v>OK</v>
      </c>
      <c r="M94" s="23"/>
      <c r="N94" s="26"/>
      <c r="O94" s="23" t="s">
        <v>42</v>
      </c>
      <c r="P94" s="73">
        <f t="shared" si="19"/>
        <v>0</v>
      </c>
      <c r="Q94" s="73"/>
      <c r="R94" s="43">
        <f t="shared" si="17"/>
        <v>0.02</v>
      </c>
      <c r="S94" s="67">
        <f t="shared" si="20"/>
        <v>2</v>
      </c>
      <c r="T94" s="84" t="str">
        <f t="shared" si="2"/>
        <v/>
      </c>
      <c r="U94" s="84"/>
      <c r="V94" s="117" t="e">
        <f t="shared" si="7"/>
        <v>#VALUE!</v>
      </c>
      <c r="W94" s="23"/>
      <c r="X94" s="26"/>
      <c r="Y94" s="65"/>
      <c r="Z94" s="67">
        <f t="shared" si="15"/>
        <v>0.02</v>
      </c>
      <c r="AA94" s="74" t="str">
        <f t="shared" si="14"/>
        <v/>
      </c>
      <c r="AB94" s="74"/>
      <c r="AC94" s="75" t="str">
        <f t="shared" si="21"/>
        <v/>
      </c>
      <c r="AD94" s="75"/>
      <c r="AE94" s="1">
        <v>2</v>
      </c>
      <c r="AG94" t="s">
        <v>49</v>
      </c>
      <c r="AH94" t="s">
        <v>51</v>
      </c>
      <c r="AJ94">
        <f t="shared" si="18"/>
        <v>0</v>
      </c>
      <c r="AK94" t="e">
        <f>IF(AA94&gt;=0,AJ94/AL94,"-")</f>
        <v>#DIV/0!</v>
      </c>
      <c r="AL94">
        <f>F94-G94</f>
        <v>0</v>
      </c>
      <c r="AM94">
        <f>ABS(P94-Z94)</f>
        <v>0.02</v>
      </c>
      <c r="AN94" s="112" t="e">
        <f>IF(AA94&gt;=0,AM94/AL94,"-")</f>
        <v>#DIV/0!</v>
      </c>
    </row>
    <row r="95" spans="2:40" ht="15.75" customHeight="1" x14ac:dyDescent="0.2">
      <c r="B95" s="23">
        <v>87</v>
      </c>
      <c r="C95" s="72" t="str">
        <f t="shared" si="22"/>
        <v/>
      </c>
      <c r="D95" s="72"/>
      <c r="E95" s="28"/>
      <c r="F95" s="28"/>
      <c r="G95" s="28"/>
      <c r="H95" s="28"/>
      <c r="I95">
        <f t="shared" si="0"/>
        <v>0</v>
      </c>
      <c r="J95" s="24" t="str">
        <f t="shared" si="1"/>
        <v>陰</v>
      </c>
      <c r="K95" s="37">
        <f t="shared" si="16"/>
        <v>0</v>
      </c>
      <c r="L95" s="25" t="str">
        <f t="shared" si="5"/>
        <v>OK</v>
      </c>
      <c r="M95" s="23"/>
      <c r="N95" s="26"/>
      <c r="O95" s="23" t="s">
        <v>42</v>
      </c>
      <c r="P95" s="73">
        <f t="shared" si="19"/>
        <v>0</v>
      </c>
      <c r="Q95" s="73"/>
      <c r="R95" s="43">
        <f t="shared" si="17"/>
        <v>0.02</v>
      </c>
      <c r="S95" s="67">
        <f t="shared" si="20"/>
        <v>2</v>
      </c>
      <c r="T95" s="84" t="str">
        <f t="shared" si="2"/>
        <v/>
      </c>
      <c r="U95" s="84"/>
      <c r="V95" s="117" t="e">
        <f t="shared" si="7"/>
        <v>#VALUE!</v>
      </c>
      <c r="W95" s="23"/>
      <c r="X95" s="26"/>
      <c r="Y95" s="65"/>
      <c r="Z95" s="67">
        <f t="shared" si="15"/>
        <v>0.02</v>
      </c>
      <c r="AA95" s="74" t="str">
        <f t="shared" si="14"/>
        <v/>
      </c>
      <c r="AB95" s="74"/>
      <c r="AC95" s="75" t="str">
        <f t="shared" si="21"/>
        <v/>
      </c>
      <c r="AD95" s="75"/>
      <c r="AE95" s="1">
        <v>1</v>
      </c>
      <c r="AG95" t="s">
        <v>51</v>
      </c>
      <c r="AH95" t="s">
        <v>51</v>
      </c>
      <c r="AJ95">
        <f t="shared" si="18"/>
        <v>0</v>
      </c>
      <c r="AK95" t="e">
        <f>IF(AA95&gt;=0,AJ95/AL95,"-")</f>
        <v>#DIV/0!</v>
      </c>
      <c r="AL95">
        <f>F95-G95</f>
        <v>0</v>
      </c>
      <c r="AM95">
        <f>ABS(P95-Z95)</f>
        <v>0.02</v>
      </c>
      <c r="AN95" s="112" t="e">
        <f>IF(AA95&gt;=0,AM95/AL95,"-")</f>
        <v>#DIV/0!</v>
      </c>
    </row>
    <row r="96" spans="2:40" ht="15.75" customHeight="1" x14ac:dyDescent="0.2">
      <c r="B96" s="23">
        <v>88</v>
      </c>
      <c r="C96" s="72" t="str">
        <f t="shared" si="22"/>
        <v/>
      </c>
      <c r="D96" s="72"/>
      <c r="E96" s="28"/>
      <c r="F96" s="28"/>
      <c r="G96" s="28"/>
      <c r="H96" s="28"/>
      <c r="I96">
        <f t="shared" si="0"/>
        <v>0</v>
      </c>
      <c r="J96" s="24" t="str">
        <f t="shared" si="1"/>
        <v>陰</v>
      </c>
      <c r="K96" s="37">
        <f t="shared" si="16"/>
        <v>0</v>
      </c>
      <c r="L96" s="25" t="str">
        <f t="shared" si="5"/>
        <v>OK</v>
      </c>
      <c r="M96" s="23"/>
      <c r="N96" s="26"/>
      <c r="O96" s="23" t="s">
        <v>43</v>
      </c>
      <c r="P96" s="73">
        <f t="shared" si="19"/>
        <v>0</v>
      </c>
      <c r="Q96" s="73"/>
      <c r="R96" s="43">
        <f t="shared" si="17"/>
        <v>-0.02</v>
      </c>
      <c r="S96" s="67">
        <f t="shared" si="20"/>
        <v>2</v>
      </c>
      <c r="T96" s="84" t="str">
        <f t="shared" si="2"/>
        <v/>
      </c>
      <c r="U96" s="84"/>
      <c r="V96" s="117" t="e">
        <f t="shared" si="7"/>
        <v>#VALUE!</v>
      </c>
      <c r="W96" s="23"/>
      <c r="X96" s="26"/>
      <c r="Y96" s="65"/>
      <c r="Z96" s="67">
        <f t="shared" si="15"/>
        <v>-0.02</v>
      </c>
      <c r="AA96" s="74" t="str">
        <f t="shared" si="14"/>
        <v/>
      </c>
      <c r="AB96" s="74"/>
      <c r="AC96" s="75" t="str">
        <f t="shared" si="21"/>
        <v/>
      </c>
      <c r="AD96" s="75"/>
      <c r="AE96" s="1">
        <v>1</v>
      </c>
      <c r="AG96" t="s">
        <v>51</v>
      </c>
      <c r="AH96" t="s">
        <v>54</v>
      </c>
      <c r="AJ96">
        <f t="shared" si="18"/>
        <v>0</v>
      </c>
      <c r="AK96" t="e">
        <f>IF(AA96&gt;=0,AJ96/AL96,"-")</f>
        <v>#DIV/0!</v>
      </c>
      <c r="AL96">
        <f>F96-G96</f>
        <v>0</v>
      </c>
      <c r="AM96">
        <f>ABS(P96-Z96)</f>
        <v>0.02</v>
      </c>
      <c r="AN96" s="112" t="e">
        <f>IF(AA96&gt;=0,AM96/AL96,"-")</f>
        <v>#DIV/0!</v>
      </c>
    </row>
    <row r="97" spans="2:40" ht="15.75" customHeight="1" x14ac:dyDescent="0.2">
      <c r="B97" s="23">
        <v>89</v>
      </c>
      <c r="C97" s="72" t="str">
        <f t="shared" si="22"/>
        <v/>
      </c>
      <c r="D97" s="72"/>
      <c r="E97" s="28"/>
      <c r="F97" s="28"/>
      <c r="G97" s="28"/>
      <c r="H97" s="28"/>
      <c r="I97">
        <f t="shared" si="0"/>
        <v>0</v>
      </c>
      <c r="J97" s="24" t="str">
        <f t="shared" si="1"/>
        <v>陰</v>
      </c>
      <c r="K97" s="37">
        <f t="shared" si="16"/>
        <v>0</v>
      </c>
      <c r="L97" s="25" t="str">
        <f t="shared" si="5"/>
        <v>OK</v>
      </c>
      <c r="M97" s="23"/>
      <c r="N97" s="26"/>
      <c r="O97" s="23" t="s">
        <v>43</v>
      </c>
      <c r="P97" s="73">
        <f t="shared" si="19"/>
        <v>0</v>
      </c>
      <c r="Q97" s="73"/>
      <c r="R97" s="43">
        <f t="shared" si="17"/>
        <v>-0.02</v>
      </c>
      <c r="S97" s="67">
        <f t="shared" si="20"/>
        <v>2</v>
      </c>
      <c r="T97" s="84" t="str">
        <f t="shared" si="2"/>
        <v/>
      </c>
      <c r="U97" s="84"/>
      <c r="V97" s="117" t="e">
        <f t="shared" si="7"/>
        <v>#VALUE!</v>
      </c>
      <c r="W97" s="23"/>
      <c r="X97" s="26"/>
      <c r="Y97" s="65"/>
      <c r="Z97" s="67">
        <f t="shared" si="15"/>
        <v>-0.02</v>
      </c>
      <c r="AA97" s="74" t="str">
        <f t="shared" si="14"/>
        <v/>
      </c>
      <c r="AB97" s="74"/>
      <c r="AC97" s="75" t="str">
        <f t="shared" si="21"/>
        <v/>
      </c>
      <c r="AD97" s="75"/>
      <c r="AE97" s="1">
        <v>2</v>
      </c>
      <c r="AG97" t="s">
        <v>51</v>
      </c>
      <c r="AH97" t="s">
        <v>54</v>
      </c>
      <c r="AJ97">
        <f t="shared" si="18"/>
        <v>0</v>
      </c>
      <c r="AK97" t="e">
        <f>IF(AA97&gt;=0,AJ97/AL97,"-")</f>
        <v>#DIV/0!</v>
      </c>
      <c r="AL97">
        <f>F97-G97</f>
        <v>0</v>
      </c>
      <c r="AM97">
        <f>ABS(P97-Z97)</f>
        <v>0.02</v>
      </c>
      <c r="AN97" s="112" t="e">
        <f>IF(AA97&gt;=0,AM97/AL97,"-")</f>
        <v>#DIV/0!</v>
      </c>
    </row>
    <row r="98" spans="2:40" ht="15.75" customHeight="1" x14ac:dyDescent="0.2">
      <c r="B98" s="23">
        <v>90</v>
      </c>
      <c r="C98" s="72" t="str">
        <f t="shared" si="22"/>
        <v/>
      </c>
      <c r="D98" s="72"/>
      <c r="E98" s="28"/>
      <c r="F98" s="28"/>
      <c r="G98" s="28"/>
      <c r="H98" s="28"/>
      <c r="I98">
        <f t="shared" si="0"/>
        <v>0</v>
      </c>
      <c r="J98" s="24" t="str">
        <f t="shared" si="1"/>
        <v>陰</v>
      </c>
      <c r="K98" s="37">
        <f t="shared" si="16"/>
        <v>0</v>
      </c>
      <c r="L98" s="25" t="str">
        <f t="shared" si="5"/>
        <v>OK</v>
      </c>
      <c r="M98" s="23"/>
      <c r="N98" s="26"/>
      <c r="O98" s="23" t="s">
        <v>43</v>
      </c>
      <c r="P98" s="73">
        <f t="shared" si="19"/>
        <v>0</v>
      </c>
      <c r="Q98" s="73"/>
      <c r="R98" s="43">
        <f t="shared" si="17"/>
        <v>-0.02</v>
      </c>
      <c r="S98" s="67">
        <f t="shared" si="20"/>
        <v>2</v>
      </c>
      <c r="T98" s="84" t="str">
        <f t="shared" si="2"/>
        <v/>
      </c>
      <c r="U98" s="84"/>
      <c r="V98" s="117" t="e">
        <f t="shared" si="7"/>
        <v>#VALUE!</v>
      </c>
      <c r="W98" s="23"/>
      <c r="X98" s="26"/>
      <c r="Y98" s="65"/>
      <c r="Z98" s="67">
        <f t="shared" si="15"/>
        <v>-0.02</v>
      </c>
      <c r="AA98" s="74" t="str">
        <f t="shared" si="14"/>
        <v/>
      </c>
      <c r="AB98" s="74"/>
      <c r="AC98" s="75" t="str">
        <f t="shared" si="21"/>
        <v/>
      </c>
      <c r="AD98" s="75"/>
      <c r="AE98" s="1">
        <v>1</v>
      </c>
      <c r="AG98" t="s">
        <v>51</v>
      </c>
      <c r="AH98" t="s">
        <v>51</v>
      </c>
      <c r="AJ98">
        <f t="shared" si="18"/>
        <v>0</v>
      </c>
      <c r="AK98" t="e">
        <f>IF(AA98&gt;=0,AJ98/AL98,"-")</f>
        <v>#DIV/0!</v>
      </c>
      <c r="AL98">
        <f>F98-G98</f>
        <v>0</v>
      </c>
      <c r="AM98">
        <f>ABS(P98-Z98)</f>
        <v>0.02</v>
      </c>
      <c r="AN98" s="112" t="e">
        <f>IF(AA98&gt;=0,AM98/AL98,"-")</f>
        <v>#DIV/0!</v>
      </c>
    </row>
    <row r="99" spans="2:40" ht="15.75" customHeight="1" x14ac:dyDescent="0.2">
      <c r="B99" s="23">
        <v>91</v>
      </c>
      <c r="C99" s="72" t="str">
        <f t="shared" si="22"/>
        <v/>
      </c>
      <c r="D99" s="72"/>
      <c r="E99" s="28"/>
      <c r="F99" s="28"/>
      <c r="G99" s="28"/>
      <c r="H99" s="28"/>
      <c r="I99">
        <f t="shared" si="0"/>
        <v>0</v>
      </c>
      <c r="J99" s="24" t="str">
        <f t="shared" si="1"/>
        <v>陰</v>
      </c>
      <c r="K99" s="37">
        <f t="shared" si="16"/>
        <v>0</v>
      </c>
      <c r="L99" s="25" t="str">
        <f>IF(K99&gt;=I99*3,"OK","NG")</f>
        <v>OK</v>
      </c>
      <c r="M99" s="23"/>
      <c r="N99" s="26"/>
      <c r="O99" s="23" t="s">
        <v>43</v>
      </c>
      <c r="P99" s="73">
        <f t="shared" si="19"/>
        <v>0</v>
      </c>
      <c r="Q99" s="73"/>
      <c r="R99" s="43">
        <f t="shared" si="17"/>
        <v>-0.02</v>
      </c>
      <c r="S99" s="67">
        <f t="shared" si="20"/>
        <v>2</v>
      </c>
      <c r="T99" s="84" t="str">
        <f t="shared" si="2"/>
        <v/>
      </c>
      <c r="U99" s="84"/>
      <c r="V99" s="117" t="e">
        <f t="shared" si="7"/>
        <v>#VALUE!</v>
      </c>
      <c r="W99" s="23"/>
      <c r="X99" s="26"/>
      <c r="Y99" s="65"/>
      <c r="Z99" s="67">
        <f t="shared" si="15"/>
        <v>-0.02</v>
      </c>
      <c r="AA99" s="74" t="str">
        <f t="shared" si="14"/>
        <v/>
      </c>
      <c r="AB99" s="74"/>
      <c r="AC99" s="75" t="str">
        <f t="shared" si="21"/>
        <v/>
      </c>
      <c r="AD99" s="75"/>
      <c r="AE99" s="1">
        <v>1</v>
      </c>
      <c r="AG99" t="s">
        <v>51</v>
      </c>
      <c r="AH99" t="s">
        <v>51</v>
      </c>
      <c r="AJ99">
        <f t="shared" si="18"/>
        <v>0</v>
      </c>
      <c r="AK99" t="e">
        <f>IF(AA99&gt;=0,AJ99/AL99,"-")</f>
        <v>#DIV/0!</v>
      </c>
      <c r="AL99">
        <f>F99-G99</f>
        <v>0</v>
      </c>
      <c r="AM99">
        <f>ABS(P99-Z99)</f>
        <v>0.02</v>
      </c>
      <c r="AN99" s="112" t="e">
        <f>IF(AA99&gt;=0,AM99/AL99,"-")</f>
        <v>#DIV/0!</v>
      </c>
    </row>
    <row r="100" spans="2:40" ht="15.75" customHeight="1" x14ac:dyDescent="0.2">
      <c r="B100" s="23">
        <v>92</v>
      </c>
      <c r="C100" s="72" t="str">
        <f t="shared" si="22"/>
        <v/>
      </c>
      <c r="D100" s="72"/>
      <c r="E100" s="28"/>
      <c r="F100" s="28"/>
      <c r="G100" s="28"/>
      <c r="H100" s="28"/>
      <c r="I100">
        <f t="shared" si="0"/>
        <v>0</v>
      </c>
      <c r="J100" s="24" t="str">
        <f t="shared" si="1"/>
        <v>陰</v>
      </c>
      <c r="K100" s="37">
        <f t="shared" si="16"/>
        <v>0</v>
      </c>
      <c r="L100" s="25" t="str">
        <f t="shared" si="5"/>
        <v>OK</v>
      </c>
      <c r="M100" s="23"/>
      <c r="N100" s="26"/>
      <c r="O100" s="23" t="s">
        <v>43</v>
      </c>
      <c r="P100" s="73">
        <f t="shared" si="19"/>
        <v>0</v>
      </c>
      <c r="Q100" s="73"/>
      <c r="R100" s="43">
        <f t="shared" si="17"/>
        <v>-0.02</v>
      </c>
      <c r="S100" s="67">
        <f t="shared" si="20"/>
        <v>2</v>
      </c>
      <c r="T100" s="84" t="str">
        <f t="shared" si="2"/>
        <v/>
      </c>
      <c r="U100" s="84"/>
      <c r="V100" s="117" t="e">
        <f t="shared" si="7"/>
        <v>#VALUE!</v>
      </c>
      <c r="W100" s="23"/>
      <c r="X100" s="26"/>
      <c r="Y100" s="65"/>
      <c r="Z100" s="67">
        <f t="shared" si="15"/>
        <v>-0.02</v>
      </c>
      <c r="AA100" s="74" t="str">
        <f t="shared" si="14"/>
        <v/>
      </c>
      <c r="AB100" s="74"/>
      <c r="AC100" s="75" t="str">
        <f t="shared" si="21"/>
        <v/>
      </c>
      <c r="AD100" s="75"/>
      <c r="AE100" s="1">
        <v>2</v>
      </c>
      <c r="AG100" t="s">
        <v>51</v>
      </c>
      <c r="AH100" t="s">
        <v>49</v>
      </c>
      <c r="AJ100">
        <f t="shared" si="18"/>
        <v>0</v>
      </c>
      <c r="AK100" t="e">
        <f>IF(AA100&gt;=0,AJ100/AL100,"-")</f>
        <v>#DIV/0!</v>
      </c>
      <c r="AL100">
        <f>F100-G100</f>
        <v>0</v>
      </c>
      <c r="AM100">
        <f>ABS(P100-Z100)</f>
        <v>0.02</v>
      </c>
      <c r="AN100" s="112" t="e">
        <f>IF(AA100&gt;=0,AM100/AL100,"-")</f>
        <v>#DIV/0!</v>
      </c>
    </row>
    <row r="101" spans="2:40" ht="15.75" customHeight="1" x14ac:dyDescent="0.2">
      <c r="B101" s="23">
        <v>93</v>
      </c>
      <c r="C101" s="72" t="str">
        <f t="shared" si="22"/>
        <v/>
      </c>
      <c r="D101" s="72"/>
      <c r="E101" s="28"/>
      <c r="F101" s="28"/>
      <c r="G101" s="28"/>
      <c r="H101" s="28"/>
      <c r="I101">
        <f t="shared" si="0"/>
        <v>0</v>
      </c>
      <c r="J101" s="24" t="str">
        <f t="shared" si="1"/>
        <v>陰</v>
      </c>
      <c r="K101" s="37">
        <f t="shared" si="16"/>
        <v>0</v>
      </c>
      <c r="L101" s="25" t="str">
        <f t="shared" si="5"/>
        <v>OK</v>
      </c>
      <c r="M101" s="23"/>
      <c r="N101" s="26"/>
      <c r="O101" s="23" t="s">
        <v>43</v>
      </c>
      <c r="P101" s="73">
        <f t="shared" si="19"/>
        <v>0</v>
      </c>
      <c r="Q101" s="73"/>
      <c r="R101" s="43">
        <f t="shared" si="17"/>
        <v>-0.02</v>
      </c>
      <c r="S101" s="67">
        <f t="shared" si="20"/>
        <v>2</v>
      </c>
      <c r="T101" s="84" t="str">
        <f t="shared" si="2"/>
        <v/>
      </c>
      <c r="U101" s="84"/>
      <c r="V101" s="117" t="e">
        <f t="shared" si="7"/>
        <v>#VALUE!</v>
      </c>
      <c r="W101" s="23"/>
      <c r="X101" s="26"/>
      <c r="Y101" s="65"/>
      <c r="Z101" s="67">
        <f t="shared" si="15"/>
        <v>-0.02</v>
      </c>
      <c r="AA101" s="74" t="str">
        <f t="shared" si="14"/>
        <v/>
      </c>
      <c r="AB101" s="74"/>
      <c r="AC101" s="75" t="str">
        <f t="shared" si="21"/>
        <v/>
      </c>
      <c r="AD101" s="75"/>
      <c r="AE101" s="1">
        <v>1</v>
      </c>
      <c r="AG101" t="s">
        <v>51</v>
      </c>
      <c r="AH101" t="s">
        <v>54</v>
      </c>
      <c r="AJ101">
        <f t="shared" si="18"/>
        <v>0</v>
      </c>
      <c r="AK101" t="e">
        <f>IF(AA101&gt;=0,AJ101/AL101,"-")</f>
        <v>#DIV/0!</v>
      </c>
      <c r="AL101">
        <f>F101-G101</f>
        <v>0</v>
      </c>
      <c r="AM101">
        <f>ABS(P101-Z101)</f>
        <v>0.02</v>
      </c>
      <c r="AN101" s="112" t="e">
        <f>IF(AA101&gt;=0,AM101/AL101,"-")</f>
        <v>#DIV/0!</v>
      </c>
    </row>
    <row r="102" spans="2:40" ht="15.75" customHeight="1" x14ac:dyDescent="0.2">
      <c r="B102" s="23">
        <v>94</v>
      </c>
      <c r="C102" s="72" t="str">
        <f t="shared" si="22"/>
        <v/>
      </c>
      <c r="D102" s="72"/>
      <c r="E102" s="28"/>
      <c r="F102" s="28"/>
      <c r="G102" s="28"/>
      <c r="H102" s="28"/>
      <c r="I102">
        <f t="shared" si="0"/>
        <v>0</v>
      </c>
      <c r="J102" s="24" t="str">
        <f t="shared" si="1"/>
        <v>陰</v>
      </c>
      <c r="K102" s="37">
        <f t="shared" si="16"/>
        <v>0</v>
      </c>
      <c r="L102" s="25" t="str">
        <f t="shared" si="5"/>
        <v>OK</v>
      </c>
      <c r="M102" s="23"/>
      <c r="N102" s="26"/>
      <c r="O102" s="23" t="s">
        <v>43</v>
      </c>
      <c r="P102" s="73">
        <f t="shared" si="19"/>
        <v>0</v>
      </c>
      <c r="Q102" s="73"/>
      <c r="R102" s="43">
        <f t="shared" si="17"/>
        <v>-0.02</v>
      </c>
      <c r="S102" s="67">
        <f t="shared" si="20"/>
        <v>2</v>
      </c>
      <c r="T102" s="84" t="str">
        <f t="shared" si="2"/>
        <v/>
      </c>
      <c r="U102" s="84"/>
      <c r="V102" s="117" t="e">
        <f t="shared" si="7"/>
        <v>#VALUE!</v>
      </c>
      <c r="W102" s="23"/>
      <c r="X102" s="26"/>
      <c r="Y102" s="65"/>
      <c r="Z102" s="67">
        <f t="shared" si="15"/>
        <v>-0.02</v>
      </c>
      <c r="AA102" s="74" t="str">
        <f t="shared" si="14"/>
        <v/>
      </c>
      <c r="AB102" s="74"/>
      <c r="AC102" s="75" t="str">
        <f t="shared" si="21"/>
        <v/>
      </c>
      <c r="AD102" s="75"/>
      <c r="AE102" s="1">
        <v>2</v>
      </c>
      <c r="AG102" t="s">
        <v>51</v>
      </c>
      <c r="AH102" t="s">
        <v>51</v>
      </c>
      <c r="AJ102">
        <f t="shared" si="18"/>
        <v>0</v>
      </c>
      <c r="AK102" t="e">
        <f>IF(AA102&gt;=0,AJ102/AL102,"-")</f>
        <v>#DIV/0!</v>
      </c>
      <c r="AL102">
        <f>F102-G102</f>
        <v>0</v>
      </c>
      <c r="AM102">
        <f>ABS(P102-Z102)</f>
        <v>0.02</v>
      </c>
      <c r="AN102" s="112" t="e">
        <f>IF(AA102&gt;=0,AM102/AL102,"-")</f>
        <v>#DIV/0!</v>
      </c>
    </row>
    <row r="103" spans="2:40" ht="15.75" customHeight="1" x14ac:dyDescent="0.2">
      <c r="B103" s="23">
        <v>95</v>
      </c>
      <c r="C103" s="72" t="str">
        <f t="shared" si="22"/>
        <v/>
      </c>
      <c r="D103" s="72"/>
      <c r="E103" s="28"/>
      <c r="F103" s="28"/>
      <c r="G103" s="28"/>
      <c r="H103" s="28"/>
      <c r="I103">
        <f t="shared" si="0"/>
        <v>0</v>
      </c>
      <c r="J103" s="24" t="str">
        <f t="shared" si="1"/>
        <v>陰</v>
      </c>
      <c r="K103" s="37">
        <f t="shared" si="16"/>
        <v>0</v>
      </c>
      <c r="L103" s="25" t="str">
        <f t="shared" si="5"/>
        <v>OK</v>
      </c>
      <c r="M103" s="23"/>
      <c r="N103" s="26"/>
      <c r="O103" s="23" t="s">
        <v>43</v>
      </c>
      <c r="P103" s="73">
        <f t="shared" si="19"/>
        <v>0</v>
      </c>
      <c r="Q103" s="73"/>
      <c r="R103" s="43">
        <f t="shared" si="17"/>
        <v>-0.02</v>
      </c>
      <c r="S103" s="67">
        <f t="shared" si="20"/>
        <v>2</v>
      </c>
      <c r="T103" s="84" t="str">
        <f t="shared" si="2"/>
        <v/>
      </c>
      <c r="U103" s="84"/>
      <c r="V103" s="117" t="e">
        <f t="shared" si="7"/>
        <v>#VALUE!</v>
      </c>
      <c r="W103" s="23"/>
      <c r="X103" s="26"/>
      <c r="Y103" s="65"/>
      <c r="Z103" s="67">
        <f t="shared" si="15"/>
        <v>-0.02</v>
      </c>
      <c r="AA103" s="74" t="str">
        <f t="shared" si="14"/>
        <v/>
      </c>
      <c r="AB103" s="74"/>
      <c r="AC103" s="75" t="str">
        <f t="shared" si="21"/>
        <v/>
      </c>
      <c r="AD103" s="75"/>
      <c r="AE103" s="1">
        <v>1</v>
      </c>
      <c r="AG103" t="s">
        <v>51</v>
      </c>
      <c r="AH103" t="s">
        <v>51</v>
      </c>
      <c r="AJ103">
        <f t="shared" si="18"/>
        <v>0</v>
      </c>
      <c r="AK103" t="e">
        <f>IF(AA103&gt;=0,AJ103/AL103,"-")</f>
        <v>#DIV/0!</v>
      </c>
      <c r="AL103">
        <f>F103-G103</f>
        <v>0</v>
      </c>
      <c r="AM103">
        <f>ABS(P103-Z103)</f>
        <v>0.02</v>
      </c>
      <c r="AN103" s="112" t="e">
        <f>IF(AA103&gt;=0,AM103/AL103,"-")</f>
        <v>#DIV/0!</v>
      </c>
    </row>
    <row r="104" spans="2:40" ht="15.75" customHeight="1" x14ac:dyDescent="0.2">
      <c r="B104" s="23">
        <v>96</v>
      </c>
      <c r="C104" s="72" t="str">
        <f t="shared" si="22"/>
        <v/>
      </c>
      <c r="D104" s="72"/>
      <c r="E104" s="28"/>
      <c r="F104" s="28"/>
      <c r="G104" s="28"/>
      <c r="H104" s="28"/>
      <c r="I104">
        <f t="shared" si="0"/>
        <v>0</v>
      </c>
      <c r="J104" s="24" t="str">
        <f t="shared" si="1"/>
        <v>陰</v>
      </c>
      <c r="K104" s="37">
        <f t="shared" si="16"/>
        <v>0</v>
      </c>
      <c r="L104" s="25" t="str">
        <f t="shared" si="5"/>
        <v>OK</v>
      </c>
      <c r="M104" s="23"/>
      <c r="N104" s="26"/>
      <c r="O104" s="23" t="s">
        <v>43</v>
      </c>
      <c r="P104" s="73">
        <f t="shared" si="19"/>
        <v>0</v>
      </c>
      <c r="Q104" s="73"/>
      <c r="R104" s="43">
        <f t="shared" si="17"/>
        <v>-0.02</v>
      </c>
      <c r="S104" s="67">
        <f t="shared" si="20"/>
        <v>2</v>
      </c>
      <c r="T104" s="84" t="str">
        <f t="shared" si="2"/>
        <v/>
      </c>
      <c r="U104" s="84"/>
      <c r="V104" s="117" t="e">
        <f t="shared" si="7"/>
        <v>#VALUE!</v>
      </c>
      <c r="W104" s="23"/>
      <c r="X104" s="26"/>
      <c r="Y104" s="65"/>
      <c r="Z104" s="43">
        <f t="shared" ref="Z104:Z108" si="23">IF(O104="買",Y104-0.02,Y104+0.02)</f>
        <v>-0.02</v>
      </c>
      <c r="AA104" s="74" t="str">
        <f t="shared" si="14"/>
        <v/>
      </c>
      <c r="AB104" s="74"/>
      <c r="AC104" s="75" t="str">
        <f t="shared" si="21"/>
        <v/>
      </c>
      <c r="AD104" s="75"/>
      <c r="AE104" s="1">
        <v>1</v>
      </c>
      <c r="AG104" t="s">
        <v>51</v>
      </c>
      <c r="AH104" t="s">
        <v>54</v>
      </c>
      <c r="AJ104">
        <f t="shared" si="18"/>
        <v>0</v>
      </c>
      <c r="AK104" t="e">
        <f>IF(AA104&gt;=0,AJ104/AL104,"-")</f>
        <v>#DIV/0!</v>
      </c>
      <c r="AL104">
        <f>F104-G104</f>
        <v>0</v>
      </c>
      <c r="AM104">
        <f>ABS(P104-Z104)</f>
        <v>0.02</v>
      </c>
      <c r="AN104" s="112" t="e">
        <f>IF(AA104&gt;=0,AM104/AL104,"-")</f>
        <v>#DIV/0!</v>
      </c>
    </row>
    <row r="105" spans="2:40" ht="15.75" customHeight="1" x14ac:dyDescent="0.2">
      <c r="B105" s="23">
        <v>97</v>
      </c>
      <c r="C105" s="72" t="str">
        <f t="shared" si="22"/>
        <v/>
      </c>
      <c r="D105" s="72"/>
      <c r="E105" s="28"/>
      <c r="F105" s="28"/>
      <c r="G105" s="28"/>
      <c r="H105" s="28"/>
      <c r="I105">
        <f t="shared" si="0"/>
        <v>0</v>
      </c>
      <c r="J105" s="24" t="str">
        <f t="shared" si="1"/>
        <v>陰</v>
      </c>
      <c r="K105" s="37">
        <f t="shared" si="16"/>
        <v>0</v>
      </c>
      <c r="L105" s="25" t="str">
        <f t="shared" si="5"/>
        <v>OK</v>
      </c>
      <c r="M105" s="23"/>
      <c r="N105" s="26"/>
      <c r="O105" s="23" t="s">
        <v>43</v>
      </c>
      <c r="P105" s="73">
        <f t="shared" si="19"/>
        <v>0</v>
      </c>
      <c r="Q105" s="73"/>
      <c r="R105" s="43">
        <f t="shared" si="17"/>
        <v>-0.02</v>
      </c>
      <c r="S105" s="67">
        <f t="shared" si="20"/>
        <v>2</v>
      </c>
      <c r="T105" s="84" t="str">
        <f t="shared" si="2"/>
        <v/>
      </c>
      <c r="U105" s="84"/>
      <c r="V105" s="117" t="e">
        <f t="shared" si="7"/>
        <v>#VALUE!</v>
      </c>
      <c r="W105" s="23"/>
      <c r="X105" s="26"/>
      <c r="Y105" s="65"/>
      <c r="Z105" s="43">
        <f t="shared" si="23"/>
        <v>-0.02</v>
      </c>
      <c r="AA105" s="74" t="str">
        <f>IF(X105="","",ROUNDDOWN((IF(O105="売",P105-Z105,Z105-P105))*V105*10000000/81,0))</f>
        <v/>
      </c>
      <c r="AB105" s="74"/>
      <c r="AC105" s="75" t="str">
        <f t="shared" si="21"/>
        <v/>
      </c>
      <c r="AD105" s="75"/>
      <c r="AE105" s="1">
        <v>8</v>
      </c>
      <c r="AG105" t="s">
        <v>49</v>
      </c>
      <c r="AH105" t="s">
        <v>54</v>
      </c>
      <c r="AJ105">
        <f t="shared" si="18"/>
        <v>0</v>
      </c>
      <c r="AK105" t="e">
        <f>IF(AA105&gt;=0,AJ105/AL105,"-")</f>
        <v>#DIV/0!</v>
      </c>
      <c r="AL105">
        <f>F105-G105</f>
        <v>0</v>
      </c>
      <c r="AM105">
        <f>ABS(P105-Z105)</f>
        <v>0.02</v>
      </c>
      <c r="AN105" s="112" t="e">
        <f>IF(AA105&gt;=0,AM105/AL105,"-")</f>
        <v>#DIV/0!</v>
      </c>
    </row>
    <row r="106" spans="2:40" ht="15.75" customHeight="1" x14ac:dyDescent="0.2">
      <c r="B106" s="23">
        <v>98</v>
      </c>
      <c r="C106" s="72" t="str">
        <f t="shared" si="22"/>
        <v/>
      </c>
      <c r="D106" s="72"/>
      <c r="E106" s="28"/>
      <c r="F106" s="28"/>
      <c r="G106" s="28"/>
      <c r="H106" s="28"/>
      <c r="I106">
        <f t="shared" si="0"/>
        <v>0</v>
      </c>
      <c r="J106" s="24" t="str">
        <f t="shared" si="1"/>
        <v>陰</v>
      </c>
      <c r="K106" s="37">
        <f t="shared" si="16"/>
        <v>0</v>
      </c>
      <c r="L106" s="25" t="str">
        <f t="shared" si="5"/>
        <v>OK</v>
      </c>
      <c r="M106" s="23"/>
      <c r="N106" s="26"/>
      <c r="O106" s="23" t="s">
        <v>43</v>
      </c>
      <c r="P106" s="73">
        <f t="shared" si="19"/>
        <v>0</v>
      </c>
      <c r="Q106" s="73"/>
      <c r="R106" s="43">
        <f t="shared" si="17"/>
        <v>-0.02</v>
      </c>
      <c r="S106" s="67">
        <f t="shared" si="20"/>
        <v>2</v>
      </c>
      <c r="T106" s="84" t="str">
        <f t="shared" si="2"/>
        <v/>
      </c>
      <c r="U106" s="84"/>
      <c r="V106" s="117" t="e">
        <f t="shared" si="7"/>
        <v>#VALUE!</v>
      </c>
      <c r="W106" s="23"/>
      <c r="X106" s="26"/>
      <c r="Y106" s="65"/>
      <c r="Z106" s="43">
        <f t="shared" si="23"/>
        <v>-0.02</v>
      </c>
      <c r="AA106" s="74" t="str">
        <f>IF(X106="","",ROUNDDOWN((IF(O106="売",P106-Z106,Z106-P106))*V106*10000000/81,0))</f>
        <v/>
      </c>
      <c r="AB106" s="74"/>
      <c r="AC106" s="75" t="str">
        <f t="shared" si="21"/>
        <v/>
      </c>
      <c r="AD106" s="75"/>
      <c r="AE106" s="1">
        <v>3</v>
      </c>
      <c r="AG106" t="s">
        <v>51</v>
      </c>
      <c r="AH106" t="s">
        <v>51</v>
      </c>
      <c r="AJ106">
        <f t="shared" si="18"/>
        <v>0</v>
      </c>
      <c r="AK106" t="e">
        <f>IF(AA106&gt;=0,AJ106/AL106,"-")</f>
        <v>#DIV/0!</v>
      </c>
      <c r="AL106">
        <f>F106-G106</f>
        <v>0</v>
      </c>
      <c r="AM106">
        <f>ABS(P106-Z106)</f>
        <v>0.02</v>
      </c>
      <c r="AN106" s="112" t="e">
        <f>IF(AA106&gt;=0,AM106/AL106,"-")</f>
        <v>#DIV/0!</v>
      </c>
    </row>
    <row r="107" spans="2:40" ht="15.75" customHeight="1" x14ac:dyDescent="0.2">
      <c r="B107" s="23">
        <v>99</v>
      </c>
      <c r="C107" s="72" t="str">
        <f t="shared" si="22"/>
        <v/>
      </c>
      <c r="D107" s="72"/>
      <c r="E107" s="28"/>
      <c r="F107" s="28"/>
      <c r="G107" s="28"/>
      <c r="H107" s="28"/>
      <c r="I107">
        <f t="shared" si="0"/>
        <v>0</v>
      </c>
      <c r="J107" s="24" t="str">
        <f t="shared" si="1"/>
        <v>陰</v>
      </c>
      <c r="K107" s="37">
        <f t="shared" si="16"/>
        <v>0</v>
      </c>
      <c r="L107" s="25" t="str">
        <f t="shared" si="5"/>
        <v>OK</v>
      </c>
      <c r="M107" s="23"/>
      <c r="N107" s="26"/>
      <c r="O107" s="23" t="s">
        <v>43</v>
      </c>
      <c r="P107" s="73">
        <f t="shared" si="19"/>
        <v>0</v>
      </c>
      <c r="Q107" s="73"/>
      <c r="R107" s="43">
        <f t="shared" si="17"/>
        <v>-0.02</v>
      </c>
      <c r="S107" s="67">
        <f t="shared" si="20"/>
        <v>2</v>
      </c>
      <c r="T107" s="84" t="str">
        <f t="shared" si="2"/>
        <v/>
      </c>
      <c r="U107" s="84"/>
      <c r="V107" s="117" t="e">
        <f t="shared" si="7"/>
        <v>#VALUE!</v>
      </c>
      <c r="W107" s="23"/>
      <c r="X107" s="26"/>
      <c r="Y107" s="65"/>
      <c r="Z107" s="43">
        <f t="shared" si="23"/>
        <v>-0.02</v>
      </c>
      <c r="AA107" s="74" t="str">
        <f>IF(X107="","",ROUNDDOWN((IF(O107="売",P107-Z107,Z107-P107))*V107*10000000/81,0))</f>
        <v/>
      </c>
      <c r="AB107" s="74"/>
      <c r="AC107" s="75" t="str">
        <f t="shared" si="21"/>
        <v/>
      </c>
      <c r="AD107" s="75"/>
      <c r="AE107" s="1">
        <v>1</v>
      </c>
      <c r="AG107" t="s">
        <v>51</v>
      </c>
      <c r="AH107" t="s">
        <v>51</v>
      </c>
      <c r="AJ107">
        <f t="shared" si="18"/>
        <v>0</v>
      </c>
      <c r="AK107" t="e">
        <f>IF(AA107&gt;=0,AJ107/AL107,"-")</f>
        <v>#DIV/0!</v>
      </c>
      <c r="AL107">
        <f>F107-G107</f>
        <v>0</v>
      </c>
      <c r="AM107">
        <f>ABS(P107-Z107)</f>
        <v>0.02</v>
      </c>
      <c r="AN107" s="112" t="e">
        <f>IF(AA107&gt;=0,AM107/AL107,"-")</f>
        <v>#DIV/0!</v>
      </c>
    </row>
    <row r="108" spans="2:40" ht="15.75" customHeight="1" x14ac:dyDescent="0.2">
      <c r="B108" s="23">
        <v>100</v>
      </c>
      <c r="C108" s="72" t="str">
        <f t="shared" si="22"/>
        <v/>
      </c>
      <c r="D108" s="72"/>
      <c r="E108" s="28"/>
      <c r="F108" s="28"/>
      <c r="G108" s="28"/>
      <c r="H108" s="28"/>
      <c r="I108">
        <f t="shared" si="0"/>
        <v>0</v>
      </c>
      <c r="J108" s="24" t="str">
        <f t="shared" si="1"/>
        <v>陰</v>
      </c>
      <c r="K108" s="37">
        <f t="shared" si="16"/>
        <v>0</v>
      </c>
      <c r="L108" s="25" t="str">
        <f t="shared" si="5"/>
        <v>OK</v>
      </c>
      <c r="M108" s="23"/>
      <c r="N108" s="26"/>
      <c r="O108" s="23" t="s">
        <v>43</v>
      </c>
      <c r="P108" s="73">
        <f t="shared" si="19"/>
        <v>0</v>
      </c>
      <c r="Q108" s="73"/>
      <c r="R108" s="43">
        <f t="shared" si="17"/>
        <v>-0.02</v>
      </c>
      <c r="S108" s="67">
        <f t="shared" si="20"/>
        <v>2</v>
      </c>
      <c r="T108" s="84" t="str">
        <f t="shared" si="2"/>
        <v/>
      </c>
      <c r="U108" s="84"/>
      <c r="V108" s="117" t="e">
        <f t="shared" si="7"/>
        <v>#VALUE!</v>
      </c>
      <c r="W108" s="23"/>
      <c r="X108" s="26"/>
      <c r="Y108" s="65"/>
      <c r="Z108" s="43">
        <f t="shared" si="23"/>
        <v>-0.02</v>
      </c>
      <c r="AA108" s="74" t="str">
        <f>IF(X108="","",ROUNDDOWN((IF(O108="売",P108-Z108,Z108-P108))*V108*10000000/81,0))</f>
        <v/>
      </c>
      <c r="AB108" s="74"/>
      <c r="AC108" s="75" t="str">
        <f t="shared" si="21"/>
        <v/>
      </c>
      <c r="AD108" s="75"/>
      <c r="AE108" s="1">
        <v>1</v>
      </c>
      <c r="AG108" t="s">
        <v>51</v>
      </c>
      <c r="AH108" t="s">
        <v>51</v>
      </c>
      <c r="AJ108">
        <f t="shared" si="18"/>
        <v>0</v>
      </c>
      <c r="AK108" t="e">
        <f>IF(AA108&gt;=0,AJ108/AL108,"-")</f>
        <v>#DIV/0!</v>
      </c>
      <c r="AL108">
        <f>F108-G108</f>
        <v>0</v>
      </c>
      <c r="AM108">
        <f>ABS(P108-Z108)</f>
        <v>0.02</v>
      </c>
      <c r="AN108" s="112" t="e">
        <f>IF(AA108&gt;=0,AM108/AL108,"-")</f>
        <v>#DIV/0!</v>
      </c>
    </row>
  </sheetData>
  <sheetProtection selectLockedCells="1" selectUnlockedCells="1"/>
  <mergeCells count="539">
    <mergeCell ref="D3:R3"/>
    <mergeCell ref="B2:C2"/>
    <mergeCell ref="D2:M2"/>
    <mergeCell ref="N2:O2"/>
    <mergeCell ref="P2:Q2"/>
    <mergeCell ref="S2:T2"/>
    <mergeCell ref="U2:V2"/>
    <mergeCell ref="W2:X2"/>
    <mergeCell ref="B3:C3"/>
    <mergeCell ref="S3:T3"/>
    <mergeCell ref="U3:Z3"/>
    <mergeCell ref="B4:C4"/>
    <mergeCell ref="D4:M4"/>
    <mergeCell ref="N4:O4"/>
    <mergeCell ref="P4:Q4"/>
    <mergeCell ref="S4:T4"/>
    <mergeCell ref="U4:V4"/>
    <mergeCell ref="W4:X4"/>
    <mergeCell ref="S5:T5"/>
    <mergeCell ref="U5:V5"/>
    <mergeCell ref="B7:B8"/>
    <mergeCell ref="C7:D8"/>
    <mergeCell ref="E7:E8"/>
    <mergeCell ref="F7:F8"/>
    <mergeCell ref="G7:G8"/>
    <mergeCell ref="H7:H8"/>
    <mergeCell ref="I7:I8"/>
    <mergeCell ref="J7:J8"/>
    <mergeCell ref="K7:K8"/>
    <mergeCell ref="L7:L8"/>
    <mergeCell ref="M7:Q7"/>
    <mergeCell ref="S7:U7"/>
    <mergeCell ref="V7:V8"/>
    <mergeCell ref="W7:Z7"/>
    <mergeCell ref="AA7:AD7"/>
    <mergeCell ref="P8:Q8"/>
    <mergeCell ref="T8:U8"/>
    <mergeCell ref="AA8:AB8"/>
    <mergeCell ref="AC8:AD8"/>
    <mergeCell ref="C9:D9"/>
    <mergeCell ref="P9:Q9"/>
    <mergeCell ref="T9:U9"/>
    <mergeCell ref="AA9:AB9"/>
    <mergeCell ref="AC9:AD9"/>
    <mergeCell ref="C10:D10"/>
    <mergeCell ref="P10:Q10"/>
    <mergeCell ref="T10:U10"/>
    <mergeCell ref="AA10:AB10"/>
    <mergeCell ref="AC10:AD10"/>
    <mergeCell ref="C11:D11"/>
    <mergeCell ref="P11:Q11"/>
    <mergeCell ref="T11:U11"/>
    <mergeCell ref="AA11:AB11"/>
    <mergeCell ref="AC11:AD11"/>
    <mergeCell ref="C12:D12"/>
    <mergeCell ref="P12:Q12"/>
    <mergeCell ref="T12:U12"/>
    <mergeCell ref="AA12:AB12"/>
    <mergeCell ref="AC12:AD12"/>
    <mergeCell ref="C13:D13"/>
    <mergeCell ref="P13:Q13"/>
    <mergeCell ref="T13:U13"/>
    <mergeCell ref="AA13:AB13"/>
    <mergeCell ref="AC13:AD13"/>
    <mergeCell ref="C14:D14"/>
    <mergeCell ref="P14:Q14"/>
    <mergeCell ref="T14:U14"/>
    <mergeCell ref="AA14:AB14"/>
    <mergeCell ref="AC14:AD14"/>
    <mergeCell ref="C15:D15"/>
    <mergeCell ref="P15:Q15"/>
    <mergeCell ref="T15:U15"/>
    <mergeCell ref="AA15:AB15"/>
    <mergeCell ref="AC15:AD15"/>
    <mergeCell ref="C16:D16"/>
    <mergeCell ref="P16:Q16"/>
    <mergeCell ref="T16:U16"/>
    <mergeCell ref="AA16:AB16"/>
    <mergeCell ref="AC16:AD16"/>
    <mergeCell ref="C17:D17"/>
    <mergeCell ref="P17:Q17"/>
    <mergeCell ref="T17:U17"/>
    <mergeCell ref="AA17:AB17"/>
    <mergeCell ref="AC17:AD17"/>
    <mergeCell ref="C18:D18"/>
    <mergeCell ref="P18:Q18"/>
    <mergeCell ref="T18:U18"/>
    <mergeCell ref="AA18:AB18"/>
    <mergeCell ref="AC18:AD18"/>
    <mergeCell ref="C19:D19"/>
    <mergeCell ref="P19:Q19"/>
    <mergeCell ref="T19:U19"/>
    <mergeCell ref="AA19:AB19"/>
    <mergeCell ref="AC19:AD19"/>
    <mergeCell ref="C20:D20"/>
    <mergeCell ref="P20:Q20"/>
    <mergeCell ref="T20:U20"/>
    <mergeCell ref="AA20:AB20"/>
    <mergeCell ref="AC20:AD20"/>
    <mergeCell ref="C21:D21"/>
    <mergeCell ref="P21:Q21"/>
    <mergeCell ref="T21:U21"/>
    <mergeCell ref="AA21:AB21"/>
    <mergeCell ref="AC21:AD21"/>
    <mergeCell ref="C22:D22"/>
    <mergeCell ref="P22:Q22"/>
    <mergeCell ref="T22:U22"/>
    <mergeCell ref="AA22:AB22"/>
    <mergeCell ref="AC22:AD22"/>
    <mergeCell ref="C23:D23"/>
    <mergeCell ref="P23:Q23"/>
    <mergeCell ref="T23:U23"/>
    <mergeCell ref="AA23:AB23"/>
    <mergeCell ref="AC23:AD23"/>
    <mergeCell ref="C24:D24"/>
    <mergeCell ref="P24:Q24"/>
    <mergeCell ref="T24:U24"/>
    <mergeCell ref="AA24:AB24"/>
    <mergeCell ref="AC24:AD24"/>
    <mergeCell ref="C25:D25"/>
    <mergeCell ref="P25:Q25"/>
    <mergeCell ref="T25:U25"/>
    <mergeCell ref="AA25:AB25"/>
    <mergeCell ref="AC25:AD25"/>
    <mergeCell ref="C26:D26"/>
    <mergeCell ref="P26:Q26"/>
    <mergeCell ref="T26:U26"/>
    <mergeCell ref="AA26:AB26"/>
    <mergeCell ref="AC26:AD26"/>
    <mergeCell ref="C27:D27"/>
    <mergeCell ref="P27:Q27"/>
    <mergeCell ref="T27:U27"/>
    <mergeCell ref="AA27:AB27"/>
    <mergeCell ref="AC27:AD27"/>
    <mergeCell ref="C28:D28"/>
    <mergeCell ref="P28:Q28"/>
    <mergeCell ref="T28:U28"/>
    <mergeCell ref="AA28:AB28"/>
    <mergeCell ref="AC28:AD28"/>
    <mergeCell ref="C29:D29"/>
    <mergeCell ref="P29:Q29"/>
    <mergeCell ref="T29:U29"/>
    <mergeCell ref="AA29:AB29"/>
    <mergeCell ref="AC29:AD29"/>
    <mergeCell ref="C30:D30"/>
    <mergeCell ref="P30:Q30"/>
    <mergeCell ref="T30:U30"/>
    <mergeCell ref="AA30:AB30"/>
    <mergeCell ref="AC30:AD30"/>
    <mergeCell ref="C31:D31"/>
    <mergeCell ref="P31:Q31"/>
    <mergeCell ref="T31:U31"/>
    <mergeCell ref="AA31:AB31"/>
    <mergeCell ref="AC31:AD31"/>
    <mergeCell ref="C32:D32"/>
    <mergeCell ref="P32:Q32"/>
    <mergeCell ref="T32:U32"/>
    <mergeCell ref="AA32:AB32"/>
    <mergeCell ref="AC32:AD32"/>
    <mergeCell ref="C33:D33"/>
    <mergeCell ref="P33:Q33"/>
    <mergeCell ref="T33:U33"/>
    <mergeCell ref="AA33:AB33"/>
    <mergeCell ref="AC33:AD33"/>
    <mergeCell ref="C34:D34"/>
    <mergeCell ref="P34:Q34"/>
    <mergeCell ref="T34:U34"/>
    <mergeCell ref="AA34:AB34"/>
    <mergeCell ref="AC34:AD34"/>
    <mergeCell ref="C35:D35"/>
    <mergeCell ref="P35:Q35"/>
    <mergeCell ref="T35:U35"/>
    <mergeCell ref="AA35:AB35"/>
    <mergeCell ref="AC35:AD35"/>
    <mergeCell ref="C36:D36"/>
    <mergeCell ref="P36:Q36"/>
    <mergeCell ref="T36:U36"/>
    <mergeCell ref="AA36:AB36"/>
    <mergeCell ref="AC36:AD36"/>
    <mergeCell ref="C37:D37"/>
    <mergeCell ref="P37:Q37"/>
    <mergeCell ref="T37:U37"/>
    <mergeCell ref="AA37:AB37"/>
    <mergeCell ref="AC37:AD37"/>
    <mergeCell ref="C38:D38"/>
    <mergeCell ref="P38:Q38"/>
    <mergeCell ref="T38:U38"/>
    <mergeCell ref="AA38:AB38"/>
    <mergeCell ref="AC38:AD38"/>
    <mergeCell ref="C39:D39"/>
    <mergeCell ref="P39:Q39"/>
    <mergeCell ref="T39:U39"/>
    <mergeCell ref="AA39:AB39"/>
    <mergeCell ref="AC39:AD39"/>
    <mergeCell ref="C40:D40"/>
    <mergeCell ref="P40:Q40"/>
    <mergeCell ref="T40:U40"/>
    <mergeCell ref="AA40:AB40"/>
    <mergeCell ref="AC40:AD40"/>
    <mergeCell ref="C41:D41"/>
    <mergeCell ref="P41:Q41"/>
    <mergeCell ref="T41:U41"/>
    <mergeCell ref="AA41:AB41"/>
    <mergeCell ref="AC41:AD41"/>
    <mergeCell ref="C42:D42"/>
    <mergeCell ref="P42:Q42"/>
    <mergeCell ref="T42:U42"/>
    <mergeCell ref="AA42:AB42"/>
    <mergeCell ref="AC42:AD42"/>
    <mergeCell ref="C43:D43"/>
    <mergeCell ref="P43:Q43"/>
    <mergeCell ref="T43:U43"/>
    <mergeCell ref="AA43:AB43"/>
    <mergeCell ref="AC43:AD43"/>
    <mergeCell ref="C44:D44"/>
    <mergeCell ref="P44:Q44"/>
    <mergeCell ref="T44:U44"/>
    <mergeCell ref="AA44:AB44"/>
    <mergeCell ref="AC44:AD44"/>
    <mergeCell ref="C45:D45"/>
    <mergeCell ref="P45:Q45"/>
    <mergeCell ref="T45:U45"/>
    <mergeCell ref="AA45:AB45"/>
    <mergeCell ref="AC45:AD45"/>
    <mergeCell ref="C46:D46"/>
    <mergeCell ref="P46:Q46"/>
    <mergeCell ref="T46:U46"/>
    <mergeCell ref="AA46:AB46"/>
    <mergeCell ref="AC46:AD46"/>
    <mergeCell ref="C47:D47"/>
    <mergeCell ref="P47:Q47"/>
    <mergeCell ref="T47:U47"/>
    <mergeCell ref="AA47:AB47"/>
    <mergeCell ref="AC47:AD47"/>
    <mergeCell ref="C48:D48"/>
    <mergeCell ref="P48:Q48"/>
    <mergeCell ref="T48:U48"/>
    <mergeCell ref="AA48:AB48"/>
    <mergeCell ref="AC48:AD48"/>
    <mergeCell ref="C49:D49"/>
    <mergeCell ref="P49:Q49"/>
    <mergeCell ref="T49:U49"/>
    <mergeCell ref="AA49:AB49"/>
    <mergeCell ref="AC49:AD49"/>
    <mergeCell ref="C50:D50"/>
    <mergeCell ref="P50:Q50"/>
    <mergeCell ref="T50:U50"/>
    <mergeCell ref="AA50:AB50"/>
    <mergeCell ref="AC50:AD50"/>
    <mergeCell ref="C51:D51"/>
    <mergeCell ref="P51:Q51"/>
    <mergeCell ref="T51:U51"/>
    <mergeCell ref="AA51:AB51"/>
    <mergeCell ref="AC51:AD51"/>
    <mergeCell ref="C52:D52"/>
    <mergeCell ref="P52:Q52"/>
    <mergeCell ref="T52:U52"/>
    <mergeCell ref="AA52:AB52"/>
    <mergeCell ref="AC52:AD52"/>
    <mergeCell ref="C53:D53"/>
    <mergeCell ref="P53:Q53"/>
    <mergeCell ref="T53:U53"/>
    <mergeCell ref="AA53:AB53"/>
    <mergeCell ref="AC53:AD53"/>
    <mergeCell ref="C54:D54"/>
    <mergeCell ref="P54:Q54"/>
    <mergeCell ref="T54:U54"/>
    <mergeCell ref="AA54:AB54"/>
    <mergeCell ref="AC54:AD54"/>
    <mergeCell ref="C55:D55"/>
    <mergeCell ref="P55:Q55"/>
    <mergeCell ref="T55:U55"/>
    <mergeCell ref="AA55:AB55"/>
    <mergeCell ref="AC55:AD55"/>
    <mergeCell ref="C56:D56"/>
    <mergeCell ref="P56:Q56"/>
    <mergeCell ref="T56:U56"/>
    <mergeCell ref="AA56:AB56"/>
    <mergeCell ref="AC56:AD56"/>
    <mergeCell ref="C57:D57"/>
    <mergeCell ref="P57:Q57"/>
    <mergeCell ref="T57:U57"/>
    <mergeCell ref="AA57:AB57"/>
    <mergeCell ref="AC57:AD57"/>
    <mergeCell ref="C58:D58"/>
    <mergeCell ref="P58:Q58"/>
    <mergeCell ref="T58:U58"/>
    <mergeCell ref="AA58:AB58"/>
    <mergeCell ref="AC58:AD58"/>
    <mergeCell ref="C59:D59"/>
    <mergeCell ref="P59:Q59"/>
    <mergeCell ref="T59:U59"/>
    <mergeCell ref="AA59:AB59"/>
    <mergeCell ref="AC59:AD59"/>
    <mergeCell ref="C60:D60"/>
    <mergeCell ref="P60:Q60"/>
    <mergeCell ref="T60:U60"/>
    <mergeCell ref="AA60:AB60"/>
    <mergeCell ref="AC60:AD60"/>
    <mergeCell ref="C61:D61"/>
    <mergeCell ref="P61:Q61"/>
    <mergeCell ref="T61:U61"/>
    <mergeCell ref="AA61:AB61"/>
    <mergeCell ref="AC61:AD61"/>
    <mergeCell ref="C62:D62"/>
    <mergeCell ref="P62:Q62"/>
    <mergeCell ref="T62:U62"/>
    <mergeCell ref="AA62:AB62"/>
    <mergeCell ref="AC62:AD62"/>
    <mergeCell ref="C63:D63"/>
    <mergeCell ref="P63:Q63"/>
    <mergeCell ref="T63:U63"/>
    <mergeCell ref="AA63:AB63"/>
    <mergeCell ref="AC63:AD63"/>
    <mergeCell ref="C64:D64"/>
    <mergeCell ref="P64:Q64"/>
    <mergeCell ref="T64:U64"/>
    <mergeCell ref="AA64:AB64"/>
    <mergeCell ref="AC64:AD64"/>
    <mergeCell ref="C65:D65"/>
    <mergeCell ref="P65:Q65"/>
    <mergeCell ref="T65:U65"/>
    <mergeCell ref="AA65:AB65"/>
    <mergeCell ref="AC65:AD65"/>
    <mergeCell ref="C66:D66"/>
    <mergeCell ref="P66:Q66"/>
    <mergeCell ref="T66:U66"/>
    <mergeCell ref="AA66:AB66"/>
    <mergeCell ref="AC66:AD66"/>
    <mergeCell ref="C67:D67"/>
    <mergeCell ref="P67:Q67"/>
    <mergeCell ref="T67:U67"/>
    <mergeCell ref="AA67:AB67"/>
    <mergeCell ref="AC67:AD67"/>
    <mergeCell ref="C68:D68"/>
    <mergeCell ref="P68:Q68"/>
    <mergeCell ref="T68:U68"/>
    <mergeCell ref="AA68:AB68"/>
    <mergeCell ref="AC68:AD68"/>
    <mergeCell ref="C69:D69"/>
    <mergeCell ref="P69:Q69"/>
    <mergeCell ref="T69:U69"/>
    <mergeCell ref="AA69:AB69"/>
    <mergeCell ref="AC69:AD69"/>
    <mergeCell ref="C70:D70"/>
    <mergeCell ref="P70:Q70"/>
    <mergeCell ref="T70:U70"/>
    <mergeCell ref="AA70:AB70"/>
    <mergeCell ref="AC70:AD70"/>
    <mergeCell ref="C71:D71"/>
    <mergeCell ref="P71:Q71"/>
    <mergeCell ref="T71:U71"/>
    <mergeCell ref="AA71:AB71"/>
    <mergeCell ref="AC71:AD71"/>
    <mergeCell ref="C72:D72"/>
    <mergeCell ref="P72:Q72"/>
    <mergeCell ref="T72:U72"/>
    <mergeCell ref="AA72:AB72"/>
    <mergeCell ref="AC72:AD72"/>
    <mergeCell ref="C73:D73"/>
    <mergeCell ref="P73:Q73"/>
    <mergeCell ref="T73:U73"/>
    <mergeCell ref="AA73:AB73"/>
    <mergeCell ref="AC73:AD73"/>
    <mergeCell ref="C74:D74"/>
    <mergeCell ref="P74:Q74"/>
    <mergeCell ref="T74:U74"/>
    <mergeCell ref="AA74:AB74"/>
    <mergeCell ref="AC74:AD74"/>
    <mergeCell ref="C75:D75"/>
    <mergeCell ref="P75:Q75"/>
    <mergeCell ref="T75:U75"/>
    <mergeCell ref="AA75:AB75"/>
    <mergeCell ref="AC75:AD75"/>
    <mergeCell ref="C76:D76"/>
    <mergeCell ref="P76:Q76"/>
    <mergeCell ref="T76:U76"/>
    <mergeCell ref="AA76:AB76"/>
    <mergeCell ref="AC76:AD76"/>
    <mergeCell ref="C77:D77"/>
    <mergeCell ref="P77:Q77"/>
    <mergeCell ref="T77:U77"/>
    <mergeCell ref="AA77:AB77"/>
    <mergeCell ref="AC77:AD77"/>
    <mergeCell ref="C78:D78"/>
    <mergeCell ref="P78:Q78"/>
    <mergeCell ref="T78:U78"/>
    <mergeCell ref="AA78:AB78"/>
    <mergeCell ref="AC78:AD78"/>
    <mergeCell ref="C79:D79"/>
    <mergeCell ref="P79:Q79"/>
    <mergeCell ref="T79:U79"/>
    <mergeCell ref="AA79:AB79"/>
    <mergeCell ref="AC79:AD79"/>
    <mergeCell ref="C80:D80"/>
    <mergeCell ref="P80:Q80"/>
    <mergeCell ref="T80:U80"/>
    <mergeCell ref="AA80:AB80"/>
    <mergeCell ref="AC80:AD80"/>
    <mergeCell ref="C81:D81"/>
    <mergeCell ref="P81:Q81"/>
    <mergeCell ref="T81:U81"/>
    <mergeCell ref="AA81:AB81"/>
    <mergeCell ref="AC81:AD81"/>
    <mergeCell ref="C82:D82"/>
    <mergeCell ref="P82:Q82"/>
    <mergeCell ref="T82:U82"/>
    <mergeCell ref="AA82:AB82"/>
    <mergeCell ref="AC82:AD82"/>
    <mergeCell ref="C83:D83"/>
    <mergeCell ref="P83:Q83"/>
    <mergeCell ref="T83:U83"/>
    <mergeCell ref="AA83:AB83"/>
    <mergeCell ref="AC83:AD83"/>
    <mergeCell ref="C84:D84"/>
    <mergeCell ref="P84:Q84"/>
    <mergeCell ref="T84:U84"/>
    <mergeCell ref="AA84:AB84"/>
    <mergeCell ref="AC84:AD84"/>
    <mergeCell ref="C85:D85"/>
    <mergeCell ref="P85:Q85"/>
    <mergeCell ref="T85:U85"/>
    <mergeCell ref="AA85:AB85"/>
    <mergeCell ref="AC85:AD85"/>
    <mergeCell ref="C86:D86"/>
    <mergeCell ref="P86:Q86"/>
    <mergeCell ref="T86:U86"/>
    <mergeCell ref="AA86:AB86"/>
    <mergeCell ref="AC86:AD86"/>
    <mergeCell ref="C87:D87"/>
    <mergeCell ref="P87:Q87"/>
    <mergeCell ref="T87:U87"/>
    <mergeCell ref="AA87:AB87"/>
    <mergeCell ref="AC87:AD87"/>
    <mergeCell ref="C88:D88"/>
    <mergeCell ref="P88:Q88"/>
    <mergeCell ref="T88:U88"/>
    <mergeCell ref="AA88:AB88"/>
    <mergeCell ref="AC88:AD88"/>
    <mergeCell ref="C89:D89"/>
    <mergeCell ref="P89:Q89"/>
    <mergeCell ref="T89:U89"/>
    <mergeCell ref="AA89:AB89"/>
    <mergeCell ref="AC89:AD89"/>
    <mergeCell ref="C90:D90"/>
    <mergeCell ref="P90:Q90"/>
    <mergeCell ref="T90:U90"/>
    <mergeCell ref="AA90:AB90"/>
    <mergeCell ref="AC90:AD90"/>
    <mergeCell ref="C91:D91"/>
    <mergeCell ref="P91:Q91"/>
    <mergeCell ref="T91:U91"/>
    <mergeCell ref="AA91:AB91"/>
    <mergeCell ref="AC91:AD91"/>
    <mergeCell ref="C92:D92"/>
    <mergeCell ref="P92:Q92"/>
    <mergeCell ref="T92:U92"/>
    <mergeCell ref="AA92:AB92"/>
    <mergeCell ref="AC92:AD92"/>
    <mergeCell ref="C93:D93"/>
    <mergeCell ref="P93:Q93"/>
    <mergeCell ref="T93:U93"/>
    <mergeCell ref="AA93:AB93"/>
    <mergeCell ref="AC93:AD93"/>
    <mergeCell ref="C94:D94"/>
    <mergeCell ref="P94:Q94"/>
    <mergeCell ref="T94:U94"/>
    <mergeCell ref="AA94:AB94"/>
    <mergeCell ref="AC94:AD94"/>
    <mergeCell ref="C95:D95"/>
    <mergeCell ref="P95:Q95"/>
    <mergeCell ref="T95:U95"/>
    <mergeCell ref="AA95:AB95"/>
    <mergeCell ref="AC95:AD95"/>
    <mergeCell ref="C96:D96"/>
    <mergeCell ref="P96:Q96"/>
    <mergeCell ref="T96:U96"/>
    <mergeCell ref="AA96:AB96"/>
    <mergeCell ref="AC96:AD96"/>
    <mergeCell ref="C97:D97"/>
    <mergeCell ref="P97:Q97"/>
    <mergeCell ref="T97:U97"/>
    <mergeCell ref="AA97:AB97"/>
    <mergeCell ref="AC97:AD97"/>
    <mergeCell ref="C98:D98"/>
    <mergeCell ref="P98:Q98"/>
    <mergeCell ref="T98:U98"/>
    <mergeCell ref="AA98:AB98"/>
    <mergeCell ref="AC98:AD98"/>
    <mergeCell ref="C99:D99"/>
    <mergeCell ref="P99:Q99"/>
    <mergeCell ref="T99:U99"/>
    <mergeCell ref="AA99:AB99"/>
    <mergeCell ref="AC99:AD99"/>
    <mergeCell ref="C100:D100"/>
    <mergeCell ref="P100:Q100"/>
    <mergeCell ref="T100:U100"/>
    <mergeCell ref="AA100:AB100"/>
    <mergeCell ref="AC100:AD100"/>
    <mergeCell ref="C101:D101"/>
    <mergeCell ref="P101:Q101"/>
    <mergeCell ref="T101:U101"/>
    <mergeCell ref="AA101:AB101"/>
    <mergeCell ref="AC101:AD101"/>
    <mergeCell ref="C102:D102"/>
    <mergeCell ref="P102:Q102"/>
    <mergeCell ref="T102:U102"/>
    <mergeCell ref="AA102:AB102"/>
    <mergeCell ref="AC102:AD102"/>
    <mergeCell ref="C103:D103"/>
    <mergeCell ref="P103:Q103"/>
    <mergeCell ref="T103:U103"/>
    <mergeCell ref="AA103:AB103"/>
    <mergeCell ref="AC103:AD103"/>
    <mergeCell ref="C104:D104"/>
    <mergeCell ref="P104:Q104"/>
    <mergeCell ref="T104:U104"/>
    <mergeCell ref="AA104:AB104"/>
    <mergeCell ref="AC104:AD104"/>
    <mergeCell ref="C105:D105"/>
    <mergeCell ref="P105:Q105"/>
    <mergeCell ref="T105:U105"/>
    <mergeCell ref="AA105:AB105"/>
    <mergeCell ref="AC105:AD105"/>
    <mergeCell ref="C106:D106"/>
    <mergeCell ref="P106:Q106"/>
    <mergeCell ref="T106:U106"/>
    <mergeCell ref="AA106:AB106"/>
    <mergeCell ref="AC106:AD106"/>
    <mergeCell ref="C107:D107"/>
    <mergeCell ref="P107:Q107"/>
    <mergeCell ref="T107:U107"/>
    <mergeCell ref="AA107:AB107"/>
    <mergeCell ref="AC107:AD107"/>
    <mergeCell ref="C108:D108"/>
    <mergeCell ref="P108:Q108"/>
    <mergeCell ref="T108:U108"/>
    <mergeCell ref="AA108:AB108"/>
    <mergeCell ref="AC108:AD108"/>
  </mergeCells>
  <phoneticPr fontId="8"/>
  <conditionalFormatting sqref="O46">
    <cfRule type="cellIs" dxfId="19" priority="17" stopIfTrue="1" operator="equal">
      <formula>"買"</formula>
    </cfRule>
    <cfRule type="cellIs" dxfId="18" priority="18" stopIfTrue="1" operator="equal">
      <formula>"売"</formula>
    </cfRule>
  </conditionalFormatting>
  <conditionalFormatting sqref="O9:O11 O47:O56 O14:O41 O44:O45 O58:O108">
    <cfRule type="cellIs" dxfId="17" priority="19" stopIfTrue="1" operator="equal">
      <formula>"買"</formula>
    </cfRule>
    <cfRule type="cellIs" dxfId="16" priority="20" stopIfTrue="1" operator="equal">
      <formula>"売"</formula>
    </cfRule>
  </conditionalFormatting>
  <conditionalFormatting sqref="O12">
    <cfRule type="cellIs" dxfId="15" priority="21" stopIfTrue="1" operator="equal">
      <formula>"買"</formula>
    </cfRule>
    <cfRule type="cellIs" dxfId="14" priority="22" stopIfTrue="1" operator="equal">
      <formula>"売"</formula>
    </cfRule>
  </conditionalFormatting>
  <conditionalFormatting sqref="O42:O43">
    <cfRule type="cellIs" dxfId="13" priority="15" stopIfTrue="1" operator="equal">
      <formula>"買"</formula>
    </cfRule>
    <cfRule type="cellIs" dxfId="12" priority="16" stopIfTrue="1" operator="equal">
      <formula>"売"</formula>
    </cfRule>
  </conditionalFormatting>
  <conditionalFormatting sqref="O57">
    <cfRule type="cellIs" dxfId="11" priority="13" stopIfTrue="1" operator="equal">
      <formula>"買"</formula>
    </cfRule>
    <cfRule type="cellIs" dxfId="10" priority="14" stopIfTrue="1" operator="equal">
      <formula>"売"</formula>
    </cfRule>
  </conditionalFormatting>
  <conditionalFormatting sqref="O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operator="equal" allowBlank="1" showErrorMessage="1" sqref="O9:O108">
      <formula1>"買,売"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zoomScale="70" zoomScaleNormal="70" workbookViewId="0">
      <selection activeCell="Y48" sqref="Y48"/>
    </sheetView>
  </sheetViews>
  <sheetFormatPr defaultRowHeight="13" x14ac:dyDescent="0.2"/>
  <sheetData/>
  <phoneticPr fontId="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2" sqref="B32"/>
    </sheetView>
  </sheetViews>
  <sheetFormatPr defaultRowHeight="13" x14ac:dyDescent="0.2"/>
  <cols>
    <col min="1" max="16384" width="8.7265625" style="126"/>
  </cols>
  <sheetData/>
  <phoneticPr fontId="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zoomScale="90" zoomScaleNormal="90" zoomScaleSheetLayoutView="100" workbookViewId="0">
      <selection activeCell="A15" sqref="A15"/>
    </sheetView>
  </sheetViews>
  <sheetFormatPr defaultColWidth="8.90625" defaultRowHeight="17.25" customHeight="1" x14ac:dyDescent="0.2"/>
  <cols>
    <col min="1" max="1" width="3.08984375" style="29" customWidth="1"/>
    <col min="2" max="2" width="9.90625" style="30" customWidth="1"/>
    <col min="3" max="3" width="32.81640625" style="30" customWidth="1"/>
    <col min="4" max="4" width="15.7265625" style="31" customWidth="1"/>
    <col min="5" max="5" width="13" style="31" customWidth="1"/>
    <col min="6" max="6" width="15.90625" style="32" customWidth="1"/>
    <col min="7" max="9" width="15.90625" style="31" customWidth="1"/>
    <col min="10" max="10" width="15.90625" style="32" customWidth="1"/>
    <col min="11" max="11" width="15.90625" style="31" customWidth="1"/>
    <col min="12" max="12" width="15.90625" style="32" customWidth="1"/>
    <col min="13" max="16384" width="8.90625" style="29"/>
  </cols>
  <sheetData>
    <row r="2" spans="2:17" ht="17.25" customHeight="1" x14ac:dyDescent="0.2">
      <c r="B2" s="33" t="s">
        <v>44</v>
      </c>
      <c r="C2" s="33"/>
      <c r="D2" s="29"/>
    </row>
    <row r="4" spans="2:17" ht="17.25" customHeight="1" x14ac:dyDescent="0.2">
      <c r="B4" s="107" t="s">
        <v>45</v>
      </c>
      <c r="C4" s="108"/>
      <c r="D4" s="49" t="s">
        <v>0</v>
      </c>
      <c r="E4" s="49"/>
      <c r="F4" s="50" t="s">
        <v>46</v>
      </c>
      <c r="G4" s="70" t="s">
        <v>60</v>
      </c>
      <c r="H4" s="70" t="s">
        <v>61</v>
      </c>
      <c r="I4" s="70" t="s">
        <v>63</v>
      </c>
      <c r="J4" s="70" t="s">
        <v>58</v>
      </c>
      <c r="K4" s="70" t="s">
        <v>59</v>
      </c>
      <c r="L4" s="70" t="s">
        <v>57</v>
      </c>
      <c r="Q4"/>
    </row>
    <row r="5" spans="2:17" ht="17.25" customHeight="1" x14ac:dyDescent="0.2">
      <c r="B5" s="53" t="s">
        <v>81</v>
      </c>
      <c r="C5" s="53">
        <v>1</v>
      </c>
      <c r="D5" s="54" t="s">
        <v>62</v>
      </c>
      <c r="E5" s="54" t="s">
        <v>64</v>
      </c>
      <c r="F5" s="69" t="s">
        <v>82</v>
      </c>
      <c r="G5" s="46">
        <v>6</v>
      </c>
      <c r="H5" s="46">
        <v>4</v>
      </c>
      <c r="I5" s="46">
        <v>0</v>
      </c>
      <c r="J5" s="47">
        <v>326692</v>
      </c>
      <c r="K5" s="47">
        <v>1326692</v>
      </c>
      <c r="L5" s="48" t="s">
        <v>83</v>
      </c>
      <c r="Q5"/>
    </row>
    <row r="6" spans="2:17" ht="17.25" customHeight="1" x14ac:dyDescent="0.2">
      <c r="B6" s="53"/>
      <c r="C6" s="56"/>
      <c r="D6" s="54"/>
      <c r="E6" s="54"/>
      <c r="F6" s="69"/>
      <c r="G6" s="46"/>
      <c r="H6" s="46"/>
      <c r="I6" s="46"/>
      <c r="J6" s="46"/>
      <c r="K6" s="46"/>
      <c r="L6" s="55"/>
    </row>
    <row r="7" spans="2:17" ht="17.25" customHeight="1" x14ac:dyDescent="0.2">
      <c r="B7" s="51"/>
      <c r="C7" s="51"/>
      <c r="D7" s="54"/>
      <c r="E7" s="52"/>
      <c r="F7" s="68"/>
      <c r="G7" s="54"/>
      <c r="H7" s="54"/>
      <c r="I7" s="54"/>
      <c r="J7" s="46"/>
      <c r="K7" s="46"/>
      <c r="L7" s="71"/>
    </row>
    <row r="8" spans="2:17" ht="17.25" customHeight="1" x14ac:dyDescent="0.2">
      <c r="B8" s="34"/>
      <c r="C8" s="56"/>
      <c r="D8" s="54"/>
      <c r="E8" s="35"/>
      <c r="F8" s="68"/>
      <c r="G8" s="54"/>
      <c r="H8" s="54"/>
      <c r="I8" s="54"/>
      <c r="J8" s="46"/>
      <c r="K8" s="46"/>
      <c r="L8" s="46"/>
    </row>
    <row r="9" spans="2:17" ht="17.25" customHeight="1" x14ac:dyDescent="0.2">
      <c r="B9" s="34"/>
      <c r="C9" s="34"/>
      <c r="D9" s="35"/>
      <c r="E9" s="35"/>
      <c r="F9" s="36"/>
    </row>
    <row r="10" spans="2:17" ht="17.25" customHeight="1" x14ac:dyDescent="0.2">
      <c r="B10" s="34"/>
      <c r="C10" s="34"/>
      <c r="D10" s="35"/>
      <c r="E10" s="35"/>
      <c r="F10" s="36"/>
    </row>
    <row r="11" spans="2:17" ht="17.25" customHeight="1" x14ac:dyDescent="0.2">
      <c r="B11" s="34"/>
      <c r="C11" s="34"/>
      <c r="D11" s="35"/>
      <c r="E11" s="35"/>
      <c r="F11" s="36"/>
    </row>
    <row r="12" spans="2:17" ht="17.25" customHeight="1" x14ac:dyDescent="0.2">
      <c r="B12" s="34"/>
      <c r="C12" s="34"/>
      <c r="D12" s="35"/>
      <c r="E12" s="35"/>
      <c r="F12" s="36"/>
    </row>
  </sheetData>
  <sheetProtection selectLockedCells="1" selectUnlockedCells="1"/>
  <mergeCells count="1">
    <mergeCell ref="B4:C4"/>
  </mergeCells>
  <phoneticPr fontId="8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8"/>
  <sheetViews>
    <sheetView zoomScale="90" zoomScaleNormal="90" workbookViewId="0">
      <pane ySplit="8" topLeftCell="A9" activePane="bottomLeft" state="frozen"/>
      <selection pane="bottomLeft" activeCell="F29" sqref="F29"/>
    </sheetView>
  </sheetViews>
  <sheetFormatPr defaultRowHeight="13.5" customHeight="1" x14ac:dyDescent="0.2"/>
  <cols>
    <col min="1" max="1" width="2.90625" customWidth="1"/>
    <col min="2" max="18" width="6.6328125" customWidth="1"/>
    <col min="22" max="22" width="10.90625" style="1" customWidth="1"/>
  </cols>
  <sheetData>
    <row r="2" spans="2:21" ht="13.5" customHeight="1" x14ac:dyDescent="0.2">
      <c r="B2" s="102" t="s">
        <v>0</v>
      </c>
      <c r="C2" s="102"/>
      <c r="D2" s="99"/>
      <c r="E2" s="99"/>
      <c r="F2" s="102" t="s">
        <v>1</v>
      </c>
      <c r="G2" s="102"/>
      <c r="H2" s="99" t="s">
        <v>2</v>
      </c>
      <c r="I2" s="99"/>
      <c r="J2" s="102" t="s">
        <v>3</v>
      </c>
      <c r="K2" s="102"/>
      <c r="L2" s="96">
        <f>C9</f>
        <v>1000000</v>
      </c>
      <c r="M2" s="96"/>
      <c r="N2" s="102" t="s">
        <v>4</v>
      </c>
      <c r="O2" s="102"/>
      <c r="P2" s="96" t="e">
        <f>C108+R108</f>
        <v>#VALUE!</v>
      </c>
      <c r="Q2" s="96"/>
      <c r="R2" s="4"/>
      <c r="S2" s="4"/>
      <c r="T2" s="4"/>
    </row>
    <row r="3" spans="2:21" ht="57" customHeight="1" x14ac:dyDescent="0.2">
      <c r="B3" s="102" t="s">
        <v>5</v>
      </c>
      <c r="C3" s="102"/>
      <c r="D3" s="103" t="s">
        <v>47</v>
      </c>
      <c r="E3" s="103"/>
      <c r="F3" s="103"/>
      <c r="G3" s="103"/>
      <c r="H3" s="103"/>
      <c r="I3" s="103"/>
      <c r="J3" s="102" t="s">
        <v>6</v>
      </c>
      <c r="K3" s="102"/>
      <c r="L3" s="103" t="s">
        <v>48</v>
      </c>
      <c r="M3" s="103"/>
      <c r="N3" s="103"/>
      <c r="O3" s="103"/>
      <c r="P3" s="103"/>
      <c r="Q3" s="103"/>
      <c r="R3" s="4"/>
      <c r="S3" s="4"/>
    </row>
    <row r="4" spans="2:21" ht="13.5" customHeight="1" x14ac:dyDescent="0.2">
      <c r="B4" s="102" t="s">
        <v>8</v>
      </c>
      <c r="C4" s="102"/>
      <c r="D4" s="104">
        <f>SUM($R$9:$S$993)</f>
        <v>-29503</v>
      </c>
      <c r="E4" s="104"/>
      <c r="F4" s="102" t="s">
        <v>9</v>
      </c>
      <c r="G4" s="102"/>
      <c r="H4" s="105">
        <f>SUM($T$9:$U$108)</f>
        <v>-57</v>
      </c>
      <c r="I4" s="105"/>
      <c r="J4" s="97" t="s">
        <v>10</v>
      </c>
      <c r="K4" s="97"/>
      <c r="L4" s="96">
        <f>MAX($C$9:$D$990)-C9</f>
        <v>0</v>
      </c>
      <c r="M4" s="96"/>
      <c r="N4" s="97" t="s">
        <v>11</v>
      </c>
      <c r="O4" s="97"/>
      <c r="P4" s="104">
        <f>MIN($C$9:$D$990)-C9</f>
        <v>-29503</v>
      </c>
      <c r="Q4" s="104"/>
      <c r="R4" s="4"/>
      <c r="S4" s="4"/>
      <c r="T4" s="4"/>
    </row>
    <row r="5" spans="2:21" ht="13.5" customHeight="1" x14ac:dyDescent="0.2">
      <c r="B5" s="5" t="s">
        <v>12</v>
      </c>
      <c r="C5" s="3">
        <f>COUNTIF($R$9:$R$990,"&gt;0")</f>
        <v>0</v>
      </c>
      <c r="D5" s="2" t="s">
        <v>13</v>
      </c>
      <c r="E5" s="6">
        <f>COUNTIF($R$9:$R$990,"&lt;0")</f>
        <v>1</v>
      </c>
      <c r="F5" s="2" t="s">
        <v>14</v>
      </c>
      <c r="G5" s="3">
        <f>COUNTIF($R$9:$R$990,"=0")</f>
        <v>0</v>
      </c>
      <c r="H5" s="2" t="s">
        <v>15</v>
      </c>
      <c r="I5" s="7">
        <f>C5/SUM(C5,E5,G5)</f>
        <v>0</v>
      </c>
      <c r="J5" s="98" t="s">
        <v>16</v>
      </c>
      <c r="K5" s="98"/>
      <c r="L5" s="99"/>
      <c r="M5" s="99"/>
      <c r="N5" s="8" t="s">
        <v>17</v>
      </c>
      <c r="O5" s="9"/>
      <c r="P5" s="99"/>
      <c r="Q5" s="99"/>
      <c r="R5" s="4"/>
      <c r="S5" s="4"/>
      <c r="T5" s="4"/>
    </row>
    <row r="6" spans="2:21" ht="13.5" customHeight="1" x14ac:dyDescent="0.2">
      <c r="B6" s="10"/>
      <c r="C6" s="11"/>
      <c r="D6" s="12"/>
      <c r="E6" s="13"/>
      <c r="F6" s="10"/>
      <c r="G6" s="13"/>
      <c r="H6" s="10"/>
      <c r="I6" s="14"/>
      <c r="J6" s="10"/>
      <c r="K6" s="10"/>
      <c r="L6" s="13"/>
      <c r="M6" s="13"/>
      <c r="N6" s="15"/>
      <c r="O6" s="15"/>
      <c r="P6" s="16"/>
      <c r="Q6" s="17"/>
      <c r="R6" s="4"/>
      <c r="S6" s="4"/>
      <c r="T6" s="4"/>
    </row>
    <row r="7" spans="2:21" ht="13.5" customHeight="1" x14ac:dyDescent="0.2">
      <c r="B7" s="100" t="s">
        <v>18</v>
      </c>
      <c r="C7" s="101" t="s">
        <v>19</v>
      </c>
      <c r="D7" s="101"/>
      <c r="E7" s="94" t="s">
        <v>28</v>
      </c>
      <c r="F7" s="94"/>
      <c r="G7" s="94"/>
      <c r="H7" s="94"/>
      <c r="I7" s="94"/>
      <c r="J7" s="95" t="s">
        <v>30</v>
      </c>
      <c r="K7" s="95"/>
      <c r="L7" s="95"/>
      <c r="M7" s="88" t="s">
        <v>31</v>
      </c>
      <c r="N7" s="89" t="s">
        <v>32</v>
      </c>
      <c r="O7" s="89"/>
      <c r="P7" s="89"/>
      <c r="Q7" s="89"/>
      <c r="R7" s="90" t="s">
        <v>33</v>
      </c>
      <c r="S7" s="90"/>
      <c r="T7" s="90"/>
      <c r="U7" s="90"/>
    </row>
    <row r="8" spans="2:21" ht="13.5" customHeight="1" x14ac:dyDescent="0.2">
      <c r="B8" s="100"/>
      <c r="C8" s="101"/>
      <c r="D8" s="101"/>
      <c r="E8" s="19" t="s">
        <v>34</v>
      </c>
      <c r="F8" s="19" t="s">
        <v>35</v>
      </c>
      <c r="G8" s="19" t="s">
        <v>36</v>
      </c>
      <c r="H8" s="91" t="s">
        <v>37</v>
      </c>
      <c r="I8" s="91"/>
      <c r="J8" s="20" t="s">
        <v>38</v>
      </c>
      <c r="K8" s="92" t="s">
        <v>39</v>
      </c>
      <c r="L8" s="92"/>
      <c r="M8" s="88"/>
      <c r="N8" s="21" t="s">
        <v>34</v>
      </c>
      <c r="O8" s="21" t="s">
        <v>35</v>
      </c>
      <c r="P8" s="109" t="s">
        <v>37</v>
      </c>
      <c r="Q8" s="109"/>
      <c r="R8" s="90" t="s">
        <v>40</v>
      </c>
      <c r="S8" s="90"/>
      <c r="T8" s="90" t="s">
        <v>38</v>
      </c>
      <c r="U8" s="90"/>
    </row>
    <row r="9" spans="2:21" ht="13.5" customHeight="1" x14ac:dyDescent="0.2">
      <c r="B9" s="23">
        <v>1</v>
      </c>
      <c r="C9" s="72">
        <v>1000000</v>
      </c>
      <c r="D9" s="72"/>
      <c r="E9" s="23">
        <v>2001</v>
      </c>
      <c r="F9" s="26">
        <v>42111</v>
      </c>
      <c r="G9" s="23" t="s">
        <v>43</v>
      </c>
      <c r="H9" s="110">
        <v>1.4382900000000001</v>
      </c>
      <c r="I9" s="110"/>
      <c r="J9" s="23">
        <v>57</v>
      </c>
      <c r="K9" s="72">
        <f t="shared" ref="K9:K108" si="0">IF(F9="","",C9*0.03)</f>
        <v>30000</v>
      </c>
      <c r="L9" s="72"/>
      <c r="M9" s="27">
        <f t="shared" ref="M9:M108" si="1">IF(J9="","",ROUNDDOWN(K9/(J9/81)/100000,2))</f>
        <v>0.42</v>
      </c>
      <c r="N9" s="23">
        <v>2001</v>
      </c>
      <c r="O9" s="26">
        <v>42111</v>
      </c>
      <c r="P9" s="110">
        <v>1.4326000000000001</v>
      </c>
      <c r="Q9" s="110"/>
      <c r="R9" s="74">
        <f t="shared" ref="R9:R108" si="2">IF(O9="","",ROUNDDOWN((IF(G9="売",H9-P9,P9-H9))*M9*1000000000/81,0))</f>
        <v>-29503</v>
      </c>
      <c r="S9" s="74"/>
      <c r="T9" s="75">
        <f t="shared" ref="T9:T51" si="3">IF(O9="","",IF(R9&lt;0,J9*(-1),IF(G9="買",(P9-H9)*10000,(H9-P9)*10000)))</f>
        <v>-57</v>
      </c>
      <c r="U9" s="75"/>
    </row>
    <row r="10" spans="2:21" ht="13.5" customHeight="1" x14ac:dyDescent="0.2">
      <c r="B10" s="23">
        <v>2</v>
      </c>
      <c r="C10" s="72">
        <f t="shared" ref="C10:C108" si="4">IF(R9="","",C9+R9)</f>
        <v>970497</v>
      </c>
      <c r="D10" s="72"/>
      <c r="E10" s="23"/>
      <c r="F10" s="26"/>
      <c r="G10" s="23" t="s">
        <v>43</v>
      </c>
      <c r="H10" s="110"/>
      <c r="I10" s="110"/>
      <c r="J10" s="23"/>
      <c r="K10" s="72" t="str">
        <f t="shared" si="0"/>
        <v/>
      </c>
      <c r="L10" s="72"/>
      <c r="M10" s="27" t="str">
        <f t="shared" si="1"/>
        <v/>
      </c>
      <c r="N10" s="23"/>
      <c r="O10" s="26"/>
      <c r="P10" s="110"/>
      <c r="Q10" s="110"/>
      <c r="R10" s="74" t="str">
        <f t="shared" si="2"/>
        <v/>
      </c>
      <c r="S10" s="74"/>
      <c r="T10" s="75" t="str">
        <f t="shared" si="3"/>
        <v/>
      </c>
      <c r="U10" s="75"/>
    </row>
    <row r="11" spans="2:21" ht="13.5" customHeight="1" x14ac:dyDescent="0.2">
      <c r="B11" s="23">
        <v>3</v>
      </c>
      <c r="C11" s="72" t="str">
        <f t="shared" si="4"/>
        <v/>
      </c>
      <c r="D11" s="72"/>
      <c r="E11" s="23"/>
      <c r="F11" s="26"/>
      <c r="G11" s="23" t="s">
        <v>43</v>
      </c>
      <c r="H11" s="110"/>
      <c r="I11" s="110"/>
      <c r="J11" s="23"/>
      <c r="K11" s="72" t="str">
        <f t="shared" si="0"/>
        <v/>
      </c>
      <c r="L11" s="72"/>
      <c r="M11" s="27" t="str">
        <f t="shared" si="1"/>
        <v/>
      </c>
      <c r="N11" s="23"/>
      <c r="O11" s="26"/>
      <c r="P11" s="110"/>
      <c r="Q11" s="110"/>
      <c r="R11" s="74" t="str">
        <f t="shared" si="2"/>
        <v/>
      </c>
      <c r="S11" s="74"/>
      <c r="T11" s="75" t="str">
        <f t="shared" si="3"/>
        <v/>
      </c>
      <c r="U11" s="75"/>
    </row>
    <row r="12" spans="2:21" ht="13.5" customHeight="1" x14ac:dyDescent="0.2">
      <c r="B12" s="23">
        <v>4</v>
      </c>
      <c r="C12" s="72" t="str">
        <f t="shared" si="4"/>
        <v/>
      </c>
      <c r="D12" s="72"/>
      <c r="E12" s="23"/>
      <c r="F12" s="26"/>
      <c r="G12" s="23" t="s">
        <v>42</v>
      </c>
      <c r="H12" s="110"/>
      <c r="I12" s="110"/>
      <c r="J12" s="23"/>
      <c r="K12" s="72" t="str">
        <f t="shared" si="0"/>
        <v/>
      </c>
      <c r="L12" s="72"/>
      <c r="M12" s="27" t="str">
        <f t="shared" si="1"/>
        <v/>
      </c>
      <c r="N12" s="23"/>
      <c r="O12" s="26"/>
      <c r="P12" s="110"/>
      <c r="Q12" s="110"/>
      <c r="R12" s="74" t="str">
        <f t="shared" si="2"/>
        <v/>
      </c>
      <c r="S12" s="74"/>
      <c r="T12" s="75" t="str">
        <f t="shared" si="3"/>
        <v/>
      </c>
      <c r="U12" s="75"/>
    </row>
    <row r="13" spans="2:21" ht="13.5" customHeight="1" x14ac:dyDescent="0.2">
      <c r="B13" s="23">
        <v>5</v>
      </c>
      <c r="C13" s="72" t="str">
        <f t="shared" si="4"/>
        <v/>
      </c>
      <c r="D13" s="72"/>
      <c r="E13" s="23"/>
      <c r="F13" s="26"/>
      <c r="G13" s="23" t="s">
        <v>42</v>
      </c>
      <c r="H13" s="110"/>
      <c r="I13" s="110"/>
      <c r="J13" s="23"/>
      <c r="K13" s="72" t="str">
        <f t="shared" si="0"/>
        <v/>
      </c>
      <c r="L13" s="72"/>
      <c r="M13" s="27" t="str">
        <f t="shared" si="1"/>
        <v/>
      </c>
      <c r="N13" s="23"/>
      <c r="O13" s="26"/>
      <c r="P13" s="110"/>
      <c r="Q13" s="110"/>
      <c r="R13" s="74" t="str">
        <f t="shared" si="2"/>
        <v/>
      </c>
      <c r="S13" s="74"/>
      <c r="T13" s="75" t="str">
        <f t="shared" si="3"/>
        <v/>
      </c>
      <c r="U13" s="75"/>
    </row>
    <row r="14" spans="2:21" ht="13.5" customHeight="1" x14ac:dyDescent="0.2">
      <c r="B14" s="23">
        <v>6</v>
      </c>
      <c r="C14" s="72" t="str">
        <f t="shared" si="4"/>
        <v/>
      </c>
      <c r="D14" s="72"/>
      <c r="E14" s="23"/>
      <c r="F14" s="26"/>
      <c r="G14" s="23" t="s">
        <v>43</v>
      </c>
      <c r="H14" s="110"/>
      <c r="I14" s="110"/>
      <c r="J14" s="23"/>
      <c r="K14" s="72" t="str">
        <f t="shared" si="0"/>
        <v/>
      </c>
      <c r="L14" s="72"/>
      <c r="M14" s="27" t="str">
        <f t="shared" si="1"/>
        <v/>
      </c>
      <c r="N14" s="23"/>
      <c r="O14" s="26"/>
      <c r="P14" s="110"/>
      <c r="Q14" s="110"/>
      <c r="R14" s="74" t="str">
        <f t="shared" si="2"/>
        <v/>
      </c>
      <c r="S14" s="74"/>
      <c r="T14" s="75" t="str">
        <f t="shared" si="3"/>
        <v/>
      </c>
      <c r="U14" s="75"/>
    </row>
    <row r="15" spans="2:21" ht="13.5" customHeight="1" x14ac:dyDescent="0.2">
      <c r="B15" s="23">
        <v>7</v>
      </c>
      <c r="C15" s="72" t="str">
        <f t="shared" si="4"/>
        <v/>
      </c>
      <c r="D15" s="72"/>
      <c r="E15" s="23"/>
      <c r="F15" s="26"/>
      <c r="G15" s="23" t="s">
        <v>43</v>
      </c>
      <c r="H15" s="110"/>
      <c r="I15" s="110"/>
      <c r="J15" s="23"/>
      <c r="K15" s="72" t="str">
        <f t="shared" si="0"/>
        <v/>
      </c>
      <c r="L15" s="72"/>
      <c r="M15" s="27" t="str">
        <f t="shared" si="1"/>
        <v/>
      </c>
      <c r="N15" s="23"/>
      <c r="O15" s="26"/>
      <c r="P15" s="110"/>
      <c r="Q15" s="110"/>
      <c r="R15" s="74" t="str">
        <f t="shared" si="2"/>
        <v/>
      </c>
      <c r="S15" s="74"/>
      <c r="T15" s="75" t="str">
        <f t="shared" si="3"/>
        <v/>
      </c>
      <c r="U15" s="75"/>
    </row>
    <row r="16" spans="2:21" ht="13.5" customHeight="1" x14ac:dyDescent="0.2">
      <c r="B16" s="23">
        <v>8</v>
      </c>
      <c r="C16" s="72" t="str">
        <f t="shared" si="4"/>
        <v/>
      </c>
      <c r="D16" s="72"/>
      <c r="E16" s="23"/>
      <c r="F16" s="26"/>
      <c r="G16" s="23" t="s">
        <v>43</v>
      </c>
      <c r="H16" s="110"/>
      <c r="I16" s="110"/>
      <c r="J16" s="23"/>
      <c r="K16" s="72" t="str">
        <f t="shared" si="0"/>
        <v/>
      </c>
      <c r="L16" s="72"/>
      <c r="M16" s="27" t="str">
        <f t="shared" si="1"/>
        <v/>
      </c>
      <c r="N16" s="23"/>
      <c r="O16" s="26"/>
      <c r="P16" s="110"/>
      <c r="Q16" s="110"/>
      <c r="R16" s="74" t="str">
        <f t="shared" si="2"/>
        <v/>
      </c>
      <c r="S16" s="74"/>
      <c r="T16" s="75" t="str">
        <f t="shared" si="3"/>
        <v/>
      </c>
      <c r="U16" s="75"/>
    </row>
    <row r="17" spans="2:21" ht="13.5" customHeight="1" x14ac:dyDescent="0.2">
      <c r="B17" s="23">
        <v>9</v>
      </c>
      <c r="C17" s="72" t="str">
        <f t="shared" si="4"/>
        <v/>
      </c>
      <c r="D17" s="72"/>
      <c r="E17" s="23"/>
      <c r="F17" s="26"/>
      <c r="G17" s="23" t="s">
        <v>43</v>
      </c>
      <c r="H17" s="110"/>
      <c r="I17" s="110"/>
      <c r="J17" s="23"/>
      <c r="K17" s="72" t="str">
        <f t="shared" si="0"/>
        <v/>
      </c>
      <c r="L17" s="72"/>
      <c r="M17" s="27" t="str">
        <f t="shared" si="1"/>
        <v/>
      </c>
      <c r="N17" s="23"/>
      <c r="O17" s="26"/>
      <c r="P17" s="110"/>
      <c r="Q17" s="110"/>
      <c r="R17" s="74" t="str">
        <f t="shared" si="2"/>
        <v/>
      </c>
      <c r="S17" s="74"/>
      <c r="T17" s="75" t="str">
        <f t="shared" si="3"/>
        <v/>
      </c>
      <c r="U17" s="75"/>
    </row>
    <row r="18" spans="2:21" ht="13.5" customHeight="1" x14ac:dyDescent="0.2">
      <c r="B18" s="23">
        <v>10</v>
      </c>
      <c r="C18" s="72" t="str">
        <f t="shared" si="4"/>
        <v/>
      </c>
      <c r="D18" s="72"/>
      <c r="E18" s="23"/>
      <c r="F18" s="26"/>
      <c r="G18" s="23" t="s">
        <v>43</v>
      </c>
      <c r="H18" s="110"/>
      <c r="I18" s="110"/>
      <c r="J18" s="23"/>
      <c r="K18" s="72" t="str">
        <f t="shared" si="0"/>
        <v/>
      </c>
      <c r="L18" s="72"/>
      <c r="M18" s="27" t="str">
        <f t="shared" si="1"/>
        <v/>
      </c>
      <c r="N18" s="23"/>
      <c r="O18" s="26"/>
      <c r="P18" s="110"/>
      <c r="Q18" s="110"/>
      <c r="R18" s="74" t="str">
        <f t="shared" si="2"/>
        <v/>
      </c>
      <c r="S18" s="74"/>
      <c r="T18" s="75" t="str">
        <f t="shared" si="3"/>
        <v/>
      </c>
      <c r="U18" s="75"/>
    </row>
    <row r="19" spans="2:21" ht="13.5" customHeight="1" x14ac:dyDescent="0.2">
      <c r="B19" s="23">
        <v>11</v>
      </c>
      <c r="C19" s="72" t="str">
        <f t="shared" si="4"/>
        <v/>
      </c>
      <c r="D19" s="72"/>
      <c r="E19" s="23"/>
      <c r="F19" s="26"/>
      <c r="G19" s="23" t="s">
        <v>43</v>
      </c>
      <c r="H19" s="110"/>
      <c r="I19" s="110"/>
      <c r="J19" s="23"/>
      <c r="K19" s="72" t="str">
        <f t="shared" si="0"/>
        <v/>
      </c>
      <c r="L19" s="72"/>
      <c r="M19" s="27" t="str">
        <f t="shared" si="1"/>
        <v/>
      </c>
      <c r="N19" s="23"/>
      <c r="O19" s="26"/>
      <c r="P19" s="110"/>
      <c r="Q19" s="110"/>
      <c r="R19" s="74" t="str">
        <f t="shared" si="2"/>
        <v/>
      </c>
      <c r="S19" s="74"/>
      <c r="T19" s="75" t="str">
        <f t="shared" si="3"/>
        <v/>
      </c>
      <c r="U19" s="75"/>
    </row>
    <row r="20" spans="2:21" ht="13.5" customHeight="1" x14ac:dyDescent="0.2">
      <c r="B20" s="23">
        <v>12</v>
      </c>
      <c r="C20" s="72" t="str">
        <f t="shared" si="4"/>
        <v/>
      </c>
      <c r="D20" s="72"/>
      <c r="E20" s="23"/>
      <c r="F20" s="26"/>
      <c r="G20" s="23" t="s">
        <v>43</v>
      </c>
      <c r="H20" s="110"/>
      <c r="I20" s="110"/>
      <c r="J20" s="23"/>
      <c r="K20" s="72" t="str">
        <f t="shared" si="0"/>
        <v/>
      </c>
      <c r="L20" s="72"/>
      <c r="M20" s="27" t="str">
        <f t="shared" si="1"/>
        <v/>
      </c>
      <c r="N20" s="23"/>
      <c r="O20" s="26"/>
      <c r="P20" s="110"/>
      <c r="Q20" s="110"/>
      <c r="R20" s="74" t="str">
        <f t="shared" si="2"/>
        <v/>
      </c>
      <c r="S20" s="74"/>
      <c r="T20" s="75" t="str">
        <f t="shared" si="3"/>
        <v/>
      </c>
      <c r="U20" s="75"/>
    </row>
    <row r="21" spans="2:21" ht="13.5" customHeight="1" x14ac:dyDescent="0.2">
      <c r="B21" s="23">
        <v>13</v>
      </c>
      <c r="C21" s="72" t="str">
        <f t="shared" si="4"/>
        <v/>
      </c>
      <c r="D21" s="72"/>
      <c r="E21" s="23"/>
      <c r="F21" s="26"/>
      <c r="G21" s="23" t="s">
        <v>43</v>
      </c>
      <c r="H21" s="110"/>
      <c r="I21" s="110"/>
      <c r="J21" s="23"/>
      <c r="K21" s="72" t="str">
        <f t="shared" si="0"/>
        <v/>
      </c>
      <c r="L21" s="72"/>
      <c r="M21" s="27" t="str">
        <f t="shared" si="1"/>
        <v/>
      </c>
      <c r="N21" s="23"/>
      <c r="O21" s="26"/>
      <c r="P21" s="110"/>
      <c r="Q21" s="110"/>
      <c r="R21" s="74" t="str">
        <f t="shared" si="2"/>
        <v/>
      </c>
      <c r="S21" s="74"/>
      <c r="T21" s="75" t="str">
        <f t="shared" si="3"/>
        <v/>
      </c>
      <c r="U21" s="75"/>
    </row>
    <row r="22" spans="2:21" ht="13.5" customHeight="1" x14ac:dyDescent="0.2">
      <c r="B22" s="23">
        <v>14</v>
      </c>
      <c r="C22" s="72" t="str">
        <f t="shared" si="4"/>
        <v/>
      </c>
      <c r="D22" s="72"/>
      <c r="E22" s="23"/>
      <c r="F22" s="26"/>
      <c r="G22" s="23" t="s">
        <v>42</v>
      </c>
      <c r="H22" s="110"/>
      <c r="I22" s="110"/>
      <c r="J22" s="23"/>
      <c r="K22" s="72" t="str">
        <f t="shared" si="0"/>
        <v/>
      </c>
      <c r="L22" s="72"/>
      <c r="M22" s="27" t="str">
        <f t="shared" si="1"/>
        <v/>
      </c>
      <c r="N22" s="23"/>
      <c r="O22" s="26"/>
      <c r="P22" s="110"/>
      <c r="Q22" s="110"/>
      <c r="R22" s="74" t="str">
        <f t="shared" si="2"/>
        <v/>
      </c>
      <c r="S22" s="74"/>
      <c r="T22" s="75" t="str">
        <f t="shared" si="3"/>
        <v/>
      </c>
      <c r="U22" s="75"/>
    </row>
    <row r="23" spans="2:21" ht="13.5" customHeight="1" x14ac:dyDescent="0.2">
      <c r="B23" s="23">
        <v>15</v>
      </c>
      <c r="C23" s="72" t="str">
        <f t="shared" si="4"/>
        <v/>
      </c>
      <c r="D23" s="72"/>
      <c r="E23" s="23"/>
      <c r="F23" s="26"/>
      <c r="G23" s="23" t="s">
        <v>43</v>
      </c>
      <c r="H23" s="110"/>
      <c r="I23" s="110"/>
      <c r="J23" s="23"/>
      <c r="K23" s="72" t="str">
        <f t="shared" si="0"/>
        <v/>
      </c>
      <c r="L23" s="72"/>
      <c r="M23" s="27" t="str">
        <f t="shared" si="1"/>
        <v/>
      </c>
      <c r="N23" s="23"/>
      <c r="O23" s="26"/>
      <c r="P23" s="110"/>
      <c r="Q23" s="110"/>
      <c r="R23" s="74" t="str">
        <f t="shared" si="2"/>
        <v/>
      </c>
      <c r="S23" s="74"/>
      <c r="T23" s="75" t="str">
        <f t="shared" si="3"/>
        <v/>
      </c>
      <c r="U23" s="75"/>
    </row>
    <row r="24" spans="2:21" ht="13.5" customHeight="1" x14ac:dyDescent="0.2">
      <c r="B24" s="23">
        <v>16</v>
      </c>
      <c r="C24" s="72" t="str">
        <f t="shared" si="4"/>
        <v/>
      </c>
      <c r="D24" s="72"/>
      <c r="E24" s="23"/>
      <c r="F24" s="26"/>
      <c r="G24" s="23" t="s">
        <v>43</v>
      </c>
      <c r="H24" s="110"/>
      <c r="I24" s="110"/>
      <c r="J24" s="23"/>
      <c r="K24" s="72" t="str">
        <f t="shared" si="0"/>
        <v/>
      </c>
      <c r="L24" s="72"/>
      <c r="M24" s="27" t="str">
        <f t="shared" si="1"/>
        <v/>
      </c>
      <c r="N24" s="23"/>
      <c r="O24" s="26"/>
      <c r="P24" s="110"/>
      <c r="Q24" s="110"/>
      <c r="R24" s="74" t="str">
        <f t="shared" si="2"/>
        <v/>
      </c>
      <c r="S24" s="74"/>
      <c r="T24" s="75" t="str">
        <f t="shared" si="3"/>
        <v/>
      </c>
      <c r="U24" s="75"/>
    </row>
    <row r="25" spans="2:21" ht="13.5" customHeight="1" x14ac:dyDescent="0.2">
      <c r="B25" s="23">
        <v>17</v>
      </c>
      <c r="C25" s="72" t="str">
        <f t="shared" si="4"/>
        <v/>
      </c>
      <c r="D25" s="72"/>
      <c r="E25" s="23"/>
      <c r="F25" s="26"/>
      <c r="G25" s="23" t="s">
        <v>43</v>
      </c>
      <c r="H25" s="110"/>
      <c r="I25" s="110"/>
      <c r="J25" s="23"/>
      <c r="K25" s="72" t="str">
        <f t="shared" si="0"/>
        <v/>
      </c>
      <c r="L25" s="72"/>
      <c r="M25" s="27" t="str">
        <f t="shared" si="1"/>
        <v/>
      </c>
      <c r="N25" s="23"/>
      <c r="O25" s="26"/>
      <c r="P25" s="110"/>
      <c r="Q25" s="110"/>
      <c r="R25" s="74" t="str">
        <f t="shared" si="2"/>
        <v/>
      </c>
      <c r="S25" s="74"/>
      <c r="T25" s="75" t="str">
        <f t="shared" si="3"/>
        <v/>
      </c>
      <c r="U25" s="75"/>
    </row>
    <row r="26" spans="2:21" ht="13.5" customHeight="1" x14ac:dyDescent="0.2">
      <c r="B26" s="23">
        <v>18</v>
      </c>
      <c r="C26" s="72" t="str">
        <f t="shared" si="4"/>
        <v/>
      </c>
      <c r="D26" s="72"/>
      <c r="E26" s="23"/>
      <c r="F26" s="26"/>
      <c r="G26" s="23" t="s">
        <v>43</v>
      </c>
      <c r="H26" s="110"/>
      <c r="I26" s="110"/>
      <c r="J26" s="23"/>
      <c r="K26" s="72" t="str">
        <f t="shared" si="0"/>
        <v/>
      </c>
      <c r="L26" s="72"/>
      <c r="M26" s="27" t="str">
        <f t="shared" si="1"/>
        <v/>
      </c>
      <c r="N26" s="23"/>
      <c r="O26" s="26"/>
      <c r="P26" s="110"/>
      <c r="Q26" s="110"/>
      <c r="R26" s="74" t="str">
        <f t="shared" si="2"/>
        <v/>
      </c>
      <c r="S26" s="74"/>
      <c r="T26" s="75" t="str">
        <f t="shared" si="3"/>
        <v/>
      </c>
      <c r="U26" s="75"/>
    </row>
    <row r="27" spans="2:21" ht="13.5" customHeight="1" x14ac:dyDescent="0.2">
      <c r="B27" s="23">
        <v>19</v>
      </c>
      <c r="C27" s="72" t="str">
        <f t="shared" si="4"/>
        <v/>
      </c>
      <c r="D27" s="72"/>
      <c r="E27" s="23"/>
      <c r="F27" s="26"/>
      <c r="G27" s="23" t="s">
        <v>42</v>
      </c>
      <c r="H27" s="110"/>
      <c r="I27" s="110"/>
      <c r="J27" s="23"/>
      <c r="K27" s="72" t="str">
        <f t="shared" si="0"/>
        <v/>
      </c>
      <c r="L27" s="72"/>
      <c r="M27" s="27" t="str">
        <f t="shared" si="1"/>
        <v/>
      </c>
      <c r="N27" s="23"/>
      <c r="O27" s="26"/>
      <c r="P27" s="110"/>
      <c r="Q27" s="110"/>
      <c r="R27" s="74" t="str">
        <f t="shared" si="2"/>
        <v/>
      </c>
      <c r="S27" s="74"/>
      <c r="T27" s="75" t="str">
        <f t="shared" si="3"/>
        <v/>
      </c>
      <c r="U27" s="75"/>
    </row>
    <row r="28" spans="2:21" ht="13.5" customHeight="1" x14ac:dyDescent="0.2">
      <c r="B28" s="23">
        <v>20</v>
      </c>
      <c r="C28" s="72" t="str">
        <f t="shared" si="4"/>
        <v/>
      </c>
      <c r="D28" s="72"/>
      <c r="E28" s="23"/>
      <c r="F28" s="26"/>
      <c r="G28" s="23" t="s">
        <v>43</v>
      </c>
      <c r="H28" s="110"/>
      <c r="I28" s="110"/>
      <c r="J28" s="23"/>
      <c r="K28" s="72" t="str">
        <f t="shared" si="0"/>
        <v/>
      </c>
      <c r="L28" s="72"/>
      <c r="M28" s="27" t="str">
        <f t="shared" si="1"/>
        <v/>
      </c>
      <c r="N28" s="23"/>
      <c r="O28" s="26"/>
      <c r="P28" s="110"/>
      <c r="Q28" s="110"/>
      <c r="R28" s="74" t="str">
        <f t="shared" si="2"/>
        <v/>
      </c>
      <c r="S28" s="74"/>
      <c r="T28" s="75" t="str">
        <f t="shared" si="3"/>
        <v/>
      </c>
      <c r="U28" s="75"/>
    </row>
    <row r="29" spans="2:21" ht="13.5" customHeight="1" x14ac:dyDescent="0.2">
      <c r="B29" s="23">
        <v>21</v>
      </c>
      <c r="C29" s="72" t="str">
        <f t="shared" si="4"/>
        <v/>
      </c>
      <c r="D29" s="72"/>
      <c r="E29" s="23"/>
      <c r="F29" s="26"/>
      <c r="G29" s="23" t="s">
        <v>42</v>
      </c>
      <c r="H29" s="110"/>
      <c r="I29" s="110"/>
      <c r="J29" s="23"/>
      <c r="K29" s="72" t="str">
        <f t="shared" si="0"/>
        <v/>
      </c>
      <c r="L29" s="72"/>
      <c r="M29" s="27" t="str">
        <f t="shared" si="1"/>
        <v/>
      </c>
      <c r="N29" s="23"/>
      <c r="O29" s="26"/>
      <c r="P29" s="110"/>
      <c r="Q29" s="110"/>
      <c r="R29" s="74" t="str">
        <f t="shared" si="2"/>
        <v/>
      </c>
      <c r="S29" s="74"/>
      <c r="T29" s="75" t="str">
        <f t="shared" si="3"/>
        <v/>
      </c>
      <c r="U29" s="75"/>
    </row>
    <row r="30" spans="2:21" ht="13.5" customHeight="1" x14ac:dyDescent="0.2">
      <c r="B30" s="23">
        <v>22</v>
      </c>
      <c r="C30" s="72" t="str">
        <f t="shared" si="4"/>
        <v/>
      </c>
      <c r="D30" s="72"/>
      <c r="E30" s="23"/>
      <c r="F30" s="26"/>
      <c r="G30" s="23" t="s">
        <v>42</v>
      </c>
      <c r="H30" s="110"/>
      <c r="I30" s="110"/>
      <c r="J30" s="23"/>
      <c r="K30" s="72" t="str">
        <f t="shared" si="0"/>
        <v/>
      </c>
      <c r="L30" s="72"/>
      <c r="M30" s="27" t="str">
        <f t="shared" si="1"/>
        <v/>
      </c>
      <c r="N30" s="23"/>
      <c r="O30" s="26"/>
      <c r="P30" s="110"/>
      <c r="Q30" s="110"/>
      <c r="R30" s="74" t="str">
        <f t="shared" si="2"/>
        <v/>
      </c>
      <c r="S30" s="74"/>
      <c r="T30" s="75" t="str">
        <f t="shared" si="3"/>
        <v/>
      </c>
      <c r="U30" s="75"/>
    </row>
    <row r="31" spans="2:21" ht="13.5" customHeight="1" x14ac:dyDescent="0.2">
      <c r="B31" s="23">
        <v>23</v>
      </c>
      <c r="C31" s="72" t="str">
        <f t="shared" si="4"/>
        <v/>
      </c>
      <c r="D31" s="72"/>
      <c r="E31" s="23"/>
      <c r="F31" s="26"/>
      <c r="G31" s="23" t="s">
        <v>42</v>
      </c>
      <c r="H31" s="110"/>
      <c r="I31" s="110"/>
      <c r="J31" s="23"/>
      <c r="K31" s="72" t="str">
        <f t="shared" si="0"/>
        <v/>
      </c>
      <c r="L31" s="72"/>
      <c r="M31" s="27" t="str">
        <f t="shared" si="1"/>
        <v/>
      </c>
      <c r="N31" s="23"/>
      <c r="O31" s="26"/>
      <c r="P31" s="110"/>
      <c r="Q31" s="110"/>
      <c r="R31" s="74" t="str">
        <f t="shared" si="2"/>
        <v/>
      </c>
      <c r="S31" s="74"/>
      <c r="T31" s="75" t="str">
        <f t="shared" si="3"/>
        <v/>
      </c>
      <c r="U31" s="75"/>
    </row>
    <row r="32" spans="2:21" ht="13.5" customHeight="1" x14ac:dyDescent="0.2">
      <c r="B32" s="23">
        <v>24</v>
      </c>
      <c r="C32" s="72" t="str">
        <f t="shared" si="4"/>
        <v/>
      </c>
      <c r="D32" s="72"/>
      <c r="E32" s="23"/>
      <c r="F32" s="26"/>
      <c r="G32" s="23" t="s">
        <v>42</v>
      </c>
      <c r="H32" s="110"/>
      <c r="I32" s="110"/>
      <c r="J32" s="23"/>
      <c r="K32" s="72" t="str">
        <f t="shared" si="0"/>
        <v/>
      </c>
      <c r="L32" s="72"/>
      <c r="M32" s="27" t="str">
        <f t="shared" si="1"/>
        <v/>
      </c>
      <c r="N32" s="23"/>
      <c r="O32" s="26"/>
      <c r="P32" s="110"/>
      <c r="Q32" s="110"/>
      <c r="R32" s="74" t="str">
        <f t="shared" si="2"/>
        <v/>
      </c>
      <c r="S32" s="74"/>
      <c r="T32" s="75" t="str">
        <f t="shared" si="3"/>
        <v/>
      </c>
      <c r="U32" s="75"/>
    </row>
    <row r="33" spans="2:21" ht="13.5" customHeight="1" x14ac:dyDescent="0.2">
      <c r="B33" s="23">
        <v>25</v>
      </c>
      <c r="C33" s="72" t="str">
        <f t="shared" si="4"/>
        <v/>
      </c>
      <c r="D33" s="72"/>
      <c r="E33" s="23"/>
      <c r="F33" s="26"/>
      <c r="G33" s="23" t="s">
        <v>43</v>
      </c>
      <c r="H33" s="110"/>
      <c r="I33" s="110"/>
      <c r="J33" s="23"/>
      <c r="K33" s="72" t="str">
        <f t="shared" si="0"/>
        <v/>
      </c>
      <c r="L33" s="72"/>
      <c r="M33" s="27" t="str">
        <f t="shared" si="1"/>
        <v/>
      </c>
      <c r="N33" s="23"/>
      <c r="O33" s="26"/>
      <c r="P33" s="110"/>
      <c r="Q33" s="110"/>
      <c r="R33" s="74" t="str">
        <f t="shared" si="2"/>
        <v/>
      </c>
      <c r="S33" s="74"/>
      <c r="T33" s="75" t="str">
        <f t="shared" si="3"/>
        <v/>
      </c>
      <c r="U33" s="75"/>
    </row>
    <row r="34" spans="2:21" ht="13.5" customHeight="1" x14ac:dyDescent="0.2">
      <c r="B34" s="23">
        <v>26</v>
      </c>
      <c r="C34" s="72" t="str">
        <f t="shared" si="4"/>
        <v/>
      </c>
      <c r="D34" s="72"/>
      <c r="E34" s="23"/>
      <c r="F34" s="26"/>
      <c r="G34" s="23" t="s">
        <v>42</v>
      </c>
      <c r="H34" s="110"/>
      <c r="I34" s="110"/>
      <c r="J34" s="23"/>
      <c r="K34" s="72" t="str">
        <f t="shared" si="0"/>
        <v/>
      </c>
      <c r="L34" s="72"/>
      <c r="M34" s="27" t="str">
        <f t="shared" si="1"/>
        <v/>
      </c>
      <c r="N34" s="23"/>
      <c r="O34" s="26"/>
      <c r="P34" s="110"/>
      <c r="Q34" s="110"/>
      <c r="R34" s="74" t="str">
        <f t="shared" si="2"/>
        <v/>
      </c>
      <c r="S34" s="74"/>
      <c r="T34" s="75" t="str">
        <f t="shared" si="3"/>
        <v/>
      </c>
      <c r="U34" s="75"/>
    </row>
    <row r="35" spans="2:21" ht="13.5" customHeight="1" x14ac:dyDescent="0.2">
      <c r="B35" s="23">
        <v>27</v>
      </c>
      <c r="C35" s="72" t="str">
        <f t="shared" si="4"/>
        <v/>
      </c>
      <c r="D35" s="72"/>
      <c r="E35" s="23"/>
      <c r="F35" s="26"/>
      <c r="G35" s="23" t="s">
        <v>42</v>
      </c>
      <c r="H35" s="110"/>
      <c r="I35" s="110"/>
      <c r="J35" s="23"/>
      <c r="K35" s="72" t="str">
        <f t="shared" si="0"/>
        <v/>
      </c>
      <c r="L35" s="72"/>
      <c r="M35" s="27" t="str">
        <f t="shared" si="1"/>
        <v/>
      </c>
      <c r="N35" s="23"/>
      <c r="O35" s="26"/>
      <c r="P35" s="110"/>
      <c r="Q35" s="110"/>
      <c r="R35" s="74" t="str">
        <f t="shared" si="2"/>
        <v/>
      </c>
      <c r="S35" s="74"/>
      <c r="T35" s="75" t="str">
        <f t="shared" si="3"/>
        <v/>
      </c>
      <c r="U35" s="75"/>
    </row>
    <row r="36" spans="2:21" ht="13.5" customHeight="1" x14ac:dyDescent="0.2">
      <c r="B36" s="23">
        <v>28</v>
      </c>
      <c r="C36" s="72" t="str">
        <f t="shared" si="4"/>
        <v/>
      </c>
      <c r="D36" s="72"/>
      <c r="E36" s="23"/>
      <c r="F36" s="26"/>
      <c r="G36" s="23" t="s">
        <v>42</v>
      </c>
      <c r="H36" s="110"/>
      <c r="I36" s="110"/>
      <c r="J36" s="23"/>
      <c r="K36" s="72" t="str">
        <f t="shared" si="0"/>
        <v/>
      </c>
      <c r="L36" s="72"/>
      <c r="M36" s="27" t="str">
        <f t="shared" si="1"/>
        <v/>
      </c>
      <c r="N36" s="23"/>
      <c r="O36" s="26"/>
      <c r="P36" s="110"/>
      <c r="Q36" s="110"/>
      <c r="R36" s="74" t="str">
        <f t="shared" si="2"/>
        <v/>
      </c>
      <c r="S36" s="74"/>
      <c r="T36" s="75" t="str">
        <f t="shared" si="3"/>
        <v/>
      </c>
      <c r="U36" s="75"/>
    </row>
    <row r="37" spans="2:21" ht="13.5" customHeight="1" x14ac:dyDescent="0.2">
      <c r="B37" s="23">
        <v>29</v>
      </c>
      <c r="C37" s="72" t="str">
        <f t="shared" si="4"/>
        <v/>
      </c>
      <c r="D37" s="72"/>
      <c r="E37" s="23"/>
      <c r="F37" s="26"/>
      <c r="G37" s="23" t="s">
        <v>42</v>
      </c>
      <c r="H37" s="110"/>
      <c r="I37" s="110"/>
      <c r="J37" s="23"/>
      <c r="K37" s="72" t="str">
        <f t="shared" si="0"/>
        <v/>
      </c>
      <c r="L37" s="72"/>
      <c r="M37" s="27" t="str">
        <f t="shared" si="1"/>
        <v/>
      </c>
      <c r="N37" s="23"/>
      <c r="O37" s="26"/>
      <c r="P37" s="110"/>
      <c r="Q37" s="110"/>
      <c r="R37" s="74" t="str">
        <f t="shared" si="2"/>
        <v/>
      </c>
      <c r="S37" s="74"/>
      <c r="T37" s="75" t="str">
        <f t="shared" si="3"/>
        <v/>
      </c>
      <c r="U37" s="75"/>
    </row>
    <row r="38" spans="2:21" ht="13.5" customHeight="1" x14ac:dyDescent="0.2">
      <c r="B38" s="23">
        <v>30</v>
      </c>
      <c r="C38" s="72" t="str">
        <f t="shared" si="4"/>
        <v/>
      </c>
      <c r="D38" s="72"/>
      <c r="E38" s="23"/>
      <c r="F38" s="26"/>
      <c r="G38" s="23" t="s">
        <v>43</v>
      </c>
      <c r="H38" s="110"/>
      <c r="I38" s="110"/>
      <c r="J38" s="23"/>
      <c r="K38" s="72" t="str">
        <f t="shared" si="0"/>
        <v/>
      </c>
      <c r="L38" s="72"/>
      <c r="M38" s="27" t="str">
        <f t="shared" si="1"/>
        <v/>
      </c>
      <c r="N38" s="23"/>
      <c r="O38" s="26"/>
      <c r="P38" s="110"/>
      <c r="Q38" s="110"/>
      <c r="R38" s="74" t="str">
        <f t="shared" si="2"/>
        <v/>
      </c>
      <c r="S38" s="74"/>
      <c r="T38" s="75" t="str">
        <f t="shared" si="3"/>
        <v/>
      </c>
      <c r="U38" s="75"/>
    </row>
    <row r="39" spans="2:21" ht="13.5" customHeight="1" x14ac:dyDescent="0.2">
      <c r="B39" s="23">
        <v>31</v>
      </c>
      <c r="C39" s="72" t="str">
        <f t="shared" si="4"/>
        <v/>
      </c>
      <c r="D39" s="72"/>
      <c r="E39" s="23"/>
      <c r="F39" s="26"/>
      <c r="G39" s="23" t="s">
        <v>43</v>
      </c>
      <c r="H39" s="110"/>
      <c r="I39" s="110"/>
      <c r="J39" s="23"/>
      <c r="K39" s="72" t="str">
        <f t="shared" si="0"/>
        <v/>
      </c>
      <c r="L39" s="72"/>
      <c r="M39" s="27" t="str">
        <f t="shared" si="1"/>
        <v/>
      </c>
      <c r="N39" s="23"/>
      <c r="O39" s="26"/>
      <c r="P39" s="110"/>
      <c r="Q39" s="110"/>
      <c r="R39" s="74" t="str">
        <f t="shared" si="2"/>
        <v/>
      </c>
      <c r="S39" s="74"/>
      <c r="T39" s="75" t="str">
        <f t="shared" si="3"/>
        <v/>
      </c>
      <c r="U39" s="75"/>
    </row>
    <row r="40" spans="2:21" ht="13.5" customHeight="1" x14ac:dyDescent="0.2">
      <c r="B40" s="23">
        <v>32</v>
      </c>
      <c r="C40" s="72" t="str">
        <f t="shared" si="4"/>
        <v/>
      </c>
      <c r="D40" s="72"/>
      <c r="E40" s="23"/>
      <c r="F40" s="26"/>
      <c r="G40" s="23" t="s">
        <v>43</v>
      </c>
      <c r="H40" s="110"/>
      <c r="I40" s="110"/>
      <c r="J40" s="23"/>
      <c r="K40" s="72" t="str">
        <f t="shared" si="0"/>
        <v/>
      </c>
      <c r="L40" s="72"/>
      <c r="M40" s="27" t="str">
        <f t="shared" si="1"/>
        <v/>
      </c>
      <c r="N40" s="23"/>
      <c r="O40" s="26"/>
      <c r="P40" s="110"/>
      <c r="Q40" s="110"/>
      <c r="R40" s="74" t="str">
        <f t="shared" si="2"/>
        <v/>
      </c>
      <c r="S40" s="74"/>
      <c r="T40" s="75" t="str">
        <f t="shared" si="3"/>
        <v/>
      </c>
      <c r="U40" s="75"/>
    </row>
    <row r="41" spans="2:21" ht="13.5" customHeight="1" x14ac:dyDescent="0.2">
      <c r="B41" s="23">
        <v>33</v>
      </c>
      <c r="C41" s="72" t="str">
        <f t="shared" si="4"/>
        <v/>
      </c>
      <c r="D41" s="72"/>
      <c r="E41" s="23"/>
      <c r="F41" s="26"/>
      <c r="G41" s="23" t="s">
        <v>42</v>
      </c>
      <c r="H41" s="110"/>
      <c r="I41" s="110"/>
      <c r="J41" s="23"/>
      <c r="K41" s="72" t="str">
        <f t="shared" si="0"/>
        <v/>
      </c>
      <c r="L41" s="72"/>
      <c r="M41" s="27" t="str">
        <f t="shared" si="1"/>
        <v/>
      </c>
      <c r="N41" s="23"/>
      <c r="O41" s="26"/>
      <c r="P41" s="110"/>
      <c r="Q41" s="110"/>
      <c r="R41" s="74" t="str">
        <f t="shared" si="2"/>
        <v/>
      </c>
      <c r="S41" s="74"/>
      <c r="T41" s="75" t="str">
        <f t="shared" si="3"/>
        <v/>
      </c>
      <c r="U41" s="75"/>
    </row>
    <row r="42" spans="2:21" ht="13.5" customHeight="1" x14ac:dyDescent="0.2">
      <c r="B42" s="23">
        <v>34</v>
      </c>
      <c r="C42" s="72" t="str">
        <f t="shared" si="4"/>
        <v/>
      </c>
      <c r="D42" s="72"/>
      <c r="E42" s="23"/>
      <c r="F42" s="26"/>
      <c r="G42" s="23" t="s">
        <v>43</v>
      </c>
      <c r="H42" s="110"/>
      <c r="I42" s="110"/>
      <c r="J42" s="23"/>
      <c r="K42" s="72" t="str">
        <f t="shared" si="0"/>
        <v/>
      </c>
      <c r="L42" s="72"/>
      <c r="M42" s="27" t="str">
        <f t="shared" si="1"/>
        <v/>
      </c>
      <c r="N42" s="23"/>
      <c r="O42" s="26"/>
      <c r="P42" s="110"/>
      <c r="Q42" s="110"/>
      <c r="R42" s="74" t="str">
        <f t="shared" si="2"/>
        <v/>
      </c>
      <c r="S42" s="74"/>
      <c r="T42" s="75" t="str">
        <f t="shared" si="3"/>
        <v/>
      </c>
      <c r="U42" s="75"/>
    </row>
    <row r="43" spans="2:21" ht="13.5" customHeight="1" x14ac:dyDescent="0.2">
      <c r="B43" s="23">
        <v>35</v>
      </c>
      <c r="C43" s="72" t="str">
        <f t="shared" si="4"/>
        <v/>
      </c>
      <c r="D43" s="72"/>
      <c r="E43" s="23"/>
      <c r="F43" s="26"/>
      <c r="G43" s="23" t="s">
        <v>42</v>
      </c>
      <c r="H43" s="110"/>
      <c r="I43" s="110"/>
      <c r="J43" s="23"/>
      <c r="K43" s="72" t="str">
        <f t="shared" si="0"/>
        <v/>
      </c>
      <c r="L43" s="72"/>
      <c r="M43" s="27" t="str">
        <f t="shared" si="1"/>
        <v/>
      </c>
      <c r="N43" s="23"/>
      <c r="O43" s="26"/>
      <c r="P43" s="110"/>
      <c r="Q43" s="110"/>
      <c r="R43" s="74" t="str">
        <f t="shared" si="2"/>
        <v/>
      </c>
      <c r="S43" s="74"/>
      <c r="T43" s="75" t="str">
        <f t="shared" si="3"/>
        <v/>
      </c>
      <c r="U43" s="75"/>
    </row>
    <row r="44" spans="2:21" ht="13.5" customHeight="1" x14ac:dyDescent="0.2">
      <c r="B44" s="23">
        <v>36</v>
      </c>
      <c r="C44" s="72" t="str">
        <f t="shared" si="4"/>
        <v/>
      </c>
      <c r="D44" s="72"/>
      <c r="E44" s="23"/>
      <c r="F44" s="26"/>
      <c r="G44" s="23" t="s">
        <v>43</v>
      </c>
      <c r="H44" s="110"/>
      <c r="I44" s="110"/>
      <c r="J44" s="23"/>
      <c r="K44" s="72" t="str">
        <f t="shared" si="0"/>
        <v/>
      </c>
      <c r="L44" s="72"/>
      <c r="M44" s="27" t="str">
        <f t="shared" si="1"/>
        <v/>
      </c>
      <c r="N44" s="23"/>
      <c r="O44" s="26"/>
      <c r="P44" s="110"/>
      <c r="Q44" s="110"/>
      <c r="R44" s="74" t="str">
        <f t="shared" si="2"/>
        <v/>
      </c>
      <c r="S44" s="74"/>
      <c r="T44" s="75" t="str">
        <f t="shared" si="3"/>
        <v/>
      </c>
      <c r="U44" s="75"/>
    </row>
    <row r="45" spans="2:21" ht="13.5" customHeight="1" x14ac:dyDescent="0.2">
      <c r="B45" s="23">
        <v>37</v>
      </c>
      <c r="C45" s="72" t="str">
        <f t="shared" si="4"/>
        <v/>
      </c>
      <c r="D45" s="72"/>
      <c r="E45" s="23"/>
      <c r="F45" s="26"/>
      <c r="G45" s="23" t="s">
        <v>42</v>
      </c>
      <c r="H45" s="110"/>
      <c r="I45" s="110"/>
      <c r="J45" s="23"/>
      <c r="K45" s="72" t="str">
        <f t="shared" si="0"/>
        <v/>
      </c>
      <c r="L45" s="72"/>
      <c r="M45" s="27" t="str">
        <f t="shared" si="1"/>
        <v/>
      </c>
      <c r="N45" s="23"/>
      <c r="O45" s="26"/>
      <c r="P45" s="110"/>
      <c r="Q45" s="110"/>
      <c r="R45" s="74" t="str">
        <f t="shared" si="2"/>
        <v/>
      </c>
      <c r="S45" s="74"/>
      <c r="T45" s="75" t="str">
        <f t="shared" si="3"/>
        <v/>
      </c>
      <c r="U45" s="75"/>
    </row>
    <row r="46" spans="2:21" ht="13.5" customHeight="1" x14ac:dyDescent="0.2">
      <c r="B46" s="23">
        <v>38</v>
      </c>
      <c r="C46" s="72" t="str">
        <f t="shared" si="4"/>
        <v/>
      </c>
      <c r="D46" s="72"/>
      <c r="E46" s="23"/>
      <c r="F46" s="26"/>
      <c r="G46" s="23" t="s">
        <v>43</v>
      </c>
      <c r="H46" s="110"/>
      <c r="I46" s="110"/>
      <c r="J46" s="23"/>
      <c r="K46" s="72" t="str">
        <f t="shared" si="0"/>
        <v/>
      </c>
      <c r="L46" s="72"/>
      <c r="M46" s="27" t="str">
        <f t="shared" si="1"/>
        <v/>
      </c>
      <c r="N46" s="23"/>
      <c r="O46" s="26"/>
      <c r="P46" s="110"/>
      <c r="Q46" s="110"/>
      <c r="R46" s="74" t="str">
        <f t="shared" si="2"/>
        <v/>
      </c>
      <c r="S46" s="74"/>
      <c r="T46" s="75" t="str">
        <f t="shared" si="3"/>
        <v/>
      </c>
      <c r="U46" s="75"/>
    </row>
    <row r="47" spans="2:21" ht="13.5" customHeight="1" x14ac:dyDescent="0.2">
      <c r="B47" s="23">
        <v>39</v>
      </c>
      <c r="C47" s="72" t="str">
        <f t="shared" si="4"/>
        <v/>
      </c>
      <c r="D47" s="72"/>
      <c r="E47" s="23"/>
      <c r="F47" s="26"/>
      <c r="G47" s="23" t="s">
        <v>43</v>
      </c>
      <c r="H47" s="110"/>
      <c r="I47" s="110"/>
      <c r="J47" s="23"/>
      <c r="K47" s="72" t="str">
        <f t="shared" si="0"/>
        <v/>
      </c>
      <c r="L47" s="72"/>
      <c r="M47" s="27" t="str">
        <f t="shared" si="1"/>
        <v/>
      </c>
      <c r="N47" s="23"/>
      <c r="O47" s="26"/>
      <c r="P47" s="110"/>
      <c r="Q47" s="110"/>
      <c r="R47" s="74" t="str">
        <f t="shared" si="2"/>
        <v/>
      </c>
      <c r="S47" s="74"/>
      <c r="T47" s="75" t="str">
        <f t="shared" si="3"/>
        <v/>
      </c>
      <c r="U47" s="75"/>
    </row>
    <row r="48" spans="2:21" ht="13.5" customHeight="1" x14ac:dyDescent="0.2">
      <c r="B48" s="23">
        <v>40</v>
      </c>
      <c r="C48" s="72" t="str">
        <f t="shared" si="4"/>
        <v/>
      </c>
      <c r="D48" s="72"/>
      <c r="E48" s="23"/>
      <c r="F48" s="26"/>
      <c r="G48" s="23" t="s">
        <v>42</v>
      </c>
      <c r="H48" s="110"/>
      <c r="I48" s="110"/>
      <c r="J48" s="23"/>
      <c r="K48" s="72" t="str">
        <f t="shared" si="0"/>
        <v/>
      </c>
      <c r="L48" s="72"/>
      <c r="M48" s="27" t="str">
        <f t="shared" si="1"/>
        <v/>
      </c>
      <c r="N48" s="23"/>
      <c r="O48" s="26"/>
      <c r="P48" s="110"/>
      <c r="Q48" s="110"/>
      <c r="R48" s="74" t="str">
        <f t="shared" si="2"/>
        <v/>
      </c>
      <c r="S48" s="74"/>
      <c r="T48" s="75" t="str">
        <f t="shared" si="3"/>
        <v/>
      </c>
      <c r="U48" s="75"/>
    </row>
    <row r="49" spans="2:21" ht="13.5" customHeight="1" x14ac:dyDescent="0.2">
      <c r="B49" s="23">
        <v>41</v>
      </c>
      <c r="C49" s="72" t="str">
        <f t="shared" si="4"/>
        <v/>
      </c>
      <c r="D49" s="72"/>
      <c r="E49" s="23"/>
      <c r="F49" s="26"/>
      <c r="G49" s="23" t="s">
        <v>43</v>
      </c>
      <c r="H49" s="110"/>
      <c r="I49" s="110"/>
      <c r="J49" s="23"/>
      <c r="K49" s="72" t="str">
        <f t="shared" si="0"/>
        <v/>
      </c>
      <c r="L49" s="72"/>
      <c r="M49" s="27" t="str">
        <f t="shared" si="1"/>
        <v/>
      </c>
      <c r="N49" s="23"/>
      <c r="O49" s="26"/>
      <c r="P49" s="110"/>
      <c r="Q49" s="110"/>
      <c r="R49" s="74" t="str">
        <f t="shared" si="2"/>
        <v/>
      </c>
      <c r="S49" s="74"/>
      <c r="T49" s="75" t="str">
        <f t="shared" si="3"/>
        <v/>
      </c>
      <c r="U49" s="75"/>
    </row>
    <row r="50" spans="2:21" ht="13.5" customHeight="1" x14ac:dyDescent="0.2">
      <c r="B50" s="23">
        <v>42</v>
      </c>
      <c r="C50" s="72" t="str">
        <f t="shared" si="4"/>
        <v/>
      </c>
      <c r="D50" s="72"/>
      <c r="E50" s="23"/>
      <c r="F50" s="26"/>
      <c r="G50" s="23" t="s">
        <v>43</v>
      </c>
      <c r="H50" s="110"/>
      <c r="I50" s="110"/>
      <c r="J50" s="23"/>
      <c r="K50" s="72" t="str">
        <f t="shared" si="0"/>
        <v/>
      </c>
      <c r="L50" s="72"/>
      <c r="M50" s="27" t="str">
        <f t="shared" si="1"/>
        <v/>
      </c>
      <c r="N50" s="23"/>
      <c r="O50" s="26"/>
      <c r="P50" s="110"/>
      <c r="Q50" s="110"/>
      <c r="R50" s="74" t="str">
        <f t="shared" si="2"/>
        <v/>
      </c>
      <c r="S50" s="74"/>
      <c r="T50" s="75" t="str">
        <f t="shared" si="3"/>
        <v/>
      </c>
      <c r="U50" s="75"/>
    </row>
    <row r="51" spans="2:21" ht="13.5" customHeight="1" x14ac:dyDescent="0.2">
      <c r="B51" s="23">
        <v>43</v>
      </c>
      <c r="C51" s="72" t="str">
        <f t="shared" si="4"/>
        <v/>
      </c>
      <c r="D51" s="72"/>
      <c r="E51" s="23"/>
      <c r="F51" s="26"/>
      <c r="G51" s="23" t="s">
        <v>42</v>
      </c>
      <c r="H51" s="110"/>
      <c r="I51" s="110"/>
      <c r="J51" s="23"/>
      <c r="K51" s="72" t="str">
        <f t="shared" si="0"/>
        <v/>
      </c>
      <c r="L51" s="72"/>
      <c r="M51" s="27" t="str">
        <f t="shared" si="1"/>
        <v/>
      </c>
      <c r="N51" s="23"/>
      <c r="O51" s="26"/>
      <c r="P51" s="110"/>
      <c r="Q51" s="110"/>
      <c r="R51" s="74" t="str">
        <f t="shared" si="2"/>
        <v/>
      </c>
      <c r="S51" s="74"/>
      <c r="T51" s="75" t="str">
        <f t="shared" si="3"/>
        <v/>
      </c>
      <c r="U51" s="75"/>
    </row>
    <row r="52" spans="2:21" ht="13.5" customHeight="1" x14ac:dyDescent="0.2">
      <c r="B52" s="23">
        <v>44</v>
      </c>
      <c r="C52" s="72" t="str">
        <f t="shared" si="4"/>
        <v/>
      </c>
      <c r="D52" s="72"/>
      <c r="E52" s="23"/>
      <c r="F52" s="26"/>
      <c r="G52" s="23" t="s">
        <v>42</v>
      </c>
      <c r="H52" s="110"/>
      <c r="I52" s="110"/>
      <c r="J52" s="23"/>
      <c r="K52" s="72" t="str">
        <f t="shared" si="0"/>
        <v/>
      </c>
      <c r="L52" s="72"/>
      <c r="M52" s="27" t="str">
        <f t="shared" si="1"/>
        <v/>
      </c>
      <c r="N52" s="23"/>
      <c r="O52" s="26"/>
      <c r="P52" s="110"/>
      <c r="Q52" s="110"/>
      <c r="R52" s="74" t="str">
        <f t="shared" si="2"/>
        <v/>
      </c>
      <c r="S52" s="74"/>
      <c r="T52" s="75"/>
      <c r="U52" s="75"/>
    </row>
    <row r="53" spans="2:21" ht="13.5" customHeight="1" x14ac:dyDescent="0.2">
      <c r="B53" s="23">
        <v>45</v>
      </c>
      <c r="C53" s="72" t="str">
        <f t="shared" si="4"/>
        <v/>
      </c>
      <c r="D53" s="72"/>
      <c r="E53" s="23"/>
      <c r="F53" s="26"/>
      <c r="G53" s="23" t="s">
        <v>43</v>
      </c>
      <c r="H53" s="110"/>
      <c r="I53" s="110"/>
      <c r="J53" s="23"/>
      <c r="K53" s="72" t="str">
        <f t="shared" si="0"/>
        <v/>
      </c>
      <c r="L53" s="72"/>
      <c r="M53" s="27" t="str">
        <f t="shared" si="1"/>
        <v/>
      </c>
      <c r="N53" s="23"/>
      <c r="O53" s="26"/>
      <c r="P53" s="110"/>
      <c r="Q53" s="110"/>
      <c r="R53" s="74" t="str">
        <f t="shared" si="2"/>
        <v/>
      </c>
      <c r="S53" s="74"/>
      <c r="T53" s="75"/>
      <c r="U53" s="75"/>
    </row>
    <row r="54" spans="2:21" ht="13.5" customHeight="1" x14ac:dyDescent="0.2">
      <c r="B54" s="23">
        <v>46</v>
      </c>
      <c r="C54" s="72" t="str">
        <f t="shared" si="4"/>
        <v/>
      </c>
      <c r="D54" s="72"/>
      <c r="E54" s="23"/>
      <c r="F54" s="26"/>
      <c r="G54" s="23" t="s">
        <v>43</v>
      </c>
      <c r="H54" s="110"/>
      <c r="I54" s="110"/>
      <c r="J54" s="23"/>
      <c r="K54" s="72" t="str">
        <f t="shared" si="0"/>
        <v/>
      </c>
      <c r="L54" s="72"/>
      <c r="M54" s="27" t="str">
        <f t="shared" si="1"/>
        <v/>
      </c>
      <c r="N54" s="23"/>
      <c r="O54" s="26"/>
      <c r="P54" s="110"/>
      <c r="Q54" s="110"/>
      <c r="R54" s="74" t="str">
        <f t="shared" si="2"/>
        <v/>
      </c>
      <c r="S54" s="74"/>
      <c r="T54" s="75"/>
      <c r="U54" s="75"/>
    </row>
    <row r="55" spans="2:21" ht="13.5" customHeight="1" x14ac:dyDescent="0.2">
      <c r="B55" s="23">
        <v>47</v>
      </c>
      <c r="C55" s="72" t="str">
        <f t="shared" si="4"/>
        <v/>
      </c>
      <c r="D55" s="72"/>
      <c r="E55" s="23"/>
      <c r="F55" s="26"/>
      <c r="G55" s="23" t="s">
        <v>42</v>
      </c>
      <c r="H55" s="110"/>
      <c r="I55" s="110"/>
      <c r="J55" s="23"/>
      <c r="K55" s="72" t="str">
        <f t="shared" si="0"/>
        <v/>
      </c>
      <c r="L55" s="72"/>
      <c r="M55" s="27" t="str">
        <f t="shared" si="1"/>
        <v/>
      </c>
      <c r="N55" s="23"/>
      <c r="O55" s="26"/>
      <c r="P55" s="110"/>
      <c r="Q55" s="110"/>
      <c r="R55" s="74" t="str">
        <f t="shared" si="2"/>
        <v/>
      </c>
      <c r="S55" s="74"/>
      <c r="T55" s="75"/>
      <c r="U55" s="75"/>
    </row>
    <row r="56" spans="2:21" ht="13.5" customHeight="1" x14ac:dyDescent="0.2">
      <c r="B56" s="23">
        <v>48</v>
      </c>
      <c r="C56" s="72" t="str">
        <f t="shared" si="4"/>
        <v/>
      </c>
      <c r="D56" s="72"/>
      <c r="E56" s="23"/>
      <c r="F56" s="26"/>
      <c r="G56" s="23" t="s">
        <v>42</v>
      </c>
      <c r="H56" s="110"/>
      <c r="I56" s="110"/>
      <c r="J56" s="23"/>
      <c r="K56" s="72" t="str">
        <f t="shared" si="0"/>
        <v/>
      </c>
      <c r="L56" s="72"/>
      <c r="M56" s="27" t="str">
        <f t="shared" si="1"/>
        <v/>
      </c>
      <c r="N56" s="23"/>
      <c r="O56" s="26"/>
      <c r="P56" s="110"/>
      <c r="Q56" s="110"/>
      <c r="R56" s="74" t="str">
        <f t="shared" si="2"/>
        <v/>
      </c>
      <c r="S56" s="74"/>
      <c r="T56" s="75" t="str">
        <f t="shared" ref="T56:T108" si="5">IF(O56="","",IF(R56&lt;0,J56*(-1),IF(G56="買",(P56-H56)*10000,(H56-P56)*10000)))</f>
        <v/>
      </c>
      <c r="U56" s="75"/>
    </row>
    <row r="57" spans="2:21" ht="13.5" customHeight="1" x14ac:dyDescent="0.2">
      <c r="B57" s="23">
        <v>49</v>
      </c>
      <c r="C57" s="72" t="str">
        <f t="shared" si="4"/>
        <v/>
      </c>
      <c r="D57" s="72"/>
      <c r="E57" s="23"/>
      <c r="F57" s="26"/>
      <c r="G57" s="23" t="s">
        <v>42</v>
      </c>
      <c r="H57" s="110"/>
      <c r="I57" s="110"/>
      <c r="J57" s="23"/>
      <c r="K57" s="72" t="str">
        <f t="shared" si="0"/>
        <v/>
      </c>
      <c r="L57" s="72"/>
      <c r="M57" s="27" t="str">
        <f t="shared" si="1"/>
        <v/>
      </c>
      <c r="N57" s="23"/>
      <c r="O57" s="26"/>
      <c r="P57" s="110"/>
      <c r="Q57" s="110"/>
      <c r="R57" s="74" t="str">
        <f t="shared" si="2"/>
        <v/>
      </c>
      <c r="S57" s="74"/>
      <c r="T57" s="75" t="str">
        <f t="shared" si="5"/>
        <v/>
      </c>
      <c r="U57" s="75"/>
    </row>
    <row r="58" spans="2:21" ht="13.5" customHeight="1" x14ac:dyDescent="0.2">
      <c r="B58" s="23">
        <v>50</v>
      </c>
      <c r="C58" s="72" t="str">
        <f t="shared" si="4"/>
        <v/>
      </c>
      <c r="D58" s="72"/>
      <c r="E58" s="23"/>
      <c r="F58" s="26"/>
      <c r="G58" s="23" t="s">
        <v>42</v>
      </c>
      <c r="H58" s="110"/>
      <c r="I58" s="110"/>
      <c r="J58" s="23"/>
      <c r="K58" s="72" t="str">
        <f t="shared" si="0"/>
        <v/>
      </c>
      <c r="L58" s="72"/>
      <c r="M58" s="27" t="str">
        <f t="shared" si="1"/>
        <v/>
      </c>
      <c r="N58" s="23"/>
      <c r="O58" s="26"/>
      <c r="P58" s="110"/>
      <c r="Q58" s="110"/>
      <c r="R58" s="74" t="str">
        <f t="shared" si="2"/>
        <v/>
      </c>
      <c r="S58" s="74"/>
      <c r="T58" s="75" t="str">
        <f t="shared" si="5"/>
        <v/>
      </c>
      <c r="U58" s="75"/>
    </row>
    <row r="59" spans="2:21" ht="13.5" customHeight="1" x14ac:dyDescent="0.2">
      <c r="B59" s="23">
        <v>51</v>
      </c>
      <c r="C59" s="72" t="str">
        <f t="shared" si="4"/>
        <v/>
      </c>
      <c r="D59" s="72"/>
      <c r="E59" s="23"/>
      <c r="F59" s="26"/>
      <c r="G59" s="23" t="s">
        <v>42</v>
      </c>
      <c r="H59" s="110"/>
      <c r="I59" s="110"/>
      <c r="J59" s="23"/>
      <c r="K59" s="72" t="str">
        <f t="shared" si="0"/>
        <v/>
      </c>
      <c r="L59" s="72"/>
      <c r="M59" s="27" t="str">
        <f t="shared" si="1"/>
        <v/>
      </c>
      <c r="N59" s="23"/>
      <c r="O59" s="26"/>
      <c r="P59" s="110"/>
      <c r="Q59" s="110"/>
      <c r="R59" s="74" t="str">
        <f t="shared" si="2"/>
        <v/>
      </c>
      <c r="S59" s="74"/>
      <c r="T59" s="75" t="str">
        <f t="shared" si="5"/>
        <v/>
      </c>
      <c r="U59" s="75"/>
    </row>
    <row r="60" spans="2:21" ht="13.5" customHeight="1" x14ac:dyDescent="0.2">
      <c r="B60" s="23">
        <v>52</v>
      </c>
      <c r="C60" s="72" t="str">
        <f t="shared" si="4"/>
        <v/>
      </c>
      <c r="D60" s="72"/>
      <c r="E60" s="23"/>
      <c r="F60" s="26"/>
      <c r="G60" s="23" t="s">
        <v>42</v>
      </c>
      <c r="H60" s="110"/>
      <c r="I60" s="110"/>
      <c r="J60" s="23"/>
      <c r="K60" s="72" t="str">
        <f t="shared" si="0"/>
        <v/>
      </c>
      <c r="L60" s="72"/>
      <c r="M60" s="27" t="str">
        <f t="shared" si="1"/>
        <v/>
      </c>
      <c r="N60" s="23"/>
      <c r="O60" s="26"/>
      <c r="P60" s="110"/>
      <c r="Q60" s="110"/>
      <c r="R60" s="74" t="str">
        <f t="shared" si="2"/>
        <v/>
      </c>
      <c r="S60" s="74"/>
      <c r="T60" s="75" t="str">
        <f t="shared" si="5"/>
        <v/>
      </c>
      <c r="U60" s="75"/>
    </row>
    <row r="61" spans="2:21" ht="13.5" customHeight="1" x14ac:dyDescent="0.2">
      <c r="B61" s="23">
        <v>53</v>
      </c>
      <c r="C61" s="72" t="str">
        <f t="shared" si="4"/>
        <v/>
      </c>
      <c r="D61" s="72"/>
      <c r="E61" s="23"/>
      <c r="F61" s="26"/>
      <c r="G61" s="23" t="s">
        <v>42</v>
      </c>
      <c r="H61" s="110"/>
      <c r="I61" s="110"/>
      <c r="J61" s="23"/>
      <c r="K61" s="72" t="str">
        <f t="shared" si="0"/>
        <v/>
      </c>
      <c r="L61" s="72"/>
      <c r="M61" s="27" t="str">
        <f t="shared" si="1"/>
        <v/>
      </c>
      <c r="N61" s="23"/>
      <c r="O61" s="26"/>
      <c r="P61" s="110"/>
      <c r="Q61" s="110"/>
      <c r="R61" s="74" t="str">
        <f t="shared" si="2"/>
        <v/>
      </c>
      <c r="S61" s="74"/>
      <c r="T61" s="75" t="str">
        <f t="shared" si="5"/>
        <v/>
      </c>
      <c r="U61" s="75"/>
    </row>
    <row r="62" spans="2:21" ht="13.5" customHeight="1" x14ac:dyDescent="0.2">
      <c r="B62" s="23">
        <v>54</v>
      </c>
      <c r="C62" s="72" t="str">
        <f t="shared" si="4"/>
        <v/>
      </c>
      <c r="D62" s="72"/>
      <c r="E62" s="23"/>
      <c r="F62" s="26"/>
      <c r="G62" s="23" t="s">
        <v>42</v>
      </c>
      <c r="H62" s="110"/>
      <c r="I62" s="110"/>
      <c r="J62" s="23"/>
      <c r="K62" s="72" t="str">
        <f t="shared" si="0"/>
        <v/>
      </c>
      <c r="L62" s="72"/>
      <c r="M62" s="27" t="str">
        <f t="shared" si="1"/>
        <v/>
      </c>
      <c r="N62" s="23"/>
      <c r="O62" s="26"/>
      <c r="P62" s="110"/>
      <c r="Q62" s="110"/>
      <c r="R62" s="74" t="str">
        <f t="shared" si="2"/>
        <v/>
      </c>
      <c r="S62" s="74"/>
      <c r="T62" s="75" t="str">
        <f t="shared" si="5"/>
        <v/>
      </c>
      <c r="U62" s="75"/>
    </row>
    <row r="63" spans="2:21" ht="13.5" customHeight="1" x14ac:dyDescent="0.2">
      <c r="B63" s="23">
        <v>55</v>
      </c>
      <c r="C63" s="72" t="str">
        <f t="shared" si="4"/>
        <v/>
      </c>
      <c r="D63" s="72"/>
      <c r="E63" s="23"/>
      <c r="F63" s="26"/>
      <c r="G63" s="23" t="s">
        <v>43</v>
      </c>
      <c r="H63" s="110"/>
      <c r="I63" s="110"/>
      <c r="J63" s="23"/>
      <c r="K63" s="72" t="str">
        <f t="shared" si="0"/>
        <v/>
      </c>
      <c r="L63" s="72"/>
      <c r="M63" s="27" t="str">
        <f t="shared" si="1"/>
        <v/>
      </c>
      <c r="N63" s="23"/>
      <c r="O63" s="26"/>
      <c r="P63" s="110"/>
      <c r="Q63" s="110"/>
      <c r="R63" s="74" t="str">
        <f t="shared" si="2"/>
        <v/>
      </c>
      <c r="S63" s="74"/>
      <c r="T63" s="75" t="str">
        <f t="shared" si="5"/>
        <v/>
      </c>
      <c r="U63" s="75"/>
    </row>
    <row r="64" spans="2:21" ht="13.5" customHeight="1" x14ac:dyDescent="0.2">
      <c r="B64" s="23">
        <v>56</v>
      </c>
      <c r="C64" s="72" t="str">
        <f t="shared" si="4"/>
        <v/>
      </c>
      <c r="D64" s="72"/>
      <c r="E64" s="23"/>
      <c r="F64" s="26"/>
      <c r="G64" s="23" t="s">
        <v>42</v>
      </c>
      <c r="H64" s="110"/>
      <c r="I64" s="110"/>
      <c r="J64" s="23"/>
      <c r="K64" s="72" t="str">
        <f t="shared" si="0"/>
        <v/>
      </c>
      <c r="L64" s="72"/>
      <c r="M64" s="27" t="str">
        <f t="shared" si="1"/>
        <v/>
      </c>
      <c r="N64" s="23"/>
      <c r="O64" s="26"/>
      <c r="P64" s="110"/>
      <c r="Q64" s="110"/>
      <c r="R64" s="74" t="str">
        <f t="shared" si="2"/>
        <v/>
      </c>
      <c r="S64" s="74"/>
      <c r="T64" s="75" t="str">
        <f t="shared" si="5"/>
        <v/>
      </c>
      <c r="U64" s="75"/>
    </row>
    <row r="65" spans="2:21" ht="13.5" customHeight="1" x14ac:dyDescent="0.2">
      <c r="B65" s="23">
        <v>57</v>
      </c>
      <c r="C65" s="72" t="str">
        <f t="shared" si="4"/>
        <v/>
      </c>
      <c r="D65" s="72"/>
      <c r="E65" s="23"/>
      <c r="F65" s="26"/>
      <c r="G65" s="23" t="s">
        <v>42</v>
      </c>
      <c r="H65" s="110"/>
      <c r="I65" s="110"/>
      <c r="J65" s="23"/>
      <c r="K65" s="72" t="str">
        <f t="shared" si="0"/>
        <v/>
      </c>
      <c r="L65" s="72"/>
      <c r="M65" s="27" t="str">
        <f t="shared" si="1"/>
        <v/>
      </c>
      <c r="N65" s="23"/>
      <c r="O65" s="26"/>
      <c r="P65" s="110"/>
      <c r="Q65" s="110"/>
      <c r="R65" s="74" t="str">
        <f t="shared" si="2"/>
        <v/>
      </c>
      <c r="S65" s="74"/>
      <c r="T65" s="75" t="str">
        <f t="shared" si="5"/>
        <v/>
      </c>
      <c r="U65" s="75"/>
    </row>
    <row r="66" spans="2:21" ht="13.5" customHeight="1" x14ac:dyDescent="0.2">
      <c r="B66" s="23">
        <v>58</v>
      </c>
      <c r="C66" s="72" t="str">
        <f t="shared" si="4"/>
        <v/>
      </c>
      <c r="D66" s="72"/>
      <c r="E66" s="23"/>
      <c r="F66" s="26"/>
      <c r="G66" s="23" t="s">
        <v>42</v>
      </c>
      <c r="H66" s="110"/>
      <c r="I66" s="110"/>
      <c r="J66" s="23"/>
      <c r="K66" s="72" t="str">
        <f t="shared" si="0"/>
        <v/>
      </c>
      <c r="L66" s="72"/>
      <c r="M66" s="27" t="str">
        <f t="shared" si="1"/>
        <v/>
      </c>
      <c r="N66" s="23"/>
      <c r="O66" s="26"/>
      <c r="P66" s="110"/>
      <c r="Q66" s="110"/>
      <c r="R66" s="74" t="str">
        <f t="shared" si="2"/>
        <v/>
      </c>
      <c r="S66" s="74"/>
      <c r="T66" s="75" t="str">
        <f t="shared" si="5"/>
        <v/>
      </c>
      <c r="U66" s="75"/>
    </row>
    <row r="67" spans="2:21" ht="13.5" customHeight="1" x14ac:dyDescent="0.2">
      <c r="B67" s="23">
        <v>59</v>
      </c>
      <c r="C67" s="72" t="str">
        <f t="shared" si="4"/>
        <v/>
      </c>
      <c r="D67" s="72"/>
      <c r="E67" s="23"/>
      <c r="F67" s="26"/>
      <c r="G67" s="23" t="s">
        <v>42</v>
      </c>
      <c r="H67" s="110"/>
      <c r="I67" s="110"/>
      <c r="J67" s="23"/>
      <c r="K67" s="72" t="str">
        <f t="shared" si="0"/>
        <v/>
      </c>
      <c r="L67" s="72"/>
      <c r="M67" s="27" t="str">
        <f t="shared" si="1"/>
        <v/>
      </c>
      <c r="N67" s="23"/>
      <c r="O67" s="26"/>
      <c r="P67" s="110"/>
      <c r="Q67" s="110"/>
      <c r="R67" s="74" t="str">
        <f t="shared" si="2"/>
        <v/>
      </c>
      <c r="S67" s="74"/>
      <c r="T67" s="75" t="str">
        <f t="shared" si="5"/>
        <v/>
      </c>
      <c r="U67" s="75"/>
    </row>
    <row r="68" spans="2:21" ht="13.5" customHeight="1" x14ac:dyDescent="0.2">
      <c r="B68" s="23">
        <v>60</v>
      </c>
      <c r="C68" s="72" t="str">
        <f t="shared" si="4"/>
        <v/>
      </c>
      <c r="D68" s="72"/>
      <c r="E68" s="23"/>
      <c r="F68" s="26"/>
      <c r="G68" s="23" t="s">
        <v>43</v>
      </c>
      <c r="H68" s="110"/>
      <c r="I68" s="110"/>
      <c r="J68" s="23"/>
      <c r="K68" s="72" t="str">
        <f t="shared" si="0"/>
        <v/>
      </c>
      <c r="L68" s="72"/>
      <c r="M68" s="27" t="str">
        <f t="shared" si="1"/>
        <v/>
      </c>
      <c r="N68" s="23"/>
      <c r="O68" s="26"/>
      <c r="P68" s="110"/>
      <c r="Q68" s="110"/>
      <c r="R68" s="74" t="str">
        <f t="shared" si="2"/>
        <v/>
      </c>
      <c r="S68" s="74"/>
      <c r="T68" s="75" t="str">
        <f t="shared" si="5"/>
        <v/>
      </c>
      <c r="U68" s="75"/>
    </row>
    <row r="69" spans="2:21" ht="13.5" customHeight="1" x14ac:dyDescent="0.2">
      <c r="B69" s="23">
        <v>61</v>
      </c>
      <c r="C69" s="72" t="str">
        <f t="shared" si="4"/>
        <v/>
      </c>
      <c r="D69" s="72"/>
      <c r="E69" s="23"/>
      <c r="F69" s="26"/>
      <c r="G69" s="23" t="s">
        <v>43</v>
      </c>
      <c r="H69" s="110"/>
      <c r="I69" s="110"/>
      <c r="J69" s="23"/>
      <c r="K69" s="72" t="str">
        <f t="shared" si="0"/>
        <v/>
      </c>
      <c r="L69" s="72"/>
      <c r="M69" s="27" t="str">
        <f t="shared" si="1"/>
        <v/>
      </c>
      <c r="N69" s="23"/>
      <c r="O69" s="26"/>
      <c r="P69" s="110"/>
      <c r="Q69" s="110"/>
      <c r="R69" s="74" t="str">
        <f t="shared" si="2"/>
        <v/>
      </c>
      <c r="S69" s="74"/>
      <c r="T69" s="75" t="str">
        <f t="shared" si="5"/>
        <v/>
      </c>
      <c r="U69" s="75"/>
    </row>
    <row r="70" spans="2:21" ht="13.5" customHeight="1" x14ac:dyDescent="0.2">
      <c r="B70" s="23">
        <v>62</v>
      </c>
      <c r="C70" s="72" t="str">
        <f t="shared" si="4"/>
        <v/>
      </c>
      <c r="D70" s="72"/>
      <c r="E70" s="23"/>
      <c r="F70" s="26"/>
      <c r="G70" s="23" t="s">
        <v>42</v>
      </c>
      <c r="H70" s="110"/>
      <c r="I70" s="110"/>
      <c r="J70" s="23"/>
      <c r="K70" s="72" t="str">
        <f t="shared" si="0"/>
        <v/>
      </c>
      <c r="L70" s="72"/>
      <c r="M70" s="27" t="str">
        <f t="shared" si="1"/>
        <v/>
      </c>
      <c r="N70" s="23"/>
      <c r="O70" s="26"/>
      <c r="P70" s="110"/>
      <c r="Q70" s="110"/>
      <c r="R70" s="74" t="str">
        <f t="shared" si="2"/>
        <v/>
      </c>
      <c r="S70" s="74"/>
      <c r="T70" s="75" t="str">
        <f t="shared" si="5"/>
        <v/>
      </c>
      <c r="U70" s="75"/>
    </row>
    <row r="71" spans="2:21" ht="13.5" customHeight="1" x14ac:dyDescent="0.2">
      <c r="B71" s="23">
        <v>63</v>
      </c>
      <c r="C71" s="72" t="str">
        <f t="shared" si="4"/>
        <v/>
      </c>
      <c r="D71" s="72"/>
      <c r="E71" s="23"/>
      <c r="F71" s="26"/>
      <c r="G71" s="23" t="s">
        <v>43</v>
      </c>
      <c r="H71" s="110"/>
      <c r="I71" s="110"/>
      <c r="J71" s="23"/>
      <c r="K71" s="72" t="str">
        <f t="shared" si="0"/>
        <v/>
      </c>
      <c r="L71" s="72"/>
      <c r="M71" s="27" t="str">
        <f t="shared" si="1"/>
        <v/>
      </c>
      <c r="N71" s="23"/>
      <c r="O71" s="26"/>
      <c r="P71" s="110"/>
      <c r="Q71" s="110"/>
      <c r="R71" s="74" t="str">
        <f t="shared" si="2"/>
        <v/>
      </c>
      <c r="S71" s="74"/>
      <c r="T71" s="75" t="str">
        <f t="shared" si="5"/>
        <v/>
      </c>
      <c r="U71" s="75"/>
    </row>
    <row r="72" spans="2:21" ht="13.5" customHeight="1" x14ac:dyDescent="0.2">
      <c r="B72" s="23">
        <v>64</v>
      </c>
      <c r="C72" s="72" t="str">
        <f t="shared" si="4"/>
        <v/>
      </c>
      <c r="D72" s="72"/>
      <c r="E72" s="23"/>
      <c r="F72" s="26"/>
      <c r="G72" s="23" t="s">
        <v>42</v>
      </c>
      <c r="H72" s="110"/>
      <c r="I72" s="110"/>
      <c r="J72" s="23"/>
      <c r="K72" s="72" t="str">
        <f t="shared" si="0"/>
        <v/>
      </c>
      <c r="L72" s="72"/>
      <c r="M72" s="27" t="str">
        <f t="shared" si="1"/>
        <v/>
      </c>
      <c r="N72" s="23"/>
      <c r="O72" s="26"/>
      <c r="P72" s="110"/>
      <c r="Q72" s="110"/>
      <c r="R72" s="74" t="str">
        <f t="shared" si="2"/>
        <v/>
      </c>
      <c r="S72" s="74"/>
      <c r="T72" s="75" t="str">
        <f t="shared" si="5"/>
        <v/>
      </c>
      <c r="U72" s="75"/>
    </row>
    <row r="73" spans="2:21" ht="13.5" customHeight="1" x14ac:dyDescent="0.2">
      <c r="B73" s="23">
        <v>65</v>
      </c>
      <c r="C73" s="72" t="str">
        <f t="shared" si="4"/>
        <v/>
      </c>
      <c r="D73" s="72"/>
      <c r="E73" s="23"/>
      <c r="F73" s="26"/>
      <c r="G73" s="23" t="s">
        <v>43</v>
      </c>
      <c r="H73" s="110"/>
      <c r="I73" s="110"/>
      <c r="J73" s="23"/>
      <c r="K73" s="72" t="str">
        <f t="shared" si="0"/>
        <v/>
      </c>
      <c r="L73" s="72"/>
      <c r="M73" s="27" t="str">
        <f t="shared" si="1"/>
        <v/>
      </c>
      <c r="N73" s="23"/>
      <c r="O73" s="26"/>
      <c r="P73" s="110"/>
      <c r="Q73" s="110"/>
      <c r="R73" s="74" t="str">
        <f t="shared" si="2"/>
        <v/>
      </c>
      <c r="S73" s="74"/>
      <c r="T73" s="75" t="str">
        <f t="shared" si="5"/>
        <v/>
      </c>
      <c r="U73" s="75"/>
    </row>
    <row r="74" spans="2:21" ht="13.5" customHeight="1" x14ac:dyDescent="0.2">
      <c r="B74" s="23">
        <v>66</v>
      </c>
      <c r="C74" s="72" t="str">
        <f t="shared" si="4"/>
        <v/>
      </c>
      <c r="D74" s="72"/>
      <c r="E74" s="23"/>
      <c r="F74" s="26"/>
      <c r="G74" s="23" t="s">
        <v>43</v>
      </c>
      <c r="H74" s="110"/>
      <c r="I74" s="110"/>
      <c r="J74" s="23"/>
      <c r="K74" s="72" t="str">
        <f t="shared" si="0"/>
        <v/>
      </c>
      <c r="L74" s="72"/>
      <c r="M74" s="27" t="str">
        <f t="shared" si="1"/>
        <v/>
      </c>
      <c r="N74" s="23"/>
      <c r="O74" s="26"/>
      <c r="P74" s="110"/>
      <c r="Q74" s="110"/>
      <c r="R74" s="74" t="str">
        <f t="shared" si="2"/>
        <v/>
      </c>
      <c r="S74" s="74"/>
      <c r="T74" s="75" t="str">
        <f t="shared" si="5"/>
        <v/>
      </c>
      <c r="U74" s="75"/>
    </row>
    <row r="75" spans="2:21" ht="13.5" customHeight="1" x14ac:dyDescent="0.2">
      <c r="B75" s="23">
        <v>67</v>
      </c>
      <c r="C75" s="72" t="str">
        <f t="shared" si="4"/>
        <v/>
      </c>
      <c r="D75" s="72"/>
      <c r="E75" s="23"/>
      <c r="F75" s="26"/>
      <c r="G75" s="23" t="s">
        <v>42</v>
      </c>
      <c r="H75" s="110"/>
      <c r="I75" s="110"/>
      <c r="J75" s="23"/>
      <c r="K75" s="72" t="str">
        <f t="shared" si="0"/>
        <v/>
      </c>
      <c r="L75" s="72"/>
      <c r="M75" s="27" t="str">
        <f t="shared" si="1"/>
        <v/>
      </c>
      <c r="N75" s="23"/>
      <c r="O75" s="26"/>
      <c r="P75" s="110"/>
      <c r="Q75" s="110"/>
      <c r="R75" s="74" t="str">
        <f t="shared" si="2"/>
        <v/>
      </c>
      <c r="S75" s="74"/>
      <c r="T75" s="75" t="str">
        <f t="shared" si="5"/>
        <v/>
      </c>
      <c r="U75" s="75"/>
    </row>
    <row r="76" spans="2:21" ht="13.5" customHeight="1" x14ac:dyDescent="0.2">
      <c r="B76" s="23">
        <v>68</v>
      </c>
      <c r="C76" s="72" t="str">
        <f t="shared" si="4"/>
        <v/>
      </c>
      <c r="D76" s="72"/>
      <c r="E76" s="23"/>
      <c r="F76" s="26"/>
      <c r="G76" s="23" t="s">
        <v>42</v>
      </c>
      <c r="H76" s="110"/>
      <c r="I76" s="110"/>
      <c r="J76" s="23"/>
      <c r="K76" s="72" t="str">
        <f t="shared" si="0"/>
        <v/>
      </c>
      <c r="L76" s="72"/>
      <c r="M76" s="27" t="str">
        <f t="shared" si="1"/>
        <v/>
      </c>
      <c r="N76" s="23"/>
      <c r="O76" s="26"/>
      <c r="P76" s="110"/>
      <c r="Q76" s="110"/>
      <c r="R76" s="74" t="str">
        <f t="shared" si="2"/>
        <v/>
      </c>
      <c r="S76" s="74"/>
      <c r="T76" s="75" t="str">
        <f t="shared" si="5"/>
        <v/>
      </c>
      <c r="U76" s="75"/>
    </row>
    <row r="77" spans="2:21" ht="13.5" customHeight="1" x14ac:dyDescent="0.2">
      <c r="B77" s="23">
        <v>69</v>
      </c>
      <c r="C77" s="72" t="str">
        <f t="shared" si="4"/>
        <v/>
      </c>
      <c r="D77" s="72"/>
      <c r="E77" s="23"/>
      <c r="F77" s="26"/>
      <c r="G77" s="23" t="s">
        <v>42</v>
      </c>
      <c r="H77" s="110"/>
      <c r="I77" s="110"/>
      <c r="J77" s="23"/>
      <c r="K77" s="72" t="str">
        <f t="shared" si="0"/>
        <v/>
      </c>
      <c r="L77" s="72"/>
      <c r="M77" s="27" t="str">
        <f t="shared" si="1"/>
        <v/>
      </c>
      <c r="N77" s="23"/>
      <c r="O77" s="26"/>
      <c r="P77" s="110"/>
      <c r="Q77" s="110"/>
      <c r="R77" s="74" t="str">
        <f t="shared" si="2"/>
        <v/>
      </c>
      <c r="S77" s="74"/>
      <c r="T77" s="75" t="str">
        <f t="shared" si="5"/>
        <v/>
      </c>
      <c r="U77" s="75"/>
    </row>
    <row r="78" spans="2:21" ht="13.5" customHeight="1" x14ac:dyDescent="0.2">
      <c r="B78" s="23">
        <v>70</v>
      </c>
      <c r="C78" s="72" t="str">
        <f t="shared" si="4"/>
        <v/>
      </c>
      <c r="D78" s="72"/>
      <c r="E78" s="23"/>
      <c r="F78" s="26"/>
      <c r="G78" s="23" t="s">
        <v>43</v>
      </c>
      <c r="H78" s="110"/>
      <c r="I78" s="110"/>
      <c r="J78" s="23"/>
      <c r="K78" s="72" t="str">
        <f t="shared" si="0"/>
        <v/>
      </c>
      <c r="L78" s="72"/>
      <c r="M78" s="27" t="str">
        <f t="shared" si="1"/>
        <v/>
      </c>
      <c r="N78" s="23"/>
      <c r="O78" s="26"/>
      <c r="P78" s="110"/>
      <c r="Q78" s="110"/>
      <c r="R78" s="74" t="str">
        <f t="shared" si="2"/>
        <v/>
      </c>
      <c r="S78" s="74"/>
      <c r="T78" s="75" t="str">
        <f t="shared" si="5"/>
        <v/>
      </c>
      <c r="U78" s="75"/>
    </row>
    <row r="79" spans="2:21" ht="13.5" customHeight="1" x14ac:dyDescent="0.2">
      <c r="B79" s="23">
        <v>71</v>
      </c>
      <c r="C79" s="72" t="str">
        <f t="shared" si="4"/>
        <v/>
      </c>
      <c r="D79" s="72"/>
      <c r="E79" s="23"/>
      <c r="F79" s="26"/>
      <c r="G79" s="23" t="s">
        <v>42</v>
      </c>
      <c r="H79" s="110"/>
      <c r="I79" s="110"/>
      <c r="J79" s="23"/>
      <c r="K79" s="72" t="str">
        <f t="shared" si="0"/>
        <v/>
      </c>
      <c r="L79" s="72"/>
      <c r="M79" s="27" t="str">
        <f t="shared" si="1"/>
        <v/>
      </c>
      <c r="N79" s="23"/>
      <c r="O79" s="26"/>
      <c r="P79" s="110"/>
      <c r="Q79" s="110"/>
      <c r="R79" s="74" t="str">
        <f t="shared" si="2"/>
        <v/>
      </c>
      <c r="S79" s="74"/>
      <c r="T79" s="75" t="str">
        <f t="shared" si="5"/>
        <v/>
      </c>
      <c r="U79" s="75"/>
    </row>
    <row r="80" spans="2:21" ht="13.5" customHeight="1" x14ac:dyDescent="0.2">
      <c r="B80" s="23">
        <v>72</v>
      </c>
      <c r="C80" s="72" t="str">
        <f t="shared" si="4"/>
        <v/>
      </c>
      <c r="D80" s="72"/>
      <c r="E80" s="23"/>
      <c r="F80" s="26"/>
      <c r="G80" s="23" t="s">
        <v>43</v>
      </c>
      <c r="H80" s="110"/>
      <c r="I80" s="110"/>
      <c r="J80" s="23"/>
      <c r="K80" s="72" t="str">
        <f t="shared" si="0"/>
        <v/>
      </c>
      <c r="L80" s="72"/>
      <c r="M80" s="27" t="str">
        <f t="shared" si="1"/>
        <v/>
      </c>
      <c r="N80" s="23"/>
      <c r="O80" s="26"/>
      <c r="P80" s="110"/>
      <c r="Q80" s="110"/>
      <c r="R80" s="74" t="str">
        <f t="shared" si="2"/>
        <v/>
      </c>
      <c r="S80" s="74"/>
      <c r="T80" s="75" t="str">
        <f t="shared" si="5"/>
        <v/>
      </c>
      <c r="U80" s="75"/>
    </row>
    <row r="81" spans="2:21" ht="13.5" customHeight="1" x14ac:dyDescent="0.2">
      <c r="B81" s="23">
        <v>73</v>
      </c>
      <c r="C81" s="72" t="str">
        <f t="shared" si="4"/>
        <v/>
      </c>
      <c r="D81" s="72"/>
      <c r="E81" s="23"/>
      <c r="F81" s="26"/>
      <c r="G81" s="23" t="s">
        <v>42</v>
      </c>
      <c r="H81" s="110"/>
      <c r="I81" s="110"/>
      <c r="J81" s="23"/>
      <c r="K81" s="72" t="str">
        <f t="shared" si="0"/>
        <v/>
      </c>
      <c r="L81" s="72"/>
      <c r="M81" s="27" t="str">
        <f t="shared" si="1"/>
        <v/>
      </c>
      <c r="N81" s="23"/>
      <c r="O81" s="26"/>
      <c r="P81" s="110"/>
      <c r="Q81" s="110"/>
      <c r="R81" s="74" t="str">
        <f t="shared" si="2"/>
        <v/>
      </c>
      <c r="S81" s="74"/>
      <c r="T81" s="75" t="str">
        <f t="shared" si="5"/>
        <v/>
      </c>
      <c r="U81" s="75"/>
    </row>
    <row r="82" spans="2:21" ht="13.5" customHeight="1" x14ac:dyDescent="0.2">
      <c r="B82" s="23">
        <v>74</v>
      </c>
      <c r="C82" s="72" t="str">
        <f t="shared" si="4"/>
        <v/>
      </c>
      <c r="D82" s="72"/>
      <c r="E82" s="23"/>
      <c r="F82" s="26"/>
      <c r="G82" s="23" t="s">
        <v>42</v>
      </c>
      <c r="H82" s="110"/>
      <c r="I82" s="110"/>
      <c r="J82" s="23"/>
      <c r="K82" s="72" t="str">
        <f t="shared" si="0"/>
        <v/>
      </c>
      <c r="L82" s="72"/>
      <c r="M82" s="27" t="str">
        <f t="shared" si="1"/>
        <v/>
      </c>
      <c r="N82" s="23"/>
      <c r="O82" s="26"/>
      <c r="P82" s="110"/>
      <c r="Q82" s="110"/>
      <c r="R82" s="74" t="str">
        <f t="shared" si="2"/>
        <v/>
      </c>
      <c r="S82" s="74"/>
      <c r="T82" s="75" t="str">
        <f t="shared" si="5"/>
        <v/>
      </c>
      <c r="U82" s="75"/>
    </row>
    <row r="83" spans="2:21" ht="13.5" customHeight="1" x14ac:dyDescent="0.2">
      <c r="B83" s="23">
        <v>75</v>
      </c>
      <c r="C83" s="72" t="str">
        <f t="shared" si="4"/>
        <v/>
      </c>
      <c r="D83" s="72"/>
      <c r="E83" s="23"/>
      <c r="F83" s="26"/>
      <c r="G83" s="23" t="s">
        <v>42</v>
      </c>
      <c r="H83" s="110"/>
      <c r="I83" s="110"/>
      <c r="J83" s="23"/>
      <c r="K83" s="72" t="str">
        <f t="shared" si="0"/>
        <v/>
      </c>
      <c r="L83" s="72"/>
      <c r="M83" s="27" t="str">
        <f t="shared" si="1"/>
        <v/>
      </c>
      <c r="N83" s="23"/>
      <c r="O83" s="26"/>
      <c r="P83" s="110"/>
      <c r="Q83" s="110"/>
      <c r="R83" s="74" t="str">
        <f t="shared" si="2"/>
        <v/>
      </c>
      <c r="S83" s="74"/>
      <c r="T83" s="75" t="str">
        <f t="shared" si="5"/>
        <v/>
      </c>
      <c r="U83" s="75"/>
    </row>
    <row r="84" spans="2:21" ht="13.5" customHeight="1" x14ac:dyDescent="0.2">
      <c r="B84" s="23">
        <v>76</v>
      </c>
      <c r="C84" s="72" t="str">
        <f t="shared" si="4"/>
        <v/>
      </c>
      <c r="D84" s="72"/>
      <c r="E84" s="23"/>
      <c r="F84" s="26"/>
      <c r="G84" s="23" t="s">
        <v>42</v>
      </c>
      <c r="H84" s="110"/>
      <c r="I84" s="110"/>
      <c r="J84" s="23"/>
      <c r="K84" s="72" t="str">
        <f t="shared" si="0"/>
        <v/>
      </c>
      <c r="L84" s="72"/>
      <c r="M84" s="27" t="str">
        <f t="shared" si="1"/>
        <v/>
      </c>
      <c r="N84" s="23"/>
      <c r="O84" s="26"/>
      <c r="P84" s="110"/>
      <c r="Q84" s="110"/>
      <c r="R84" s="74" t="str">
        <f t="shared" si="2"/>
        <v/>
      </c>
      <c r="S84" s="74"/>
      <c r="T84" s="75" t="str">
        <f t="shared" si="5"/>
        <v/>
      </c>
      <c r="U84" s="75"/>
    </row>
    <row r="85" spans="2:21" ht="13.5" customHeight="1" x14ac:dyDescent="0.2">
      <c r="B85" s="23">
        <v>77</v>
      </c>
      <c r="C85" s="72" t="str">
        <f t="shared" si="4"/>
        <v/>
      </c>
      <c r="D85" s="72"/>
      <c r="E85" s="23"/>
      <c r="F85" s="26"/>
      <c r="G85" s="23" t="s">
        <v>43</v>
      </c>
      <c r="H85" s="110"/>
      <c r="I85" s="110"/>
      <c r="J85" s="23"/>
      <c r="K85" s="72" t="str">
        <f t="shared" si="0"/>
        <v/>
      </c>
      <c r="L85" s="72"/>
      <c r="M85" s="27" t="str">
        <f t="shared" si="1"/>
        <v/>
      </c>
      <c r="N85" s="23"/>
      <c r="O85" s="26"/>
      <c r="P85" s="110"/>
      <c r="Q85" s="110"/>
      <c r="R85" s="74" t="str">
        <f t="shared" si="2"/>
        <v/>
      </c>
      <c r="S85" s="74"/>
      <c r="T85" s="75" t="str">
        <f t="shared" si="5"/>
        <v/>
      </c>
      <c r="U85" s="75"/>
    </row>
    <row r="86" spans="2:21" ht="13.5" customHeight="1" x14ac:dyDescent="0.2">
      <c r="B86" s="23">
        <v>78</v>
      </c>
      <c r="C86" s="72" t="str">
        <f t="shared" si="4"/>
        <v/>
      </c>
      <c r="D86" s="72"/>
      <c r="E86" s="23"/>
      <c r="F86" s="26"/>
      <c r="G86" s="23" t="s">
        <v>42</v>
      </c>
      <c r="H86" s="110"/>
      <c r="I86" s="110"/>
      <c r="J86" s="23"/>
      <c r="K86" s="72" t="str">
        <f t="shared" si="0"/>
        <v/>
      </c>
      <c r="L86" s="72"/>
      <c r="M86" s="27" t="str">
        <f t="shared" si="1"/>
        <v/>
      </c>
      <c r="N86" s="23"/>
      <c r="O86" s="26"/>
      <c r="P86" s="110"/>
      <c r="Q86" s="110"/>
      <c r="R86" s="74" t="str">
        <f t="shared" si="2"/>
        <v/>
      </c>
      <c r="S86" s="74"/>
      <c r="T86" s="75" t="str">
        <f t="shared" si="5"/>
        <v/>
      </c>
      <c r="U86" s="75"/>
    </row>
    <row r="87" spans="2:21" ht="13.5" customHeight="1" x14ac:dyDescent="0.2">
      <c r="B87" s="23">
        <v>79</v>
      </c>
      <c r="C87" s="72" t="str">
        <f t="shared" si="4"/>
        <v/>
      </c>
      <c r="D87" s="72"/>
      <c r="E87" s="23"/>
      <c r="F87" s="26"/>
      <c r="G87" s="23" t="s">
        <v>43</v>
      </c>
      <c r="H87" s="110"/>
      <c r="I87" s="110"/>
      <c r="J87" s="23"/>
      <c r="K87" s="72" t="str">
        <f t="shared" si="0"/>
        <v/>
      </c>
      <c r="L87" s="72"/>
      <c r="M87" s="27" t="str">
        <f t="shared" si="1"/>
        <v/>
      </c>
      <c r="N87" s="23"/>
      <c r="O87" s="26"/>
      <c r="P87" s="110"/>
      <c r="Q87" s="110"/>
      <c r="R87" s="74" t="str">
        <f t="shared" si="2"/>
        <v/>
      </c>
      <c r="S87" s="74"/>
      <c r="T87" s="75" t="str">
        <f t="shared" si="5"/>
        <v/>
      </c>
      <c r="U87" s="75"/>
    </row>
    <row r="88" spans="2:21" ht="13.5" customHeight="1" x14ac:dyDescent="0.2">
      <c r="B88" s="23">
        <v>80</v>
      </c>
      <c r="C88" s="72" t="str">
        <f t="shared" si="4"/>
        <v/>
      </c>
      <c r="D88" s="72"/>
      <c r="E88" s="23"/>
      <c r="F88" s="26"/>
      <c r="G88" s="23" t="s">
        <v>43</v>
      </c>
      <c r="H88" s="110"/>
      <c r="I88" s="110"/>
      <c r="J88" s="23"/>
      <c r="K88" s="72" t="str">
        <f t="shared" si="0"/>
        <v/>
      </c>
      <c r="L88" s="72"/>
      <c r="M88" s="27" t="str">
        <f t="shared" si="1"/>
        <v/>
      </c>
      <c r="N88" s="23"/>
      <c r="O88" s="26"/>
      <c r="P88" s="110"/>
      <c r="Q88" s="110"/>
      <c r="R88" s="74" t="str">
        <f t="shared" si="2"/>
        <v/>
      </c>
      <c r="S88" s="74"/>
      <c r="T88" s="75" t="str">
        <f t="shared" si="5"/>
        <v/>
      </c>
      <c r="U88" s="75"/>
    </row>
    <row r="89" spans="2:21" ht="13.5" customHeight="1" x14ac:dyDescent="0.2">
      <c r="B89" s="23">
        <v>81</v>
      </c>
      <c r="C89" s="72" t="str">
        <f t="shared" si="4"/>
        <v/>
      </c>
      <c r="D89" s="72"/>
      <c r="E89" s="23"/>
      <c r="F89" s="26"/>
      <c r="G89" s="23" t="s">
        <v>43</v>
      </c>
      <c r="H89" s="110"/>
      <c r="I89" s="110"/>
      <c r="J89" s="23"/>
      <c r="K89" s="72" t="str">
        <f t="shared" si="0"/>
        <v/>
      </c>
      <c r="L89" s="72"/>
      <c r="M89" s="27" t="str">
        <f t="shared" si="1"/>
        <v/>
      </c>
      <c r="N89" s="23"/>
      <c r="O89" s="26"/>
      <c r="P89" s="110"/>
      <c r="Q89" s="110"/>
      <c r="R89" s="74" t="str">
        <f t="shared" si="2"/>
        <v/>
      </c>
      <c r="S89" s="74"/>
      <c r="T89" s="75" t="str">
        <f t="shared" si="5"/>
        <v/>
      </c>
      <c r="U89" s="75"/>
    </row>
    <row r="90" spans="2:21" ht="13.5" customHeight="1" x14ac:dyDescent="0.2">
      <c r="B90" s="23">
        <v>82</v>
      </c>
      <c r="C90" s="72" t="str">
        <f t="shared" si="4"/>
        <v/>
      </c>
      <c r="D90" s="72"/>
      <c r="E90" s="23"/>
      <c r="F90" s="26"/>
      <c r="G90" s="23" t="s">
        <v>43</v>
      </c>
      <c r="H90" s="110"/>
      <c r="I90" s="110"/>
      <c r="J90" s="23"/>
      <c r="K90" s="72" t="str">
        <f t="shared" si="0"/>
        <v/>
      </c>
      <c r="L90" s="72"/>
      <c r="M90" s="27" t="str">
        <f t="shared" si="1"/>
        <v/>
      </c>
      <c r="N90" s="23"/>
      <c r="O90" s="26"/>
      <c r="P90" s="110"/>
      <c r="Q90" s="110"/>
      <c r="R90" s="74" t="str">
        <f t="shared" si="2"/>
        <v/>
      </c>
      <c r="S90" s="74"/>
      <c r="T90" s="75" t="str">
        <f t="shared" si="5"/>
        <v/>
      </c>
      <c r="U90" s="75"/>
    </row>
    <row r="91" spans="2:21" ht="13.5" customHeight="1" x14ac:dyDescent="0.2">
      <c r="B91" s="23">
        <v>83</v>
      </c>
      <c r="C91" s="72" t="str">
        <f t="shared" si="4"/>
        <v/>
      </c>
      <c r="D91" s="72"/>
      <c r="E91" s="23"/>
      <c r="F91" s="26"/>
      <c r="G91" s="23" t="s">
        <v>43</v>
      </c>
      <c r="H91" s="110"/>
      <c r="I91" s="110"/>
      <c r="J91" s="23"/>
      <c r="K91" s="72" t="str">
        <f t="shared" si="0"/>
        <v/>
      </c>
      <c r="L91" s="72"/>
      <c r="M91" s="27" t="str">
        <f t="shared" si="1"/>
        <v/>
      </c>
      <c r="N91" s="23"/>
      <c r="O91" s="26"/>
      <c r="P91" s="110"/>
      <c r="Q91" s="110"/>
      <c r="R91" s="74" t="str">
        <f t="shared" si="2"/>
        <v/>
      </c>
      <c r="S91" s="74"/>
      <c r="T91" s="75" t="str">
        <f t="shared" si="5"/>
        <v/>
      </c>
      <c r="U91" s="75"/>
    </row>
    <row r="92" spans="2:21" ht="13.5" customHeight="1" x14ac:dyDescent="0.2">
      <c r="B92" s="23">
        <v>84</v>
      </c>
      <c r="C92" s="72" t="str">
        <f t="shared" si="4"/>
        <v/>
      </c>
      <c r="D92" s="72"/>
      <c r="E92" s="23"/>
      <c r="F92" s="26"/>
      <c r="G92" s="23" t="s">
        <v>42</v>
      </c>
      <c r="H92" s="110"/>
      <c r="I92" s="110"/>
      <c r="J92" s="23"/>
      <c r="K92" s="72" t="str">
        <f t="shared" si="0"/>
        <v/>
      </c>
      <c r="L92" s="72"/>
      <c r="M92" s="27" t="str">
        <f t="shared" si="1"/>
        <v/>
      </c>
      <c r="N92" s="23"/>
      <c r="O92" s="26"/>
      <c r="P92" s="110"/>
      <c r="Q92" s="110"/>
      <c r="R92" s="74" t="str">
        <f t="shared" si="2"/>
        <v/>
      </c>
      <c r="S92" s="74"/>
      <c r="T92" s="75" t="str">
        <f t="shared" si="5"/>
        <v/>
      </c>
      <c r="U92" s="75"/>
    </row>
    <row r="93" spans="2:21" ht="13.5" customHeight="1" x14ac:dyDescent="0.2">
      <c r="B93" s="23">
        <v>85</v>
      </c>
      <c r="C93" s="72" t="str">
        <f t="shared" si="4"/>
        <v/>
      </c>
      <c r="D93" s="72"/>
      <c r="E93" s="23"/>
      <c r="F93" s="26"/>
      <c r="G93" s="23" t="s">
        <v>43</v>
      </c>
      <c r="H93" s="110"/>
      <c r="I93" s="110"/>
      <c r="J93" s="23"/>
      <c r="K93" s="72" t="str">
        <f t="shared" si="0"/>
        <v/>
      </c>
      <c r="L93" s="72"/>
      <c r="M93" s="27" t="str">
        <f t="shared" si="1"/>
        <v/>
      </c>
      <c r="N93" s="23"/>
      <c r="O93" s="26"/>
      <c r="P93" s="110"/>
      <c r="Q93" s="110"/>
      <c r="R93" s="74" t="str">
        <f t="shared" si="2"/>
        <v/>
      </c>
      <c r="S93" s="74"/>
      <c r="T93" s="75" t="str">
        <f t="shared" si="5"/>
        <v/>
      </c>
      <c r="U93" s="75"/>
    </row>
    <row r="94" spans="2:21" ht="13.5" customHeight="1" x14ac:dyDescent="0.2">
      <c r="B94" s="23">
        <v>86</v>
      </c>
      <c r="C94" s="72" t="str">
        <f t="shared" si="4"/>
        <v/>
      </c>
      <c r="D94" s="72"/>
      <c r="E94" s="23"/>
      <c r="F94" s="26"/>
      <c r="G94" s="23" t="s">
        <v>42</v>
      </c>
      <c r="H94" s="110"/>
      <c r="I94" s="110"/>
      <c r="J94" s="23"/>
      <c r="K94" s="72" t="str">
        <f t="shared" si="0"/>
        <v/>
      </c>
      <c r="L94" s="72"/>
      <c r="M94" s="27" t="str">
        <f t="shared" si="1"/>
        <v/>
      </c>
      <c r="N94" s="23"/>
      <c r="O94" s="26"/>
      <c r="P94" s="110"/>
      <c r="Q94" s="110"/>
      <c r="R94" s="74" t="str">
        <f t="shared" si="2"/>
        <v/>
      </c>
      <c r="S94" s="74"/>
      <c r="T94" s="75" t="str">
        <f t="shared" si="5"/>
        <v/>
      </c>
      <c r="U94" s="75"/>
    </row>
    <row r="95" spans="2:21" ht="13.5" customHeight="1" x14ac:dyDescent="0.2">
      <c r="B95" s="23">
        <v>87</v>
      </c>
      <c r="C95" s="72" t="str">
        <f t="shared" si="4"/>
        <v/>
      </c>
      <c r="D95" s="72"/>
      <c r="E95" s="23"/>
      <c r="F95" s="26"/>
      <c r="G95" s="23" t="s">
        <v>43</v>
      </c>
      <c r="H95" s="110"/>
      <c r="I95" s="110"/>
      <c r="J95" s="23"/>
      <c r="K95" s="72" t="str">
        <f t="shared" si="0"/>
        <v/>
      </c>
      <c r="L95" s="72"/>
      <c r="M95" s="27" t="str">
        <f t="shared" si="1"/>
        <v/>
      </c>
      <c r="N95" s="23"/>
      <c r="O95" s="26"/>
      <c r="P95" s="110"/>
      <c r="Q95" s="110"/>
      <c r="R95" s="74" t="str">
        <f t="shared" si="2"/>
        <v/>
      </c>
      <c r="S95" s="74"/>
      <c r="T95" s="75" t="str">
        <f t="shared" si="5"/>
        <v/>
      </c>
      <c r="U95" s="75"/>
    </row>
    <row r="96" spans="2:21" ht="13.5" customHeight="1" x14ac:dyDescent="0.2">
      <c r="B96" s="23">
        <v>88</v>
      </c>
      <c r="C96" s="72" t="str">
        <f t="shared" si="4"/>
        <v/>
      </c>
      <c r="D96" s="72"/>
      <c r="E96" s="23"/>
      <c r="F96" s="26"/>
      <c r="G96" s="23" t="s">
        <v>42</v>
      </c>
      <c r="H96" s="110"/>
      <c r="I96" s="110"/>
      <c r="J96" s="23"/>
      <c r="K96" s="72" t="str">
        <f t="shared" si="0"/>
        <v/>
      </c>
      <c r="L96" s="72"/>
      <c r="M96" s="27" t="str">
        <f t="shared" si="1"/>
        <v/>
      </c>
      <c r="N96" s="23"/>
      <c r="O96" s="26"/>
      <c r="P96" s="110"/>
      <c r="Q96" s="110"/>
      <c r="R96" s="74" t="str">
        <f t="shared" si="2"/>
        <v/>
      </c>
      <c r="S96" s="74"/>
      <c r="T96" s="75" t="str">
        <f t="shared" si="5"/>
        <v/>
      </c>
      <c r="U96" s="75"/>
    </row>
    <row r="97" spans="2:21" ht="13.5" customHeight="1" x14ac:dyDescent="0.2">
      <c r="B97" s="23">
        <v>89</v>
      </c>
      <c r="C97" s="72" t="str">
        <f t="shared" si="4"/>
        <v/>
      </c>
      <c r="D97" s="72"/>
      <c r="E97" s="23"/>
      <c r="F97" s="26"/>
      <c r="G97" s="23" t="s">
        <v>43</v>
      </c>
      <c r="H97" s="110"/>
      <c r="I97" s="110"/>
      <c r="J97" s="23"/>
      <c r="K97" s="72" t="str">
        <f t="shared" si="0"/>
        <v/>
      </c>
      <c r="L97" s="72"/>
      <c r="M97" s="27" t="str">
        <f t="shared" si="1"/>
        <v/>
      </c>
      <c r="N97" s="23"/>
      <c r="O97" s="26"/>
      <c r="P97" s="110"/>
      <c r="Q97" s="110"/>
      <c r="R97" s="74" t="str">
        <f t="shared" si="2"/>
        <v/>
      </c>
      <c r="S97" s="74"/>
      <c r="T97" s="75" t="str">
        <f t="shared" si="5"/>
        <v/>
      </c>
      <c r="U97" s="75"/>
    </row>
    <row r="98" spans="2:21" ht="13.5" customHeight="1" x14ac:dyDescent="0.2">
      <c r="B98" s="23">
        <v>90</v>
      </c>
      <c r="C98" s="72" t="str">
        <f t="shared" si="4"/>
        <v/>
      </c>
      <c r="D98" s="72"/>
      <c r="E98" s="23"/>
      <c r="F98" s="26"/>
      <c r="G98" s="23" t="s">
        <v>42</v>
      </c>
      <c r="H98" s="110"/>
      <c r="I98" s="110"/>
      <c r="J98" s="23"/>
      <c r="K98" s="72" t="str">
        <f t="shared" si="0"/>
        <v/>
      </c>
      <c r="L98" s="72"/>
      <c r="M98" s="27" t="str">
        <f t="shared" si="1"/>
        <v/>
      </c>
      <c r="N98" s="23"/>
      <c r="O98" s="26"/>
      <c r="P98" s="110"/>
      <c r="Q98" s="110"/>
      <c r="R98" s="74" t="str">
        <f t="shared" si="2"/>
        <v/>
      </c>
      <c r="S98" s="74"/>
      <c r="T98" s="75" t="str">
        <f t="shared" si="5"/>
        <v/>
      </c>
      <c r="U98" s="75"/>
    </row>
    <row r="99" spans="2:21" ht="13.5" customHeight="1" x14ac:dyDescent="0.2">
      <c r="B99" s="23">
        <v>91</v>
      </c>
      <c r="C99" s="72" t="str">
        <f t="shared" si="4"/>
        <v/>
      </c>
      <c r="D99" s="72"/>
      <c r="E99" s="23"/>
      <c r="F99" s="26"/>
      <c r="G99" s="23" t="s">
        <v>43</v>
      </c>
      <c r="H99" s="110"/>
      <c r="I99" s="110"/>
      <c r="J99" s="23"/>
      <c r="K99" s="72" t="str">
        <f t="shared" si="0"/>
        <v/>
      </c>
      <c r="L99" s="72"/>
      <c r="M99" s="27" t="str">
        <f t="shared" si="1"/>
        <v/>
      </c>
      <c r="N99" s="23"/>
      <c r="O99" s="26"/>
      <c r="P99" s="110"/>
      <c r="Q99" s="110"/>
      <c r="R99" s="74" t="str">
        <f t="shared" si="2"/>
        <v/>
      </c>
      <c r="S99" s="74"/>
      <c r="T99" s="75" t="str">
        <f t="shared" si="5"/>
        <v/>
      </c>
      <c r="U99" s="75"/>
    </row>
    <row r="100" spans="2:21" ht="13.5" customHeight="1" x14ac:dyDescent="0.2">
      <c r="B100" s="23">
        <v>92</v>
      </c>
      <c r="C100" s="72" t="str">
        <f t="shared" si="4"/>
        <v/>
      </c>
      <c r="D100" s="72"/>
      <c r="E100" s="23"/>
      <c r="F100" s="26"/>
      <c r="G100" s="23" t="s">
        <v>43</v>
      </c>
      <c r="H100" s="110"/>
      <c r="I100" s="110"/>
      <c r="J100" s="23"/>
      <c r="K100" s="72" t="str">
        <f t="shared" si="0"/>
        <v/>
      </c>
      <c r="L100" s="72"/>
      <c r="M100" s="27" t="str">
        <f t="shared" si="1"/>
        <v/>
      </c>
      <c r="N100" s="23"/>
      <c r="O100" s="26"/>
      <c r="P100" s="110"/>
      <c r="Q100" s="110"/>
      <c r="R100" s="74" t="str">
        <f t="shared" si="2"/>
        <v/>
      </c>
      <c r="S100" s="74"/>
      <c r="T100" s="75" t="str">
        <f t="shared" si="5"/>
        <v/>
      </c>
      <c r="U100" s="75"/>
    </row>
    <row r="101" spans="2:21" ht="13.5" customHeight="1" x14ac:dyDescent="0.2">
      <c r="B101" s="23">
        <v>93</v>
      </c>
      <c r="C101" s="72" t="str">
        <f t="shared" si="4"/>
        <v/>
      </c>
      <c r="D101" s="72"/>
      <c r="E101" s="23"/>
      <c r="F101" s="26"/>
      <c r="G101" s="23" t="s">
        <v>42</v>
      </c>
      <c r="H101" s="110"/>
      <c r="I101" s="110"/>
      <c r="J101" s="23"/>
      <c r="K101" s="72" t="str">
        <f t="shared" si="0"/>
        <v/>
      </c>
      <c r="L101" s="72"/>
      <c r="M101" s="27" t="str">
        <f t="shared" si="1"/>
        <v/>
      </c>
      <c r="N101" s="23"/>
      <c r="O101" s="26"/>
      <c r="P101" s="110"/>
      <c r="Q101" s="110"/>
      <c r="R101" s="74" t="str">
        <f t="shared" si="2"/>
        <v/>
      </c>
      <c r="S101" s="74"/>
      <c r="T101" s="75" t="str">
        <f t="shared" si="5"/>
        <v/>
      </c>
      <c r="U101" s="75"/>
    </row>
    <row r="102" spans="2:21" ht="13.5" customHeight="1" x14ac:dyDescent="0.2">
      <c r="B102" s="23">
        <v>94</v>
      </c>
      <c r="C102" s="72" t="str">
        <f t="shared" si="4"/>
        <v/>
      </c>
      <c r="D102" s="72"/>
      <c r="E102" s="23"/>
      <c r="F102" s="26"/>
      <c r="G102" s="23" t="s">
        <v>42</v>
      </c>
      <c r="H102" s="110"/>
      <c r="I102" s="110"/>
      <c r="J102" s="23"/>
      <c r="K102" s="72" t="str">
        <f t="shared" si="0"/>
        <v/>
      </c>
      <c r="L102" s="72"/>
      <c r="M102" s="27" t="str">
        <f t="shared" si="1"/>
        <v/>
      </c>
      <c r="N102" s="23"/>
      <c r="O102" s="26"/>
      <c r="P102" s="110"/>
      <c r="Q102" s="110"/>
      <c r="R102" s="74" t="str">
        <f t="shared" si="2"/>
        <v/>
      </c>
      <c r="S102" s="74"/>
      <c r="T102" s="75" t="str">
        <f t="shared" si="5"/>
        <v/>
      </c>
      <c r="U102" s="75"/>
    </row>
    <row r="103" spans="2:21" ht="13.5" customHeight="1" x14ac:dyDescent="0.2">
      <c r="B103" s="23">
        <v>95</v>
      </c>
      <c r="C103" s="72" t="str">
        <f t="shared" si="4"/>
        <v/>
      </c>
      <c r="D103" s="72"/>
      <c r="E103" s="23"/>
      <c r="F103" s="26"/>
      <c r="G103" s="23" t="s">
        <v>42</v>
      </c>
      <c r="H103" s="110"/>
      <c r="I103" s="110"/>
      <c r="J103" s="23"/>
      <c r="K103" s="72" t="str">
        <f t="shared" si="0"/>
        <v/>
      </c>
      <c r="L103" s="72"/>
      <c r="M103" s="27" t="str">
        <f t="shared" si="1"/>
        <v/>
      </c>
      <c r="N103" s="23"/>
      <c r="O103" s="26"/>
      <c r="P103" s="110"/>
      <c r="Q103" s="110"/>
      <c r="R103" s="74" t="str">
        <f t="shared" si="2"/>
        <v/>
      </c>
      <c r="S103" s="74"/>
      <c r="T103" s="75" t="str">
        <f t="shared" si="5"/>
        <v/>
      </c>
      <c r="U103" s="75"/>
    </row>
    <row r="104" spans="2:21" ht="13.5" customHeight="1" x14ac:dyDescent="0.2">
      <c r="B104" s="23">
        <v>96</v>
      </c>
      <c r="C104" s="72" t="str">
        <f t="shared" si="4"/>
        <v/>
      </c>
      <c r="D104" s="72"/>
      <c r="E104" s="23"/>
      <c r="F104" s="26"/>
      <c r="G104" s="23" t="s">
        <v>43</v>
      </c>
      <c r="H104" s="110"/>
      <c r="I104" s="110"/>
      <c r="J104" s="23"/>
      <c r="K104" s="72" t="str">
        <f t="shared" si="0"/>
        <v/>
      </c>
      <c r="L104" s="72"/>
      <c r="M104" s="27" t="str">
        <f t="shared" si="1"/>
        <v/>
      </c>
      <c r="N104" s="23"/>
      <c r="O104" s="26"/>
      <c r="P104" s="110"/>
      <c r="Q104" s="110"/>
      <c r="R104" s="74" t="str">
        <f t="shared" si="2"/>
        <v/>
      </c>
      <c r="S104" s="74"/>
      <c r="T104" s="75" t="str">
        <f t="shared" si="5"/>
        <v/>
      </c>
      <c r="U104" s="75"/>
    </row>
    <row r="105" spans="2:21" ht="13.5" customHeight="1" x14ac:dyDescent="0.2">
      <c r="B105" s="23">
        <v>97</v>
      </c>
      <c r="C105" s="72" t="str">
        <f t="shared" si="4"/>
        <v/>
      </c>
      <c r="D105" s="72"/>
      <c r="E105" s="23"/>
      <c r="F105" s="26"/>
      <c r="G105" s="23" t="s">
        <v>42</v>
      </c>
      <c r="H105" s="110"/>
      <c r="I105" s="110"/>
      <c r="J105" s="23"/>
      <c r="K105" s="72" t="str">
        <f t="shared" si="0"/>
        <v/>
      </c>
      <c r="L105" s="72"/>
      <c r="M105" s="27" t="str">
        <f t="shared" si="1"/>
        <v/>
      </c>
      <c r="N105" s="23"/>
      <c r="O105" s="26"/>
      <c r="P105" s="110"/>
      <c r="Q105" s="110"/>
      <c r="R105" s="74" t="str">
        <f t="shared" si="2"/>
        <v/>
      </c>
      <c r="S105" s="74"/>
      <c r="T105" s="75" t="str">
        <f t="shared" si="5"/>
        <v/>
      </c>
      <c r="U105" s="75"/>
    </row>
    <row r="106" spans="2:21" ht="13.5" customHeight="1" x14ac:dyDescent="0.2">
      <c r="B106" s="23">
        <v>98</v>
      </c>
      <c r="C106" s="72" t="str">
        <f t="shared" si="4"/>
        <v/>
      </c>
      <c r="D106" s="72"/>
      <c r="E106" s="23"/>
      <c r="F106" s="26"/>
      <c r="G106" s="23" t="s">
        <v>43</v>
      </c>
      <c r="H106" s="110"/>
      <c r="I106" s="110"/>
      <c r="J106" s="23"/>
      <c r="K106" s="72" t="str">
        <f t="shared" si="0"/>
        <v/>
      </c>
      <c r="L106" s="72"/>
      <c r="M106" s="27" t="str">
        <f t="shared" si="1"/>
        <v/>
      </c>
      <c r="N106" s="23"/>
      <c r="O106" s="26"/>
      <c r="P106" s="110"/>
      <c r="Q106" s="110"/>
      <c r="R106" s="74" t="str">
        <f t="shared" si="2"/>
        <v/>
      </c>
      <c r="S106" s="74"/>
      <c r="T106" s="75" t="str">
        <f t="shared" si="5"/>
        <v/>
      </c>
      <c r="U106" s="75"/>
    </row>
    <row r="107" spans="2:21" ht="13.5" customHeight="1" x14ac:dyDescent="0.2">
      <c r="B107" s="23">
        <v>99</v>
      </c>
      <c r="C107" s="72" t="str">
        <f t="shared" si="4"/>
        <v/>
      </c>
      <c r="D107" s="72"/>
      <c r="E107" s="23"/>
      <c r="F107" s="26"/>
      <c r="G107" s="23" t="s">
        <v>43</v>
      </c>
      <c r="H107" s="110"/>
      <c r="I107" s="110"/>
      <c r="J107" s="23"/>
      <c r="K107" s="72" t="str">
        <f t="shared" si="0"/>
        <v/>
      </c>
      <c r="L107" s="72"/>
      <c r="M107" s="27" t="str">
        <f t="shared" si="1"/>
        <v/>
      </c>
      <c r="N107" s="23"/>
      <c r="O107" s="26"/>
      <c r="P107" s="110"/>
      <c r="Q107" s="110"/>
      <c r="R107" s="74" t="str">
        <f t="shared" si="2"/>
        <v/>
      </c>
      <c r="S107" s="74"/>
      <c r="T107" s="75" t="str">
        <f t="shared" si="5"/>
        <v/>
      </c>
      <c r="U107" s="75"/>
    </row>
    <row r="108" spans="2:21" ht="13.5" customHeight="1" x14ac:dyDescent="0.2">
      <c r="B108" s="23">
        <v>100</v>
      </c>
      <c r="C108" s="72" t="str">
        <f t="shared" si="4"/>
        <v/>
      </c>
      <c r="D108" s="72"/>
      <c r="E108" s="23"/>
      <c r="F108" s="26"/>
      <c r="G108" s="23" t="s">
        <v>42</v>
      </c>
      <c r="H108" s="110"/>
      <c r="I108" s="110"/>
      <c r="J108" s="23"/>
      <c r="K108" s="72" t="str">
        <f t="shared" si="0"/>
        <v/>
      </c>
      <c r="L108" s="72"/>
      <c r="M108" s="27" t="str">
        <f t="shared" si="1"/>
        <v/>
      </c>
      <c r="N108" s="23"/>
      <c r="O108" s="26"/>
      <c r="P108" s="110"/>
      <c r="Q108" s="110"/>
      <c r="R108" s="74" t="str">
        <f t="shared" si="2"/>
        <v/>
      </c>
      <c r="S108" s="74"/>
      <c r="T108" s="75" t="str">
        <f t="shared" si="5"/>
        <v/>
      </c>
      <c r="U108" s="75"/>
    </row>
  </sheetData>
  <sheetProtection selectLockedCells="1" selectUnlockedCells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8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3" stopIfTrue="1" operator="equal">
      <formula>"買"</formula>
    </cfRule>
    <cfRule type="cellIs" dxfId="4" priority="4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7" stopIfTrue="1" operator="equal">
      <formula>"買"</formula>
    </cfRule>
    <cfRule type="cellIs" dxfId="0" priority="8" stopIfTrue="1" operator="equal">
      <formula>"売"</formula>
    </cfRule>
  </conditionalFormatting>
  <dataValidations count="1">
    <dataValidation type="list" operator="equal" allowBlank="1" showErrorMessage="1" sqref="G9:G108">
      <formula1>"買,売"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42499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検証２（USD JPY）</vt:lpstr>
      <vt:lpstr>画像1</vt:lpstr>
      <vt:lpstr>質問</vt:lpstr>
      <vt:lpstr>検証終了通貨</vt:lpstr>
      <vt:lpstr>テンプレ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大塚直行</cp:lastModifiedBy>
  <cp:revision>26</cp:revision>
  <cp:lastPrinted>2015-07-15T10:17:15Z</cp:lastPrinted>
  <dcterms:created xsi:type="dcterms:W3CDTF">2013-10-09T23:04:08Z</dcterms:created>
  <dcterms:modified xsi:type="dcterms:W3CDTF">2016-01-03T07:52:25Z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