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.O\Desktop\"/>
    </mc:Choice>
  </mc:AlternateContent>
  <bookViews>
    <workbookView xWindow="0" yWindow="0" windowWidth="16380" windowHeight="8190" tabRatio="567"/>
  </bookViews>
  <sheets>
    <sheet name="検証２（USD JPY）" sheetId="13" r:id="rId1"/>
    <sheet name="検証２（USD JPY）建値決済" sheetId="21" r:id="rId2"/>
    <sheet name="画像1" sheetId="6" r:id="rId3"/>
    <sheet name="気づき" sheetId="3" r:id="rId4"/>
    <sheet name="検証終了通貨" sheetId="4" r:id="rId5"/>
    <sheet name="テンプレ" sheetId="5" r:id="rId6"/>
  </sheets>
  <calcPr calcId="152511"/>
</workbook>
</file>

<file path=xl/calcChain.xml><?xml version="1.0" encoding="utf-8"?>
<calcChain xmlns="http://schemas.openxmlformats.org/spreadsheetml/2006/main">
  <c r="L12" i="4" l="1"/>
  <c r="K12" i="4"/>
  <c r="K11" i="4"/>
  <c r="L11" i="4"/>
  <c r="L10" i="4"/>
  <c r="L9" i="4"/>
  <c r="K7" i="4"/>
  <c r="AN9" i="21" l="1"/>
  <c r="AD108" i="21"/>
  <c r="AB108" i="21"/>
  <c r="AA108" i="21"/>
  <c r="U108" i="21"/>
  <c r="S108" i="21"/>
  <c r="K108" i="21"/>
  <c r="H108" i="21"/>
  <c r="G108" i="21"/>
  <c r="F108" i="21"/>
  <c r="E108" i="21"/>
  <c r="J108" i="21" s="1"/>
  <c r="AD107" i="21"/>
  <c r="AB107" i="21"/>
  <c r="C108" i="21" s="1"/>
  <c r="AA107" i="21"/>
  <c r="U107" i="21"/>
  <c r="H107" i="21"/>
  <c r="K107" i="21" s="1"/>
  <c r="G107" i="21"/>
  <c r="L107" i="21" s="1"/>
  <c r="F107" i="21"/>
  <c r="AO107" i="21" s="1"/>
  <c r="E107" i="21"/>
  <c r="AD106" i="21"/>
  <c r="AB106" i="21"/>
  <c r="C107" i="21" s="1"/>
  <c r="AA106" i="21"/>
  <c r="U106" i="21"/>
  <c r="S106" i="21"/>
  <c r="K106" i="21"/>
  <c r="H106" i="21"/>
  <c r="G106" i="21"/>
  <c r="F106" i="21"/>
  <c r="E106" i="21"/>
  <c r="J106" i="21" s="1"/>
  <c r="AD105" i="21"/>
  <c r="AB105" i="21"/>
  <c r="C106" i="21" s="1"/>
  <c r="AA105" i="21"/>
  <c r="U105" i="21"/>
  <c r="H105" i="21"/>
  <c r="K105" i="21" s="1"/>
  <c r="G105" i="21"/>
  <c r="L105" i="21" s="1"/>
  <c r="F105" i="21"/>
  <c r="AO105" i="21" s="1"/>
  <c r="E105" i="21"/>
  <c r="AD104" i="21"/>
  <c r="AB104" i="21"/>
  <c r="C105" i="21" s="1"/>
  <c r="AA104" i="21"/>
  <c r="U104" i="21"/>
  <c r="S104" i="21"/>
  <c r="K104" i="21"/>
  <c r="H104" i="21"/>
  <c r="G104" i="21"/>
  <c r="F104" i="21"/>
  <c r="E104" i="21"/>
  <c r="J104" i="21" s="1"/>
  <c r="AD103" i="21"/>
  <c r="AB103" i="21"/>
  <c r="C104" i="21" s="1"/>
  <c r="AA103" i="21"/>
  <c r="U103" i="21"/>
  <c r="H103" i="21"/>
  <c r="K103" i="21" s="1"/>
  <c r="G103" i="21"/>
  <c r="AO103" i="21" s="1"/>
  <c r="F103" i="21"/>
  <c r="Q103" i="21" s="1"/>
  <c r="AM103" i="21" s="1"/>
  <c r="E103" i="21"/>
  <c r="AD102" i="21"/>
  <c r="AB102" i="21"/>
  <c r="C103" i="21" s="1"/>
  <c r="AA102" i="21"/>
  <c r="U102" i="21"/>
  <c r="S102" i="21"/>
  <c r="K102" i="21"/>
  <c r="H102" i="21"/>
  <c r="G102" i="21"/>
  <c r="F102" i="21"/>
  <c r="E102" i="21"/>
  <c r="J102" i="21" s="1"/>
  <c r="AD101" i="21"/>
  <c r="AB101" i="21"/>
  <c r="C102" i="21" s="1"/>
  <c r="AA101" i="21"/>
  <c r="U101" i="21"/>
  <c r="H101" i="21"/>
  <c r="K101" i="21" s="1"/>
  <c r="G101" i="21"/>
  <c r="AO101" i="21" s="1"/>
  <c r="F101" i="21"/>
  <c r="Q101" i="21" s="1"/>
  <c r="AM101" i="21" s="1"/>
  <c r="E101" i="21"/>
  <c r="AD100" i="21"/>
  <c r="AB100" i="21"/>
  <c r="C101" i="21" s="1"/>
  <c r="AA100" i="21"/>
  <c r="U100" i="21"/>
  <c r="S100" i="21"/>
  <c r="K100" i="21"/>
  <c r="H100" i="21"/>
  <c r="G100" i="21"/>
  <c r="F100" i="21"/>
  <c r="E100" i="21"/>
  <c r="J100" i="21" s="1"/>
  <c r="AD99" i="21"/>
  <c r="AB99" i="21"/>
  <c r="C100" i="21" s="1"/>
  <c r="AA99" i="21"/>
  <c r="U99" i="21"/>
  <c r="H99" i="21"/>
  <c r="K99" i="21" s="1"/>
  <c r="G99" i="21"/>
  <c r="AO99" i="21" s="1"/>
  <c r="F99" i="21"/>
  <c r="Q99" i="21" s="1"/>
  <c r="E99" i="21"/>
  <c r="AD98" i="21"/>
  <c r="AB98" i="21"/>
  <c r="C99" i="21" s="1"/>
  <c r="AA98" i="21"/>
  <c r="U98" i="21"/>
  <c r="S98" i="21"/>
  <c r="K98" i="21"/>
  <c r="H98" i="21"/>
  <c r="G98" i="21"/>
  <c r="F98" i="21"/>
  <c r="E98" i="21"/>
  <c r="J98" i="21" s="1"/>
  <c r="AD97" i="21"/>
  <c r="AB97" i="21"/>
  <c r="C98" i="21" s="1"/>
  <c r="AA97" i="21"/>
  <c r="U97" i="21"/>
  <c r="H97" i="21"/>
  <c r="K97" i="21" s="1"/>
  <c r="G97" i="21"/>
  <c r="AO97" i="21" s="1"/>
  <c r="F97" i="21"/>
  <c r="Q97" i="21" s="1"/>
  <c r="AM97" i="21" s="1"/>
  <c r="E97" i="21"/>
  <c r="AD96" i="21"/>
  <c r="AB96" i="21"/>
  <c r="C97" i="21" s="1"/>
  <c r="AA96" i="21"/>
  <c r="U96" i="21"/>
  <c r="S96" i="21"/>
  <c r="K96" i="21"/>
  <c r="H96" i="21"/>
  <c r="G96" i="21"/>
  <c r="F96" i="21"/>
  <c r="E96" i="21"/>
  <c r="J96" i="21" s="1"/>
  <c r="AD95" i="21"/>
  <c r="AB95" i="21"/>
  <c r="C96" i="21" s="1"/>
  <c r="AA95" i="21"/>
  <c r="U95" i="21"/>
  <c r="L95" i="21"/>
  <c r="H95" i="21"/>
  <c r="K95" i="21" s="1"/>
  <c r="G95" i="21"/>
  <c r="AO95" i="21" s="1"/>
  <c r="F95" i="21"/>
  <c r="S95" i="21" s="1"/>
  <c r="E95" i="21"/>
  <c r="J95" i="21" s="1"/>
  <c r="M95" i="21" s="1"/>
  <c r="AD94" i="21"/>
  <c r="AB94" i="21"/>
  <c r="C95" i="21" s="1"/>
  <c r="AA94" i="21"/>
  <c r="U94" i="21"/>
  <c r="Q94" i="21"/>
  <c r="AM94" i="21" s="1"/>
  <c r="K94" i="21"/>
  <c r="H94" i="21"/>
  <c r="G94" i="21"/>
  <c r="F94" i="21"/>
  <c r="E94" i="21"/>
  <c r="J94" i="21" s="1"/>
  <c r="AD93" i="21"/>
  <c r="AB93" i="21"/>
  <c r="C94" i="21" s="1"/>
  <c r="AA93" i="21"/>
  <c r="U93" i="21"/>
  <c r="H93" i="21"/>
  <c r="K93" i="21" s="1"/>
  <c r="G93" i="21"/>
  <c r="AO93" i="21" s="1"/>
  <c r="F93" i="21"/>
  <c r="Q93" i="21" s="1"/>
  <c r="AM93" i="21" s="1"/>
  <c r="E93" i="21"/>
  <c r="AD92" i="21"/>
  <c r="AB92" i="21"/>
  <c r="C93" i="21" s="1"/>
  <c r="AA92" i="21"/>
  <c r="U92" i="21"/>
  <c r="S92" i="21"/>
  <c r="K92" i="21"/>
  <c r="H92" i="21"/>
  <c r="G92" i="21"/>
  <c r="F92" i="21"/>
  <c r="E92" i="21"/>
  <c r="J92" i="21" s="1"/>
  <c r="AD91" i="21"/>
  <c r="AB91" i="21"/>
  <c r="C92" i="21" s="1"/>
  <c r="AA91" i="21"/>
  <c r="U91" i="21"/>
  <c r="L91" i="21"/>
  <c r="H91" i="21"/>
  <c r="K91" i="21" s="1"/>
  <c r="G91" i="21"/>
  <c r="AO91" i="21" s="1"/>
  <c r="F91" i="21"/>
  <c r="S91" i="21" s="1"/>
  <c r="E91" i="21"/>
  <c r="J91" i="21" s="1"/>
  <c r="M91" i="21" s="1"/>
  <c r="AD90" i="21"/>
  <c r="AB90" i="21"/>
  <c r="C91" i="21" s="1"/>
  <c r="AA90" i="21"/>
  <c r="U90" i="21"/>
  <c r="Q90" i="21"/>
  <c r="AM90" i="21" s="1"/>
  <c r="K90" i="21"/>
  <c r="H90" i="21"/>
  <c r="G90" i="21"/>
  <c r="F90" i="21"/>
  <c r="E90" i="21"/>
  <c r="J90" i="21" s="1"/>
  <c r="AP89" i="21"/>
  <c r="AD89" i="21"/>
  <c r="AB89" i="21"/>
  <c r="C90" i="21" s="1"/>
  <c r="AA89" i="21"/>
  <c r="U89" i="21"/>
  <c r="L89" i="21"/>
  <c r="H89" i="21"/>
  <c r="K89" i="21" s="1"/>
  <c r="G89" i="21"/>
  <c r="Q89" i="21" s="1"/>
  <c r="AM89" i="21" s="1"/>
  <c r="F89" i="21"/>
  <c r="AO89" i="21" s="1"/>
  <c r="E89" i="21"/>
  <c r="AP88" i="21"/>
  <c r="AM88" i="21"/>
  <c r="AD88" i="21"/>
  <c r="AB88" i="21"/>
  <c r="C89" i="21" s="1"/>
  <c r="AA88" i="21"/>
  <c r="U88" i="21"/>
  <c r="S88" i="21"/>
  <c r="T88" i="21" s="1"/>
  <c r="W88" i="21" s="1"/>
  <c r="Q88" i="21"/>
  <c r="H88" i="21"/>
  <c r="G88" i="21"/>
  <c r="F88" i="21"/>
  <c r="E88" i="21"/>
  <c r="J88" i="21" s="1"/>
  <c r="AD87" i="21"/>
  <c r="AB87" i="21"/>
  <c r="AA87" i="21"/>
  <c r="U87" i="21"/>
  <c r="Q87" i="21"/>
  <c r="H87" i="21"/>
  <c r="G87" i="21"/>
  <c r="F87" i="21"/>
  <c r="AO87" i="21" s="1"/>
  <c r="E87" i="21"/>
  <c r="L87" i="21" s="1"/>
  <c r="AD86" i="21"/>
  <c r="AB86" i="21"/>
  <c r="AA86" i="21"/>
  <c r="U86" i="21"/>
  <c r="Q86" i="21"/>
  <c r="AM86" i="21" s="1"/>
  <c r="H86" i="21"/>
  <c r="G86" i="21"/>
  <c r="F86" i="21"/>
  <c r="E86" i="21"/>
  <c r="K86" i="21" s="1"/>
  <c r="AM85" i="21"/>
  <c r="AD85" i="21"/>
  <c r="AB85" i="21"/>
  <c r="C86" i="21" s="1"/>
  <c r="AA85" i="21"/>
  <c r="U85" i="21"/>
  <c r="Q85" i="21"/>
  <c r="AP85" i="21" s="1"/>
  <c r="H85" i="21"/>
  <c r="K85" i="21" s="1"/>
  <c r="G85" i="21"/>
  <c r="AO85" i="21" s="1"/>
  <c r="F85" i="21"/>
  <c r="E85" i="21"/>
  <c r="L85" i="21" s="1"/>
  <c r="AO84" i="21"/>
  <c r="AD84" i="21"/>
  <c r="AB84" i="21"/>
  <c r="AA84" i="21"/>
  <c r="U84" i="21"/>
  <c r="Q84" i="21"/>
  <c r="AM84" i="21" s="1"/>
  <c r="H84" i="21"/>
  <c r="G84" i="21"/>
  <c r="S84" i="21" s="1"/>
  <c r="T84" i="21" s="1"/>
  <c r="W84" i="21" s="1"/>
  <c r="F84" i="21"/>
  <c r="E84" i="21"/>
  <c r="K84" i="21" s="1"/>
  <c r="AM83" i="21"/>
  <c r="AD83" i="21"/>
  <c r="AB83" i="21"/>
  <c r="C84" i="21" s="1"/>
  <c r="AA83" i="21"/>
  <c r="U83" i="21"/>
  <c r="Q83" i="21"/>
  <c r="AP83" i="21" s="1"/>
  <c r="H83" i="21"/>
  <c r="G83" i="21"/>
  <c r="AO83" i="21" s="1"/>
  <c r="F83" i="21"/>
  <c r="E83" i="21"/>
  <c r="L83" i="21" s="1"/>
  <c r="AD82" i="21"/>
  <c r="AB82" i="21"/>
  <c r="AA82" i="21"/>
  <c r="U82" i="21"/>
  <c r="L82" i="21"/>
  <c r="H82" i="21"/>
  <c r="G82" i="21"/>
  <c r="Q82" i="21" s="1"/>
  <c r="F82" i="21"/>
  <c r="S82" i="21" s="1"/>
  <c r="T82" i="21" s="1"/>
  <c r="W82" i="21" s="1"/>
  <c r="E82" i="21"/>
  <c r="K82" i="21" s="1"/>
  <c r="AM81" i="21"/>
  <c r="AD81" i="21"/>
  <c r="AB81" i="21"/>
  <c r="C82" i="21" s="1"/>
  <c r="AA81" i="21"/>
  <c r="W81" i="21"/>
  <c r="U81" i="21"/>
  <c r="Q81" i="21"/>
  <c r="AP81" i="21" s="1"/>
  <c r="H81" i="21"/>
  <c r="G81" i="21"/>
  <c r="AO81" i="21" s="1"/>
  <c r="F81" i="21"/>
  <c r="S81" i="21" s="1"/>
  <c r="T81" i="21" s="1"/>
  <c r="E81" i="21"/>
  <c r="L81" i="21" s="1"/>
  <c r="AD80" i="21"/>
  <c r="AB80" i="21"/>
  <c r="AA80" i="21"/>
  <c r="U80" i="21"/>
  <c r="L80" i="21"/>
  <c r="H80" i="21"/>
  <c r="G80" i="21"/>
  <c r="Q80" i="21" s="1"/>
  <c r="F80" i="21"/>
  <c r="S80" i="21" s="1"/>
  <c r="T80" i="21" s="1"/>
  <c r="W80" i="21" s="1"/>
  <c r="E80" i="21"/>
  <c r="K80" i="21" s="1"/>
  <c r="AD79" i="21"/>
  <c r="AB79" i="21"/>
  <c r="C80" i="21" s="1"/>
  <c r="AA79" i="21"/>
  <c r="U79" i="21"/>
  <c r="Q79" i="21"/>
  <c r="AP79" i="21" s="1"/>
  <c r="H79" i="21"/>
  <c r="G79" i="21"/>
  <c r="AO79" i="21" s="1"/>
  <c r="F79" i="21"/>
  <c r="E79" i="21"/>
  <c r="L79" i="21" s="1"/>
  <c r="AO78" i="21"/>
  <c r="AD78" i="21"/>
  <c r="AB78" i="21"/>
  <c r="AA78" i="21"/>
  <c r="U78" i="21"/>
  <c r="Q78" i="21"/>
  <c r="AM78" i="21" s="1"/>
  <c r="L78" i="21"/>
  <c r="H78" i="21"/>
  <c r="G78" i="21"/>
  <c r="S78" i="21" s="1"/>
  <c r="T78" i="21" s="1"/>
  <c r="W78" i="21" s="1"/>
  <c r="F78" i="21"/>
  <c r="E78" i="21"/>
  <c r="K78" i="21" s="1"/>
  <c r="AD77" i="21"/>
  <c r="AB77" i="21"/>
  <c r="C78" i="21" s="1"/>
  <c r="AA77" i="21"/>
  <c r="U77" i="21"/>
  <c r="Q77" i="21"/>
  <c r="H77" i="21"/>
  <c r="G77" i="21"/>
  <c r="AO77" i="21" s="1"/>
  <c r="F77" i="21"/>
  <c r="E77" i="21"/>
  <c r="L77" i="21" s="1"/>
  <c r="AD76" i="21"/>
  <c r="AB76" i="21"/>
  <c r="AA76" i="21"/>
  <c r="U76" i="21"/>
  <c r="Q76" i="21"/>
  <c r="AM76" i="21" s="1"/>
  <c r="L76" i="21"/>
  <c r="H76" i="21"/>
  <c r="G76" i="21"/>
  <c r="S76" i="21" s="1"/>
  <c r="T76" i="21" s="1"/>
  <c r="W76" i="21" s="1"/>
  <c r="F76" i="21"/>
  <c r="E76" i="21"/>
  <c r="K76" i="21" s="1"/>
  <c r="AD75" i="21"/>
  <c r="AB75" i="21"/>
  <c r="C76" i="21" s="1"/>
  <c r="AA75" i="21"/>
  <c r="U75" i="21"/>
  <c r="Q75" i="21"/>
  <c r="AP75" i="21" s="1"/>
  <c r="H75" i="21"/>
  <c r="K75" i="21" s="1"/>
  <c r="G75" i="21"/>
  <c r="AO75" i="21" s="1"/>
  <c r="F75" i="21"/>
  <c r="E75" i="21"/>
  <c r="L75" i="21" s="1"/>
  <c r="AD74" i="21"/>
  <c r="AB74" i="21"/>
  <c r="AA74" i="21"/>
  <c r="U74" i="21"/>
  <c r="Q74" i="21"/>
  <c r="AM74" i="21" s="1"/>
  <c r="H74" i="21"/>
  <c r="G74" i="21"/>
  <c r="F74" i="21"/>
  <c r="E74" i="21"/>
  <c r="K74" i="21" s="1"/>
  <c r="AM73" i="21"/>
  <c r="AD73" i="21"/>
  <c r="AB73" i="21"/>
  <c r="C74" i="21" s="1"/>
  <c r="AA73" i="21"/>
  <c r="U73" i="21"/>
  <c r="Q73" i="21"/>
  <c r="AP73" i="21" s="1"/>
  <c r="H73" i="21"/>
  <c r="K73" i="21" s="1"/>
  <c r="G73" i="21"/>
  <c r="AO73" i="21" s="1"/>
  <c r="F73" i="21"/>
  <c r="E73" i="21"/>
  <c r="L73" i="21" s="1"/>
  <c r="AO72" i="21"/>
  <c r="AD72" i="21"/>
  <c r="AB72" i="21"/>
  <c r="AA72" i="21"/>
  <c r="U72" i="21"/>
  <c r="Q72" i="21"/>
  <c r="AM72" i="21" s="1"/>
  <c r="H72" i="21"/>
  <c r="G72" i="21"/>
  <c r="S72" i="21" s="1"/>
  <c r="T72" i="21" s="1"/>
  <c r="W72" i="21" s="1"/>
  <c r="F72" i="21"/>
  <c r="E72" i="21"/>
  <c r="K72" i="21" s="1"/>
  <c r="AM71" i="21"/>
  <c r="AD71" i="21"/>
  <c r="AB71" i="21"/>
  <c r="C72" i="21" s="1"/>
  <c r="AA71" i="21"/>
  <c r="U71" i="21"/>
  <c r="Q71" i="21"/>
  <c r="AP71" i="21" s="1"/>
  <c r="H71" i="21"/>
  <c r="G71" i="21"/>
  <c r="AO71" i="21" s="1"/>
  <c r="F71" i="21"/>
  <c r="E71" i="21"/>
  <c r="L71" i="21" s="1"/>
  <c r="AD70" i="21"/>
  <c r="AB70" i="21"/>
  <c r="AA70" i="21"/>
  <c r="U70" i="21"/>
  <c r="L70" i="21"/>
  <c r="H70" i="21"/>
  <c r="G70" i="21"/>
  <c r="Q70" i="21" s="1"/>
  <c r="F70" i="21"/>
  <c r="S70" i="21" s="1"/>
  <c r="T70" i="21" s="1"/>
  <c r="W70" i="21" s="1"/>
  <c r="E70" i="21"/>
  <c r="K70" i="21" s="1"/>
  <c r="AD69" i="21"/>
  <c r="AB69" i="21"/>
  <c r="C70" i="21" s="1"/>
  <c r="AA69" i="21"/>
  <c r="U69" i="21"/>
  <c r="Q69" i="21"/>
  <c r="AP69" i="21" s="1"/>
  <c r="H69" i="21"/>
  <c r="G69" i="21"/>
  <c r="AO69" i="21" s="1"/>
  <c r="F69" i="21"/>
  <c r="S69" i="21" s="1"/>
  <c r="T69" i="21" s="1"/>
  <c r="W69" i="21" s="1"/>
  <c r="E69" i="21"/>
  <c r="L69" i="21" s="1"/>
  <c r="AD68" i="21"/>
  <c r="AB68" i="21"/>
  <c r="AA68" i="21"/>
  <c r="U68" i="21"/>
  <c r="Q68" i="21"/>
  <c r="L68" i="21"/>
  <c r="H68" i="21"/>
  <c r="G68" i="21"/>
  <c r="AO68" i="21" s="1"/>
  <c r="F68" i="21"/>
  <c r="S68" i="21" s="1"/>
  <c r="E68" i="21"/>
  <c r="K68" i="21" s="1"/>
  <c r="AD67" i="21"/>
  <c r="AB67" i="21"/>
  <c r="AA67" i="21"/>
  <c r="U67" i="21"/>
  <c r="Q67" i="21"/>
  <c r="L67" i="21"/>
  <c r="H67" i="21"/>
  <c r="K67" i="21" s="1"/>
  <c r="G67" i="21"/>
  <c r="AO67" i="21" s="1"/>
  <c r="F67" i="21"/>
  <c r="S67" i="21" s="1"/>
  <c r="T67" i="21" s="1"/>
  <c r="W67" i="21" s="1"/>
  <c r="E67" i="21"/>
  <c r="J67" i="21" s="1"/>
  <c r="AD66" i="21"/>
  <c r="AB66" i="21"/>
  <c r="AA66" i="21"/>
  <c r="U66" i="21"/>
  <c r="Q66" i="21"/>
  <c r="H66" i="21"/>
  <c r="G66" i="21"/>
  <c r="F66" i="21"/>
  <c r="E66" i="21"/>
  <c r="K66" i="21" s="1"/>
  <c r="AP65" i="21"/>
  <c r="AO65" i="21"/>
  <c r="AD65" i="21"/>
  <c r="AB65" i="21"/>
  <c r="AA65" i="21"/>
  <c r="U65" i="21"/>
  <c r="T65" i="21"/>
  <c r="W65" i="21" s="1"/>
  <c r="Q65" i="21"/>
  <c r="AM65" i="21" s="1"/>
  <c r="H65" i="21"/>
  <c r="G65" i="21"/>
  <c r="S65" i="21" s="1"/>
  <c r="F65" i="21"/>
  <c r="E65" i="21"/>
  <c r="L65" i="21" s="1"/>
  <c r="AD64" i="21"/>
  <c r="AB64" i="21"/>
  <c r="C65" i="21" s="1"/>
  <c r="AA64" i="21"/>
  <c r="U64" i="21"/>
  <c r="S64" i="21"/>
  <c r="T64" i="21" s="1"/>
  <c r="W64" i="21" s="1"/>
  <c r="Q64" i="21"/>
  <c r="H64" i="21"/>
  <c r="G64" i="21"/>
  <c r="F64" i="21"/>
  <c r="AO64" i="21" s="1"/>
  <c r="E64" i="21"/>
  <c r="AM63" i="21"/>
  <c r="AD63" i="21"/>
  <c r="AB63" i="21"/>
  <c r="AA63" i="21"/>
  <c r="U63" i="21"/>
  <c r="Q63" i="21"/>
  <c r="AP63" i="21" s="1"/>
  <c r="H63" i="21"/>
  <c r="K63" i="21" s="1"/>
  <c r="G63" i="21"/>
  <c r="F63" i="21"/>
  <c r="E63" i="21"/>
  <c r="J63" i="21" s="1"/>
  <c r="AD62" i="21"/>
  <c r="AB62" i="21"/>
  <c r="AA62" i="21"/>
  <c r="U62" i="21"/>
  <c r="L62" i="21"/>
  <c r="K62" i="21"/>
  <c r="H62" i="21"/>
  <c r="G62" i="21"/>
  <c r="Q62" i="21" s="1"/>
  <c r="F62" i="21"/>
  <c r="E62" i="21"/>
  <c r="J62" i="21" s="1"/>
  <c r="AD61" i="21"/>
  <c r="AB61" i="21"/>
  <c r="C62" i="21" s="1"/>
  <c r="AA61" i="21"/>
  <c r="U61" i="21"/>
  <c r="S61" i="21"/>
  <c r="T61" i="21" s="1"/>
  <c r="W61" i="21" s="1"/>
  <c r="Q61" i="21"/>
  <c r="AP61" i="21" s="1"/>
  <c r="H61" i="21"/>
  <c r="K61" i="21" s="1"/>
  <c r="G61" i="21"/>
  <c r="F61" i="21"/>
  <c r="AO61" i="21" s="1"/>
  <c r="E61" i="21"/>
  <c r="L61" i="21" s="1"/>
  <c r="AD60" i="21"/>
  <c r="AB60" i="21"/>
  <c r="AA60" i="21"/>
  <c r="U60" i="21"/>
  <c r="K60" i="21"/>
  <c r="H60" i="21"/>
  <c r="G60" i="21"/>
  <c r="S60" i="21" s="1"/>
  <c r="T60" i="21" s="1"/>
  <c r="W60" i="21" s="1"/>
  <c r="F60" i="21"/>
  <c r="Q60" i="21" s="1"/>
  <c r="E60" i="21"/>
  <c r="J60" i="21" s="1"/>
  <c r="AO59" i="21"/>
  <c r="AA59" i="21"/>
  <c r="T59" i="21"/>
  <c r="Q59" i="21"/>
  <c r="AP59" i="21" s="1"/>
  <c r="J59" i="21"/>
  <c r="H59" i="21"/>
  <c r="K59" i="21" s="1"/>
  <c r="E59" i="21"/>
  <c r="L59" i="21" s="1"/>
  <c r="M59" i="21" s="1"/>
  <c r="AO58" i="21"/>
  <c r="AA58" i="21"/>
  <c r="S58" i="21"/>
  <c r="Q58" i="21"/>
  <c r="J58" i="21"/>
  <c r="H58" i="21"/>
  <c r="K58" i="21" s="1"/>
  <c r="E58" i="21"/>
  <c r="L58" i="21" s="1"/>
  <c r="AO57" i="21"/>
  <c r="AA57" i="21"/>
  <c r="T57" i="21"/>
  <c r="Q57" i="21"/>
  <c r="J57" i="21"/>
  <c r="H57" i="21"/>
  <c r="K57" i="21" s="1"/>
  <c r="E57" i="21"/>
  <c r="L57" i="21" s="1"/>
  <c r="M57" i="21" s="1"/>
  <c r="AO56" i="21"/>
  <c r="AA56" i="21"/>
  <c r="S56" i="21"/>
  <c r="Q56" i="21"/>
  <c r="J56" i="21"/>
  <c r="H56" i="21"/>
  <c r="K56" i="21" s="1"/>
  <c r="E56" i="21"/>
  <c r="L56" i="21" s="1"/>
  <c r="AO55" i="21"/>
  <c r="AA55" i="21"/>
  <c r="T55" i="21"/>
  <c r="Q55" i="21"/>
  <c r="J55" i="21"/>
  <c r="H55" i="21"/>
  <c r="K55" i="21" s="1"/>
  <c r="E55" i="21"/>
  <c r="L55" i="21" s="1"/>
  <c r="M55" i="21" s="1"/>
  <c r="AO54" i="21"/>
  <c r="AA54" i="21"/>
  <c r="S54" i="21"/>
  <c r="Q54" i="21"/>
  <c r="AP54" i="21" s="1"/>
  <c r="J54" i="21"/>
  <c r="H54" i="21"/>
  <c r="K54" i="21" s="1"/>
  <c r="E54" i="21"/>
  <c r="L54" i="21" s="1"/>
  <c r="AP53" i="21"/>
  <c r="AO53" i="21"/>
  <c r="AM53" i="21"/>
  <c r="T53" i="21"/>
  <c r="S53" i="21"/>
  <c r="Q53" i="21"/>
  <c r="H53" i="21"/>
  <c r="K53" i="21" s="1"/>
  <c r="E53" i="21"/>
  <c r="L53" i="21" s="1"/>
  <c r="AP52" i="21"/>
  <c r="AO52" i="21"/>
  <c r="T52" i="21"/>
  <c r="S52" i="21"/>
  <c r="Q52" i="21"/>
  <c r="AM52" i="21" s="1"/>
  <c r="L52" i="21"/>
  <c r="H52" i="21"/>
  <c r="E52" i="21"/>
  <c r="AO51" i="21"/>
  <c r="AA51" i="21"/>
  <c r="T51" i="21"/>
  <c r="Q51" i="21"/>
  <c r="AM51" i="21" s="1"/>
  <c r="L51" i="21"/>
  <c r="H51" i="21"/>
  <c r="E51" i="21"/>
  <c r="AO50" i="21"/>
  <c r="AA50" i="21"/>
  <c r="T50" i="21"/>
  <c r="Q50" i="21"/>
  <c r="AM50" i="21" s="1"/>
  <c r="H50" i="21"/>
  <c r="E50" i="21"/>
  <c r="AO49" i="21"/>
  <c r="AA49" i="21"/>
  <c r="T49" i="21"/>
  <c r="S49" i="21"/>
  <c r="Q49" i="21"/>
  <c r="AM49" i="21" s="1"/>
  <c r="H49" i="21"/>
  <c r="E49" i="21"/>
  <c r="L49" i="21" s="1"/>
  <c r="AO48" i="21"/>
  <c r="S48" i="21"/>
  <c r="T48" i="21" s="1"/>
  <c r="Q48" i="21"/>
  <c r="K48" i="21"/>
  <c r="J48" i="21"/>
  <c r="H48" i="21"/>
  <c r="E48" i="21"/>
  <c r="L48" i="21" s="1"/>
  <c r="AO47" i="21"/>
  <c r="AA47" i="21"/>
  <c r="S47" i="21"/>
  <c r="Q47" i="21"/>
  <c r="J47" i="21"/>
  <c r="H47" i="21"/>
  <c r="K47" i="21" s="1"/>
  <c r="E47" i="21"/>
  <c r="L47" i="21" s="1"/>
  <c r="AO46" i="21"/>
  <c r="AA46" i="21"/>
  <c r="S46" i="21"/>
  <c r="T46" i="21" s="1"/>
  <c r="Q46" i="21"/>
  <c r="AM46" i="21" s="1"/>
  <c r="H46" i="21"/>
  <c r="E46" i="21"/>
  <c r="L46" i="21" s="1"/>
  <c r="AP45" i="21"/>
  <c r="AO45" i="21"/>
  <c r="AM45" i="21"/>
  <c r="T45" i="21"/>
  <c r="S45" i="21"/>
  <c r="Q45" i="21"/>
  <c r="L45" i="21"/>
  <c r="H45" i="21"/>
  <c r="K45" i="21" s="1"/>
  <c r="E45" i="21"/>
  <c r="AP44" i="21"/>
  <c r="AO44" i="21"/>
  <c r="T44" i="21"/>
  <c r="Q44" i="21"/>
  <c r="AM44" i="21" s="1"/>
  <c r="H44" i="21"/>
  <c r="E44" i="21"/>
  <c r="J44" i="21" s="1"/>
  <c r="AO43" i="21"/>
  <c r="AA43" i="21"/>
  <c r="T43" i="21"/>
  <c r="Q43" i="21"/>
  <c r="AM43" i="21" s="1"/>
  <c r="J43" i="21"/>
  <c r="H43" i="21"/>
  <c r="E43" i="21"/>
  <c r="L43" i="21" s="1"/>
  <c r="AO42" i="21"/>
  <c r="AA42" i="21"/>
  <c r="S42" i="21"/>
  <c r="T42" i="21" s="1"/>
  <c r="Q42" i="21"/>
  <c r="AP42" i="21" s="1"/>
  <c r="K42" i="21"/>
  <c r="J42" i="21"/>
  <c r="H42" i="21"/>
  <c r="E42" i="21"/>
  <c r="L42" i="21" s="1"/>
  <c r="M42" i="21" s="1"/>
  <c r="AO41" i="21"/>
  <c r="AA41" i="21"/>
  <c r="S41" i="21"/>
  <c r="T41" i="21" s="1"/>
  <c r="Q41" i="21"/>
  <c r="AM41" i="21" s="1"/>
  <c r="K41" i="21"/>
  <c r="J41" i="21"/>
  <c r="H41" i="21"/>
  <c r="E41" i="21"/>
  <c r="L41" i="21" s="1"/>
  <c r="M41" i="21" s="1"/>
  <c r="AO40" i="21"/>
  <c r="S40" i="21"/>
  <c r="Q40" i="21"/>
  <c r="H40" i="21"/>
  <c r="K40" i="21" s="1"/>
  <c r="E40" i="21"/>
  <c r="L40" i="21" s="1"/>
  <c r="AP39" i="21"/>
  <c r="AO39" i="21"/>
  <c r="AA39" i="21"/>
  <c r="T39" i="21"/>
  <c r="Q39" i="21"/>
  <c r="AM39" i="21" s="1"/>
  <c r="H39" i="21"/>
  <c r="E39" i="21"/>
  <c r="L39" i="21" s="1"/>
  <c r="AO38" i="21"/>
  <c r="T38" i="21"/>
  <c r="Q38" i="21"/>
  <c r="AM38" i="21" s="1"/>
  <c r="K38" i="21"/>
  <c r="J38" i="21"/>
  <c r="H38" i="21"/>
  <c r="E38" i="21"/>
  <c r="L38" i="21" s="1"/>
  <c r="M38" i="21" s="1"/>
  <c r="AO37" i="21"/>
  <c r="S37" i="21"/>
  <c r="Q37" i="21"/>
  <c r="H37" i="21"/>
  <c r="K37" i="21" s="1"/>
  <c r="E37" i="21"/>
  <c r="L37" i="21" s="1"/>
  <c r="AP36" i="21"/>
  <c r="AO36" i="21"/>
  <c r="T36" i="21"/>
  <c r="Q36" i="21"/>
  <c r="AM36" i="21" s="1"/>
  <c r="L36" i="21"/>
  <c r="H36" i="21"/>
  <c r="E36" i="21"/>
  <c r="AO35" i="21"/>
  <c r="AA35" i="21"/>
  <c r="T35" i="21"/>
  <c r="Q35" i="21"/>
  <c r="AM35" i="21" s="1"/>
  <c r="L35" i="21"/>
  <c r="H35" i="21"/>
  <c r="E35" i="21"/>
  <c r="AO34" i="21"/>
  <c r="AA34" i="21"/>
  <c r="T34" i="21"/>
  <c r="Q34" i="21"/>
  <c r="AM34" i="21" s="1"/>
  <c r="H34" i="21"/>
  <c r="E34" i="21"/>
  <c r="AO33" i="21"/>
  <c r="AA33" i="21"/>
  <c r="T33" i="21"/>
  <c r="Q33" i="21"/>
  <c r="AM33" i="21" s="1"/>
  <c r="K33" i="21"/>
  <c r="J33" i="21"/>
  <c r="H33" i="21"/>
  <c r="E33" i="21"/>
  <c r="L33" i="21" s="1"/>
  <c r="AO32" i="21"/>
  <c r="AA32" i="21"/>
  <c r="T32" i="21"/>
  <c r="Q32" i="21"/>
  <c r="AM32" i="21" s="1"/>
  <c r="J32" i="21"/>
  <c r="H32" i="21"/>
  <c r="K32" i="21" s="1"/>
  <c r="E32" i="21"/>
  <c r="L32" i="21" s="1"/>
  <c r="AP31" i="21"/>
  <c r="AO31" i="21"/>
  <c r="AM31" i="21"/>
  <c r="T31" i="21"/>
  <c r="S31" i="21"/>
  <c r="Q31" i="21"/>
  <c r="H31" i="21"/>
  <c r="K31" i="21" s="1"/>
  <c r="E31" i="21"/>
  <c r="L31" i="21" s="1"/>
  <c r="AP30" i="21"/>
  <c r="AO30" i="21"/>
  <c r="T30" i="21"/>
  <c r="Q30" i="21"/>
  <c r="AM30" i="21" s="1"/>
  <c r="K30" i="21"/>
  <c r="J30" i="21"/>
  <c r="H30" i="21"/>
  <c r="E30" i="21"/>
  <c r="L30" i="21" s="1"/>
  <c r="AO29" i="21"/>
  <c r="S29" i="21"/>
  <c r="Q29" i="21"/>
  <c r="J29" i="21"/>
  <c r="H29" i="21"/>
  <c r="K29" i="21" s="1"/>
  <c r="E29" i="21"/>
  <c r="L29" i="21" s="1"/>
  <c r="M29" i="21" s="1"/>
  <c r="AO28" i="21"/>
  <c r="AA28" i="21"/>
  <c r="S28" i="21"/>
  <c r="Q28" i="21"/>
  <c r="J28" i="21"/>
  <c r="H28" i="21"/>
  <c r="K28" i="21" s="1"/>
  <c r="E28" i="21"/>
  <c r="L28" i="21" s="1"/>
  <c r="AP27" i="21"/>
  <c r="AO27" i="21"/>
  <c r="AM27" i="21"/>
  <c r="T27" i="21"/>
  <c r="Q27" i="21"/>
  <c r="H27" i="21"/>
  <c r="K27" i="21" s="1"/>
  <c r="E27" i="21"/>
  <c r="L27" i="21" s="1"/>
  <c r="AP26" i="21"/>
  <c r="AO26" i="21"/>
  <c r="AA26" i="21"/>
  <c r="T26" i="21"/>
  <c r="S26" i="21"/>
  <c r="Q26" i="21"/>
  <c r="AM26" i="21" s="1"/>
  <c r="H26" i="21"/>
  <c r="E26" i="21"/>
  <c r="L26" i="21" s="1"/>
  <c r="AO25" i="21"/>
  <c r="AA25" i="21"/>
  <c r="T25" i="21"/>
  <c r="Q25" i="21"/>
  <c r="AM25" i="21" s="1"/>
  <c r="L25" i="21"/>
  <c r="H25" i="21"/>
  <c r="E25" i="21"/>
  <c r="AO24" i="21"/>
  <c r="S24" i="21"/>
  <c r="T24" i="21" s="1"/>
  <c r="Q24" i="21"/>
  <c r="AM24" i="21" s="1"/>
  <c r="K24" i="21"/>
  <c r="J24" i="21"/>
  <c r="H24" i="21"/>
  <c r="E24" i="21"/>
  <c r="L24" i="21" s="1"/>
  <c r="M24" i="21" s="1"/>
  <c r="AO23" i="21"/>
  <c r="AA23" i="21"/>
  <c r="T23" i="21"/>
  <c r="Q23" i="21"/>
  <c r="AM23" i="21" s="1"/>
  <c r="K23" i="21"/>
  <c r="J23" i="21"/>
  <c r="H23" i="21"/>
  <c r="E23" i="21"/>
  <c r="L23" i="21" s="1"/>
  <c r="M23" i="21" s="1"/>
  <c r="AO22" i="21"/>
  <c r="S22" i="21"/>
  <c r="Q22" i="21"/>
  <c r="J22" i="21"/>
  <c r="H22" i="21"/>
  <c r="K22" i="21" s="1"/>
  <c r="E22" i="21"/>
  <c r="L22" i="21" s="1"/>
  <c r="M22" i="21" s="1"/>
  <c r="AP21" i="21"/>
  <c r="AO21" i="21"/>
  <c r="AM21" i="21"/>
  <c r="T21" i="21"/>
  <c r="S21" i="21"/>
  <c r="Q21" i="21"/>
  <c r="H21" i="21"/>
  <c r="K21" i="21" s="1"/>
  <c r="E21" i="21"/>
  <c r="L21" i="21" s="1"/>
  <c r="AP20" i="21"/>
  <c r="AO20" i="21"/>
  <c r="T20" i="21"/>
  <c r="S20" i="21"/>
  <c r="Q20" i="21"/>
  <c r="AM20" i="21" s="1"/>
  <c r="K20" i="21"/>
  <c r="J20" i="21"/>
  <c r="H20" i="21"/>
  <c r="E20" i="21"/>
  <c r="L20" i="21" s="1"/>
  <c r="AO19" i="21"/>
  <c r="Q19" i="21"/>
  <c r="J19" i="21"/>
  <c r="H19" i="21"/>
  <c r="K19" i="21" s="1"/>
  <c r="E19" i="21"/>
  <c r="L19" i="21" s="1"/>
  <c r="AO18" i="21"/>
  <c r="AA18" i="21"/>
  <c r="S18" i="21"/>
  <c r="Q18" i="21"/>
  <c r="J18" i="21"/>
  <c r="H18" i="21"/>
  <c r="K18" i="21" s="1"/>
  <c r="E18" i="21"/>
  <c r="L18" i="21" s="1"/>
  <c r="M18" i="21" s="1"/>
  <c r="AO17" i="21"/>
  <c r="AA17" i="21"/>
  <c r="S17" i="21"/>
  <c r="Q17" i="21"/>
  <c r="AM17" i="21" s="1"/>
  <c r="J17" i="21"/>
  <c r="H17" i="21"/>
  <c r="K17" i="21" s="1"/>
  <c r="E17" i="21"/>
  <c r="L17" i="21" s="1"/>
  <c r="AP16" i="21"/>
  <c r="AO16" i="21"/>
  <c r="AM16" i="21"/>
  <c r="T16" i="21"/>
  <c r="Q16" i="21"/>
  <c r="H16" i="21"/>
  <c r="K16" i="21" s="1"/>
  <c r="E16" i="21"/>
  <c r="L16" i="21" s="1"/>
  <c r="AP15" i="21"/>
  <c r="AO15" i="21"/>
  <c r="T15" i="21"/>
  <c r="Q15" i="21"/>
  <c r="AM15" i="21" s="1"/>
  <c r="L15" i="21"/>
  <c r="H15" i="21"/>
  <c r="E15" i="21"/>
  <c r="AO14" i="21"/>
  <c r="AA14" i="21"/>
  <c r="T14" i="21"/>
  <c r="Q14" i="21"/>
  <c r="AM14" i="21" s="1"/>
  <c r="H14" i="21"/>
  <c r="E14" i="21"/>
  <c r="AO13" i="21"/>
  <c r="AA13" i="21"/>
  <c r="T13" i="21"/>
  <c r="Q13" i="21"/>
  <c r="AM13" i="21" s="1"/>
  <c r="K13" i="21"/>
  <c r="J13" i="21"/>
  <c r="H13" i="21"/>
  <c r="E13" i="21"/>
  <c r="L13" i="21" s="1"/>
  <c r="AO12" i="21"/>
  <c r="AA12" i="21"/>
  <c r="S12" i="21"/>
  <c r="T12" i="21" s="1"/>
  <c r="Q12" i="21"/>
  <c r="AM12" i="21" s="1"/>
  <c r="K12" i="21"/>
  <c r="J12" i="21"/>
  <c r="H12" i="21"/>
  <c r="E12" i="21"/>
  <c r="L12" i="21" s="1"/>
  <c r="M12" i="21" s="1"/>
  <c r="AO11" i="21"/>
  <c r="S11" i="21"/>
  <c r="Q11" i="21"/>
  <c r="J11" i="21"/>
  <c r="H11" i="21"/>
  <c r="K11" i="21" s="1"/>
  <c r="E11" i="21"/>
  <c r="L11" i="21" s="1"/>
  <c r="M11" i="21" s="1"/>
  <c r="AP10" i="21"/>
  <c r="AO10" i="21"/>
  <c r="AM10" i="21"/>
  <c r="T10" i="21"/>
  <c r="S10" i="21"/>
  <c r="Q10" i="21"/>
  <c r="H10" i="21"/>
  <c r="K10" i="21" s="1"/>
  <c r="E10" i="21"/>
  <c r="L10" i="21" s="1"/>
  <c r="AP9" i="21"/>
  <c r="AO9" i="21"/>
  <c r="AA9" i="21"/>
  <c r="U9" i="21"/>
  <c r="T9" i="21"/>
  <c r="Q9" i="21"/>
  <c r="AM9" i="21" s="1"/>
  <c r="M9" i="21"/>
  <c r="L9" i="21"/>
  <c r="K9" i="21"/>
  <c r="J9" i="21"/>
  <c r="V2" i="21"/>
  <c r="F60" i="13"/>
  <c r="G60" i="13"/>
  <c r="AM59" i="13"/>
  <c r="U60" i="13"/>
  <c r="U59" i="13"/>
  <c r="T59" i="13"/>
  <c r="AB61" i="13"/>
  <c r="AA60" i="13"/>
  <c r="AQ85" i="21" l="1"/>
  <c r="AQ81" i="21"/>
  <c r="AQ83" i="21"/>
  <c r="AQ75" i="21"/>
  <c r="AQ79" i="21"/>
  <c r="AQ61" i="21"/>
  <c r="AA2" i="21"/>
  <c r="AQ69" i="21"/>
  <c r="AQ71" i="21"/>
  <c r="AQ73" i="21"/>
  <c r="K14" i="21"/>
  <c r="J14" i="21"/>
  <c r="AM19" i="21"/>
  <c r="AP19" i="21"/>
  <c r="T19" i="21"/>
  <c r="AP28" i="21"/>
  <c r="T28" i="21"/>
  <c r="AM28" i="21"/>
  <c r="K34" i="21"/>
  <c r="J34" i="21"/>
  <c r="AP47" i="21"/>
  <c r="K15" i="21"/>
  <c r="J15" i="21"/>
  <c r="M17" i="21"/>
  <c r="M19" i="21"/>
  <c r="M28" i="21"/>
  <c r="K35" i="21"/>
  <c r="J35" i="21"/>
  <c r="AM37" i="21"/>
  <c r="AP37" i="21"/>
  <c r="T40" i="21"/>
  <c r="K50" i="21"/>
  <c r="J50" i="21"/>
  <c r="L50" i="21"/>
  <c r="AM40" i="21"/>
  <c r="AP40" i="21"/>
  <c r="W9" i="21"/>
  <c r="AB9" i="21" s="1"/>
  <c r="AM11" i="21"/>
  <c r="AP11" i="21"/>
  <c r="T11" i="21"/>
  <c r="L14" i="21"/>
  <c r="AP18" i="21"/>
  <c r="T18" i="21"/>
  <c r="AM18" i="21"/>
  <c r="AM22" i="21"/>
  <c r="AP22" i="21"/>
  <c r="T22" i="21"/>
  <c r="K25" i="21"/>
  <c r="J25" i="21"/>
  <c r="M25" i="21" s="1"/>
  <c r="AM29" i="21"/>
  <c r="AP29" i="21"/>
  <c r="T29" i="21"/>
  <c r="L34" i="21"/>
  <c r="M34" i="21" s="1"/>
  <c r="K36" i="21"/>
  <c r="J36" i="21"/>
  <c r="M36" i="21" s="1"/>
  <c r="T37" i="21"/>
  <c r="M43" i="21"/>
  <c r="M45" i="21"/>
  <c r="K46" i="21"/>
  <c r="J46" i="21"/>
  <c r="M46" i="21" s="1"/>
  <c r="AP17" i="21"/>
  <c r="T17" i="21"/>
  <c r="M15" i="21"/>
  <c r="K26" i="21"/>
  <c r="J26" i="21"/>
  <c r="M35" i="21"/>
  <c r="K39" i="21"/>
  <c r="J39" i="21"/>
  <c r="AM47" i="21"/>
  <c r="L64" i="21"/>
  <c r="K64" i="21"/>
  <c r="J64" i="21"/>
  <c r="S66" i="21"/>
  <c r="T66" i="21" s="1"/>
  <c r="W66" i="21" s="1"/>
  <c r="L66" i="21"/>
  <c r="T68" i="21"/>
  <c r="W68" i="21" s="1"/>
  <c r="S74" i="21"/>
  <c r="T74" i="21" s="1"/>
  <c r="W74" i="21" s="1"/>
  <c r="L74" i="21"/>
  <c r="AO74" i="21"/>
  <c r="S86" i="21"/>
  <c r="T86" i="21" s="1"/>
  <c r="W86" i="21" s="1"/>
  <c r="L86" i="21"/>
  <c r="AO86" i="21"/>
  <c r="J10" i="21"/>
  <c r="M10" i="21" s="1"/>
  <c r="AP13" i="21"/>
  <c r="AP14" i="21"/>
  <c r="J16" i="21"/>
  <c r="M16" i="21" s="1"/>
  <c r="J21" i="21"/>
  <c r="M21" i="21" s="1"/>
  <c r="AP24" i="21"/>
  <c r="AP25" i="21"/>
  <c r="J27" i="21"/>
  <c r="M27" i="21" s="1"/>
  <c r="J31" i="21"/>
  <c r="M31" i="21" s="1"/>
  <c r="AP33" i="21"/>
  <c r="AP34" i="21"/>
  <c r="AP35" i="21"/>
  <c r="J37" i="21"/>
  <c r="AP38" i="21"/>
  <c r="J40" i="21"/>
  <c r="AM42" i="21"/>
  <c r="K43" i="21"/>
  <c r="K44" i="21"/>
  <c r="T47" i="21"/>
  <c r="M48" i="21"/>
  <c r="AM48" i="21"/>
  <c r="AP48" i="21"/>
  <c r="K51" i="21"/>
  <c r="J51" i="21"/>
  <c r="M51" i="21" s="1"/>
  <c r="AM54" i="21"/>
  <c r="AP56" i="21"/>
  <c r="AM56" i="21"/>
  <c r="AP58" i="21"/>
  <c r="AM58" i="21"/>
  <c r="AO60" i="21"/>
  <c r="AN60" i="21" s="1"/>
  <c r="M65" i="21"/>
  <c r="J65" i="21"/>
  <c r="AP67" i="21"/>
  <c r="AM67" i="21"/>
  <c r="M69" i="21"/>
  <c r="J69" i="21"/>
  <c r="J71" i="21"/>
  <c r="M71" i="21" s="1"/>
  <c r="C77" i="21"/>
  <c r="J83" i="21"/>
  <c r="M83" i="21" s="1"/>
  <c r="AO90" i="21"/>
  <c r="L90" i="21"/>
  <c r="M90" i="21" s="1"/>
  <c r="S90" i="21"/>
  <c r="T90" i="21" s="1"/>
  <c r="W90" i="21" s="1"/>
  <c r="AN90" i="21"/>
  <c r="Q92" i="21"/>
  <c r="T92" i="21" s="1"/>
  <c r="W92" i="21" s="1"/>
  <c r="AO92" i="21"/>
  <c r="M105" i="21"/>
  <c r="AM68" i="21"/>
  <c r="AP68" i="21"/>
  <c r="AP12" i="21"/>
  <c r="AP23" i="21"/>
  <c r="AP32" i="21"/>
  <c r="AP41" i="21"/>
  <c r="L44" i="21"/>
  <c r="M44" i="21" s="1"/>
  <c r="J45" i="21"/>
  <c r="K52" i="21"/>
  <c r="J52" i="21"/>
  <c r="M52" i="21" s="1"/>
  <c r="M54" i="21"/>
  <c r="T54" i="21"/>
  <c r="M56" i="21"/>
  <c r="T56" i="21"/>
  <c r="M58" i="21"/>
  <c r="T58" i="21"/>
  <c r="M61" i="21"/>
  <c r="J61" i="21"/>
  <c r="AM61" i="21"/>
  <c r="AN61" i="21" s="1"/>
  <c r="AO62" i="21"/>
  <c r="M62" i="21"/>
  <c r="S63" i="21"/>
  <c r="T63" i="21" s="1"/>
  <c r="W63" i="21" s="1"/>
  <c r="L63" i="21"/>
  <c r="M63" i="21" s="1"/>
  <c r="AO63" i="21"/>
  <c r="AQ63" i="21" s="1"/>
  <c r="C66" i="21"/>
  <c r="AN65" i="21"/>
  <c r="AQ65" i="21"/>
  <c r="AP66" i="21"/>
  <c r="AQ66" i="21" s="1"/>
  <c r="AM66" i="21"/>
  <c r="AN66" i="21" s="1"/>
  <c r="Q102" i="21"/>
  <c r="AO102" i="21"/>
  <c r="T102" i="21"/>
  <c r="W102" i="21" s="1"/>
  <c r="AP46" i="21"/>
  <c r="K49" i="21"/>
  <c r="J49" i="21"/>
  <c r="M49" i="21" s="1"/>
  <c r="AP55" i="21"/>
  <c r="AM55" i="21"/>
  <c r="AP57" i="21"/>
  <c r="AM57" i="21"/>
  <c r="AM59" i="21"/>
  <c r="AM60" i="21"/>
  <c r="AP60" i="21"/>
  <c r="L60" i="21"/>
  <c r="M60" i="21" s="1"/>
  <c r="C61" i="21"/>
  <c r="AP62" i="21"/>
  <c r="AQ62" i="21" s="1"/>
  <c r="AM62" i="21"/>
  <c r="AN62" i="21" s="1"/>
  <c r="AO66" i="21"/>
  <c r="AP77" i="21"/>
  <c r="AQ77" i="21" s="1"/>
  <c r="AM77" i="21"/>
  <c r="AN77" i="21" s="1"/>
  <c r="M79" i="21"/>
  <c r="J79" i="21"/>
  <c r="J81" i="21"/>
  <c r="M81" i="21" s="1"/>
  <c r="AM99" i="21"/>
  <c r="AP99" i="21"/>
  <c r="AP43" i="21"/>
  <c r="AP49" i="21"/>
  <c r="AP50" i="21"/>
  <c r="AP51" i="21"/>
  <c r="J53" i="21"/>
  <c r="M53" i="21" s="1"/>
  <c r="C63" i="21"/>
  <c r="C67" i="21"/>
  <c r="C68" i="21"/>
  <c r="AN67" i="21"/>
  <c r="AQ67" i="21"/>
  <c r="C69" i="21"/>
  <c r="AN68" i="21"/>
  <c r="AQ68" i="21"/>
  <c r="C71" i="21"/>
  <c r="AN70" i="21"/>
  <c r="AQ70" i="21"/>
  <c r="L72" i="21"/>
  <c r="J73" i="21"/>
  <c r="M73" i="21" s="1"/>
  <c r="AM75" i="21"/>
  <c r="C79" i="21"/>
  <c r="AN78" i="21"/>
  <c r="AQ78" i="21"/>
  <c r="C81" i="21"/>
  <c r="AQ80" i="21"/>
  <c r="C83" i="21"/>
  <c r="AQ82" i="21"/>
  <c r="L84" i="21"/>
  <c r="M85" i="21"/>
  <c r="J85" i="21"/>
  <c r="K87" i="21"/>
  <c r="K88" i="21"/>
  <c r="Q98" i="21"/>
  <c r="AO98" i="21"/>
  <c r="T98" i="21"/>
  <c r="W98" i="21" s="1"/>
  <c r="S62" i="21"/>
  <c r="T62" i="21" s="1"/>
  <c r="W62" i="21" s="1"/>
  <c r="C64" i="21"/>
  <c r="AN63" i="21"/>
  <c r="J66" i="21"/>
  <c r="J68" i="21"/>
  <c r="C73" i="21"/>
  <c r="AN72" i="21"/>
  <c r="M75" i="21"/>
  <c r="J75" i="21"/>
  <c r="AO76" i="21"/>
  <c r="AN76" i="21" s="1"/>
  <c r="K77" i="21"/>
  <c r="C85" i="21"/>
  <c r="AN84" i="21"/>
  <c r="M87" i="21"/>
  <c r="J87" i="21"/>
  <c r="AP93" i="21"/>
  <c r="AQ93" i="21" s="1"/>
  <c r="AP103" i="21"/>
  <c r="AP64" i="21"/>
  <c r="AQ64" i="21" s="1"/>
  <c r="AM64" i="21"/>
  <c r="AN64" i="21" s="1"/>
  <c r="K65" i="21"/>
  <c r="M67" i="21"/>
  <c r="M68" i="21"/>
  <c r="K69" i="21"/>
  <c r="AM69" i="21"/>
  <c r="AN69" i="21" s="1"/>
  <c r="AM70" i="21"/>
  <c r="AP70" i="21"/>
  <c r="AO70" i="21"/>
  <c r="K71" i="21"/>
  <c r="C75" i="21"/>
  <c r="AN74" i="21"/>
  <c r="M76" i="21"/>
  <c r="M77" i="21"/>
  <c r="J77" i="21"/>
  <c r="K79" i="21"/>
  <c r="AM79" i="21"/>
  <c r="AM80" i="21"/>
  <c r="AN80" i="21" s="1"/>
  <c r="AP80" i="21"/>
  <c r="AO80" i="21"/>
  <c r="K81" i="21"/>
  <c r="AM82" i="21"/>
  <c r="AN82" i="21" s="1"/>
  <c r="AP82" i="21"/>
  <c r="AO82" i="21"/>
  <c r="K83" i="21"/>
  <c r="C87" i="21"/>
  <c r="AN86" i="21"/>
  <c r="AM87" i="21"/>
  <c r="AN87" i="21" s="1"/>
  <c r="AP87" i="21"/>
  <c r="Q106" i="21"/>
  <c r="AO106" i="21"/>
  <c r="T106" i="21"/>
  <c r="W106" i="21" s="1"/>
  <c r="S71" i="21"/>
  <c r="T71" i="21" s="1"/>
  <c r="W71" i="21" s="1"/>
  <c r="AN71" i="21"/>
  <c r="AP72" i="21"/>
  <c r="AQ72" i="21" s="1"/>
  <c r="S73" i="21"/>
  <c r="T73" i="21" s="1"/>
  <c r="W73" i="21" s="1"/>
  <c r="AN73" i="21"/>
  <c r="AP74" i="21"/>
  <c r="AQ74" i="21" s="1"/>
  <c r="S75" i="21"/>
  <c r="T75" i="21" s="1"/>
  <c r="W75" i="21" s="1"/>
  <c r="AN75" i="21"/>
  <c r="AP76" i="21"/>
  <c r="AQ76" i="21" s="1"/>
  <c r="S77" i="21"/>
  <c r="T77" i="21" s="1"/>
  <c r="W77" i="21" s="1"/>
  <c r="AP78" i="21"/>
  <c r="S79" i="21"/>
  <c r="T79" i="21" s="1"/>
  <c r="W79" i="21" s="1"/>
  <c r="AN79" i="21"/>
  <c r="AN81" i="21"/>
  <c r="S83" i="21"/>
  <c r="T83" i="21" s="1"/>
  <c r="W83" i="21" s="1"/>
  <c r="AN83" i="21"/>
  <c r="AP84" i="21"/>
  <c r="AQ84" i="21" s="1"/>
  <c r="S85" i="21"/>
  <c r="T85" i="21" s="1"/>
  <c r="W85" i="21" s="1"/>
  <c r="AN85" i="21"/>
  <c r="AP86" i="21"/>
  <c r="AQ86" i="21" s="1"/>
  <c r="S87" i="21"/>
  <c r="T87" i="21" s="1"/>
  <c r="W87" i="21" s="1"/>
  <c r="AO88" i="21"/>
  <c r="AN88" i="21" s="1"/>
  <c r="L88" i="21"/>
  <c r="M88" i="21" s="1"/>
  <c r="J97" i="21"/>
  <c r="J101" i="21"/>
  <c r="J105" i="21"/>
  <c r="J70" i="21"/>
  <c r="M70" i="21" s="1"/>
  <c r="J72" i="21"/>
  <c r="J74" i="21"/>
  <c r="J76" i="21"/>
  <c r="J78" i="21"/>
  <c r="M78" i="21" s="1"/>
  <c r="J80" i="21"/>
  <c r="M80" i="21" s="1"/>
  <c r="J82" i="21"/>
  <c r="M82" i="21" s="1"/>
  <c r="J84" i="21"/>
  <c r="J86" i="21"/>
  <c r="AQ87" i="21"/>
  <c r="AO94" i="21"/>
  <c r="AN94" i="21" s="1"/>
  <c r="L94" i="21"/>
  <c r="M94" i="21" s="1"/>
  <c r="Q96" i="21"/>
  <c r="AO96" i="21"/>
  <c r="AP97" i="21"/>
  <c r="Q100" i="21"/>
  <c r="T100" i="21" s="1"/>
  <c r="W100" i="21" s="1"/>
  <c r="AO100" i="21"/>
  <c r="AP101" i="21"/>
  <c r="Q104" i="21"/>
  <c r="AO104" i="21"/>
  <c r="Q108" i="21"/>
  <c r="AO108" i="21"/>
  <c r="T108" i="21"/>
  <c r="W108" i="21" s="1"/>
  <c r="C88" i="21"/>
  <c r="J89" i="21"/>
  <c r="M89" i="21" s="1"/>
  <c r="J93" i="21"/>
  <c r="S94" i="21"/>
  <c r="T94" i="21" s="1"/>
  <c r="W94" i="21" s="1"/>
  <c r="T95" i="21"/>
  <c r="W95" i="21" s="1"/>
  <c r="J99" i="21"/>
  <c r="J103" i="21"/>
  <c r="J107" i="21"/>
  <c r="M107" i="21" s="1"/>
  <c r="AQ89" i="21"/>
  <c r="Q91" i="21"/>
  <c r="L92" i="21"/>
  <c r="M92" i="21" s="1"/>
  <c r="Q95" i="21"/>
  <c r="L96" i="21"/>
  <c r="M96" i="21" s="1"/>
  <c r="AQ97" i="21"/>
  <c r="L98" i="21"/>
  <c r="M98" i="21" s="1"/>
  <c r="AQ99" i="21"/>
  <c r="L100" i="21"/>
  <c r="M100" i="21" s="1"/>
  <c r="AQ101" i="21"/>
  <c r="L102" i="21"/>
  <c r="M102" i="21" s="1"/>
  <c r="AQ103" i="21"/>
  <c r="L104" i="21"/>
  <c r="M104" i="21" s="1"/>
  <c r="Q105" i="21"/>
  <c r="L106" i="21"/>
  <c r="M106" i="21" s="1"/>
  <c r="Q107" i="21"/>
  <c r="L108" i="21"/>
  <c r="M108" i="21" s="1"/>
  <c r="S89" i="21"/>
  <c r="T89" i="21" s="1"/>
  <c r="W89" i="21" s="1"/>
  <c r="AN89" i="21"/>
  <c r="AP90" i="21"/>
  <c r="AQ90" i="21" s="1"/>
  <c r="S93" i="21"/>
  <c r="T93" i="21" s="1"/>
  <c r="W93" i="21" s="1"/>
  <c r="AN93" i="21"/>
  <c r="AP94" i="21"/>
  <c r="AQ94" i="21" s="1"/>
  <c r="S97" i="21"/>
  <c r="T97" i="21" s="1"/>
  <c r="W97" i="21" s="1"/>
  <c r="AN97" i="21"/>
  <c r="S99" i="21"/>
  <c r="T99" i="21" s="1"/>
  <c r="W99" i="21" s="1"/>
  <c r="AN99" i="21"/>
  <c r="S101" i="21"/>
  <c r="T101" i="21" s="1"/>
  <c r="W101" i="21" s="1"/>
  <c r="AN101" i="21"/>
  <c r="S103" i="21"/>
  <c r="T103" i="21" s="1"/>
  <c r="W103" i="21" s="1"/>
  <c r="AN103" i="21"/>
  <c r="S105" i="21"/>
  <c r="T105" i="21" s="1"/>
  <c r="W105" i="21" s="1"/>
  <c r="S107" i="21"/>
  <c r="L93" i="21"/>
  <c r="M93" i="21" s="1"/>
  <c r="L97" i="21"/>
  <c r="L99" i="21"/>
  <c r="M99" i="21" s="1"/>
  <c r="L101" i="21"/>
  <c r="M101" i="21" s="1"/>
  <c r="L103" i="21"/>
  <c r="M103" i="21" s="1"/>
  <c r="AA33" i="13"/>
  <c r="AA34" i="13"/>
  <c r="AA35" i="13"/>
  <c r="AA39" i="13"/>
  <c r="AA41" i="13"/>
  <c r="AA42" i="13"/>
  <c r="AA43" i="13"/>
  <c r="AA46" i="13"/>
  <c r="AA47" i="13"/>
  <c r="AA49" i="13"/>
  <c r="AA50" i="13"/>
  <c r="AA51" i="13"/>
  <c r="AA54" i="13"/>
  <c r="AA55" i="13"/>
  <c r="AA56" i="13"/>
  <c r="AA57" i="13"/>
  <c r="AA58" i="13"/>
  <c r="AA59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32" i="13"/>
  <c r="AM96" i="21" l="1"/>
  <c r="AN96" i="21" s="1"/>
  <c r="AP96" i="21"/>
  <c r="AQ96" i="21" s="1"/>
  <c r="AM95" i="21"/>
  <c r="AN95" i="21" s="1"/>
  <c r="AP95" i="21"/>
  <c r="AQ95" i="21" s="1"/>
  <c r="AM91" i="21"/>
  <c r="AN91" i="21" s="1"/>
  <c r="AP91" i="21"/>
  <c r="AQ91" i="21" s="1"/>
  <c r="AM108" i="21"/>
  <c r="AN108" i="21" s="1"/>
  <c r="AP108" i="21"/>
  <c r="AQ108" i="21" s="1"/>
  <c r="T91" i="21"/>
  <c r="W91" i="21" s="1"/>
  <c r="AQ88" i="21"/>
  <c r="AM98" i="21"/>
  <c r="AN98" i="21" s="1"/>
  <c r="AP98" i="21"/>
  <c r="AQ98" i="21" s="1"/>
  <c r="AQ60" i="21"/>
  <c r="M14" i="21"/>
  <c r="AM104" i="21"/>
  <c r="AN104" i="21" s="1"/>
  <c r="AP104" i="21"/>
  <c r="AQ104" i="21" s="1"/>
  <c r="M86" i="21"/>
  <c r="T107" i="21"/>
  <c r="W107" i="21" s="1"/>
  <c r="AM105" i="21"/>
  <c r="AN105" i="21" s="1"/>
  <c r="AP105" i="21"/>
  <c r="AQ105" i="21" s="1"/>
  <c r="T104" i="21"/>
  <c r="W104" i="21" s="1"/>
  <c r="T96" i="21"/>
  <c r="W96" i="21" s="1"/>
  <c r="AM106" i="21"/>
  <c r="AN106" i="21" s="1"/>
  <c r="AP106" i="21"/>
  <c r="AQ106" i="21" s="1"/>
  <c r="M72" i="21"/>
  <c r="AM102" i="21"/>
  <c r="AN102" i="21" s="1"/>
  <c r="AP102" i="21"/>
  <c r="AQ102" i="21" s="1"/>
  <c r="M66" i="21"/>
  <c r="M64" i="21"/>
  <c r="AM100" i="21"/>
  <c r="AN100" i="21" s="1"/>
  <c r="AP100" i="21"/>
  <c r="AQ100" i="21" s="1"/>
  <c r="M97" i="21"/>
  <c r="AM107" i="21"/>
  <c r="AN107" i="21" s="1"/>
  <c r="AP107" i="21"/>
  <c r="AQ107" i="21" s="1"/>
  <c r="M84" i="21"/>
  <c r="AM92" i="21"/>
  <c r="AN92" i="21" s="1"/>
  <c r="AP92" i="21"/>
  <c r="AQ92" i="21" s="1"/>
  <c r="M74" i="21"/>
  <c r="C10" i="21"/>
  <c r="AQ9" i="21"/>
  <c r="AD9" i="21"/>
  <c r="M50" i="21"/>
  <c r="AA28" i="13"/>
  <c r="AB28" i="13" s="1"/>
  <c r="AA9" i="13"/>
  <c r="Q9" i="13"/>
  <c r="U10" i="21" l="1"/>
  <c r="W10" i="21" s="1"/>
  <c r="AB10" i="21" s="1"/>
  <c r="E10" i="13"/>
  <c r="H10" i="13"/>
  <c r="E11" i="13"/>
  <c r="H11" i="13"/>
  <c r="E12" i="13"/>
  <c r="H12" i="13"/>
  <c r="E13" i="13"/>
  <c r="H13" i="13"/>
  <c r="E14" i="13"/>
  <c r="H14" i="13"/>
  <c r="E15" i="13"/>
  <c r="H15" i="13"/>
  <c r="E16" i="13"/>
  <c r="H16" i="13"/>
  <c r="E17" i="13"/>
  <c r="H17" i="13"/>
  <c r="E18" i="13"/>
  <c r="H18" i="13"/>
  <c r="E19" i="13"/>
  <c r="H19" i="13"/>
  <c r="E20" i="13"/>
  <c r="H20" i="13"/>
  <c r="E21" i="13"/>
  <c r="H21" i="13"/>
  <c r="E22" i="13"/>
  <c r="H22" i="13"/>
  <c r="E23" i="13"/>
  <c r="H23" i="13"/>
  <c r="E24" i="13"/>
  <c r="H24" i="13"/>
  <c r="E25" i="13"/>
  <c r="H25" i="13"/>
  <c r="E26" i="13"/>
  <c r="H26" i="13"/>
  <c r="E27" i="13"/>
  <c r="H27" i="13"/>
  <c r="E28" i="13"/>
  <c r="H28" i="13"/>
  <c r="E29" i="13"/>
  <c r="H29" i="13"/>
  <c r="E30" i="13"/>
  <c r="H30" i="13"/>
  <c r="E31" i="13"/>
  <c r="H31" i="13"/>
  <c r="E32" i="13"/>
  <c r="H32" i="13"/>
  <c r="E33" i="13"/>
  <c r="H33" i="13"/>
  <c r="E34" i="13"/>
  <c r="H34" i="13"/>
  <c r="E35" i="13"/>
  <c r="H35" i="13"/>
  <c r="E36" i="13"/>
  <c r="H36" i="13"/>
  <c r="E37" i="13"/>
  <c r="H37" i="13"/>
  <c r="E38" i="13"/>
  <c r="H38" i="13"/>
  <c r="E39" i="13"/>
  <c r="H39" i="13"/>
  <c r="E40" i="13"/>
  <c r="H40" i="13"/>
  <c r="E41" i="13"/>
  <c r="H41" i="13"/>
  <c r="E42" i="13"/>
  <c r="H42" i="13"/>
  <c r="E43" i="13"/>
  <c r="H43" i="13"/>
  <c r="E44" i="13"/>
  <c r="H44" i="13"/>
  <c r="E45" i="13"/>
  <c r="H45" i="13"/>
  <c r="E46" i="13"/>
  <c r="H46" i="13"/>
  <c r="E47" i="13"/>
  <c r="H47" i="13"/>
  <c r="E48" i="13"/>
  <c r="H48" i="13"/>
  <c r="E49" i="13"/>
  <c r="H49" i="13"/>
  <c r="E50" i="13"/>
  <c r="H50" i="13"/>
  <c r="E51" i="13"/>
  <c r="H51" i="13"/>
  <c r="E52" i="13"/>
  <c r="H52" i="13"/>
  <c r="E53" i="13"/>
  <c r="H53" i="13"/>
  <c r="E54" i="13"/>
  <c r="H54" i="13"/>
  <c r="E55" i="13"/>
  <c r="H55" i="13"/>
  <c r="E56" i="13"/>
  <c r="H56" i="13"/>
  <c r="E57" i="13"/>
  <c r="H57" i="13"/>
  <c r="E58" i="13"/>
  <c r="H58" i="13"/>
  <c r="E59" i="13"/>
  <c r="H59" i="13"/>
  <c r="E60" i="13"/>
  <c r="H60" i="13"/>
  <c r="E61" i="13"/>
  <c r="F61" i="13"/>
  <c r="G61" i="13"/>
  <c r="H61" i="13"/>
  <c r="E62" i="13"/>
  <c r="F62" i="13"/>
  <c r="G62" i="13"/>
  <c r="H62" i="13"/>
  <c r="E63" i="13"/>
  <c r="F63" i="13"/>
  <c r="G63" i="13"/>
  <c r="H63" i="13"/>
  <c r="AD10" i="21" l="1"/>
  <c r="C11" i="21"/>
  <c r="AN10" i="21"/>
  <c r="AQ10" i="21"/>
  <c r="H108" i="13"/>
  <c r="G108" i="13"/>
  <c r="F108" i="13"/>
  <c r="E108" i="13"/>
  <c r="H107" i="13"/>
  <c r="G107" i="13"/>
  <c r="F107" i="13"/>
  <c r="E107" i="13"/>
  <c r="H106" i="13"/>
  <c r="G106" i="13"/>
  <c r="F106" i="13"/>
  <c r="E106" i="13"/>
  <c r="H105" i="13"/>
  <c r="G105" i="13"/>
  <c r="F105" i="13"/>
  <c r="E105" i="13"/>
  <c r="H104" i="13"/>
  <c r="G104" i="13"/>
  <c r="F104" i="13"/>
  <c r="E104" i="13"/>
  <c r="H103" i="13"/>
  <c r="G103" i="13"/>
  <c r="F103" i="13"/>
  <c r="E103" i="13"/>
  <c r="H102" i="13"/>
  <c r="G102" i="13"/>
  <c r="F102" i="13"/>
  <c r="E102" i="13"/>
  <c r="H101" i="13"/>
  <c r="G101" i="13"/>
  <c r="F101" i="13"/>
  <c r="E101" i="13"/>
  <c r="H100" i="13"/>
  <c r="G100" i="13"/>
  <c r="F100" i="13"/>
  <c r="E100" i="13"/>
  <c r="H99" i="13"/>
  <c r="G99" i="13"/>
  <c r="F99" i="13"/>
  <c r="E99" i="13"/>
  <c r="H98" i="13"/>
  <c r="G98" i="13"/>
  <c r="F98" i="13"/>
  <c r="E98" i="13"/>
  <c r="H97" i="13"/>
  <c r="G97" i="13"/>
  <c r="F97" i="13"/>
  <c r="E97" i="13"/>
  <c r="H96" i="13"/>
  <c r="G96" i="13"/>
  <c r="F96" i="13"/>
  <c r="E96" i="13"/>
  <c r="H95" i="13"/>
  <c r="G95" i="13"/>
  <c r="F95" i="13"/>
  <c r="E95" i="13"/>
  <c r="H94" i="13"/>
  <c r="G94" i="13"/>
  <c r="F94" i="13"/>
  <c r="E94" i="13"/>
  <c r="H93" i="13"/>
  <c r="G93" i="13"/>
  <c r="F93" i="13"/>
  <c r="E93" i="13"/>
  <c r="H92" i="13"/>
  <c r="G92" i="13"/>
  <c r="F92" i="13"/>
  <c r="E92" i="13"/>
  <c r="H91" i="13"/>
  <c r="G91" i="13"/>
  <c r="F91" i="13"/>
  <c r="E91" i="13"/>
  <c r="H90" i="13"/>
  <c r="G90" i="13"/>
  <c r="F90" i="13"/>
  <c r="E90" i="13"/>
  <c r="H89" i="13"/>
  <c r="G89" i="13"/>
  <c r="F89" i="13"/>
  <c r="E89" i="13"/>
  <c r="H88" i="13"/>
  <c r="G88" i="13"/>
  <c r="F88" i="13"/>
  <c r="E88" i="13"/>
  <c r="H87" i="13"/>
  <c r="G87" i="13"/>
  <c r="F87" i="13"/>
  <c r="E87" i="13"/>
  <c r="H86" i="13"/>
  <c r="G86" i="13"/>
  <c r="F86" i="13"/>
  <c r="E86" i="13"/>
  <c r="H85" i="13"/>
  <c r="G85" i="13"/>
  <c r="F85" i="13"/>
  <c r="E85" i="13"/>
  <c r="H84" i="13"/>
  <c r="G84" i="13"/>
  <c r="F84" i="13"/>
  <c r="E84" i="13"/>
  <c r="H83" i="13"/>
  <c r="G83" i="13"/>
  <c r="F83" i="13"/>
  <c r="E83" i="13"/>
  <c r="H82" i="13"/>
  <c r="G82" i="13"/>
  <c r="F82" i="13"/>
  <c r="E82" i="13"/>
  <c r="H81" i="13"/>
  <c r="G81" i="13"/>
  <c r="F81" i="13"/>
  <c r="E81" i="13"/>
  <c r="H80" i="13"/>
  <c r="G80" i="13"/>
  <c r="F80" i="13"/>
  <c r="E80" i="13"/>
  <c r="H79" i="13"/>
  <c r="G79" i="13"/>
  <c r="F79" i="13"/>
  <c r="E79" i="13"/>
  <c r="H78" i="13"/>
  <c r="G78" i="13"/>
  <c r="F78" i="13"/>
  <c r="E78" i="13"/>
  <c r="H77" i="13"/>
  <c r="G77" i="13"/>
  <c r="F77" i="13"/>
  <c r="E77" i="13"/>
  <c r="H76" i="13"/>
  <c r="G76" i="13"/>
  <c r="F76" i="13"/>
  <c r="E76" i="13"/>
  <c r="H75" i="13"/>
  <c r="G75" i="13"/>
  <c r="F75" i="13"/>
  <c r="E75" i="13"/>
  <c r="H74" i="13"/>
  <c r="G74" i="13"/>
  <c r="F74" i="13"/>
  <c r="E74" i="13"/>
  <c r="H73" i="13"/>
  <c r="G73" i="13"/>
  <c r="F73" i="13"/>
  <c r="E73" i="13"/>
  <c r="H72" i="13"/>
  <c r="G72" i="13"/>
  <c r="F72" i="13"/>
  <c r="E72" i="13"/>
  <c r="H71" i="13"/>
  <c r="G71" i="13"/>
  <c r="F71" i="13"/>
  <c r="E71" i="13"/>
  <c r="H70" i="13"/>
  <c r="G70" i="13"/>
  <c r="F70" i="13"/>
  <c r="E70" i="13"/>
  <c r="H69" i="13"/>
  <c r="G69" i="13"/>
  <c r="F69" i="13"/>
  <c r="E69" i="13"/>
  <c r="H68" i="13"/>
  <c r="G68" i="13"/>
  <c r="F68" i="13"/>
  <c r="E68" i="13"/>
  <c r="H67" i="13"/>
  <c r="G67" i="13"/>
  <c r="F67" i="13"/>
  <c r="E67" i="13"/>
  <c r="H66" i="13"/>
  <c r="G66" i="13"/>
  <c r="F66" i="13"/>
  <c r="E66" i="13"/>
  <c r="H65" i="13"/>
  <c r="G65" i="13"/>
  <c r="F65" i="13"/>
  <c r="E65" i="13"/>
  <c r="H64" i="13"/>
  <c r="G64" i="13"/>
  <c r="F64" i="13"/>
  <c r="E64" i="13"/>
  <c r="U11" i="21" l="1"/>
  <c r="W11" i="21" s="1"/>
  <c r="AB11" i="21" s="1"/>
  <c r="S24" i="13"/>
  <c r="AQ11" i="21" l="1"/>
  <c r="AD11" i="21"/>
  <c r="C12" i="21"/>
  <c r="AN11" i="21"/>
  <c r="S12" i="13"/>
  <c r="S13" i="13"/>
  <c r="S14" i="13"/>
  <c r="S15" i="13"/>
  <c r="S16" i="13"/>
  <c r="S17" i="13"/>
  <c r="S18" i="13"/>
  <c r="S19" i="13"/>
  <c r="S20" i="13"/>
  <c r="S21" i="13"/>
  <c r="S22" i="13"/>
  <c r="S23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AA14" i="13"/>
  <c r="AA17" i="13"/>
  <c r="AA18" i="13"/>
  <c r="AA23" i="13"/>
  <c r="AA25" i="13"/>
  <c r="AA26" i="13"/>
  <c r="AA12" i="13"/>
  <c r="AA13" i="13"/>
  <c r="AO108" i="13"/>
  <c r="AO107" i="13"/>
  <c r="AO106" i="13"/>
  <c r="AO105" i="13"/>
  <c r="AO104" i="13"/>
  <c r="AO103" i="13"/>
  <c r="AO102" i="13"/>
  <c r="AO101" i="13"/>
  <c r="AO100" i="13"/>
  <c r="AO99" i="13"/>
  <c r="AO98" i="13"/>
  <c r="AO97" i="13"/>
  <c r="AO96" i="13"/>
  <c r="AO95" i="13"/>
  <c r="AO94" i="13"/>
  <c r="AO93" i="13"/>
  <c r="AO92" i="13"/>
  <c r="AO91" i="13"/>
  <c r="AO90" i="13"/>
  <c r="AO89" i="13"/>
  <c r="AO88" i="13"/>
  <c r="AO87" i="13"/>
  <c r="AO86" i="13"/>
  <c r="AO85" i="13"/>
  <c r="AO84" i="13"/>
  <c r="AO83" i="13"/>
  <c r="AO82" i="13"/>
  <c r="AO81" i="13"/>
  <c r="AO80" i="13"/>
  <c r="AO79" i="13"/>
  <c r="AO78" i="13"/>
  <c r="AO77" i="13"/>
  <c r="AO76" i="13"/>
  <c r="AO75" i="13"/>
  <c r="AO74" i="13"/>
  <c r="AO73" i="13"/>
  <c r="AO72" i="13"/>
  <c r="AO71" i="13"/>
  <c r="AO70" i="13"/>
  <c r="AO69" i="13"/>
  <c r="AO68" i="13"/>
  <c r="AO67" i="13"/>
  <c r="AO66" i="13"/>
  <c r="AO65" i="13"/>
  <c r="AO64" i="13"/>
  <c r="AO62" i="13"/>
  <c r="AO61" i="13"/>
  <c r="AO60" i="13"/>
  <c r="AO59" i="13"/>
  <c r="AO58" i="13"/>
  <c r="AO57" i="13"/>
  <c r="AO56" i="13"/>
  <c r="AO55" i="13"/>
  <c r="AO54" i="13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12" i="13"/>
  <c r="AO11" i="13"/>
  <c r="AO10" i="13"/>
  <c r="AO9" i="13"/>
  <c r="J103" i="13"/>
  <c r="L2" i="5"/>
  <c r="P2" i="5"/>
  <c r="D4" i="5"/>
  <c r="H4" i="5"/>
  <c r="L4" i="5"/>
  <c r="P4" i="5"/>
  <c r="C5" i="5"/>
  <c r="E5" i="5"/>
  <c r="G5" i="5"/>
  <c r="I5" i="5"/>
  <c r="K9" i="5"/>
  <c r="M9" i="5"/>
  <c r="R9" i="5"/>
  <c r="T9" i="5"/>
  <c r="C10" i="5"/>
  <c r="K10" i="5"/>
  <c r="M10" i="5"/>
  <c r="R10" i="5"/>
  <c r="T10" i="5"/>
  <c r="C11" i="5"/>
  <c r="K11" i="5"/>
  <c r="M11" i="5"/>
  <c r="R11" i="5"/>
  <c r="T11" i="5"/>
  <c r="C12" i="5"/>
  <c r="K12" i="5"/>
  <c r="M12" i="5"/>
  <c r="R12" i="5"/>
  <c r="T12" i="5"/>
  <c r="C13" i="5"/>
  <c r="K13" i="5"/>
  <c r="M13" i="5"/>
  <c r="R13" i="5"/>
  <c r="T13" i="5"/>
  <c r="C14" i="5"/>
  <c r="K14" i="5"/>
  <c r="M14" i="5"/>
  <c r="R14" i="5"/>
  <c r="T14" i="5"/>
  <c r="C15" i="5"/>
  <c r="K15" i="5"/>
  <c r="M15" i="5"/>
  <c r="R15" i="5"/>
  <c r="T15" i="5"/>
  <c r="C16" i="5"/>
  <c r="K16" i="5"/>
  <c r="M16" i="5"/>
  <c r="R16" i="5"/>
  <c r="T16" i="5"/>
  <c r="C17" i="5"/>
  <c r="K17" i="5"/>
  <c r="M17" i="5"/>
  <c r="R17" i="5"/>
  <c r="T17" i="5"/>
  <c r="C18" i="5"/>
  <c r="K18" i="5"/>
  <c r="M18" i="5"/>
  <c r="R18" i="5"/>
  <c r="T18" i="5"/>
  <c r="C19" i="5"/>
  <c r="K19" i="5"/>
  <c r="M19" i="5"/>
  <c r="R19" i="5"/>
  <c r="T19" i="5"/>
  <c r="C20" i="5"/>
  <c r="K20" i="5"/>
  <c r="M20" i="5"/>
  <c r="R20" i="5"/>
  <c r="T20" i="5"/>
  <c r="C21" i="5"/>
  <c r="K21" i="5"/>
  <c r="M21" i="5"/>
  <c r="R21" i="5"/>
  <c r="T21" i="5"/>
  <c r="C22" i="5"/>
  <c r="K22" i="5"/>
  <c r="M22" i="5"/>
  <c r="R22" i="5"/>
  <c r="T22" i="5"/>
  <c r="C23" i="5"/>
  <c r="K23" i="5"/>
  <c r="M23" i="5"/>
  <c r="R23" i="5"/>
  <c r="T23" i="5"/>
  <c r="C24" i="5"/>
  <c r="K24" i="5"/>
  <c r="M24" i="5"/>
  <c r="R24" i="5"/>
  <c r="T24" i="5"/>
  <c r="C25" i="5"/>
  <c r="K25" i="5"/>
  <c r="M25" i="5"/>
  <c r="R25" i="5"/>
  <c r="T25" i="5"/>
  <c r="C26" i="5"/>
  <c r="K26" i="5"/>
  <c r="M26" i="5"/>
  <c r="R26" i="5"/>
  <c r="T26" i="5"/>
  <c r="C27" i="5"/>
  <c r="K27" i="5"/>
  <c r="M27" i="5"/>
  <c r="R27" i="5"/>
  <c r="T27" i="5"/>
  <c r="C28" i="5"/>
  <c r="K28" i="5"/>
  <c r="M28" i="5"/>
  <c r="R28" i="5"/>
  <c r="T28" i="5"/>
  <c r="C29" i="5"/>
  <c r="K29" i="5"/>
  <c r="M29" i="5"/>
  <c r="R29" i="5"/>
  <c r="T29" i="5"/>
  <c r="C30" i="5"/>
  <c r="K30" i="5"/>
  <c r="M30" i="5"/>
  <c r="R30" i="5"/>
  <c r="T30" i="5"/>
  <c r="C31" i="5"/>
  <c r="K31" i="5"/>
  <c r="M31" i="5"/>
  <c r="R31" i="5"/>
  <c r="T31" i="5"/>
  <c r="C32" i="5"/>
  <c r="K32" i="5"/>
  <c r="M32" i="5"/>
  <c r="R32" i="5"/>
  <c r="T32" i="5"/>
  <c r="C33" i="5"/>
  <c r="K33" i="5"/>
  <c r="M33" i="5"/>
  <c r="R33" i="5"/>
  <c r="T33" i="5"/>
  <c r="C34" i="5"/>
  <c r="K34" i="5"/>
  <c r="M34" i="5"/>
  <c r="R34" i="5"/>
  <c r="T34" i="5"/>
  <c r="C35" i="5"/>
  <c r="K35" i="5"/>
  <c r="M35" i="5"/>
  <c r="R35" i="5"/>
  <c r="T35" i="5"/>
  <c r="C36" i="5"/>
  <c r="K36" i="5"/>
  <c r="M36" i="5"/>
  <c r="R36" i="5"/>
  <c r="T36" i="5"/>
  <c r="C37" i="5"/>
  <c r="K37" i="5"/>
  <c r="M37" i="5"/>
  <c r="R37" i="5"/>
  <c r="T37" i="5"/>
  <c r="C38" i="5"/>
  <c r="K38" i="5"/>
  <c r="M38" i="5"/>
  <c r="R38" i="5"/>
  <c r="T38" i="5"/>
  <c r="C39" i="5"/>
  <c r="K39" i="5"/>
  <c r="M39" i="5"/>
  <c r="R39" i="5"/>
  <c r="T39" i="5"/>
  <c r="C40" i="5"/>
  <c r="K40" i="5"/>
  <c r="M40" i="5"/>
  <c r="R40" i="5"/>
  <c r="T40" i="5"/>
  <c r="C41" i="5"/>
  <c r="K41" i="5"/>
  <c r="M41" i="5"/>
  <c r="R41" i="5"/>
  <c r="T41" i="5"/>
  <c r="C42" i="5"/>
  <c r="K42" i="5"/>
  <c r="M42" i="5"/>
  <c r="R42" i="5"/>
  <c r="T42" i="5"/>
  <c r="C43" i="5"/>
  <c r="K43" i="5"/>
  <c r="M43" i="5"/>
  <c r="R43" i="5"/>
  <c r="T43" i="5"/>
  <c r="C44" i="5"/>
  <c r="K44" i="5"/>
  <c r="M44" i="5"/>
  <c r="R44" i="5"/>
  <c r="T44" i="5"/>
  <c r="C45" i="5"/>
  <c r="K45" i="5"/>
  <c r="M45" i="5"/>
  <c r="R45" i="5"/>
  <c r="T45" i="5"/>
  <c r="C46" i="5"/>
  <c r="K46" i="5"/>
  <c r="M46" i="5"/>
  <c r="R46" i="5"/>
  <c r="T46" i="5"/>
  <c r="C47" i="5"/>
  <c r="K47" i="5"/>
  <c r="M47" i="5"/>
  <c r="R47" i="5"/>
  <c r="T47" i="5"/>
  <c r="C48" i="5"/>
  <c r="K48" i="5"/>
  <c r="M48" i="5"/>
  <c r="R48" i="5"/>
  <c r="T48" i="5"/>
  <c r="C49" i="5"/>
  <c r="K49" i="5"/>
  <c r="M49" i="5"/>
  <c r="R49" i="5"/>
  <c r="T49" i="5"/>
  <c r="C50" i="5"/>
  <c r="K50" i="5"/>
  <c r="M50" i="5"/>
  <c r="R50" i="5"/>
  <c r="T50" i="5"/>
  <c r="C51" i="5"/>
  <c r="K51" i="5"/>
  <c r="M51" i="5"/>
  <c r="R51" i="5"/>
  <c r="T51" i="5"/>
  <c r="C52" i="5"/>
  <c r="K52" i="5"/>
  <c r="M52" i="5"/>
  <c r="R52" i="5"/>
  <c r="C53" i="5"/>
  <c r="K53" i="5"/>
  <c r="M53" i="5"/>
  <c r="R53" i="5"/>
  <c r="C54" i="5"/>
  <c r="K54" i="5"/>
  <c r="M54" i="5"/>
  <c r="R54" i="5"/>
  <c r="C55" i="5"/>
  <c r="K55" i="5"/>
  <c r="M55" i="5"/>
  <c r="R55" i="5"/>
  <c r="C56" i="5"/>
  <c r="K56" i="5"/>
  <c r="M56" i="5"/>
  <c r="R56" i="5"/>
  <c r="T56" i="5"/>
  <c r="C57" i="5"/>
  <c r="K57" i="5"/>
  <c r="M57" i="5"/>
  <c r="R57" i="5"/>
  <c r="T57" i="5"/>
  <c r="C58" i="5"/>
  <c r="K58" i="5"/>
  <c r="M58" i="5"/>
  <c r="R58" i="5"/>
  <c r="T58" i="5"/>
  <c r="C59" i="5"/>
  <c r="K59" i="5"/>
  <c r="M59" i="5"/>
  <c r="R59" i="5"/>
  <c r="T59" i="5"/>
  <c r="C60" i="5"/>
  <c r="K60" i="5"/>
  <c r="M60" i="5"/>
  <c r="R60" i="5"/>
  <c r="T60" i="5"/>
  <c r="C61" i="5"/>
  <c r="K61" i="5"/>
  <c r="M61" i="5"/>
  <c r="R61" i="5"/>
  <c r="T61" i="5"/>
  <c r="C62" i="5"/>
  <c r="K62" i="5"/>
  <c r="M62" i="5"/>
  <c r="R62" i="5"/>
  <c r="T62" i="5"/>
  <c r="C63" i="5"/>
  <c r="K63" i="5"/>
  <c r="M63" i="5"/>
  <c r="R63" i="5"/>
  <c r="T63" i="5"/>
  <c r="C64" i="5"/>
  <c r="K64" i="5"/>
  <c r="M64" i="5"/>
  <c r="R64" i="5"/>
  <c r="T64" i="5"/>
  <c r="C65" i="5"/>
  <c r="K65" i="5"/>
  <c r="M65" i="5"/>
  <c r="R65" i="5"/>
  <c r="T65" i="5"/>
  <c r="C66" i="5"/>
  <c r="K66" i="5"/>
  <c r="M66" i="5"/>
  <c r="R66" i="5"/>
  <c r="T66" i="5"/>
  <c r="C67" i="5"/>
  <c r="K67" i="5"/>
  <c r="M67" i="5"/>
  <c r="R67" i="5"/>
  <c r="T67" i="5"/>
  <c r="C68" i="5"/>
  <c r="K68" i="5"/>
  <c r="M68" i="5"/>
  <c r="R68" i="5"/>
  <c r="T68" i="5"/>
  <c r="C69" i="5"/>
  <c r="K69" i="5"/>
  <c r="M69" i="5"/>
  <c r="R69" i="5"/>
  <c r="T69" i="5"/>
  <c r="C70" i="5"/>
  <c r="K70" i="5"/>
  <c r="M70" i="5"/>
  <c r="R70" i="5"/>
  <c r="T70" i="5"/>
  <c r="C71" i="5"/>
  <c r="K71" i="5"/>
  <c r="M71" i="5"/>
  <c r="R71" i="5"/>
  <c r="T71" i="5"/>
  <c r="C72" i="5"/>
  <c r="K72" i="5"/>
  <c r="M72" i="5"/>
  <c r="R72" i="5"/>
  <c r="T72" i="5"/>
  <c r="C73" i="5"/>
  <c r="K73" i="5"/>
  <c r="M73" i="5"/>
  <c r="R73" i="5"/>
  <c r="T73" i="5"/>
  <c r="C74" i="5"/>
  <c r="K74" i="5"/>
  <c r="M74" i="5"/>
  <c r="R74" i="5"/>
  <c r="T74" i="5"/>
  <c r="C75" i="5"/>
  <c r="K75" i="5"/>
  <c r="M75" i="5"/>
  <c r="R75" i="5"/>
  <c r="T75" i="5"/>
  <c r="C76" i="5"/>
  <c r="K76" i="5"/>
  <c r="M76" i="5"/>
  <c r="R76" i="5"/>
  <c r="T76" i="5"/>
  <c r="C77" i="5"/>
  <c r="K77" i="5"/>
  <c r="M77" i="5"/>
  <c r="R77" i="5"/>
  <c r="T77" i="5"/>
  <c r="C78" i="5"/>
  <c r="K78" i="5"/>
  <c r="M78" i="5"/>
  <c r="R78" i="5"/>
  <c r="T78" i="5"/>
  <c r="C79" i="5"/>
  <c r="K79" i="5"/>
  <c r="M79" i="5"/>
  <c r="R79" i="5"/>
  <c r="T79" i="5"/>
  <c r="C80" i="5"/>
  <c r="K80" i="5"/>
  <c r="M80" i="5"/>
  <c r="R80" i="5"/>
  <c r="T80" i="5"/>
  <c r="C81" i="5"/>
  <c r="K81" i="5"/>
  <c r="M81" i="5"/>
  <c r="R81" i="5"/>
  <c r="T81" i="5"/>
  <c r="C82" i="5"/>
  <c r="K82" i="5"/>
  <c r="M82" i="5"/>
  <c r="R82" i="5"/>
  <c r="T82" i="5"/>
  <c r="C83" i="5"/>
  <c r="K83" i="5"/>
  <c r="M83" i="5"/>
  <c r="R83" i="5"/>
  <c r="T83" i="5"/>
  <c r="C84" i="5"/>
  <c r="K84" i="5"/>
  <c r="M84" i="5"/>
  <c r="R84" i="5"/>
  <c r="T84" i="5"/>
  <c r="C85" i="5"/>
  <c r="K85" i="5"/>
  <c r="M85" i="5"/>
  <c r="R85" i="5"/>
  <c r="T85" i="5"/>
  <c r="C86" i="5"/>
  <c r="K86" i="5"/>
  <c r="M86" i="5"/>
  <c r="R86" i="5"/>
  <c r="T86" i="5"/>
  <c r="C87" i="5"/>
  <c r="K87" i="5"/>
  <c r="M87" i="5"/>
  <c r="R87" i="5"/>
  <c r="T87" i="5"/>
  <c r="C88" i="5"/>
  <c r="K88" i="5"/>
  <c r="M88" i="5"/>
  <c r="R88" i="5"/>
  <c r="T88" i="5"/>
  <c r="C89" i="5"/>
  <c r="K89" i="5"/>
  <c r="M89" i="5"/>
  <c r="R89" i="5"/>
  <c r="T89" i="5"/>
  <c r="C90" i="5"/>
  <c r="K90" i="5"/>
  <c r="M90" i="5"/>
  <c r="R90" i="5"/>
  <c r="T90" i="5"/>
  <c r="C91" i="5"/>
  <c r="K91" i="5"/>
  <c r="M91" i="5"/>
  <c r="R91" i="5"/>
  <c r="T91" i="5"/>
  <c r="C92" i="5"/>
  <c r="K92" i="5"/>
  <c r="M92" i="5"/>
  <c r="R92" i="5"/>
  <c r="T92" i="5"/>
  <c r="C93" i="5"/>
  <c r="K93" i="5"/>
  <c r="M93" i="5"/>
  <c r="R93" i="5"/>
  <c r="T93" i="5"/>
  <c r="C94" i="5"/>
  <c r="K94" i="5"/>
  <c r="M94" i="5"/>
  <c r="R94" i="5"/>
  <c r="T94" i="5"/>
  <c r="C95" i="5"/>
  <c r="K95" i="5"/>
  <c r="M95" i="5"/>
  <c r="R95" i="5"/>
  <c r="T95" i="5"/>
  <c r="C96" i="5"/>
  <c r="K96" i="5"/>
  <c r="M96" i="5"/>
  <c r="R96" i="5"/>
  <c r="T96" i="5"/>
  <c r="C97" i="5"/>
  <c r="K97" i="5"/>
  <c r="M97" i="5"/>
  <c r="R97" i="5"/>
  <c r="T97" i="5"/>
  <c r="C98" i="5"/>
  <c r="K98" i="5"/>
  <c r="M98" i="5"/>
  <c r="R98" i="5"/>
  <c r="T98" i="5"/>
  <c r="C99" i="5"/>
  <c r="K99" i="5"/>
  <c r="M99" i="5"/>
  <c r="R99" i="5"/>
  <c r="T99" i="5"/>
  <c r="C100" i="5"/>
  <c r="K100" i="5"/>
  <c r="M100" i="5"/>
  <c r="R100" i="5"/>
  <c r="T100" i="5"/>
  <c r="C101" i="5"/>
  <c r="K101" i="5"/>
  <c r="M101" i="5"/>
  <c r="R101" i="5"/>
  <c r="T101" i="5"/>
  <c r="C102" i="5"/>
  <c r="K102" i="5"/>
  <c r="M102" i="5"/>
  <c r="R102" i="5"/>
  <c r="T102" i="5"/>
  <c r="C103" i="5"/>
  <c r="K103" i="5"/>
  <c r="M103" i="5"/>
  <c r="R103" i="5"/>
  <c r="T103" i="5"/>
  <c r="C104" i="5"/>
  <c r="K104" i="5"/>
  <c r="M104" i="5"/>
  <c r="R104" i="5"/>
  <c r="T104" i="5"/>
  <c r="C105" i="5"/>
  <c r="K105" i="5"/>
  <c r="M105" i="5"/>
  <c r="R105" i="5"/>
  <c r="T105" i="5"/>
  <c r="C106" i="5"/>
  <c r="K106" i="5"/>
  <c r="M106" i="5"/>
  <c r="R106" i="5"/>
  <c r="T106" i="5"/>
  <c r="C107" i="5"/>
  <c r="K107" i="5"/>
  <c r="M107" i="5"/>
  <c r="R107" i="5"/>
  <c r="T107" i="5"/>
  <c r="C108" i="5"/>
  <c r="K108" i="5"/>
  <c r="M108" i="5"/>
  <c r="R108" i="5"/>
  <c r="T108" i="5"/>
  <c r="V2" i="13"/>
  <c r="J9" i="13"/>
  <c r="K9" i="13"/>
  <c r="L9" i="13"/>
  <c r="AP9" i="13"/>
  <c r="S9" i="13"/>
  <c r="U9" i="13"/>
  <c r="J10" i="13"/>
  <c r="K10" i="13"/>
  <c r="Q10" i="13"/>
  <c r="AM10" i="13" s="1"/>
  <c r="S10" i="13"/>
  <c r="J11" i="13"/>
  <c r="K11" i="13"/>
  <c r="Q11" i="13"/>
  <c r="AM11" i="13" s="1"/>
  <c r="S11" i="13"/>
  <c r="J12" i="13"/>
  <c r="K12" i="13"/>
  <c r="Q12" i="13"/>
  <c r="AM12" i="13" s="1"/>
  <c r="J13" i="13"/>
  <c r="K13" i="13"/>
  <c r="Q13" i="13"/>
  <c r="J14" i="13"/>
  <c r="K14" i="13"/>
  <c r="Q14" i="13"/>
  <c r="AM14" i="13" s="1"/>
  <c r="J15" i="13"/>
  <c r="K15" i="13"/>
  <c r="Q15" i="13"/>
  <c r="AM15" i="13" s="1"/>
  <c r="J16" i="13"/>
  <c r="K16" i="13"/>
  <c r="Q16" i="13"/>
  <c r="AM16" i="13" s="1"/>
  <c r="J17" i="13"/>
  <c r="K17" i="13"/>
  <c r="Q17" i="13"/>
  <c r="AM17" i="13" s="1"/>
  <c r="J18" i="13"/>
  <c r="K18" i="13"/>
  <c r="Q18" i="13"/>
  <c r="AM18" i="13" s="1"/>
  <c r="J19" i="13"/>
  <c r="K19" i="13"/>
  <c r="Q19" i="13"/>
  <c r="AM19" i="13" s="1"/>
  <c r="J20" i="13"/>
  <c r="K20" i="13"/>
  <c r="Q20" i="13"/>
  <c r="AM20" i="13" s="1"/>
  <c r="J21" i="13"/>
  <c r="K21" i="13"/>
  <c r="Q21" i="13"/>
  <c r="AM21" i="13" s="1"/>
  <c r="J22" i="13"/>
  <c r="K22" i="13"/>
  <c r="Q22" i="13"/>
  <c r="AM22" i="13" s="1"/>
  <c r="J23" i="13"/>
  <c r="K23" i="13"/>
  <c r="Q23" i="13"/>
  <c r="AP23" i="13" s="1"/>
  <c r="J24" i="13"/>
  <c r="K24" i="13"/>
  <c r="Q24" i="13"/>
  <c r="AP24" i="13" s="1"/>
  <c r="J25" i="13"/>
  <c r="K25" i="13"/>
  <c r="Q25" i="13"/>
  <c r="AM25" i="13" s="1"/>
  <c r="J26" i="13"/>
  <c r="K26" i="13"/>
  <c r="Q26" i="13"/>
  <c r="J27" i="13"/>
  <c r="K27" i="13"/>
  <c r="Q27" i="13"/>
  <c r="AP27" i="13" s="1"/>
  <c r="J28" i="13"/>
  <c r="K28" i="13"/>
  <c r="Q28" i="13"/>
  <c r="AM28" i="13" s="1"/>
  <c r="J29" i="13"/>
  <c r="K29" i="13"/>
  <c r="Q29" i="13"/>
  <c r="AM29" i="13" s="1"/>
  <c r="J30" i="13"/>
  <c r="K30" i="13"/>
  <c r="Q30" i="13"/>
  <c r="AM30" i="13" s="1"/>
  <c r="J31" i="13"/>
  <c r="K31" i="13"/>
  <c r="Q31" i="13"/>
  <c r="AM31" i="13" s="1"/>
  <c r="J32" i="13"/>
  <c r="K32" i="13"/>
  <c r="Q32" i="13"/>
  <c r="AM32" i="13" s="1"/>
  <c r="J33" i="13"/>
  <c r="K33" i="13"/>
  <c r="Q33" i="13"/>
  <c r="AM33" i="13" s="1"/>
  <c r="J34" i="13"/>
  <c r="K34" i="13"/>
  <c r="Q34" i="13"/>
  <c r="AM34" i="13" s="1"/>
  <c r="J35" i="13"/>
  <c r="K35" i="13"/>
  <c r="Q35" i="13"/>
  <c r="AM35" i="13" s="1"/>
  <c r="J36" i="13"/>
  <c r="K36" i="13"/>
  <c r="Q36" i="13"/>
  <c r="AM36" i="13" s="1"/>
  <c r="J37" i="13"/>
  <c r="K37" i="13"/>
  <c r="Q37" i="13"/>
  <c r="AM37" i="13" s="1"/>
  <c r="S37" i="13"/>
  <c r="J38" i="13"/>
  <c r="K38" i="13"/>
  <c r="Q38" i="13"/>
  <c r="AM38" i="13" s="1"/>
  <c r="S38" i="13"/>
  <c r="J39" i="13"/>
  <c r="K39" i="13"/>
  <c r="Q39" i="13"/>
  <c r="S39" i="13"/>
  <c r="J40" i="13"/>
  <c r="K40" i="13"/>
  <c r="Q40" i="13"/>
  <c r="AM40" i="13" s="1"/>
  <c r="S40" i="13"/>
  <c r="J41" i="13"/>
  <c r="K41" i="13"/>
  <c r="Q41" i="13"/>
  <c r="AM41" i="13" s="1"/>
  <c r="S41" i="13"/>
  <c r="J42" i="13"/>
  <c r="K42" i="13"/>
  <c r="Q42" i="13"/>
  <c r="AM42" i="13" s="1"/>
  <c r="S42" i="13"/>
  <c r="J43" i="13"/>
  <c r="K43" i="13"/>
  <c r="Q43" i="13"/>
  <c r="S43" i="13"/>
  <c r="J44" i="13"/>
  <c r="K44" i="13"/>
  <c r="Q44" i="13"/>
  <c r="AM44" i="13" s="1"/>
  <c r="S44" i="13"/>
  <c r="J45" i="13"/>
  <c r="K45" i="13"/>
  <c r="Q45" i="13"/>
  <c r="AM45" i="13" s="1"/>
  <c r="S45" i="13"/>
  <c r="J46" i="13"/>
  <c r="K46" i="13"/>
  <c r="Q46" i="13"/>
  <c r="AP46" i="13" s="1"/>
  <c r="S46" i="13"/>
  <c r="J47" i="13"/>
  <c r="K47" i="13"/>
  <c r="Q47" i="13"/>
  <c r="AM47" i="13" s="1"/>
  <c r="S47" i="13"/>
  <c r="J48" i="13"/>
  <c r="K48" i="13"/>
  <c r="Q48" i="13"/>
  <c r="AM48" i="13" s="1"/>
  <c r="S48" i="13"/>
  <c r="J49" i="13"/>
  <c r="K49" i="13"/>
  <c r="Q49" i="13"/>
  <c r="AM49" i="13" s="1"/>
  <c r="S49" i="13"/>
  <c r="J50" i="13"/>
  <c r="K50" i="13"/>
  <c r="Q50" i="13"/>
  <c r="AM50" i="13" s="1"/>
  <c r="S50" i="13"/>
  <c r="J51" i="13"/>
  <c r="K51" i="13"/>
  <c r="Q51" i="13"/>
  <c r="AM51" i="13" s="1"/>
  <c r="S51" i="13"/>
  <c r="J52" i="13"/>
  <c r="K52" i="13"/>
  <c r="Q52" i="13"/>
  <c r="AM52" i="13" s="1"/>
  <c r="S52" i="13"/>
  <c r="J53" i="13"/>
  <c r="K53" i="13"/>
  <c r="Q53" i="13"/>
  <c r="AM53" i="13" s="1"/>
  <c r="S53" i="13"/>
  <c r="J54" i="13"/>
  <c r="K54" i="13"/>
  <c r="Q54" i="13"/>
  <c r="AM54" i="13" s="1"/>
  <c r="S54" i="13"/>
  <c r="J55" i="13"/>
  <c r="M55" i="13" s="1"/>
  <c r="K55" i="13"/>
  <c r="Q55" i="13"/>
  <c r="AM55" i="13" s="1"/>
  <c r="S55" i="13"/>
  <c r="J56" i="13"/>
  <c r="K56" i="13"/>
  <c r="Q56" i="13"/>
  <c r="AM56" i="13" s="1"/>
  <c r="S56" i="13"/>
  <c r="J57" i="13"/>
  <c r="K57" i="13"/>
  <c r="Q57" i="13"/>
  <c r="S57" i="13"/>
  <c r="J58" i="13"/>
  <c r="K58" i="13"/>
  <c r="Q58" i="13"/>
  <c r="AM58" i="13" s="1"/>
  <c r="S58" i="13"/>
  <c r="J59" i="13"/>
  <c r="K59" i="13"/>
  <c r="Q59" i="13"/>
  <c r="AP59" i="13" s="1"/>
  <c r="S59" i="13"/>
  <c r="J60" i="13"/>
  <c r="K60" i="13"/>
  <c r="Q60" i="13"/>
  <c r="S60" i="13"/>
  <c r="J61" i="13"/>
  <c r="K61" i="13"/>
  <c r="Q61" i="13"/>
  <c r="AM61" i="13" s="1"/>
  <c r="S61" i="13"/>
  <c r="J62" i="13"/>
  <c r="K62" i="13"/>
  <c r="Q62" i="13"/>
  <c r="AM62" i="13" s="1"/>
  <c r="S62" i="13"/>
  <c r="J64" i="13"/>
  <c r="K64" i="13"/>
  <c r="Q64" i="13"/>
  <c r="AM64" i="13" s="1"/>
  <c r="S64" i="13"/>
  <c r="J65" i="13"/>
  <c r="K65" i="13"/>
  <c r="Q65" i="13"/>
  <c r="AM65" i="13" s="1"/>
  <c r="S65" i="13"/>
  <c r="J66" i="13"/>
  <c r="K66" i="13"/>
  <c r="Q66" i="13"/>
  <c r="AM66" i="13" s="1"/>
  <c r="S66" i="13"/>
  <c r="J67" i="13"/>
  <c r="K67" i="13"/>
  <c r="Q67" i="13"/>
  <c r="AM67" i="13" s="1"/>
  <c r="S67" i="13"/>
  <c r="J68" i="13"/>
  <c r="K68" i="13"/>
  <c r="Q68" i="13"/>
  <c r="AM68" i="13" s="1"/>
  <c r="S68" i="13"/>
  <c r="J69" i="13"/>
  <c r="K69" i="13"/>
  <c r="Q69" i="13"/>
  <c r="AM69" i="13" s="1"/>
  <c r="S69" i="13"/>
  <c r="J70" i="13"/>
  <c r="K70" i="13"/>
  <c r="Q70" i="13"/>
  <c r="AM70" i="13" s="1"/>
  <c r="S70" i="13"/>
  <c r="J71" i="13"/>
  <c r="K71" i="13"/>
  <c r="Q71" i="13"/>
  <c r="AM71" i="13" s="1"/>
  <c r="S71" i="13"/>
  <c r="J72" i="13"/>
  <c r="K72" i="13"/>
  <c r="Q72" i="13"/>
  <c r="AM72" i="13" s="1"/>
  <c r="S72" i="13"/>
  <c r="J73" i="13"/>
  <c r="K73" i="13"/>
  <c r="Q73" i="13"/>
  <c r="AM73" i="13" s="1"/>
  <c r="S73" i="13"/>
  <c r="J74" i="13"/>
  <c r="K74" i="13"/>
  <c r="Q74" i="13"/>
  <c r="AM74" i="13" s="1"/>
  <c r="S74" i="13"/>
  <c r="J75" i="13"/>
  <c r="K75" i="13"/>
  <c r="Q75" i="13"/>
  <c r="AP75" i="13" s="1"/>
  <c r="S75" i="13"/>
  <c r="J76" i="13"/>
  <c r="K76" i="13"/>
  <c r="Q76" i="13"/>
  <c r="AP76" i="13" s="1"/>
  <c r="S76" i="13"/>
  <c r="J77" i="13"/>
  <c r="K77" i="13"/>
  <c r="Q77" i="13"/>
  <c r="AM77" i="13" s="1"/>
  <c r="S77" i="13"/>
  <c r="J78" i="13"/>
  <c r="K78" i="13"/>
  <c r="Q78" i="13"/>
  <c r="S78" i="13"/>
  <c r="J79" i="13"/>
  <c r="K79" i="13"/>
  <c r="Q79" i="13"/>
  <c r="AM79" i="13" s="1"/>
  <c r="S79" i="13"/>
  <c r="J80" i="13"/>
  <c r="K80" i="13"/>
  <c r="Q80" i="13"/>
  <c r="AM80" i="13" s="1"/>
  <c r="S80" i="13"/>
  <c r="J81" i="13"/>
  <c r="K81" i="13"/>
  <c r="Q81" i="13"/>
  <c r="AM81" i="13" s="1"/>
  <c r="S81" i="13"/>
  <c r="J82" i="13"/>
  <c r="K82" i="13"/>
  <c r="Q82" i="13"/>
  <c r="AM82" i="13" s="1"/>
  <c r="S82" i="13"/>
  <c r="J83" i="13"/>
  <c r="K83" i="13"/>
  <c r="Q83" i="13"/>
  <c r="AM83" i="13" s="1"/>
  <c r="S83" i="13"/>
  <c r="J84" i="13"/>
  <c r="K84" i="13"/>
  <c r="Q84" i="13"/>
  <c r="AM84" i="13" s="1"/>
  <c r="S84" i="13"/>
  <c r="J85" i="13"/>
  <c r="K85" i="13"/>
  <c r="Q85" i="13"/>
  <c r="AM85" i="13" s="1"/>
  <c r="S85" i="13"/>
  <c r="J86" i="13"/>
  <c r="K86" i="13"/>
  <c r="Q86" i="13"/>
  <c r="AM86" i="13" s="1"/>
  <c r="S86" i="13"/>
  <c r="J87" i="13"/>
  <c r="K87" i="13"/>
  <c r="Q87" i="13"/>
  <c r="AP87" i="13" s="1"/>
  <c r="S87" i="13"/>
  <c r="J88" i="13"/>
  <c r="K88" i="13"/>
  <c r="Q88" i="13"/>
  <c r="AM88" i="13" s="1"/>
  <c r="S88" i="13"/>
  <c r="J89" i="13"/>
  <c r="K89" i="13"/>
  <c r="Q89" i="13"/>
  <c r="AM89" i="13" s="1"/>
  <c r="S89" i="13"/>
  <c r="J90" i="13"/>
  <c r="K90" i="13"/>
  <c r="Q90" i="13"/>
  <c r="AM90" i="13" s="1"/>
  <c r="S90" i="13"/>
  <c r="J91" i="13"/>
  <c r="K91" i="13"/>
  <c r="Q91" i="13"/>
  <c r="AM91" i="13" s="1"/>
  <c r="S91" i="13"/>
  <c r="J92" i="13"/>
  <c r="K92" i="13"/>
  <c r="Q92" i="13"/>
  <c r="AM92" i="13" s="1"/>
  <c r="S92" i="13"/>
  <c r="J93" i="13"/>
  <c r="K93" i="13"/>
  <c r="Q93" i="13"/>
  <c r="AM93" i="13" s="1"/>
  <c r="S93" i="13"/>
  <c r="AB93" i="13"/>
  <c r="C94" i="13" s="1"/>
  <c r="U94" i="13" s="1"/>
  <c r="AD93" i="13"/>
  <c r="J94" i="13"/>
  <c r="K94" i="13"/>
  <c r="Q94" i="13"/>
  <c r="AM94" i="13" s="1"/>
  <c r="S94" i="13"/>
  <c r="AB94" i="13"/>
  <c r="C95" i="13" s="1"/>
  <c r="U95" i="13" s="1"/>
  <c r="AD94" i="13"/>
  <c r="J95" i="13"/>
  <c r="K95" i="13"/>
  <c r="Q95" i="13"/>
  <c r="AM95" i="13" s="1"/>
  <c r="S95" i="13"/>
  <c r="AB95" i="13"/>
  <c r="AD95" i="13"/>
  <c r="J96" i="13"/>
  <c r="K96" i="13"/>
  <c r="Q96" i="13"/>
  <c r="AM96" i="13" s="1"/>
  <c r="S96" i="13"/>
  <c r="AB96" i="13"/>
  <c r="C97" i="13" s="1"/>
  <c r="U97" i="13" s="1"/>
  <c r="AD96" i="13"/>
  <c r="J97" i="13"/>
  <c r="K97" i="13"/>
  <c r="Q97" i="13"/>
  <c r="AM97" i="13" s="1"/>
  <c r="S97" i="13"/>
  <c r="AB97" i="13"/>
  <c r="C98" i="13" s="1"/>
  <c r="U98" i="13" s="1"/>
  <c r="AD97" i="13"/>
  <c r="J98" i="13"/>
  <c r="K98" i="13"/>
  <c r="Q98" i="13"/>
  <c r="AM98" i="13" s="1"/>
  <c r="S98" i="13"/>
  <c r="AB98" i="13"/>
  <c r="C99" i="13" s="1"/>
  <c r="U99" i="13" s="1"/>
  <c r="AD98" i="13"/>
  <c r="J99" i="13"/>
  <c r="K99" i="13"/>
  <c r="Q99" i="13"/>
  <c r="AM99" i="13" s="1"/>
  <c r="S99" i="13"/>
  <c r="AB99" i="13"/>
  <c r="C100" i="13" s="1"/>
  <c r="U100" i="13" s="1"/>
  <c r="AD99" i="13"/>
  <c r="J100" i="13"/>
  <c r="K100" i="13"/>
  <c r="Q100" i="13"/>
  <c r="AM100" i="13" s="1"/>
  <c r="S100" i="13"/>
  <c r="AB100" i="13"/>
  <c r="C101" i="13" s="1"/>
  <c r="U101" i="13" s="1"/>
  <c r="AD100" i="13"/>
  <c r="J101" i="13"/>
  <c r="K101" i="13"/>
  <c r="Q101" i="13"/>
  <c r="AM101" i="13" s="1"/>
  <c r="S101" i="13"/>
  <c r="AB101" i="13"/>
  <c r="C102" i="13" s="1"/>
  <c r="U102" i="13" s="1"/>
  <c r="AD101" i="13"/>
  <c r="J102" i="13"/>
  <c r="K102" i="13"/>
  <c r="Q102" i="13"/>
  <c r="AM102" i="13" s="1"/>
  <c r="S102" i="13"/>
  <c r="AB102" i="13"/>
  <c r="C103" i="13" s="1"/>
  <c r="U103" i="13" s="1"/>
  <c r="AD102" i="13"/>
  <c r="K103" i="13"/>
  <c r="Q103" i="13"/>
  <c r="AM103" i="13" s="1"/>
  <c r="S103" i="13"/>
  <c r="AB103" i="13"/>
  <c r="C104" i="13" s="1"/>
  <c r="U104" i="13" s="1"/>
  <c r="AD103" i="13"/>
  <c r="J104" i="13"/>
  <c r="K104" i="13"/>
  <c r="Q104" i="13"/>
  <c r="AP104" i="13" s="1"/>
  <c r="S104" i="13"/>
  <c r="AB104" i="13"/>
  <c r="C105" i="13" s="1"/>
  <c r="U105" i="13" s="1"/>
  <c r="AD104" i="13"/>
  <c r="J105" i="13"/>
  <c r="K105" i="13"/>
  <c r="Q105" i="13"/>
  <c r="AM105" i="13" s="1"/>
  <c r="S105" i="13"/>
  <c r="AB105" i="13"/>
  <c r="C106" i="13" s="1"/>
  <c r="U106" i="13" s="1"/>
  <c r="AD105" i="13"/>
  <c r="J106" i="13"/>
  <c r="K106" i="13"/>
  <c r="Q106" i="13"/>
  <c r="AM106" i="13" s="1"/>
  <c r="S106" i="13"/>
  <c r="AB106" i="13"/>
  <c r="C107" i="13" s="1"/>
  <c r="U107" i="13" s="1"/>
  <c r="AD106" i="13"/>
  <c r="J107" i="13"/>
  <c r="M107" i="13" s="1"/>
  <c r="K107" i="13"/>
  <c r="Q107" i="13"/>
  <c r="AP107" i="13" s="1"/>
  <c r="S107" i="13"/>
  <c r="AB107" i="13"/>
  <c r="C108" i="13" s="1"/>
  <c r="AD107" i="13"/>
  <c r="J108" i="13"/>
  <c r="K108" i="13"/>
  <c r="Q108" i="13"/>
  <c r="AM108" i="13" s="1"/>
  <c r="S108" i="13"/>
  <c r="AB108" i="13"/>
  <c r="AD108" i="13"/>
  <c r="U12" i="21" l="1"/>
  <c r="W12" i="21" s="1"/>
  <c r="AB12" i="21" s="1"/>
  <c r="AP60" i="13"/>
  <c r="AM60" i="13"/>
  <c r="T60" i="13"/>
  <c r="W60" i="13" s="1"/>
  <c r="AB60" i="13" s="1"/>
  <c r="AP26" i="13"/>
  <c r="AP78" i="13"/>
  <c r="AP13" i="13"/>
  <c r="M56" i="13"/>
  <c r="M52" i="13"/>
  <c r="M16" i="13"/>
  <c r="M51" i="13"/>
  <c r="T77" i="13"/>
  <c r="AM78" i="13"/>
  <c r="M66" i="13"/>
  <c r="AN108" i="13"/>
  <c r="AN95" i="13"/>
  <c r="AM104" i="13"/>
  <c r="AM76" i="13"/>
  <c r="T99" i="13"/>
  <c r="W99" i="13" s="1"/>
  <c r="T93" i="13"/>
  <c r="T83" i="13"/>
  <c r="T79" i="13"/>
  <c r="AM107" i="13"/>
  <c r="AN107" i="13" s="1"/>
  <c r="AM87" i="13"/>
  <c r="AM75" i="13"/>
  <c r="T61" i="13"/>
  <c r="T58" i="13"/>
  <c r="T57" i="13"/>
  <c r="AM57" i="13"/>
  <c r="AM46" i="13"/>
  <c r="AP43" i="13"/>
  <c r="AM43" i="13"/>
  <c r="AP39" i="13"/>
  <c r="AM39" i="13"/>
  <c r="AM27" i="13"/>
  <c r="AM26" i="13"/>
  <c r="AM24" i="13"/>
  <c r="AM23" i="13"/>
  <c r="AP15" i="13"/>
  <c r="AM13" i="13"/>
  <c r="AP14" i="13"/>
  <c r="T15" i="13"/>
  <c r="AP101" i="13"/>
  <c r="AQ101" i="13" s="1"/>
  <c r="AP85" i="13"/>
  <c r="T53" i="13"/>
  <c r="AP48" i="13"/>
  <c r="AP45" i="13"/>
  <c r="AP44" i="13"/>
  <c r="AP25" i="13"/>
  <c r="AP10" i="13"/>
  <c r="T75" i="13"/>
  <c r="M27" i="13"/>
  <c r="M23" i="13"/>
  <c r="AP47" i="13"/>
  <c r="AN106" i="13"/>
  <c r="AN102" i="13"/>
  <c r="AN98" i="13"/>
  <c r="AN94" i="13"/>
  <c r="T25" i="13"/>
  <c r="M25" i="13"/>
  <c r="AN105" i="13"/>
  <c r="AN101" i="13"/>
  <c r="AN97" i="13"/>
  <c r="AN93" i="13"/>
  <c r="AM9" i="13"/>
  <c r="AN104" i="13"/>
  <c r="AN100" i="13"/>
  <c r="AN96" i="13"/>
  <c r="T48" i="13"/>
  <c r="T44" i="13"/>
  <c r="T27" i="13"/>
  <c r="T23" i="13"/>
  <c r="AN103" i="13"/>
  <c r="AN99" i="13"/>
  <c r="T91" i="13"/>
  <c r="T89" i="13"/>
  <c r="AP57" i="13"/>
  <c r="M104" i="13"/>
  <c r="M103" i="13"/>
  <c r="M99" i="13"/>
  <c r="M96" i="13"/>
  <c r="T74" i="13"/>
  <c r="AP73" i="13"/>
  <c r="AP72" i="13"/>
  <c r="T71" i="13"/>
  <c r="AP70" i="13"/>
  <c r="AP69" i="13"/>
  <c r="AP68" i="13"/>
  <c r="AP67" i="13"/>
  <c r="AP66" i="13"/>
  <c r="M65" i="13"/>
  <c r="AP55" i="13"/>
  <c r="AP38" i="13"/>
  <c r="AP37" i="13"/>
  <c r="AP36" i="13"/>
  <c r="AP33" i="13"/>
  <c r="AP31" i="13"/>
  <c r="AP30" i="13"/>
  <c r="AP28" i="13"/>
  <c r="T26" i="13"/>
  <c r="T24" i="13"/>
  <c r="AP20" i="13"/>
  <c r="AP19" i="13"/>
  <c r="AP11" i="13"/>
  <c r="T10" i="13"/>
  <c r="T96" i="13"/>
  <c r="M98" i="13"/>
  <c r="M97" i="13"/>
  <c r="T101" i="13"/>
  <c r="AP98" i="13"/>
  <c r="AQ98" i="13" s="1"/>
  <c r="AP82" i="13"/>
  <c r="M75" i="13"/>
  <c r="M74" i="13"/>
  <c r="M72" i="13"/>
  <c r="M71" i="13"/>
  <c r="M67" i="13"/>
  <c r="AP65" i="13"/>
  <c r="AP64" i="13"/>
  <c r="AP62" i="13"/>
  <c r="AP41" i="13"/>
  <c r="M35" i="13"/>
  <c r="M34" i="13"/>
  <c r="M31" i="13"/>
  <c r="M108" i="13"/>
  <c r="M106" i="13"/>
  <c r="M105" i="13"/>
  <c r="AP103" i="13"/>
  <c r="AQ103" i="13" s="1"/>
  <c r="T95" i="13"/>
  <c r="W95" i="13" s="1"/>
  <c r="AP92" i="13"/>
  <c r="M91" i="13"/>
  <c r="M90" i="13"/>
  <c r="M89" i="13"/>
  <c r="M88" i="13"/>
  <c r="T80" i="13"/>
  <c r="AP79" i="13"/>
  <c r="AP61" i="13"/>
  <c r="AP58" i="13"/>
  <c r="T56" i="13"/>
  <c r="T54" i="13"/>
  <c r="T38" i="13"/>
  <c r="T36" i="13"/>
  <c r="T34" i="13"/>
  <c r="T30" i="13"/>
  <c r="M29" i="13"/>
  <c r="T22" i="13"/>
  <c r="M21" i="13"/>
  <c r="T20" i="13"/>
  <c r="AP17" i="13"/>
  <c r="AP16" i="13"/>
  <c r="M11" i="13"/>
  <c r="AP91" i="13"/>
  <c r="AP105" i="13"/>
  <c r="AQ105" i="13" s="1"/>
  <c r="AP95" i="13"/>
  <c r="AQ95" i="13" s="1"/>
  <c r="M83" i="13"/>
  <c r="M82" i="13"/>
  <c r="M81" i="13"/>
  <c r="M80" i="13"/>
  <c r="AP77" i="13"/>
  <c r="T67" i="13"/>
  <c r="AP56" i="13"/>
  <c r="AP54" i="13"/>
  <c r="AP52" i="13"/>
  <c r="AP50" i="13"/>
  <c r="AP49" i="13"/>
  <c r="AP40" i="13"/>
  <c r="AP35" i="13"/>
  <c r="AP34" i="13"/>
  <c r="M18" i="13"/>
  <c r="T107" i="13"/>
  <c r="W107" i="13" s="1"/>
  <c r="T106" i="13"/>
  <c r="W106" i="13" s="1"/>
  <c r="T105" i="13"/>
  <c r="W105" i="13" s="1"/>
  <c r="AP93" i="13"/>
  <c r="AQ93" i="13" s="1"/>
  <c r="T85" i="13"/>
  <c r="T64" i="13"/>
  <c r="T62" i="13"/>
  <c r="T40" i="13"/>
  <c r="T39" i="13"/>
  <c r="M36" i="13"/>
  <c r="T35" i="13"/>
  <c r="T11" i="13"/>
  <c r="T9" i="13"/>
  <c r="W9" i="13" s="1"/>
  <c r="AB9" i="13" s="1"/>
  <c r="C10" i="13" s="1"/>
  <c r="T102" i="13"/>
  <c r="W102" i="13" s="1"/>
  <c r="AP102" i="13"/>
  <c r="AQ102" i="13" s="1"/>
  <c r="T88" i="13"/>
  <c r="AP88" i="13"/>
  <c r="T51" i="13"/>
  <c r="AP51" i="13"/>
  <c r="AP18" i="13"/>
  <c r="AP89" i="13"/>
  <c r="T86" i="13"/>
  <c r="AP86" i="13"/>
  <c r="T29" i="13"/>
  <c r="AP29" i="13"/>
  <c r="T21" i="13"/>
  <c r="AP21" i="13"/>
  <c r="AP71" i="13"/>
  <c r="AP108" i="13"/>
  <c r="AQ108" i="13" s="1"/>
  <c r="M68" i="13"/>
  <c r="AP106" i="13"/>
  <c r="AQ106" i="13" s="1"/>
  <c r="AP99" i="13"/>
  <c r="AQ99" i="13" s="1"/>
  <c r="AP97" i="13"/>
  <c r="AQ97" i="13" s="1"/>
  <c r="T97" i="13"/>
  <c r="W97" i="13" s="1"/>
  <c r="T94" i="13"/>
  <c r="W94" i="13" s="1"/>
  <c r="AP94" i="13"/>
  <c r="AQ94" i="13" s="1"/>
  <c r="AP83" i="13"/>
  <c r="AP81" i="13"/>
  <c r="T81" i="13"/>
  <c r="T78" i="13"/>
  <c r="T37" i="13"/>
  <c r="AP22" i="13"/>
  <c r="AP96" i="13"/>
  <c r="T103" i="13"/>
  <c r="W103" i="13" s="1"/>
  <c r="C96" i="13"/>
  <c r="U96" i="13" s="1"/>
  <c r="T87" i="13"/>
  <c r="T73" i="13"/>
  <c r="T69" i="13"/>
  <c r="T68" i="13"/>
  <c r="T49" i="13"/>
  <c r="T42" i="13"/>
  <c r="AP42" i="13"/>
  <c r="T19" i="13"/>
  <c r="T12" i="13"/>
  <c r="AP12" i="13"/>
  <c r="AP53" i="13"/>
  <c r="AP80" i="13"/>
  <c r="M102" i="13"/>
  <c r="T100" i="13"/>
  <c r="W100" i="13" s="1"/>
  <c r="M95" i="13"/>
  <c r="M94" i="13"/>
  <c r="T92" i="13"/>
  <c r="W92" i="13" s="1"/>
  <c r="AB92" i="13" s="1"/>
  <c r="C93" i="13" s="1"/>
  <c r="U93" i="13" s="1"/>
  <c r="M87" i="13"/>
  <c r="M86" i="13"/>
  <c r="T84" i="13"/>
  <c r="M79" i="13"/>
  <c r="M78" i="13"/>
  <c r="T76" i="13"/>
  <c r="T66" i="13"/>
  <c r="M64" i="13"/>
  <c r="M49" i="13"/>
  <c r="M45" i="13"/>
  <c r="T32" i="13"/>
  <c r="T28" i="13"/>
  <c r="M19" i="13"/>
  <c r="T18" i="13"/>
  <c r="T14" i="13"/>
  <c r="M12" i="13"/>
  <c r="M9" i="13"/>
  <c r="AP84" i="13"/>
  <c r="AP100" i="13"/>
  <c r="AQ100" i="13" s="1"/>
  <c r="AQ104" i="13"/>
  <c r="AQ107" i="13"/>
  <c r="T108" i="13"/>
  <c r="T104" i="13"/>
  <c r="W104" i="13" s="1"/>
  <c r="M101" i="13"/>
  <c r="W101" i="13"/>
  <c r="M100" i="13"/>
  <c r="T98" i="13"/>
  <c r="W98" i="13" s="1"/>
  <c r="M93" i="13"/>
  <c r="W93" i="13"/>
  <c r="M92" i="13"/>
  <c r="T90" i="13"/>
  <c r="M85" i="13"/>
  <c r="M84" i="13"/>
  <c r="T82" i="13"/>
  <c r="M77" i="13"/>
  <c r="M76" i="13"/>
  <c r="T72" i="13"/>
  <c r="T70" i="13"/>
  <c r="T65" i="13"/>
  <c r="M60" i="13"/>
  <c r="M59" i="13"/>
  <c r="T55" i="13"/>
  <c r="T52" i="13"/>
  <c r="T50" i="13"/>
  <c r="M38" i="13"/>
  <c r="T33" i="13"/>
  <c r="M28" i="13"/>
  <c r="M24" i="13"/>
  <c r="M17" i="13"/>
  <c r="T16" i="13"/>
  <c r="M15" i="13"/>
  <c r="T13" i="13"/>
  <c r="M10" i="13"/>
  <c r="AP32" i="13"/>
  <c r="AP74" i="13"/>
  <c r="AP90" i="13"/>
  <c r="AQ96" i="13"/>
  <c r="U10" i="13"/>
  <c r="T31" i="13"/>
  <c r="M70" i="13"/>
  <c r="M62" i="13"/>
  <c r="M58" i="13"/>
  <c r="M54" i="13"/>
  <c r="M50" i="13"/>
  <c r="M22" i="13"/>
  <c r="M14" i="13"/>
  <c r="M73" i="13"/>
  <c r="M69" i="13"/>
  <c r="M61" i="13"/>
  <c r="M57" i="13"/>
  <c r="M53" i="13"/>
  <c r="T17" i="13"/>
  <c r="M48" i="13"/>
  <c r="T46" i="13"/>
  <c r="T47" i="13"/>
  <c r="M46" i="13"/>
  <c r="T45" i="13"/>
  <c r="M44" i="13"/>
  <c r="T43" i="13"/>
  <c r="M43" i="13"/>
  <c r="M42" i="13"/>
  <c r="T41" i="13"/>
  <c r="M41" i="13"/>
  <c r="U108" i="13"/>
  <c r="W108" i="13" s="1"/>
  <c r="AA2" i="13"/>
  <c r="AQ12" i="21" l="1"/>
  <c r="AD12" i="21"/>
  <c r="AN12" i="21"/>
  <c r="C13" i="21"/>
  <c r="AQ92" i="13"/>
  <c r="AN92" i="13"/>
  <c r="AD92" i="13"/>
  <c r="W96" i="13"/>
  <c r="AQ9" i="13"/>
  <c r="AN9" i="13"/>
  <c r="W10" i="13"/>
  <c r="AB10" i="13" s="1"/>
  <c r="AD9" i="13"/>
  <c r="U13" i="21" l="1"/>
  <c r="W13" i="21" s="1"/>
  <c r="AB13" i="21" s="1"/>
  <c r="AD10" i="13"/>
  <c r="AN10" i="13"/>
  <c r="C11" i="13"/>
  <c r="U11" i="13" s="1"/>
  <c r="W11" i="13" s="1"/>
  <c r="AB11" i="13" s="1"/>
  <c r="AQ10" i="13"/>
  <c r="C14" i="21" l="1"/>
  <c r="AN13" i="21"/>
  <c r="AQ13" i="21"/>
  <c r="AD13" i="21"/>
  <c r="AQ11" i="13"/>
  <c r="AN11" i="13"/>
  <c r="C12" i="13"/>
  <c r="U12" i="13" s="1"/>
  <c r="W12" i="13" s="1"/>
  <c r="AB12" i="13" s="1"/>
  <c r="AD11" i="13"/>
  <c r="U14" i="21" l="1"/>
  <c r="W14" i="21" s="1"/>
  <c r="AB14" i="21" s="1"/>
  <c r="AQ12" i="13"/>
  <c r="AN12" i="13"/>
  <c r="AD12" i="13"/>
  <c r="C13" i="13"/>
  <c r="U13" i="13" s="1"/>
  <c r="W13" i="13" s="1"/>
  <c r="AB13" i="13" s="1"/>
  <c r="C15" i="21" l="1"/>
  <c r="U15" i="21" s="1"/>
  <c r="W15" i="21" s="1"/>
  <c r="AB15" i="21" s="1"/>
  <c r="AN14" i="21"/>
  <c r="AQ14" i="21"/>
  <c r="AD14" i="21"/>
  <c r="AQ13" i="13"/>
  <c r="AN13" i="13"/>
  <c r="C14" i="13"/>
  <c r="U14" i="13" s="1"/>
  <c r="W14" i="13" s="1"/>
  <c r="AB14" i="13" s="1"/>
  <c r="AD13" i="13"/>
  <c r="C16" i="21" l="1"/>
  <c r="U16" i="21" s="1"/>
  <c r="W16" i="21" s="1"/>
  <c r="AB16" i="21" s="1"/>
  <c r="AN15" i="21"/>
  <c r="AQ15" i="21"/>
  <c r="AD15" i="21"/>
  <c r="AQ14" i="13"/>
  <c r="AN14" i="13"/>
  <c r="AD14" i="13"/>
  <c r="C15" i="13"/>
  <c r="U15" i="13" s="1"/>
  <c r="W15" i="13" s="1"/>
  <c r="AB15" i="13" s="1"/>
  <c r="AD15" i="13" s="1"/>
  <c r="AD16" i="21" l="1"/>
  <c r="C17" i="21"/>
  <c r="U17" i="21" s="1"/>
  <c r="W17" i="21" s="1"/>
  <c r="AB17" i="21" s="1"/>
  <c r="AN16" i="21"/>
  <c r="AQ16" i="21"/>
  <c r="AQ15" i="13"/>
  <c r="AN15" i="13"/>
  <c r="C16" i="13"/>
  <c r="U16" i="13" s="1"/>
  <c r="W16" i="13" s="1"/>
  <c r="AB16" i="13" s="1"/>
  <c r="AD16" i="13" s="1"/>
  <c r="AD17" i="21" l="1"/>
  <c r="C18" i="21"/>
  <c r="U18" i="21" s="1"/>
  <c r="W18" i="21" s="1"/>
  <c r="AB18" i="21" s="1"/>
  <c r="AN17" i="21"/>
  <c r="AQ17" i="21"/>
  <c r="AQ16" i="13"/>
  <c r="AN16" i="13"/>
  <c r="C17" i="13"/>
  <c r="U17" i="13" s="1"/>
  <c r="W17" i="13" s="1"/>
  <c r="AB17" i="13" s="1"/>
  <c r="AD18" i="21" l="1"/>
  <c r="C19" i="21"/>
  <c r="U19" i="21" s="1"/>
  <c r="W19" i="21" s="1"/>
  <c r="AB19" i="21" s="1"/>
  <c r="AN18" i="21"/>
  <c r="AQ18" i="21"/>
  <c r="AQ17" i="13"/>
  <c r="AN17" i="13"/>
  <c r="AD17" i="13"/>
  <c r="C18" i="13"/>
  <c r="U18" i="13" s="1"/>
  <c r="W18" i="13" s="1"/>
  <c r="AB18" i="13" s="1"/>
  <c r="C19" i="13" s="1"/>
  <c r="U19" i="13" s="1"/>
  <c r="W19" i="13" s="1"/>
  <c r="AB19" i="13" s="1"/>
  <c r="AQ19" i="21" l="1"/>
  <c r="AD19" i="21"/>
  <c r="AN19" i="21"/>
  <c r="C20" i="21"/>
  <c r="U20" i="21" s="1"/>
  <c r="W20" i="21" s="1"/>
  <c r="AB20" i="21" s="1"/>
  <c r="AQ19" i="13"/>
  <c r="AN19" i="13"/>
  <c r="AQ18" i="13"/>
  <c r="AN18" i="13"/>
  <c r="AD18" i="13"/>
  <c r="C20" i="13"/>
  <c r="U20" i="13" s="1"/>
  <c r="W20" i="13" s="1"/>
  <c r="AB20" i="13" s="1"/>
  <c r="AD19" i="13"/>
  <c r="C21" i="21" l="1"/>
  <c r="U21" i="21" s="1"/>
  <c r="W21" i="21" s="1"/>
  <c r="AB21" i="21" s="1"/>
  <c r="AN20" i="21"/>
  <c r="AQ20" i="21"/>
  <c r="AD20" i="21"/>
  <c r="AQ20" i="13"/>
  <c r="AN20" i="13"/>
  <c r="AD20" i="13"/>
  <c r="C21" i="13"/>
  <c r="U21" i="13" s="1"/>
  <c r="W21" i="13" s="1"/>
  <c r="AB21" i="13" s="1"/>
  <c r="AD21" i="21" l="1"/>
  <c r="C22" i="21"/>
  <c r="U22" i="21" s="1"/>
  <c r="W22" i="21" s="1"/>
  <c r="AB22" i="21" s="1"/>
  <c r="AN21" i="21"/>
  <c r="AQ21" i="21"/>
  <c r="AQ21" i="13"/>
  <c r="AN21" i="13"/>
  <c r="C22" i="13"/>
  <c r="U22" i="13" s="1"/>
  <c r="W22" i="13" s="1"/>
  <c r="AB22" i="13" s="1"/>
  <c r="AD21" i="13"/>
  <c r="AQ22" i="21" l="1"/>
  <c r="AD22" i="21"/>
  <c r="C23" i="21"/>
  <c r="U23" i="21" s="1"/>
  <c r="W23" i="21" s="1"/>
  <c r="AB23" i="21" s="1"/>
  <c r="AN22" i="21"/>
  <c r="AQ22" i="13"/>
  <c r="AN22" i="13"/>
  <c r="C23" i="13"/>
  <c r="U23" i="13" s="1"/>
  <c r="W23" i="13" s="1"/>
  <c r="AB23" i="13" s="1"/>
  <c r="AD22" i="13"/>
  <c r="AQ23" i="21" l="1"/>
  <c r="AD23" i="21"/>
  <c r="AN23" i="21"/>
  <c r="C24" i="21"/>
  <c r="U24" i="21" s="1"/>
  <c r="W24" i="21" s="1"/>
  <c r="AB24" i="21" s="1"/>
  <c r="AQ23" i="13"/>
  <c r="AN23" i="13"/>
  <c r="AD23" i="13"/>
  <c r="C24" i="13"/>
  <c r="U24" i="13" s="1"/>
  <c r="W24" i="13" s="1"/>
  <c r="AB24" i="13" s="1"/>
  <c r="C25" i="21" l="1"/>
  <c r="U25" i="21" s="1"/>
  <c r="W25" i="21" s="1"/>
  <c r="AB25" i="21" s="1"/>
  <c r="AN24" i="21"/>
  <c r="AQ24" i="21"/>
  <c r="AD24" i="21"/>
  <c r="AD24" i="13"/>
  <c r="AN24" i="13"/>
  <c r="AQ24" i="13"/>
  <c r="C25" i="13"/>
  <c r="U25" i="13" s="1"/>
  <c r="W25" i="13" s="1"/>
  <c r="AB25" i="13" s="1"/>
  <c r="AN25" i="13" s="1"/>
  <c r="C26" i="21" l="1"/>
  <c r="U26" i="21" s="1"/>
  <c r="W26" i="21" s="1"/>
  <c r="AB26" i="21" s="1"/>
  <c r="AN25" i="21"/>
  <c r="AQ25" i="21"/>
  <c r="AD25" i="21"/>
  <c r="AQ25" i="13"/>
  <c r="C26" i="13"/>
  <c r="U26" i="13" s="1"/>
  <c r="W26" i="13" s="1"/>
  <c r="AB26" i="13" s="1"/>
  <c r="AN26" i="13" s="1"/>
  <c r="AD25" i="13"/>
  <c r="C27" i="21" l="1"/>
  <c r="U27" i="21" s="1"/>
  <c r="W27" i="21" s="1"/>
  <c r="AB27" i="21" s="1"/>
  <c r="AN26" i="21"/>
  <c r="AQ26" i="21"/>
  <c r="AD26" i="21"/>
  <c r="AQ26" i="13"/>
  <c r="AD26" i="13"/>
  <c r="C27" i="13"/>
  <c r="U27" i="13" s="1"/>
  <c r="W27" i="13" s="1"/>
  <c r="AB27" i="13" s="1"/>
  <c r="AN27" i="13" s="1"/>
  <c r="AD27" i="21" l="1"/>
  <c r="C28" i="21"/>
  <c r="U28" i="21" s="1"/>
  <c r="W28" i="21" s="1"/>
  <c r="AB28" i="21" s="1"/>
  <c r="AN27" i="21"/>
  <c r="AQ27" i="21"/>
  <c r="AQ27" i="13"/>
  <c r="AD27" i="13"/>
  <c r="C28" i="13"/>
  <c r="U28" i="13" s="1"/>
  <c r="W28" i="13" s="1"/>
  <c r="AN28" i="13" s="1"/>
  <c r="AD28" i="21" l="1"/>
  <c r="C29" i="21"/>
  <c r="U29" i="21" s="1"/>
  <c r="W29" i="21" s="1"/>
  <c r="AB29" i="21" s="1"/>
  <c r="AN28" i="21"/>
  <c r="AQ28" i="21"/>
  <c r="AQ28" i="13"/>
  <c r="AD28" i="13"/>
  <c r="C29" i="13"/>
  <c r="U29" i="13" s="1"/>
  <c r="W29" i="13" s="1"/>
  <c r="AB29" i="13" s="1"/>
  <c r="AN29" i="13" s="1"/>
  <c r="AQ29" i="21" l="1"/>
  <c r="AD29" i="21"/>
  <c r="C30" i="21"/>
  <c r="U30" i="21" s="1"/>
  <c r="W30" i="21" s="1"/>
  <c r="AB30" i="21" s="1"/>
  <c r="AN29" i="21"/>
  <c r="AQ29" i="13"/>
  <c r="AD29" i="13"/>
  <c r="C30" i="13"/>
  <c r="U30" i="13" s="1"/>
  <c r="W30" i="13" s="1"/>
  <c r="AB30" i="13" s="1"/>
  <c r="AN30" i="13" s="1"/>
  <c r="C31" i="21" l="1"/>
  <c r="U31" i="21" s="1"/>
  <c r="W31" i="21" s="1"/>
  <c r="AB31" i="21" s="1"/>
  <c r="AN30" i="21"/>
  <c r="AQ30" i="21"/>
  <c r="AD30" i="21"/>
  <c r="AQ30" i="13"/>
  <c r="C31" i="13"/>
  <c r="U31" i="13" s="1"/>
  <c r="W31" i="13" s="1"/>
  <c r="AB31" i="13" s="1"/>
  <c r="AN31" i="13" s="1"/>
  <c r="AD30" i="13"/>
  <c r="AD31" i="21" l="1"/>
  <c r="C32" i="21"/>
  <c r="U32" i="21" s="1"/>
  <c r="W32" i="21" s="1"/>
  <c r="AB32" i="21" s="1"/>
  <c r="AN31" i="21"/>
  <c r="AQ31" i="21"/>
  <c r="AQ31" i="13"/>
  <c r="AD31" i="13"/>
  <c r="C32" i="13"/>
  <c r="U32" i="13" s="1"/>
  <c r="W32" i="13" s="1"/>
  <c r="AB32" i="13" s="1"/>
  <c r="AN32" i="13" s="1"/>
  <c r="AQ32" i="21" l="1"/>
  <c r="AD32" i="21"/>
  <c r="AN32" i="21"/>
  <c r="C33" i="21"/>
  <c r="U33" i="21" s="1"/>
  <c r="W33" i="21" s="1"/>
  <c r="AB33" i="21" s="1"/>
  <c r="AQ32" i="13"/>
  <c r="AD32" i="13"/>
  <c r="C33" i="13"/>
  <c r="U33" i="13" s="1"/>
  <c r="W33" i="13" s="1"/>
  <c r="AB33" i="13" s="1"/>
  <c r="AN33" i="13" s="1"/>
  <c r="C34" i="21" l="1"/>
  <c r="U34" i="21" s="1"/>
  <c r="W34" i="21" s="1"/>
  <c r="AB34" i="21" s="1"/>
  <c r="AN33" i="21"/>
  <c r="AQ33" i="21"/>
  <c r="AD33" i="21"/>
  <c r="AQ33" i="13"/>
  <c r="C34" i="13"/>
  <c r="U34" i="13" s="1"/>
  <c r="W34" i="13" s="1"/>
  <c r="AB34" i="13" s="1"/>
  <c r="AN34" i="13" s="1"/>
  <c r="AD33" i="13"/>
  <c r="C35" i="21" l="1"/>
  <c r="U35" i="21" s="1"/>
  <c r="W35" i="21" s="1"/>
  <c r="AB35" i="21" s="1"/>
  <c r="AN34" i="21"/>
  <c r="AQ34" i="21"/>
  <c r="AD34" i="21"/>
  <c r="AQ34" i="13"/>
  <c r="C35" i="13"/>
  <c r="U35" i="13" s="1"/>
  <c r="W35" i="13" s="1"/>
  <c r="AB35" i="13" s="1"/>
  <c r="AN35" i="13" s="1"/>
  <c r="AD34" i="13"/>
  <c r="C36" i="21" l="1"/>
  <c r="U36" i="21" s="1"/>
  <c r="W36" i="21" s="1"/>
  <c r="AB36" i="21" s="1"/>
  <c r="AN35" i="21"/>
  <c r="AQ35" i="21"/>
  <c r="AD35" i="21"/>
  <c r="AQ35" i="13"/>
  <c r="AD35" i="13"/>
  <c r="C36" i="13"/>
  <c r="U36" i="13" s="1"/>
  <c r="W36" i="13" s="1"/>
  <c r="AB36" i="13" s="1"/>
  <c r="AN36" i="13" s="1"/>
  <c r="C37" i="21" l="1"/>
  <c r="U37" i="21" s="1"/>
  <c r="W37" i="21" s="1"/>
  <c r="AB37" i="21" s="1"/>
  <c r="AN36" i="21"/>
  <c r="AQ36" i="21"/>
  <c r="AD36" i="21"/>
  <c r="AQ36" i="13"/>
  <c r="C37" i="13"/>
  <c r="U37" i="13" s="1"/>
  <c r="W37" i="13" s="1"/>
  <c r="AB37" i="13" s="1"/>
  <c r="AN37" i="13" s="1"/>
  <c r="AD36" i="13"/>
  <c r="AQ37" i="21" l="1"/>
  <c r="AD37" i="21"/>
  <c r="C38" i="21"/>
  <c r="U38" i="21" s="1"/>
  <c r="W38" i="21" s="1"/>
  <c r="AB38" i="21" s="1"/>
  <c r="AN37" i="21"/>
  <c r="AQ37" i="13"/>
  <c r="AD37" i="13"/>
  <c r="C38" i="13"/>
  <c r="U38" i="13" s="1"/>
  <c r="W38" i="13" s="1"/>
  <c r="AB38" i="13" s="1"/>
  <c r="AN38" i="13" s="1"/>
  <c r="C39" i="21" l="1"/>
  <c r="U39" i="21" s="1"/>
  <c r="W39" i="21" s="1"/>
  <c r="AB39" i="21" s="1"/>
  <c r="AN38" i="21"/>
  <c r="AQ38" i="21"/>
  <c r="AD38" i="21"/>
  <c r="AQ38" i="13"/>
  <c r="C39" i="13"/>
  <c r="U39" i="13" s="1"/>
  <c r="W39" i="13" s="1"/>
  <c r="AB39" i="13" s="1"/>
  <c r="AN39" i="13" s="1"/>
  <c r="AD38" i="13"/>
  <c r="C40" i="21" l="1"/>
  <c r="U40" i="21" s="1"/>
  <c r="W40" i="21" s="1"/>
  <c r="AB40" i="21" s="1"/>
  <c r="AN39" i="21"/>
  <c r="AQ39" i="21"/>
  <c r="AD39" i="21"/>
  <c r="AQ39" i="13"/>
  <c r="C40" i="13"/>
  <c r="U40" i="13" s="1"/>
  <c r="W40" i="13" s="1"/>
  <c r="AB40" i="13" s="1"/>
  <c r="AN40" i="13" s="1"/>
  <c r="AD39" i="13"/>
  <c r="AQ40" i="21" l="1"/>
  <c r="AD40" i="21"/>
  <c r="AN40" i="21"/>
  <c r="C41" i="21"/>
  <c r="U41" i="21" s="1"/>
  <c r="W41" i="21" s="1"/>
  <c r="AB41" i="21" s="1"/>
  <c r="AQ40" i="13"/>
  <c r="C41" i="13"/>
  <c r="U41" i="13" s="1"/>
  <c r="W41" i="13" s="1"/>
  <c r="AB41" i="13" s="1"/>
  <c r="AN41" i="13" s="1"/>
  <c r="AD40" i="13"/>
  <c r="AQ41" i="21" l="1"/>
  <c r="AD41" i="21"/>
  <c r="C42" i="21"/>
  <c r="U42" i="21" s="1"/>
  <c r="W42" i="21" s="1"/>
  <c r="AB42" i="21" s="1"/>
  <c r="AN41" i="21"/>
  <c r="AQ41" i="13"/>
  <c r="AD41" i="13"/>
  <c r="C42" i="13"/>
  <c r="U42" i="13" s="1"/>
  <c r="W42" i="13" s="1"/>
  <c r="AB42" i="13" s="1"/>
  <c r="AN42" i="13" s="1"/>
  <c r="AD42" i="21" l="1"/>
  <c r="AN42" i="21"/>
  <c r="C43" i="21"/>
  <c r="U43" i="21" s="1"/>
  <c r="W43" i="21" s="1"/>
  <c r="AB43" i="21" s="1"/>
  <c r="AQ42" i="21"/>
  <c r="AQ42" i="13"/>
  <c r="AD42" i="13"/>
  <c r="C43" i="13"/>
  <c r="U43" i="13" s="1"/>
  <c r="W43" i="13" s="1"/>
  <c r="AB43" i="13" s="1"/>
  <c r="AN43" i="13" s="1"/>
  <c r="AQ43" i="21" l="1"/>
  <c r="AD43" i="21"/>
  <c r="C44" i="21"/>
  <c r="U44" i="21" s="1"/>
  <c r="W44" i="21" s="1"/>
  <c r="AB44" i="21" s="1"/>
  <c r="AN43" i="21"/>
  <c r="AQ43" i="13"/>
  <c r="AD43" i="13"/>
  <c r="C44" i="13"/>
  <c r="U44" i="13" s="1"/>
  <c r="W44" i="13" s="1"/>
  <c r="AB44" i="13" s="1"/>
  <c r="AN44" i="13" s="1"/>
  <c r="C45" i="21" l="1"/>
  <c r="U45" i="21" s="1"/>
  <c r="W45" i="21" s="1"/>
  <c r="AB45" i="21" s="1"/>
  <c r="AN44" i="21"/>
  <c r="AQ44" i="21"/>
  <c r="AD44" i="21"/>
  <c r="AQ44" i="13"/>
  <c r="AD44" i="13"/>
  <c r="C45" i="13"/>
  <c r="U45" i="13" s="1"/>
  <c r="W45" i="13" s="1"/>
  <c r="AB45" i="13" s="1"/>
  <c r="AN45" i="13" s="1"/>
  <c r="C46" i="21" l="1"/>
  <c r="U46" i="21" s="1"/>
  <c r="W46" i="21" s="1"/>
  <c r="AB46" i="21" s="1"/>
  <c r="AN45" i="21"/>
  <c r="AQ45" i="21"/>
  <c r="AD45" i="21"/>
  <c r="AQ45" i="13"/>
  <c r="AD45" i="13"/>
  <c r="C46" i="13"/>
  <c r="U46" i="13" s="1"/>
  <c r="W46" i="13" s="1"/>
  <c r="AB46" i="13" s="1"/>
  <c r="AN46" i="13" s="1"/>
  <c r="C47" i="21" l="1"/>
  <c r="U47" i="21" s="1"/>
  <c r="W47" i="21" s="1"/>
  <c r="AB47" i="21" s="1"/>
  <c r="AN46" i="21"/>
  <c r="AQ46" i="21"/>
  <c r="AD46" i="21"/>
  <c r="AQ46" i="13"/>
  <c r="AD46" i="13"/>
  <c r="C47" i="13"/>
  <c r="U47" i="13" s="1"/>
  <c r="W47" i="13" s="1"/>
  <c r="AB47" i="13" s="1"/>
  <c r="AN47" i="13" s="1"/>
  <c r="AD47" i="21" l="1"/>
  <c r="AQ47" i="21"/>
  <c r="AN47" i="21"/>
  <c r="C48" i="21"/>
  <c r="U48" i="21" s="1"/>
  <c r="W48" i="21" s="1"/>
  <c r="AB48" i="21" s="1"/>
  <c r="AQ47" i="13"/>
  <c r="AD47" i="13"/>
  <c r="C48" i="13"/>
  <c r="U48" i="13" s="1"/>
  <c r="W48" i="13" s="1"/>
  <c r="AB48" i="13" s="1"/>
  <c r="AN48" i="13" s="1"/>
  <c r="C49" i="21" l="1"/>
  <c r="U49" i="21" s="1"/>
  <c r="W49" i="21" s="1"/>
  <c r="AB49" i="21" s="1"/>
  <c r="AQ48" i="21"/>
  <c r="AD48" i="21"/>
  <c r="AN48" i="21"/>
  <c r="AQ48" i="13"/>
  <c r="AD48" i="13"/>
  <c r="C49" i="13"/>
  <c r="C50" i="21" l="1"/>
  <c r="U50" i="21" s="1"/>
  <c r="W50" i="21" s="1"/>
  <c r="AB50" i="21" s="1"/>
  <c r="AN49" i="21"/>
  <c r="AQ49" i="21"/>
  <c r="AD49" i="21"/>
  <c r="U49" i="13"/>
  <c r="W49" i="13" s="1"/>
  <c r="AB49" i="13" s="1"/>
  <c r="C51" i="21" l="1"/>
  <c r="U51" i="21" s="1"/>
  <c r="W51" i="21" s="1"/>
  <c r="AB51" i="21" s="1"/>
  <c r="AN50" i="21"/>
  <c r="AQ50" i="21"/>
  <c r="AD50" i="21"/>
  <c r="C50" i="13"/>
  <c r="AD49" i="13"/>
  <c r="AN49" i="13"/>
  <c r="AQ49" i="13"/>
  <c r="C52" i="21" l="1"/>
  <c r="U52" i="21" s="1"/>
  <c r="W52" i="21" s="1"/>
  <c r="AB52" i="21" s="1"/>
  <c r="AN51" i="21"/>
  <c r="AQ51" i="21"/>
  <c r="AD51" i="21"/>
  <c r="U50" i="13"/>
  <c r="W50" i="13" s="1"/>
  <c r="AB50" i="13" s="1"/>
  <c r="C53" i="21" l="1"/>
  <c r="U53" i="21" s="1"/>
  <c r="W53" i="21" s="1"/>
  <c r="AB53" i="21" s="1"/>
  <c r="AN52" i="21"/>
  <c r="AQ52" i="21"/>
  <c r="AD52" i="21"/>
  <c r="C51" i="13"/>
  <c r="AD50" i="13"/>
  <c r="AN50" i="13"/>
  <c r="AQ50" i="13"/>
  <c r="AD53" i="21" l="1"/>
  <c r="C54" i="21"/>
  <c r="U54" i="21" s="1"/>
  <c r="W54" i="21" s="1"/>
  <c r="AB54" i="21" s="1"/>
  <c r="AN53" i="21"/>
  <c r="AQ53" i="21"/>
  <c r="U51" i="13"/>
  <c r="W51" i="13" s="1"/>
  <c r="AB51" i="13" s="1"/>
  <c r="AD54" i="21" l="1"/>
  <c r="C55" i="21"/>
  <c r="U55" i="21" s="1"/>
  <c r="W55" i="21" s="1"/>
  <c r="AB55" i="21" s="1"/>
  <c r="AN54" i="21"/>
  <c r="AQ54" i="21"/>
  <c r="C52" i="13"/>
  <c r="AN51" i="13"/>
  <c r="AD51" i="13"/>
  <c r="AQ51" i="13"/>
  <c r="AD55" i="21" l="1"/>
  <c r="C56" i="21"/>
  <c r="U56" i="21" s="1"/>
  <c r="W56" i="21" s="1"/>
  <c r="AB56" i="21" s="1"/>
  <c r="AN55" i="21"/>
  <c r="AQ55" i="21"/>
  <c r="U52" i="13"/>
  <c r="W52" i="13" s="1"/>
  <c r="AB52" i="13" s="1"/>
  <c r="AD56" i="21" l="1"/>
  <c r="C57" i="21"/>
  <c r="U57" i="21" s="1"/>
  <c r="W57" i="21" s="1"/>
  <c r="AB57" i="21" s="1"/>
  <c r="AN56" i="21"/>
  <c r="AQ56" i="21"/>
  <c r="C53" i="13"/>
  <c r="AN52" i="13"/>
  <c r="AD52" i="13"/>
  <c r="AQ52" i="13"/>
  <c r="AD57" i="21" l="1"/>
  <c r="C58" i="21"/>
  <c r="U58" i="21" s="1"/>
  <c r="W58" i="21" s="1"/>
  <c r="AB58" i="21" s="1"/>
  <c r="AN57" i="21"/>
  <c r="AQ57" i="21"/>
  <c r="U53" i="13"/>
  <c r="W53" i="13" s="1"/>
  <c r="AB53" i="13" s="1"/>
  <c r="AD58" i="21" l="1"/>
  <c r="C59" i="21"/>
  <c r="U59" i="21" s="1"/>
  <c r="W59" i="21" s="1"/>
  <c r="AB59" i="21" s="1"/>
  <c r="AN58" i="21"/>
  <c r="AQ58" i="21"/>
  <c r="C54" i="13"/>
  <c r="AD53" i="13"/>
  <c r="AN53" i="13"/>
  <c r="AQ53" i="13"/>
  <c r="AD59" i="21" l="1"/>
  <c r="Q4" i="21" s="1"/>
  <c r="C60" i="21"/>
  <c r="AN59" i="21"/>
  <c r="AQ59" i="21"/>
  <c r="N5" i="21"/>
  <c r="P5" i="21"/>
  <c r="C5" i="21"/>
  <c r="D4" i="21"/>
  <c r="U54" i="13"/>
  <c r="W54" i="13" s="1"/>
  <c r="AB54" i="13" s="1"/>
  <c r="R5" i="21" l="1"/>
  <c r="V4" i="21"/>
  <c r="AA4" i="21"/>
  <c r="C55" i="13"/>
  <c r="U55" i="13" s="1"/>
  <c r="W55" i="13" s="1"/>
  <c r="AB55" i="13" s="1"/>
  <c r="AD54" i="13"/>
  <c r="AN54" i="13"/>
  <c r="AQ54" i="13"/>
  <c r="C56" i="13" l="1"/>
  <c r="U56" i="13" s="1"/>
  <c r="W56" i="13" s="1"/>
  <c r="AB56" i="13" s="1"/>
  <c r="AD55" i="13"/>
  <c r="AN55" i="13"/>
  <c r="AQ55" i="13"/>
  <c r="C57" i="13" l="1"/>
  <c r="U57" i="13" s="1"/>
  <c r="W57" i="13" s="1"/>
  <c r="AB57" i="13" s="1"/>
  <c r="AD56" i="13"/>
  <c r="AQ56" i="13"/>
  <c r="AN56" i="13"/>
  <c r="C58" i="13" l="1"/>
  <c r="U58" i="13" s="1"/>
  <c r="W58" i="13" s="1"/>
  <c r="AB58" i="13" s="1"/>
  <c r="AD57" i="13"/>
  <c r="AQ57" i="13"/>
  <c r="AN57" i="13"/>
  <c r="AD58" i="13" l="1"/>
  <c r="AN58" i="13"/>
  <c r="AQ58" i="13"/>
  <c r="C59" i="13"/>
  <c r="W59" i="13" s="1"/>
  <c r="AB59" i="13" s="1"/>
  <c r="C60" i="13" l="1"/>
  <c r="AD59" i="13"/>
  <c r="AN59" i="13"/>
  <c r="AQ59" i="13"/>
  <c r="C61" i="13" l="1"/>
  <c r="U61" i="13" s="1"/>
  <c r="W61" i="13" s="1"/>
  <c r="AD60" i="13"/>
  <c r="AN60" i="13"/>
  <c r="AQ60" i="13"/>
  <c r="C62" i="13" l="1"/>
  <c r="U62" i="13" s="1"/>
  <c r="W62" i="13" s="1"/>
  <c r="AB62" i="13" s="1"/>
  <c r="AD61" i="13"/>
  <c r="AN61" i="13"/>
  <c r="AQ61" i="13"/>
  <c r="AN62" i="13" l="1"/>
  <c r="AQ62" i="13"/>
  <c r="AD62" i="13"/>
  <c r="C63" i="13"/>
  <c r="U63" i="13" l="1"/>
  <c r="AO63" i="13"/>
  <c r="S63" i="13"/>
  <c r="Q63" i="13"/>
  <c r="J63" i="13"/>
  <c r="L63" i="13"/>
  <c r="K63" i="13"/>
  <c r="AM63" i="13" l="1"/>
  <c r="M63" i="13"/>
  <c r="T63" i="13"/>
  <c r="W63" i="13" s="1"/>
  <c r="AB63" i="13" s="1"/>
  <c r="AP63" i="13"/>
  <c r="C64" i="13" l="1"/>
  <c r="AD63" i="13"/>
  <c r="AQ63" i="13"/>
  <c r="AN63" i="13"/>
  <c r="U64" i="13" l="1"/>
  <c r="W64" i="13" s="1"/>
  <c r="AB64" i="13" s="1"/>
  <c r="C65" i="13" l="1"/>
  <c r="AD64" i="13"/>
  <c r="AN64" i="13"/>
  <c r="AQ64" i="13"/>
  <c r="U65" i="13" l="1"/>
  <c r="W65" i="13" s="1"/>
  <c r="AB65" i="13" s="1"/>
  <c r="C66" i="13" l="1"/>
  <c r="AN65" i="13"/>
  <c r="AD65" i="13"/>
  <c r="AQ65" i="13"/>
  <c r="U66" i="13" l="1"/>
  <c r="W66" i="13" s="1"/>
  <c r="AB66" i="13" s="1"/>
  <c r="C67" i="13" l="1"/>
  <c r="AD66" i="13"/>
  <c r="AN66" i="13"/>
  <c r="AQ66" i="13"/>
  <c r="U67" i="13" l="1"/>
  <c r="W67" i="13" s="1"/>
  <c r="AB67" i="13" s="1"/>
  <c r="C68" i="13" l="1"/>
  <c r="AD67" i="13"/>
  <c r="AN67" i="13"/>
  <c r="AQ67" i="13"/>
  <c r="U68" i="13" l="1"/>
  <c r="W68" i="13" s="1"/>
  <c r="AB68" i="13" s="1"/>
  <c r="C69" i="13" l="1"/>
  <c r="AN68" i="13"/>
  <c r="AD68" i="13"/>
  <c r="AQ68" i="13"/>
  <c r="U69" i="13" l="1"/>
  <c r="W69" i="13" s="1"/>
  <c r="AB69" i="13" s="1"/>
  <c r="C70" i="13" l="1"/>
  <c r="AN69" i="13"/>
  <c r="AD69" i="13"/>
  <c r="AQ69" i="13"/>
  <c r="U70" i="13" l="1"/>
  <c r="W70" i="13" s="1"/>
  <c r="AB70" i="13" s="1"/>
  <c r="C71" i="13" l="1"/>
  <c r="AD70" i="13"/>
  <c r="AN70" i="13"/>
  <c r="AQ70" i="13"/>
  <c r="U71" i="13" l="1"/>
  <c r="W71" i="13" s="1"/>
  <c r="AB71" i="13" s="1"/>
  <c r="C72" i="13" l="1"/>
  <c r="AD71" i="13"/>
  <c r="AQ71" i="13"/>
  <c r="AN71" i="13"/>
  <c r="U72" i="13" l="1"/>
  <c r="W72" i="13" s="1"/>
  <c r="AB72" i="13" s="1"/>
  <c r="C73" i="13" l="1"/>
  <c r="U73" i="13" s="1"/>
  <c r="W73" i="13" s="1"/>
  <c r="AB73" i="13" s="1"/>
  <c r="AD72" i="13"/>
  <c r="AN72" i="13"/>
  <c r="AQ72" i="13"/>
  <c r="C74" i="13" l="1"/>
  <c r="U74" i="13" s="1"/>
  <c r="W74" i="13" s="1"/>
  <c r="AB74" i="13" s="1"/>
  <c r="AD73" i="13"/>
  <c r="AQ73" i="13"/>
  <c r="AN73" i="13"/>
  <c r="C75" i="13" l="1"/>
  <c r="U75" i="13" s="1"/>
  <c r="W75" i="13" s="1"/>
  <c r="AB75" i="13" s="1"/>
  <c r="AD74" i="13"/>
  <c r="AN74" i="13"/>
  <c r="AQ74" i="13"/>
  <c r="C76" i="13" l="1"/>
  <c r="U76" i="13" s="1"/>
  <c r="W76" i="13" s="1"/>
  <c r="AB76" i="13" s="1"/>
  <c r="AD75" i="13"/>
  <c r="AN75" i="13"/>
  <c r="AQ75" i="13"/>
  <c r="C77" i="13" l="1"/>
  <c r="U77" i="13" s="1"/>
  <c r="W77" i="13" s="1"/>
  <c r="AB77" i="13" s="1"/>
  <c r="AD76" i="13"/>
  <c r="AQ76" i="13"/>
  <c r="AN76" i="13"/>
  <c r="C78" i="13" l="1"/>
  <c r="U78" i="13" s="1"/>
  <c r="W78" i="13" s="1"/>
  <c r="AB78" i="13" s="1"/>
  <c r="AD77" i="13"/>
  <c r="AN77" i="13"/>
  <c r="AQ77" i="13"/>
  <c r="C79" i="13" l="1"/>
  <c r="U79" i="13" s="1"/>
  <c r="W79" i="13" s="1"/>
  <c r="AB79" i="13" s="1"/>
  <c r="AD78" i="13"/>
  <c r="AQ78" i="13"/>
  <c r="AN78" i="13"/>
  <c r="AD79" i="13" l="1"/>
  <c r="AN79" i="13"/>
  <c r="C80" i="13"/>
  <c r="U80" i="13" s="1"/>
  <c r="W80" i="13" s="1"/>
  <c r="AB80" i="13" s="1"/>
  <c r="AQ79" i="13"/>
  <c r="C81" i="13" l="1"/>
  <c r="U81" i="13" s="1"/>
  <c r="W81" i="13" s="1"/>
  <c r="AB81" i="13" s="1"/>
  <c r="AD80" i="13"/>
  <c r="AN80" i="13"/>
  <c r="AQ80" i="13"/>
  <c r="C82" i="13" l="1"/>
  <c r="U82" i="13" s="1"/>
  <c r="W82" i="13" s="1"/>
  <c r="AB82" i="13" s="1"/>
  <c r="AD81" i="13"/>
  <c r="AN81" i="13"/>
  <c r="AQ81" i="13"/>
  <c r="C83" i="13" l="1"/>
  <c r="U83" i="13" s="1"/>
  <c r="W83" i="13" s="1"/>
  <c r="AB83" i="13" s="1"/>
  <c r="AD82" i="13"/>
  <c r="AQ82" i="13"/>
  <c r="AN82" i="13"/>
  <c r="C84" i="13" l="1"/>
  <c r="U84" i="13" s="1"/>
  <c r="W84" i="13" s="1"/>
  <c r="AB84" i="13" s="1"/>
  <c r="AD83" i="13"/>
  <c r="AN83" i="13"/>
  <c r="AQ83" i="13"/>
  <c r="C85" i="13" l="1"/>
  <c r="U85" i="13" s="1"/>
  <c r="W85" i="13" s="1"/>
  <c r="AB85" i="13" s="1"/>
  <c r="AD84" i="13"/>
  <c r="AN84" i="13"/>
  <c r="AQ84" i="13"/>
  <c r="C86" i="13" l="1"/>
  <c r="U86" i="13" s="1"/>
  <c r="W86" i="13" s="1"/>
  <c r="AB86" i="13" s="1"/>
  <c r="AD85" i="13"/>
  <c r="AN85" i="13"/>
  <c r="AQ85" i="13"/>
  <c r="C87" i="13" l="1"/>
  <c r="U87" i="13" s="1"/>
  <c r="W87" i="13" s="1"/>
  <c r="AB87" i="13" s="1"/>
  <c r="AN86" i="13"/>
  <c r="AD86" i="13"/>
  <c r="AQ86" i="13"/>
  <c r="C88" i="13" l="1"/>
  <c r="U88" i="13" s="1"/>
  <c r="W88" i="13" s="1"/>
  <c r="AB88" i="13" s="1"/>
  <c r="AD87" i="13"/>
  <c r="AQ87" i="13"/>
  <c r="AN87" i="13"/>
  <c r="AQ88" i="13" l="1"/>
  <c r="C89" i="13"/>
  <c r="U89" i="13" s="1"/>
  <c r="W89" i="13" s="1"/>
  <c r="AB89" i="13" s="1"/>
  <c r="AN88" i="13"/>
  <c r="AD88" i="13"/>
  <c r="C90" i="13" l="1"/>
  <c r="U90" i="13" s="1"/>
  <c r="W90" i="13" s="1"/>
  <c r="AB90" i="13" s="1"/>
  <c r="AD89" i="13"/>
  <c r="AN89" i="13"/>
  <c r="AQ89" i="13"/>
  <c r="C91" i="13" l="1"/>
  <c r="U91" i="13" s="1"/>
  <c r="W91" i="13" s="1"/>
  <c r="AB91" i="13" s="1"/>
  <c r="AD90" i="13"/>
  <c r="AN90" i="13"/>
  <c r="AQ90" i="13"/>
  <c r="C92" i="13" l="1"/>
  <c r="AN91" i="13"/>
  <c r="AD91" i="13"/>
  <c r="Q4" i="13" s="1"/>
  <c r="AQ91" i="13"/>
  <c r="C5" i="13"/>
  <c r="D4" i="13"/>
  <c r="N5" i="13"/>
  <c r="P5" i="13"/>
  <c r="R5" i="13" l="1"/>
  <c r="U92" i="13"/>
  <c r="AA4" i="13"/>
  <c r="V4" i="13"/>
</calcChain>
</file>

<file path=xl/sharedStrings.xml><?xml version="1.0" encoding="utf-8"?>
<sst xmlns="http://schemas.openxmlformats.org/spreadsheetml/2006/main" count="1332" uniqueCount="154">
  <si>
    <t>通貨ペア</t>
  </si>
  <si>
    <t>時間足</t>
  </si>
  <si>
    <t>日足</t>
  </si>
  <si>
    <t>当初資金</t>
  </si>
  <si>
    <t>最終資金</t>
  </si>
  <si>
    <t>エントリー理由</t>
  </si>
  <si>
    <t>決済理由</t>
  </si>
  <si>
    <t>・トレーリングストップ（ダウ理論）
（利益と逆に高値or安値更新したら決済）</t>
  </si>
  <si>
    <t>損益金額</t>
  </si>
  <si>
    <t>損益pips</t>
  </si>
  <si>
    <t>最大ドローアップ</t>
  </si>
  <si>
    <t>最大ドローダウン</t>
  </si>
  <si>
    <t>勝数</t>
  </si>
  <si>
    <t>負数</t>
  </si>
  <si>
    <t>引分</t>
  </si>
  <si>
    <t>勝率</t>
  </si>
  <si>
    <t>最大連勝</t>
  </si>
  <si>
    <t>最大連敗</t>
  </si>
  <si>
    <t>No.</t>
  </si>
  <si>
    <t>資金</t>
  </si>
  <si>
    <t>open</t>
  </si>
  <si>
    <t>高値</t>
  </si>
  <si>
    <t>安値</t>
  </si>
  <si>
    <t>close</t>
  </si>
  <si>
    <t>実体</t>
  </si>
  <si>
    <t>陽陰</t>
  </si>
  <si>
    <t>判定</t>
  </si>
  <si>
    <t>エントリー</t>
  </si>
  <si>
    <t>ロスカットレート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</si>
  <si>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</si>
  <si>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</si>
  <si>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</si>
  <si>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</si>
  <si>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</si>
  <si>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</si>
  <si>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</si>
  <si>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</si>
  <si>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</si>
  <si>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</si>
  <si>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</si>
  <si>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ent前にロスカットレートに行ったか</t>
  </si>
  <si>
    <t>売</t>
  </si>
  <si>
    <t>買</t>
  </si>
  <si>
    <t>気付き　質問</t>
  </si>
  <si>
    <t>感想</t>
  </si>
  <si>
    <t>今後</t>
  </si>
  <si>
    <t>検証終了通貨</t>
  </si>
  <si>
    <t>ルール</t>
  </si>
  <si>
    <t>終了日</t>
  </si>
  <si>
    <t>PB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</si>
  <si>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</si>
  <si>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</si>
  <si>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Y</t>
    <phoneticPr fontId="11"/>
  </si>
  <si>
    <t>建値へ変更で損減らせた？
もしくは利益減った？
翌足以降、足単位で見ること</t>
    <phoneticPr fontId="11"/>
  </si>
  <si>
    <t>N</t>
    <phoneticPr fontId="11"/>
  </si>
  <si>
    <t>何本目にentになったか</t>
    <phoneticPr fontId="11"/>
  </si>
  <si>
    <t>Y（利益０になっちゃう）</t>
    <rPh sb="2" eb="4">
      <t>リエキ</t>
    </rPh>
    <phoneticPr fontId="11"/>
  </si>
  <si>
    <t>Y（±０にできた）</t>
    <phoneticPr fontId="11"/>
  </si>
  <si>
    <t>レート</t>
    <phoneticPr fontId="11"/>
  </si>
  <si>
    <t>勝率</t>
    <rPh sb="0" eb="2">
      <t>ショウリツ</t>
    </rPh>
    <phoneticPr fontId="11"/>
  </si>
  <si>
    <t>勝ち額</t>
    <rPh sb="0" eb="1">
      <t>カ</t>
    </rPh>
    <rPh sb="2" eb="3">
      <t>ガク</t>
    </rPh>
    <phoneticPr fontId="11"/>
  </si>
  <si>
    <t>総資金</t>
    <rPh sb="0" eb="1">
      <t>ソウ</t>
    </rPh>
    <rPh sb="1" eb="3">
      <t>シキン</t>
    </rPh>
    <phoneticPr fontId="11"/>
  </si>
  <si>
    <t>勝ち</t>
    <rPh sb="0" eb="1">
      <t>カ</t>
    </rPh>
    <phoneticPr fontId="11"/>
  </si>
  <si>
    <t>負け</t>
    <rPh sb="0" eb="1">
      <t>マ</t>
    </rPh>
    <phoneticPr fontId="11"/>
  </si>
  <si>
    <t>USD/JPY</t>
    <phoneticPr fontId="11"/>
  </si>
  <si>
    <t>PB2</t>
    <phoneticPr fontId="11"/>
  </si>
  <si>
    <t>引き分け</t>
    <rPh sb="0" eb="1">
      <t>ヒ</t>
    </rPh>
    <rPh sb="2" eb="3">
      <t>ワ</t>
    </rPh>
    <phoneticPr fontId="11"/>
  </si>
  <si>
    <t>33%</t>
    <phoneticPr fontId="11"/>
  </si>
  <si>
    <t>日足</t>
    <rPh sb="0" eb="2">
      <t>ヒアシ</t>
    </rPh>
    <phoneticPr fontId="11"/>
  </si>
  <si>
    <t>次の足で損切りになった場合は、Nにしている。</t>
    <rPh sb="0" eb="1">
      <t>ツギ</t>
    </rPh>
    <rPh sb="2" eb="3">
      <t>アシ</t>
    </rPh>
    <rPh sb="4" eb="6">
      <t>ソンギ</t>
    </rPh>
    <rPh sb="11" eb="13">
      <t>バアイ</t>
    </rPh>
    <phoneticPr fontId="11"/>
  </si>
  <si>
    <t>OK</t>
    <phoneticPr fontId="11"/>
  </si>
  <si>
    <t>ok</t>
    <phoneticPr fontId="11"/>
  </si>
  <si>
    <t>1＋STOPを建値へ移動した場合</t>
    <rPh sb="7" eb="9">
      <t>タテネ</t>
    </rPh>
    <rPh sb="10" eb="12">
      <t>イドウ</t>
    </rPh>
    <rPh sb="14" eb="16">
      <t>バアイ</t>
    </rPh>
    <phoneticPr fontId="11"/>
  </si>
  <si>
    <t>2＋STOPを建値へ移動した場合</t>
    <rPh sb="7" eb="9">
      <t>タテネ</t>
    </rPh>
    <rPh sb="10" eb="12">
      <t>イドウ</t>
    </rPh>
    <rPh sb="14" eb="16">
      <t>バアイ</t>
    </rPh>
    <phoneticPr fontId="11"/>
  </si>
  <si>
    <t>OK</t>
    <phoneticPr fontId="11"/>
  </si>
  <si>
    <t>リワード/リスク</t>
    <phoneticPr fontId="11"/>
  </si>
  <si>
    <t>リスク</t>
    <phoneticPr fontId="11"/>
  </si>
  <si>
    <t>リワード</t>
    <phoneticPr fontId="11"/>
  </si>
  <si>
    <t>最大リワードレート</t>
    <rPh sb="0" eb="2">
      <t>サイダイ</t>
    </rPh>
    <phoneticPr fontId="11"/>
  </si>
  <si>
    <t>最大リワード/リスク</t>
    <phoneticPr fontId="11"/>
  </si>
  <si>
    <t>最大リワード</t>
    <phoneticPr fontId="11"/>
  </si>
  <si>
    <t>pips</t>
    <phoneticPr fontId="11"/>
  </si>
  <si>
    <t>ヒゲ含む？</t>
    <rPh sb="2" eb="3">
      <t>フク</t>
    </rPh>
    <phoneticPr fontId="11"/>
  </si>
  <si>
    <t>ピングリ？</t>
    <phoneticPr fontId="11"/>
  </si>
  <si>
    <t>N</t>
    <phoneticPr fontId="11"/>
  </si>
  <si>
    <t>Y</t>
    <phoneticPr fontId="11"/>
  </si>
  <si>
    <t>N</t>
    <phoneticPr fontId="11"/>
  </si>
  <si>
    <t>Y</t>
    <phoneticPr fontId="11"/>
  </si>
  <si>
    <t>ひげ</t>
    <phoneticPr fontId="11"/>
  </si>
  <si>
    <t>Y（±０にできた）</t>
    <phoneticPr fontId="11"/>
  </si>
  <si>
    <t>N</t>
    <phoneticPr fontId="11"/>
  </si>
  <si>
    <t>Y</t>
    <phoneticPr fontId="11"/>
  </si>
  <si>
    <t>N</t>
    <phoneticPr fontId="11"/>
  </si>
  <si>
    <t>Y</t>
    <phoneticPr fontId="11"/>
  </si>
  <si>
    <t>Y(2本目はされてない）</t>
    <rPh sb="3" eb="4">
      <t>ホン</t>
    </rPh>
    <rPh sb="4" eb="5">
      <t>メ</t>
    </rPh>
    <phoneticPr fontId="11"/>
  </si>
  <si>
    <t>N</t>
    <phoneticPr fontId="11"/>
  </si>
  <si>
    <t>Y</t>
    <phoneticPr fontId="11"/>
  </si>
  <si>
    <t>EBの年月日</t>
    <rPh sb="3" eb="6">
      <t>ネンガッピ</t>
    </rPh>
    <phoneticPr fontId="11"/>
  </si>
  <si>
    <t>Y</t>
    <phoneticPr fontId="11"/>
  </si>
  <si>
    <t>N</t>
    <phoneticPr fontId="11"/>
  </si>
  <si>
    <t>N</t>
    <phoneticPr fontId="11"/>
  </si>
  <si>
    <t>N</t>
    <phoneticPr fontId="11"/>
  </si>
  <si>
    <t>N</t>
    <phoneticPr fontId="11"/>
  </si>
  <si>
    <t>N</t>
    <phoneticPr fontId="11"/>
  </si>
  <si>
    <t>Y</t>
    <phoneticPr fontId="11"/>
  </si>
  <si>
    <t>N</t>
    <phoneticPr fontId="11"/>
  </si>
  <si>
    <t>Y</t>
    <phoneticPr fontId="11"/>
  </si>
  <si>
    <t>N</t>
    <phoneticPr fontId="11"/>
  </si>
  <si>
    <t>Y</t>
    <phoneticPr fontId="11"/>
  </si>
  <si>
    <t>逆</t>
    <rPh sb="0" eb="1">
      <t>ギャク</t>
    </rPh>
    <phoneticPr fontId="11"/>
  </si>
  <si>
    <t>N</t>
    <phoneticPr fontId="11"/>
  </si>
  <si>
    <t xml:space="preserve">MAに触れてEB出現でエントリー待ち、EB高値or安値ブレイクでエントリー。
MAに触れるのは、２本のバーのどちらか一方でよい。
EB出現後、先にロスカットレートに行った場合は、前回高安値を更新したらキャンセル。
更新しない場合は、ダウでトレード方向を否定したらキャンセル。
</t>
    <rPh sb="42" eb="43">
      <t>フ</t>
    </rPh>
    <rPh sb="48" eb="50">
      <t>ニホン</t>
    </rPh>
    <rPh sb="58" eb="60">
      <t>イッポウ</t>
    </rPh>
    <rPh sb="67" eb="69">
      <t>シュツゲン</t>
    </rPh>
    <rPh sb="69" eb="70">
      <t>ゴ</t>
    </rPh>
    <rPh sb="71" eb="72">
      <t>サキ</t>
    </rPh>
    <rPh sb="82" eb="83">
      <t>イ</t>
    </rPh>
    <rPh sb="85" eb="87">
      <t>バアイ</t>
    </rPh>
    <rPh sb="89" eb="91">
      <t>ゼンカイ</t>
    </rPh>
    <rPh sb="91" eb="93">
      <t>タカヤス</t>
    </rPh>
    <rPh sb="93" eb="94">
      <t>ネ</t>
    </rPh>
    <rPh sb="95" eb="97">
      <t>コウシン</t>
    </rPh>
    <rPh sb="107" eb="109">
      <t>コウシン</t>
    </rPh>
    <rPh sb="112" eb="114">
      <t>バアイ</t>
    </rPh>
    <rPh sb="123" eb="125">
      <t>ホウコウ</t>
    </rPh>
    <rPh sb="126" eb="128">
      <t>ヒテイ</t>
    </rPh>
    <phoneticPr fontId="11"/>
  </si>
  <si>
    <t>2012.01.03</t>
    <phoneticPr fontId="11"/>
  </si>
  <si>
    <t>Y</t>
    <phoneticPr fontId="11"/>
  </si>
  <si>
    <t>N</t>
    <phoneticPr fontId="11"/>
  </si>
  <si>
    <t>2012.02.01</t>
    <phoneticPr fontId="11"/>
  </si>
  <si>
    <t>サポートされてるバー</t>
    <phoneticPr fontId="11"/>
  </si>
  <si>
    <t>N</t>
    <phoneticPr fontId="11"/>
  </si>
  <si>
    <t>Y</t>
    <phoneticPr fontId="11"/>
  </si>
  <si>
    <t>Y</t>
    <phoneticPr fontId="11"/>
  </si>
  <si>
    <t>Y</t>
    <phoneticPr fontId="11"/>
  </si>
  <si>
    <t>Y</t>
    <phoneticPr fontId="11"/>
  </si>
  <si>
    <t>N</t>
    <phoneticPr fontId="11"/>
  </si>
  <si>
    <t>N</t>
    <phoneticPr fontId="11"/>
  </si>
  <si>
    <t>N</t>
    <phoneticPr fontId="11"/>
  </si>
  <si>
    <t>Y</t>
    <phoneticPr fontId="11"/>
  </si>
  <si>
    <t>N</t>
    <phoneticPr fontId="11"/>
  </si>
  <si>
    <t>N</t>
    <phoneticPr fontId="11"/>
  </si>
  <si>
    <t>USD/JPY</t>
    <phoneticPr fontId="11"/>
  </si>
  <si>
    <t>４H</t>
    <phoneticPr fontId="11"/>
  </si>
  <si>
    <t>USD/JPY</t>
    <phoneticPr fontId="11"/>
  </si>
  <si>
    <t>４H</t>
    <phoneticPr fontId="11"/>
  </si>
  <si>
    <t>EB</t>
    <phoneticPr fontId="11"/>
  </si>
  <si>
    <t>USD/JPY</t>
    <phoneticPr fontId="11"/>
  </si>
  <si>
    <t>EB</t>
    <phoneticPr fontId="11"/>
  </si>
  <si>
    <t>建値決済</t>
    <rPh sb="0" eb="2">
      <t>タテネ</t>
    </rPh>
    <rPh sb="2" eb="4">
      <t>ケッサイ</t>
    </rPh>
    <phoneticPr fontId="11"/>
  </si>
  <si>
    <t>建値決済なし</t>
    <rPh sb="0" eb="2">
      <t>タテネ</t>
    </rPh>
    <rPh sb="2" eb="4">
      <t>ケッサイ</t>
    </rPh>
    <phoneticPr fontId="11"/>
  </si>
  <si>
    <t>決済リワード/リスク</t>
    <rPh sb="0" eb="2">
      <t>ケッサイ</t>
    </rPh>
    <phoneticPr fontId="11"/>
  </si>
  <si>
    <t>リワード固定での50本収支(元金1000000円）</t>
    <rPh sb="4" eb="6">
      <t>コテイ</t>
    </rPh>
    <rPh sb="10" eb="11">
      <t>ホン</t>
    </rPh>
    <rPh sb="11" eb="13">
      <t>シュウシ</t>
    </rPh>
    <rPh sb="14" eb="16">
      <t>ガンキン</t>
    </rPh>
    <rPh sb="23" eb="24">
      <t>エン</t>
    </rPh>
    <phoneticPr fontId="11"/>
  </si>
  <si>
    <t>日足と4h足でデモトレ狙っていますが、なかなか仕掛け1・2が出ないので困っています。
1hの検証して、ガンガンデモトレしたいと思います。</t>
    <rPh sb="0" eb="2">
      <t>ヒアシ</t>
    </rPh>
    <rPh sb="5" eb="6">
      <t>アシ</t>
    </rPh>
    <rPh sb="11" eb="12">
      <t>ネラ</t>
    </rPh>
    <rPh sb="23" eb="25">
      <t>シカ</t>
    </rPh>
    <rPh sb="30" eb="31">
      <t>デ</t>
    </rPh>
    <rPh sb="35" eb="36">
      <t>コマ</t>
    </rPh>
    <rPh sb="46" eb="48">
      <t>ケンショウ</t>
    </rPh>
    <rPh sb="63" eb="64">
      <t>オモ</t>
    </rPh>
    <phoneticPr fontId="11"/>
  </si>
  <si>
    <t>があれば、仕掛け2で利があるのはこれだけになっちゃうのか？</t>
    <rPh sb="5" eb="7">
      <t>シカ</t>
    </rPh>
    <rPh sb="10" eb="11">
      <t>リ</t>
    </rPh>
    <phoneticPr fontId="11"/>
  </si>
  <si>
    <t>仕掛け2</t>
    <rPh sb="0" eb="2">
      <t>シカ</t>
    </rPh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</si>
  <si>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＝0.5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</si>
  <si>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＝1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</si>
  <si>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＝2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</si>
  <si>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＝2.5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</si>
  <si>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＝3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</si>
  <si>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＝4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</si>
  <si>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</si>
  <si>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＝6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</si>
  <si>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＝7</t>
    </r>
    <phoneticPr fontId="11"/>
  </si>
  <si>
    <r>
      <rPr>
        <b/>
        <sz val="6"/>
        <color rgb="FFFF0000"/>
        <rFont val="ＭＳ Ｐゴシック"/>
        <family val="3"/>
        <charset val="128"/>
      </rPr>
      <t>リワード/リスク</t>
    </r>
    <r>
      <rPr>
        <b/>
        <sz val="11"/>
        <color rgb="FFFF0000"/>
        <rFont val="ＭＳ Ｐゴシック"/>
        <family val="3"/>
        <charset val="128"/>
      </rPr>
      <t>＝1.5</t>
    </r>
    <phoneticPr fontId="11"/>
  </si>
  <si>
    <t>仕掛け２の4h検証しました。
50本時点（約２年）で、建値決済なしで-30％、建値決済で-10%です。
大体2年くらいで50本に達しましたが、グラフを見てもきれいな右肩下がり。
2年間沈みっぱなしではメンタルきついです。
EB条件は、どちらかのキャンドルがMAと交差していて、終値が2本ともMAに対して利益方向にあることで、
MAと交差するのは、ヒゲor実態どちらでもokという条件です。
追加で、50本のデータで固定リワードごとの収支を検討しました。
（元金は元のを使っていますので金額絶対値の比較はできません）
結果、リワード/リスク＝1.5(建値決済）が一番効率がいいことがわかりました。
質問
　・仕掛け１・２ともに、、日足では利がありますが、４ｈでは利がなくなります。普通ですか？
　・limitを、リワード/リスク固定で設定するのはありでしょうか？
　・自分的には、1hの検証に移行したいです。良いでしょうか？
　</t>
    <rPh sb="0" eb="2">
      <t>シカ</t>
    </rPh>
    <rPh sb="7" eb="9">
      <t>ケンショウ</t>
    </rPh>
    <rPh sb="17" eb="18">
      <t>ホン</t>
    </rPh>
    <rPh sb="18" eb="20">
      <t>ジテン</t>
    </rPh>
    <rPh sb="21" eb="22">
      <t>ヤク</t>
    </rPh>
    <rPh sb="23" eb="24">
      <t>ネン</t>
    </rPh>
    <rPh sb="27" eb="29">
      <t>タテネ</t>
    </rPh>
    <rPh sb="29" eb="31">
      <t>ケッサイ</t>
    </rPh>
    <rPh sb="39" eb="41">
      <t>タテネ</t>
    </rPh>
    <rPh sb="41" eb="43">
      <t>ケッサイ</t>
    </rPh>
    <rPh sb="52" eb="54">
      <t>ダイタイ</t>
    </rPh>
    <rPh sb="55" eb="56">
      <t>ネン</t>
    </rPh>
    <rPh sb="62" eb="63">
      <t>ホン</t>
    </rPh>
    <rPh sb="64" eb="65">
      <t>タッ</t>
    </rPh>
    <rPh sb="75" eb="76">
      <t>ミ</t>
    </rPh>
    <rPh sb="82" eb="84">
      <t>ミギカタ</t>
    </rPh>
    <rPh sb="84" eb="85">
      <t>サ</t>
    </rPh>
    <rPh sb="90" eb="91">
      <t>ネン</t>
    </rPh>
    <rPh sb="91" eb="92">
      <t>カン</t>
    </rPh>
    <rPh sb="92" eb="93">
      <t>シズ</t>
    </rPh>
    <rPh sb="114" eb="116">
      <t>ジョウケン</t>
    </rPh>
    <rPh sb="132" eb="134">
      <t>コウサ</t>
    </rPh>
    <rPh sb="139" eb="141">
      <t>オワリネ</t>
    </rPh>
    <rPh sb="143" eb="144">
      <t>ホン</t>
    </rPh>
    <rPh sb="149" eb="150">
      <t>タイ</t>
    </rPh>
    <rPh sb="152" eb="154">
      <t>リエキ</t>
    </rPh>
    <rPh sb="154" eb="156">
      <t>ホウコウ</t>
    </rPh>
    <rPh sb="167" eb="169">
      <t>コウサ</t>
    </rPh>
    <rPh sb="178" eb="180">
      <t>ジッタイ</t>
    </rPh>
    <rPh sb="190" eb="192">
      <t>ジョウケン</t>
    </rPh>
    <rPh sb="197" eb="199">
      <t>ツイカ</t>
    </rPh>
    <rPh sb="203" eb="204">
      <t>ホン</t>
    </rPh>
    <rPh sb="209" eb="211">
      <t>コテイ</t>
    </rPh>
    <rPh sb="218" eb="220">
      <t>シュウシ</t>
    </rPh>
    <rPh sb="221" eb="223">
      <t>ケントウ</t>
    </rPh>
    <rPh sb="230" eb="232">
      <t>ガンキン</t>
    </rPh>
    <rPh sb="233" eb="234">
      <t>モト</t>
    </rPh>
    <rPh sb="236" eb="237">
      <t>ツカ</t>
    </rPh>
    <rPh sb="244" eb="246">
      <t>キンガク</t>
    </rPh>
    <rPh sb="246" eb="249">
      <t>ゼッタイチ</t>
    </rPh>
    <rPh sb="250" eb="252">
      <t>ヒカク</t>
    </rPh>
    <rPh sb="260" eb="262">
      <t>ケッカ</t>
    </rPh>
    <rPh sb="276" eb="278">
      <t>タテネ</t>
    </rPh>
    <rPh sb="278" eb="280">
      <t>ケッサイ</t>
    </rPh>
    <rPh sb="282" eb="284">
      <t>イチバン</t>
    </rPh>
    <rPh sb="284" eb="286">
      <t>コウリツ</t>
    </rPh>
    <rPh sb="303" eb="305">
      <t>シツモン</t>
    </rPh>
    <rPh sb="308" eb="310">
      <t>シカ</t>
    </rPh>
    <rPh sb="319" eb="321">
      <t>ヒアシ</t>
    </rPh>
    <rPh sb="323" eb="324">
      <t>リ</t>
    </rPh>
    <rPh sb="335" eb="336">
      <t>リ</t>
    </rPh>
    <rPh sb="344" eb="346">
      <t>フツウ</t>
    </rPh>
    <rPh sb="368" eb="370">
      <t>コテイ</t>
    </rPh>
    <rPh sb="371" eb="373">
      <t>セッテイ</t>
    </rPh>
    <rPh sb="388" eb="391">
      <t>ジブンテキ</t>
    </rPh>
    <rPh sb="397" eb="399">
      <t>ケンショウ</t>
    </rPh>
    <rPh sb="400" eb="402">
      <t>イコウ</t>
    </rPh>
    <rPh sb="408" eb="409">
      <t>ヨ</t>
    </rPh>
    <phoneticPr fontId="11"/>
  </si>
  <si>
    <t>２０SMAの外側＋2本目が10MAをこえてればいいことにすると、結構増えるかも。つーかこれで利</t>
    <rPh sb="6" eb="8">
      <t>ソトガワ</t>
    </rPh>
    <rPh sb="10" eb="11">
      <t>ホン</t>
    </rPh>
    <rPh sb="11" eb="12">
      <t>メ</t>
    </rPh>
    <rPh sb="32" eb="34">
      <t>ケッコウ</t>
    </rPh>
    <rPh sb="34" eb="35">
      <t>フ</t>
    </rPh>
    <rPh sb="46" eb="47">
      <t>リ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</si>
</sst>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#,##0\ "/>
    <numFmt numFmtId="177" formatCode="#,##0\ ;[Red]\-#,##0\ "/>
    <numFmt numFmtId="178" formatCode="0.0\ ;[Red]\-0.0\ "/>
    <numFmt numFmtId="179" formatCode="0.0%"/>
    <numFmt numFmtId="180" formatCode="&quot;TRUE&quot;;&quot;TRUE&quot;;&quot;FALSE&quot;"/>
    <numFmt numFmtId="181" formatCode="m/d;@"/>
    <numFmt numFmtId="182" formatCode="0.00\ "/>
    <numFmt numFmtId="183" formatCode="#,##0.000"/>
    <numFmt numFmtId="184" formatCode="0_ "/>
    <numFmt numFmtId="185" formatCode="0.00_);[Red]\(0.00\)"/>
    <numFmt numFmtId="186" formatCode="0.0"/>
    <numFmt numFmtId="187" formatCode="0.000\ "/>
  </numFmts>
  <fonts count="19" x14ac:knownFonts="1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9"/>
        <bgColor indexed="40"/>
      </patternFill>
    </fill>
    <fill>
      <patternFill patternType="solid">
        <fgColor indexed="45"/>
        <b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7">
    <xf numFmtId="0" fontId="0" fillId="0" borderId="0">
      <alignment vertical="center"/>
    </xf>
    <xf numFmtId="9" fontId="10" fillId="0" borderId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93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9" fontId="0" fillId="0" borderId="1" xfId="1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9" fontId="0" fillId="0" borderId="5" xfId="1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shrinkToFit="1"/>
    </xf>
    <xf numFmtId="0" fontId="0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180" fontId="0" fillId="0" borderId="0" xfId="0" applyNumberFormat="1">
      <alignment vertical="center"/>
    </xf>
    <xf numFmtId="181" fontId="5" fillId="0" borderId="1" xfId="0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11" borderId="0" xfId="0" applyFill="1">
      <alignment vertical="center"/>
    </xf>
    <xf numFmtId="0" fontId="4" fillId="5" borderId="1" xfId="0" applyFont="1" applyFill="1" applyBorder="1" applyAlignment="1">
      <alignment vertical="center" shrinkToFit="1"/>
    </xf>
    <xf numFmtId="176" fontId="0" fillId="0" borderId="7" xfId="0" applyNumberFormat="1" applyBorder="1" applyAlignment="1">
      <alignment horizontal="center" vertical="center"/>
    </xf>
    <xf numFmtId="177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56" fontId="0" fillId="0" borderId="0" xfId="0" applyNumberFormat="1">
      <alignment vertical="center"/>
    </xf>
    <xf numFmtId="20" fontId="0" fillId="0" borderId="0" xfId="0" applyNumberFormat="1">
      <alignment vertical="center"/>
    </xf>
    <xf numFmtId="184" fontId="0" fillId="0" borderId="0" xfId="0" applyNumberFormat="1">
      <alignment vertical="center"/>
    </xf>
    <xf numFmtId="184" fontId="4" fillId="0" borderId="0" xfId="0" applyNumberFormat="1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84" fontId="13" fillId="0" borderId="8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85" fontId="0" fillId="0" borderId="0" xfId="0" applyNumberFormat="1">
      <alignment vertical="center"/>
    </xf>
    <xf numFmtId="185" fontId="4" fillId="2" borderId="1" xfId="0" applyNumberFormat="1" applyFont="1" applyFill="1" applyBorder="1" applyAlignment="1">
      <alignment horizontal="center" vertical="center"/>
    </xf>
    <xf numFmtId="185" fontId="4" fillId="2" borderId="1" xfId="0" applyNumberFormat="1" applyFont="1" applyFill="1" applyBorder="1" applyAlignment="1">
      <alignment horizontal="center" vertical="center" shrinkToFit="1"/>
    </xf>
    <xf numFmtId="185" fontId="4" fillId="2" borderId="4" xfId="0" applyNumberFormat="1" applyFont="1" applyFill="1" applyBorder="1" applyAlignment="1">
      <alignment vertical="center"/>
    </xf>
    <xf numFmtId="185" fontId="4" fillId="0" borderId="5" xfId="0" applyNumberFormat="1" applyFont="1" applyFill="1" applyBorder="1" applyAlignment="1">
      <alignment vertical="center"/>
    </xf>
    <xf numFmtId="185" fontId="4" fillId="5" borderId="1" xfId="0" applyNumberFormat="1" applyFont="1" applyFill="1" applyBorder="1" applyAlignment="1">
      <alignment horizontal="center" vertical="center" shrinkToFit="1"/>
    </xf>
    <xf numFmtId="185" fontId="5" fillId="0" borderId="1" xfId="0" applyNumberFormat="1" applyFont="1" applyFill="1" applyBorder="1" applyAlignment="1">
      <alignment horizontal="center" vertical="center"/>
    </xf>
    <xf numFmtId="185" fontId="5" fillId="0" borderId="7" xfId="0" applyNumberFormat="1" applyFont="1" applyFill="1" applyBorder="1" applyAlignment="1">
      <alignment horizontal="center" vertical="center"/>
    </xf>
    <xf numFmtId="185" fontId="5" fillId="0" borderId="1" xfId="0" applyNumberFormat="1" applyFont="1" applyFill="1" applyBorder="1" applyAlignment="1">
      <alignment vertical="center"/>
    </xf>
    <xf numFmtId="2" fontId="5" fillId="11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79" fontId="13" fillId="0" borderId="8" xfId="0" applyNumberFormat="1" applyFont="1" applyBorder="1" applyAlignment="1">
      <alignment horizontal="center" vertical="center"/>
    </xf>
    <xf numFmtId="0" fontId="0" fillId="0" borderId="0" xfId="0">
      <alignment vertical="center"/>
    </xf>
    <xf numFmtId="56" fontId="5" fillId="0" borderId="1" xfId="0" applyNumberFormat="1" applyFont="1" applyFill="1" applyBorder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Font="1" applyFill="1">
      <alignment vertical="center"/>
    </xf>
    <xf numFmtId="180" fontId="0" fillId="0" borderId="0" xfId="0" applyNumberFormat="1" applyFont="1" applyFill="1">
      <alignment vertical="center"/>
    </xf>
    <xf numFmtId="187" fontId="5" fillId="11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>
      <alignment vertical="center"/>
    </xf>
    <xf numFmtId="0" fontId="5" fillId="11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5" fillId="11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80" fontId="0" fillId="0" borderId="0" xfId="0" applyNumberFormat="1" applyFill="1">
      <alignment vertical="center"/>
    </xf>
    <xf numFmtId="0" fontId="4" fillId="0" borderId="0" xfId="0" applyFont="1" applyFill="1" applyAlignment="1">
      <alignment horizontal="center" vertical="center"/>
    </xf>
    <xf numFmtId="186" fontId="0" fillId="0" borderId="0" xfId="0" applyNumberFormat="1" applyFill="1" applyAlignment="1">
      <alignment horizontal="center" vertical="center"/>
    </xf>
    <xf numFmtId="183" fontId="5" fillId="0" borderId="0" xfId="0" applyNumberFormat="1" applyFont="1" applyFill="1" applyBorder="1" applyAlignment="1">
      <alignment horizontal="center" vertical="center"/>
    </xf>
    <xf numFmtId="183" fontId="5" fillId="11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11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11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>
      <alignment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3" fontId="5" fillId="12" borderId="0" xfId="0" applyNumberFormat="1" applyFont="1" applyFill="1" applyBorder="1" applyAlignment="1">
      <alignment horizontal="center" vertical="center"/>
    </xf>
    <xf numFmtId="0" fontId="0" fillId="12" borderId="0" xfId="0" applyFont="1" applyFill="1">
      <alignment vertical="center"/>
    </xf>
    <xf numFmtId="180" fontId="0" fillId="12" borderId="0" xfId="0" applyNumberFormat="1" applyFill="1">
      <alignment vertical="center"/>
    </xf>
    <xf numFmtId="181" fontId="5" fillId="12" borderId="1" xfId="0" applyNumberFormat="1" applyFont="1" applyFill="1" applyBorder="1" applyAlignment="1">
      <alignment horizontal="center" vertical="center"/>
    </xf>
    <xf numFmtId="187" fontId="5" fillId="12" borderId="1" xfId="0" applyNumberFormat="1" applyFont="1" applyFill="1" applyBorder="1" applyAlignment="1">
      <alignment horizontal="center" vertical="center"/>
    </xf>
    <xf numFmtId="185" fontId="5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186" fontId="0" fillId="12" borderId="0" xfId="0" applyNumberFormat="1" applyFill="1" applyAlignment="1">
      <alignment horizontal="center" vertical="center"/>
    </xf>
    <xf numFmtId="183" fontId="5" fillId="12" borderId="1" xfId="0" applyNumberFormat="1" applyFont="1" applyFill="1" applyBorder="1" applyAlignment="1">
      <alignment horizontal="center" vertical="center"/>
    </xf>
    <xf numFmtId="180" fontId="0" fillId="12" borderId="0" xfId="0" applyNumberFormat="1" applyFont="1" applyFill="1">
      <alignment vertical="center"/>
    </xf>
    <xf numFmtId="185" fontId="5" fillId="12" borderId="7" xfId="0" applyNumberFormat="1" applyFont="1" applyFill="1" applyBorder="1" applyAlignment="1">
      <alignment horizontal="center" vertical="center"/>
    </xf>
    <xf numFmtId="185" fontId="5" fillId="12" borderId="1" xfId="0" applyNumberFormat="1" applyFont="1" applyFill="1" applyBorder="1" applyAlignment="1">
      <alignment vertical="center"/>
    </xf>
    <xf numFmtId="0" fontId="0" fillId="12" borderId="0" xfId="0" applyFill="1" applyBorder="1">
      <alignment vertical="center"/>
    </xf>
    <xf numFmtId="2" fontId="5" fillId="12" borderId="1" xfId="0" applyNumberFormat="1" applyFont="1" applyFill="1" applyBorder="1" applyAlignment="1">
      <alignment horizontal="center" vertical="center"/>
    </xf>
    <xf numFmtId="56" fontId="5" fillId="12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86" fontId="13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0" fillId="0" borderId="8" xfId="0" applyBorder="1">
      <alignment vertical="center"/>
    </xf>
    <xf numFmtId="0" fontId="0" fillId="13" borderId="0" xfId="0" applyFill="1">
      <alignment vertical="center"/>
    </xf>
    <xf numFmtId="0" fontId="0" fillId="13" borderId="8" xfId="0" applyFill="1" applyBorder="1">
      <alignment vertical="center"/>
    </xf>
    <xf numFmtId="176" fontId="0" fillId="13" borderId="8" xfId="0" applyNumberFormat="1" applyFill="1" applyBorder="1">
      <alignment vertical="center"/>
    </xf>
    <xf numFmtId="0" fontId="15" fillId="0" borderId="0" xfId="0" applyFont="1">
      <alignment vertical="center"/>
    </xf>
    <xf numFmtId="0" fontId="0" fillId="13" borderId="14" xfId="0" applyFill="1" applyBorder="1">
      <alignment vertical="center"/>
    </xf>
    <xf numFmtId="176" fontId="0" fillId="13" borderId="14" xfId="0" applyNumberFormat="1" applyFill="1" applyBorder="1">
      <alignment vertical="center"/>
    </xf>
    <xf numFmtId="0" fontId="0" fillId="13" borderId="15" xfId="0" applyFill="1" applyBorder="1">
      <alignment vertical="center"/>
    </xf>
    <xf numFmtId="176" fontId="0" fillId="13" borderId="15" xfId="0" applyNumberFormat="1" applyFill="1" applyBorder="1">
      <alignment vertical="center"/>
    </xf>
    <xf numFmtId="0" fontId="17" fillId="13" borderId="16" xfId="0" applyFont="1" applyFill="1" applyBorder="1">
      <alignment vertical="center"/>
    </xf>
    <xf numFmtId="176" fontId="17" fillId="13" borderId="17" xfId="0" applyNumberFormat="1" applyFont="1" applyFill="1" applyBorder="1">
      <alignment vertical="center"/>
    </xf>
    <xf numFmtId="176" fontId="17" fillId="13" borderId="18" xfId="0" applyNumberFormat="1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0" fontId="4" fillId="8" borderId="10" xfId="0" applyFont="1" applyFill="1" applyBorder="1" applyAlignment="1">
      <alignment horizontal="center" vertical="center" shrinkToFit="1"/>
    </xf>
    <xf numFmtId="0" fontId="4" fillId="8" borderId="2" xfId="0" applyFont="1" applyFill="1" applyBorder="1" applyAlignment="1">
      <alignment horizontal="center" vertical="center" shrinkToFit="1"/>
    </xf>
    <xf numFmtId="0" fontId="4" fillId="8" borderId="13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9" borderId="1" xfId="0" applyFont="1" applyFill="1" applyBorder="1" applyAlignment="1">
      <alignment horizontal="center" vertical="center" shrinkToFit="1"/>
    </xf>
    <xf numFmtId="0" fontId="4" fillId="5" borderId="9" xfId="0" applyFont="1" applyFill="1" applyBorder="1" applyAlignment="1">
      <alignment horizontal="center" vertical="center" shrinkToFit="1"/>
    </xf>
    <xf numFmtId="0" fontId="4" fillId="10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76" fontId="5" fillId="11" borderId="1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176" fontId="5" fillId="11" borderId="7" xfId="0" applyNumberFormat="1" applyFont="1" applyFill="1" applyBorder="1" applyAlignment="1">
      <alignment horizontal="center" vertical="center"/>
    </xf>
    <xf numFmtId="176" fontId="5" fillId="11" borderId="4" xfId="0" applyNumberFormat="1" applyFont="1" applyFill="1" applyBorder="1" applyAlignment="1">
      <alignment horizontal="center" vertical="center"/>
    </xf>
    <xf numFmtId="178" fontId="5" fillId="0" borderId="7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5" fillId="12" borderId="1" xfId="0" applyNumberFormat="1" applyFont="1" applyFill="1" applyBorder="1" applyAlignment="1">
      <alignment horizontal="center" vertical="center"/>
    </xf>
    <xf numFmtId="176" fontId="5" fillId="12" borderId="7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177" fontId="5" fillId="12" borderId="7" xfId="0" applyNumberFormat="1" applyFont="1" applyFill="1" applyBorder="1" applyAlignment="1">
      <alignment horizontal="center" vertical="center"/>
    </xf>
    <xf numFmtId="177" fontId="5" fillId="12" borderId="4" xfId="0" applyNumberFormat="1" applyFont="1" applyFill="1" applyBorder="1" applyAlignment="1">
      <alignment horizontal="center" vertical="center"/>
    </xf>
    <xf numFmtId="178" fontId="5" fillId="12" borderId="1" xfId="0" applyNumberFormat="1" applyFont="1" applyFill="1" applyBorder="1" applyAlignment="1">
      <alignment horizontal="center" vertical="center"/>
    </xf>
    <xf numFmtId="177" fontId="5" fillId="12" borderId="1" xfId="0" applyNumberFormat="1" applyFont="1" applyFill="1" applyBorder="1" applyAlignment="1">
      <alignment horizontal="center" vertical="center"/>
    </xf>
    <xf numFmtId="176" fontId="5" fillId="12" borderId="4" xfId="0" applyNumberFormat="1" applyFont="1" applyFill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178" fontId="5" fillId="12" borderId="7" xfId="0" applyNumberFormat="1" applyFont="1" applyFill="1" applyBorder="1" applyAlignment="1">
      <alignment horizontal="center" vertical="center"/>
    </xf>
    <xf numFmtId="178" fontId="5" fillId="12" borderId="4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vertical="top" wrapText="1"/>
    </xf>
    <xf numFmtId="0" fontId="0" fillId="0" borderId="0" xfId="0">
      <alignment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shrinkToFit="1"/>
    </xf>
  </cellXfs>
  <cellStyles count="7">
    <cellStyle name="パーセント" xfId="1" builtinId="5"/>
    <cellStyle name="標準" xfId="0" builtinId="0"/>
    <cellStyle name="標準 2" xfId="2"/>
    <cellStyle name="標準 3" xfId="3"/>
    <cellStyle name="標準 4" xfId="4"/>
    <cellStyle name="標準 5" xfId="5"/>
    <cellStyle name="標準 6" xfId="6"/>
  </cellStyles>
  <dxfs count="32"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仕掛け２</a:t>
            </a:r>
          </a:p>
        </c:rich>
      </c:tx>
      <c:layout>
        <c:manualLayout>
          <c:xMode val="edge"/>
          <c:yMode val="edge"/>
          <c:x val="0.3801804461942257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'検証２（USD JPY）'!$B$9:$B$60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33.5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'検証２（USD JPY）'!$C$9:$C$60</c:f>
              <c:numCache>
                <c:formatCode>#,##0\ </c:formatCode>
                <c:ptCount val="52"/>
                <c:pt idx="0">
                  <c:v>1000000</c:v>
                </c:pt>
                <c:pt idx="1">
                  <c:v>998697</c:v>
                </c:pt>
                <c:pt idx="2">
                  <c:v>968781</c:v>
                </c:pt>
                <c:pt idx="3">
                  <c:v>939893</c:v>
                </c:pt>
                <c:pt idx="4">
                  <c:v>983893</c:v>
                </c:pt>
                <c:pt idx="5">
                  <c:v>1059794</c:v>
                </c:pt>
                <c:pt idx="6">
                  <c:v>1046746</c:v>
                </c:pt>
                <c:pt idx="7">
                  <c:v>1015388</c:v>
                </c:pt>
                <c:pt idx="8">
                  <c:v>985077</c:v>
                </c:pt>
                <c:pt idx="9">
                  <c:v>1000128</c:v>
                </c:pt>
                <c:pt idx="10">
                  <c:v>996611</c:v>
                </c:pt>
                <c:pt idx="11">
                  <c:v>966793</c:v>
                </c:pt>
                <c:pt idx="12">
                  <c:v>937801</c:v>
                </c:pt>
                <c:pt idx="13">
                  <c:v>909811</c:v>
                </c:pt>
                <c:pt idx="14">
                  <c:v>882789</c:v>
                </c:pt>
                <c:pt idx="15">
                  <c:v>887381</c:v>
                </c:pt>
                <c:pt idx="16">
                  <c:v>860764</c:v>
                </c:pt>
                <c:pt idx="17">
                  <c:v>842703</c:v>
                </c:pt>
                <c:pt idx="18">
                  <c:v>906406</c:v>
                </c:pt>
                <c:pt idx="19">
                  <c:v>879332</c:v>
                </c:pt>
                <c:pt idx="20">
                  <c:v>939381</c:v>
                </c:pt>
                <c:pt idx="21">
                  <c:v>911381</c:v>
                </c:pt>
                <c:pt idx="22">
                  <c:v>884221</c:v>
                </c:pt>
                <c:pt idx="23">
                  <c:v>857876</c:v>
                </c:pt>
                <c:pt idx="24">
                  <c:v>860987</c:v>
                </c:pt>
                <c:pt idx="25">
                  <c:v>851775</c:v>
                </c:pt>
                <c:pt idx="26">
                  <c:v>829214</c:v>
                </c:pt>
                <c:pt idx="27">
                  <c:v>834754</c:v>
                </c:pt>
                <c:pt idx="28">
                  <c:v>809935</c:v>
                </c:pt>
                <c:pt idx="29">
                  <c:v>785639</c:v>
                </c:pt>
                <c:pt idx="30">
                  <c:v>762528</c:v>
                </c:pt>
                <c:pt idx="31">
                  <c:v>760854</c:v>
                </c:pt>
                <c:pt idx="32">
                  <c:v>738788</c:v>
                </c:pt>
                <c:pt idx="33">
                  <c:v>745096</c:v>
                </c:pt>
                <c:pt idx="34">
                  <c:v>735010</c:v>
                </c:pt>
                <c:pt idx="35">
                  <c:v>723060</c:v>
                </c:pt>
                <c:pt idx="36">
                  <c:v>701949</c:v>
                </c:pt>
                <c:pt idx="37">
                  <c:v>681235</c:v>
                </c:pt>
                <c:pt idx="38">
                  <c:v>691160</c:v>
                </c:pt>
                <c:pt idx="39">
                  <c:v>742293</c:v>
                </c:pt>
                <c:pt idx="40">
                  <c:v>720094</c:v>
                </c:pt>
                <c:pt idx="41">
                  <c:v>763738</c:v>
                </c:pt>
                <c:pt idx="42">
                  <c:v>760513</c:v>
                </c:pt>
                <c:pt idx="43">
                  <c:v>756125</c:v>
                </c:pt>
                <c:pt idx="44">
                  <c:v>733764</c:v>
                </c:pt>
                <c:pt idx="45">
                  <c:v>712242</c:v>
                </c:pt>
                <c:pt idx="46">
                  <c:v>733212</c:v>
                </c:pt>
                <c:pt idx="47">
                  <c:v>744356</c:v>
                </c:pt>
                <c:pt idx="48">
                  <c:v>749346</c:v>
                </c:pt>
                <c:pt idx="49">
                  <c:v>725284</c:v>
                </c:pt>
                <c:pt idx="50">
                  <c:v>687857</c:v>
                </c:pt>
                <c:pt idx="51">
                  <c:v>714177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'検証２（USD JPY）'!$B$9:$B$60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33.5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'検証２（USD JPY）'!$D$9:$D$60</c:f>
              <c:numCache>
                <c:formatCode>#,##0\ </c:formatCode>
                <c:ptCount val="52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74240"/>
        <c:axId val="150673064"/>
      </c:scatterChart>
      <c:valAx>
        <c:axId val="15067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0673064"/>
        <c:crosses val="autoZero"/>
        <c:crossBetween val="midCat"/>
      </c:valAx>
      <c:valAx>
        <c:axId val="15067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0674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　建値決済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'検証２（USD JPY）建値決済'!$B$9:$B$60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33.5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xVal>
          <c:yVal>
            <c:numRef>
              <c:f>'検証２（USD JPY）建値決済'!$C$9:$C$60</c:f>
              <c:numCache>
                <c:formatCode>#,##0\ </c:formatCode>
                <c:ptCount val="52"/>
                <c:pt idx="0">
                  <c:v>1000000</c:v>
                </c:pt>
                <c:pt idx="1">
                  <c:v>1000000</c:v>
                </c:pt>
                <c:pt idx="2">
                  <c:v>970084</c:v>
                </c:pt>
                <c:pt idx="3">
                  <c:v>941196</c:v>
                </c:pt>
                <c:pt idx="4">
                  <c:v>985196</c:v>
                </c:pt>
                <c:pt idx="5">
                  <c:v>985196</c:v>
                </c:pt>
                <c:pt idx="6">
                  <c:v>985196</c:v>
                </c:pt>
                <c:pt idx="7">
                  <c:v>985196</c:v>
                </c:pt>
                <c:pt idx="8">
                  <c:v>985196</c:v>
                </c:pt>
                <c:pt idx="9">
                  <c:v>1000247</c:v>
                </c:pt>
                <c:pt idx="10">
                  <c:v>996730</c:v>
                </c:pt>
                <c:pt idx="11">
                  <c:v>996730</c:v>
                </c:pt>
                <c:pt idx="12">
                  <c:v>966975</c:v>
                </c:pt>
                <c:pt idx="13">
                  <c:v>938215</c:v>
                </c:pt>
                <c:pt idx="14">
                  <c:v>910349</c:v>
                </c:pt>
                <c:pt idx="15">
                  <c:v>910349</c:v>
                </c:pt>
                <c:pt idx="16">
                  <c:v>883053</c:v>
                </c:pt>
                <c:pt idx="17">
                  <c:v>883053</c:v>
                </c:pt>
                <c:pt idx="18">
                  <c:v>949941</c:v>
                </c:pt>
                <c:pt idx="19">
                  <c:v>949941</c:v>
                </c:pt>
                <c:pt idx="20">
                  <c:v>1014731</c:v>
                </c:pt>
                <c:pt idx="21">
                  <c:v>984398</c:v>
                </c:pt>
                <c:pt idx="22">
                  <c:v>984398</c:v>
                </c:pt>
                <c:pt idx="23">
                  <c:v>955065</c:v>
                </c:pt>
                <c:pt idx="24">
                  <c:v>955065</c:v>
                </c:pt>
                <c:pt idx="25">
                  <c:v>955065</c:v>
                </c:pt>
                <c:pt idx="26">
                  <c:v>955065</c:v>
                </c:pt>
                <c:pt idx="27">
                  <c:v>955065</c:v>
                </c:pt>
                <c:pt idx="28">
                  <c:v>955065</c:v>
                </c:pt>
                <c:pt idx="29">
                  <c:v>926720</c:v>
                </c:pt>
                <c:pt idx="30">
                  <c:v>926720</c:v>
                </c:pt>
                <c:pt idx="31">
                  <c:v>926720</c:v>
                </c:pt>
                <c:pt idx="32">
                  <c:v>898933</c:v>
                </c:pt>
                <c:pt idx="33">
                  <c:v>906683</c:v>
                </c:pt>
                <c:pt idx="34">
                  <c:v>894580</c:v>
                </c:pt>
                <c:pt idx="35">
                  <c:v>894580</c:v>
                </c:pt>
                <c:pt idx="36">
                  <c:v>894580</c:v>
                </c:pt>
                <c:pt idx="37">
                  <c:v>868136</c:v>
                </c:pt>
                <c:pt idx="38">
                  <c:v>880876</c:v>
                </c:pt>
                <c:pt idx="39">
                  <c:v>946431</c:v>
                </c:pt>
                <c:pt idx="40">
                  <c:v>918065</c:v>
                </c:pt>
                <c:pt idx="41">
                  <c:v>973832</c:v>
                </c:pt>
                <c:pt idx="42">
                  <c:v>973832</c:v>
                </c:pt>
                <c:pt idx="43">
                  <c:v>973832</c:v>
                </c:pt>
                <c:pt idx="44">
                  <c:v>944649</c:v>
                </c:pt>
                <c:pt idx="45">
                  <c:v>916505</c:v>
                </c:pt>
                <c:pt idx="46">
                  <c:v>943729</c:v>
                </c:pt>
                <c:pt idx="47">
                  <c:v>943729</c:v>
                </c:pt>
                <c:pt idx="48">
                  <c:v>950099</c:v>
                </c:pt>
                <c:pt idx="49">
                  <c:v>950099</c:v>
                </c:pt>
                <c:pt idx="50">
                  <c:v>900667</c:v>
                </c:pt>
                <c:pt idx="51">
                  <c:v>900667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73848"/>
        <c:axId val="346524688"/>
      </c:scatterChart>
      <c:valAx>
        <c:axId val="150673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6524688"/>
        <c:crosses val="autoZero"/>
        <c:crossBetween val="midCat"/>
      </c:valAx>
      <c:valAx>
        <c:axId val="346524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0673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46194</xdr:colOff>
      <xdr:row>0</xdr:row>
      <xdr:rowOff>0</xdr:rowOff>
    </xdr:from>
    <xdr:to>
      <xdr:col>50</xdr:col>
      <xdr:colOff>334830</xdr:colOff>
      <xdr:row>7</xdr:row>
      <xdr:rowOff>815108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11558</xdr:colOff>
      <xdr:row>0</xdr:row>
      <xdr:rowOff>152401</xdr:rowOff>
    </xdr:from>
    <xdr:to>
      <xdr:col>52</xdr:col>
      <xdr:colOff>300194</xdr:colOff>
      <xdr:row>7</xdr:row>
      <xdr:rowOff>967510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333829</xdr:colOff>
      <xdr:row>34</xdr:row>
      <xdr:rowOff>106135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188646</xdr:rowOff>
    </xdr:from>
    <xdr:to>
      <xdr:col>16</xdr:col>
      <xdr:colOff>399143</xdr:colOff>
      <xdr:row>61</xdr:row>
      <xdr:rowOff>152927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41646"/>
          <a:ext cx="10559143" cy="6631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136071</xdr:rowOff>
    </xdr:from>
    <xdr:to>
      <xdr:col>16</xdr:col>
      <xdr:colOff>333829</xdr:colOff>
      <xdr:row>88</xdr:row>
      <xdr:rowOff>78919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2798"/>
          <a:ext cx="10124374" cy="5600121"/>
        </a:xfrm>
        <a:prstGeom prst="rect">
          <a:avLst/>
        </a:prstGeom>
      </xdr:spPr>
    </xdr:pic>
    <xdr:clientData/>
  </xdr:twoCellAnchor>
  <xdr:twoCellAnchor editAs="absolute">
    <xdr:from>
      <xdr:col>0</xdr:col>
      <xdr:colOff>235857</xdr:colOff>
      <xdr:row>1</xdr:row>
      <xdr:rowOff>0</xdr:rowOff>
    </xdr:from>
    <xdr:to>
      <xdr:col>7</xdr:col>
      <xdr:colOff>518721</xdr:colOff>
      <xdr:row>9</xdr:row>
      <xdr:rowOff>20865</xdr:rowOff>
    </xdr:to>
    <xdr:sp macro="" textlink="" fLocksText="0">
      <xdr:nvSpPr>
        <xdr:cNvPr id="11" name="Text Box 12"/>
        <xdr:cNvSpPr txBox="1">
          <a:spLocks noChangeArrowheads="1"/>
        </xdr:cNvSpPr>
      </xdr:nvSpPr>
      <xdr:spPr bwMode="auto">
        <a:xfrm>
          <a:off x="235857" y="163286"/>
          <a:ext cx="4537364" cy="1327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青の□が負け、オレンジの□が勝ちトレードです。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□の左端が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EB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の左足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です。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□の上下端が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EB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の右足の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ent　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＆　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stop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です。</a:t>
          </a:r>
        </a:p>
        <a:p>
          <a:pPr algn="l" rtl="0">
            <a:lnSpc>
              <a:spcPts val="19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勝ちトレードのみ、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ext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を矢印で記入しています。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よろしくお願いいたします。</a:t>
          </a:r>
        </a:p>
        <a:p>
          <a:pPr algn="l" rtl="0">
            <a:lnSpc>
              <a:spcPts val="1900"/>
            </a:lnSpc>
            <a:defRPr sz="1000"/>
          </a:pPr>
          <a:endParaRPr lang="ja-JP" altLang="en-US" sz="16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9</xdr:col>
      <xdr:colOff>431800</xdr:colOff>
      <xdr:row>92</xdr:row>
      <xdr:rowOff>6351</xdr:rowOff>
    </xdr:from>
    <xdr:to>
      <xdr:col>13</xdr:col>
      <xdr:colOff>482600</xdr:colOff>
      <xdr:row>92</xdr:row>
      <xdr:rowOff>6351</xdr:rowOff>
    </xdr:to>
    <xdr:cxnSp macro="">
      <xdr:nvCxnSpPr>
        <xdr:cNvPr id="6724" name="直線コネクタ 21"/>
        <xdr:cNvCxnSpPr>
          <a:cxnSpLocks noChangeShapeType="1"/>
        </xdr:cNvCxnSpPr>
      </xdr:nvCxnSpPr>
      <xdr:spPr bwMode="auto">
        <a:xfrm>
          <a:off x="5938982" y="14876896"/>
          <a:ext cx="2498436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596900</xdr:colOff>
      <xdr:row>91</xdr:row>
      <xdr:rowOff>50800</xdr:rowOff>
    </xdr:from>
    <xdr:to>
      <xdr:col>13</xdr:col>
      <xdr:colOff>450850</xdr:colOff>
      <xdr:row>91</xdr:row>
      <xdr:rowOff>50800</xdr:rowOff>
    </xdr:to>
    <xdr:cxnSp macro="">
      <xdr:nvCxnSpPr>
        <xdr:cNvPr id="6725" name="直線コネクタ 21"/>
        <xdr:cNvCxnSpPr>
          <a:cxnSpLocks noChangeShapeType="1"/>
        </xdr:cNvCxnSpPr>
      </xdr:nvCxnSpPr>
      <xdr:spPr bwMode="auto">
        <a:xfrm>
          <a:off x="7939809" y="14759709"/>
          <a:ext cx="465859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400952</xdr:colOff>
      <xdr:row>95</xdr:row>
      <xdr:rowOff>28122</xdr:rowOff>
    </xdr:from>
    <xdr:to>
      <xdr:col>10</xdr:col>
      <xdr:colOff>400952</xdr:colOff>
      <xdr:row>105</xdr:row>
      <xdr:rowOff>72572</xdr:rowOff>
    </xdr:to>
    <xdr:cxnSp macro="">
      <xdr:nvCxnSpPr>
        <xdr:cNvPr id="50" name="直線コネクタ 20"/>
        <xdr:cNvCxnSpPr>
          <a:cxnSpLocks noChangeShapeType="1"/>
        </xdr:cNvCxnSpPr>
      </xdr:nvCxnSpPr>
      <xdr:spPr bwMode="auto">
        <a:xfrm>
          <a:off x="6520043" y="15383577"/>
          <a:ext cx="0" cy="1660813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544286</xdr:colOff>
      <xdr:row>105</xdr:row>
      <xdr:rowOff>81644</xdr:rowOff>
    </xdr:from>
    <xdr:to>
      <xdr:col>11</xdr:col>
      <xdr:colOff>335643</xdr:colOff>
      <xdr:row>105</xdr:row>
      <xdr:rowOff>81644</xdr:rowOff>
    </xdr:to>
    <xdr:cxnSp macro="">
      <xdr:nvCxnSpPr>
        <xdr:cNvPr id="51" name="直線コネクタ 14"/>
        <xdr:cNvCxnSpPr>
          <a:cxnSpLocks noChangeShapeType="1"/>
        </xdr:cNvCxnSpPr>
      </xdr:nvCxnSpPr>
      <xdr:spPr bwMode="auto">
        <a:xfrm>
          <a:off x="4215741" y="17053462"/>
          <a:ext cx="2850902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206828</xdr:colOff>
      <xdr:row>99</xdr:row>
      <xdr:rowOff>52615</xdr:rowOff>
    </xdr:from>
    <xdr:to>
      <xdr:col>11</xdr:col>
      <xdr:colOff>326571</xdr:colOff>
      <xdr:row>99</xdr:row>
      <xdr:rowOff>52615</xdr:rowOff>
    </xdr:to>
    <xdr:cxnSp macro="">
      <xdr:nvCxnSpPr>
        <xdr:cNvPr id="54" name="直線コネクタ 14"/>
        <xdr:cNvCxnSpPr>
          <a:cxnSpLocks noChangeShapeType="1"/>
        </xdr:cNvCxnSpPr>
      </xdr:nvCxnSpPr>
      <xdr:spPr bwMode="auto">
        <a:xfrm>
          <a:off x="5714010" y="16054615"/>
          <a:ext cx="1343561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408214</xdr:colOff>
      <xdr:row>95</xdr:row>
      <xdr:rowOff>23587</xdr:rowOff>
    </xdr:from>
    <xdr:to>
      <xdr:col>11</xdr:col>
      <xdr:colOff>371928</xdr:colOff>
      <xdr:row>95</xdr:row>
      <xdr:rowOff>23587</xdr:rowOff>
    </xdr:to>
    <xdr:cxnSp macro="">
      <xdr:nvCxnSpPr>
        <xdr:cNvPr id="56" name="直線コネクタ 14"/>
        <xdr:cNvCxnSpPr>
          <a:cxnSpLocks noChangeShapeType="1"/>
        </xdr:cNvCxnSpPr>
      </xdr:nvCxnSpPr>
      <xdr:spPr bwMode="auto">
        <a:xfrm>
          <a:off x="6527305" y="15379042"/>
          <a:ext cx="575623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72566</xdr:colOff>
      <xdr:row>95</xdr:row>
      <xdr:rowOff>35379</xdr:rowOff>
    </xdr:from>
    <xdr:to>
      <xdr:col>11</xdr:col>
      <xdr:colOff>72566</xdr:colOff>
      <xdr:row>99</xdr:row>
      <xdr:rowOff>63500</xdr:rowOff>
    </xdr:to>
    <xdr:cxnSp macro="">
      <xdr:nvCxnSpPr>
        <xdr:cNvPr id="61" name="直線コネクタ 20"/>
        <xdr:cNvCxnSpPr>
          <a:cxnSpLocks noChangeShapeType="1"/>
        </xdr:cNvCxnSpPr>
      </xdr:nvCxnSpPr>
      <xdr:spPr bwMode="auto">
        <a:xfrm>
          <a:off x="6803566" y="15390834"/>
          <a:ext cx="0" cy="674666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129717</xdr:colOff>
      <xdr:row>96</xdr:row>
      <xdr:rowOff>4536</xdr:rowOff>
    </xdr:from>
    <xdr:to>
      <xdr:col>11</xdr:col>
      <xdr:colOff>565147</xdr:colOff>
      <xdr:row>104</xdr:row>
      <xdr:rowOff>117929</xdr:rowOff>
    </xdr:to>
    <xdr:sp macro="" textlink="">
      <xdr:nvSpPr>
        <xdr:cNvPr id="52" name="上矢印 51"/>
        <xdr:cNvSpPr/>
      </xdr:nvSpPr>
      <xdr:spPr bwMode="auto">
        <a:xfrm>
          <a:off x="6860717" y="15521627"/>
          <a:ext cx="435430" cy="140648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9</a:t>
          </a:r>
        </a:p>
        <a:p>
          <a:pPr algn="ctr"/>
          <a:r>
            <a:rPr kumimoji="1" lang="ja-JP" altLang="en-US" sz="1200" baseline="0"/>
            <a:t>・</a:t>
          </a:r>
          <a:r>
            <a:rPr kumimoji="1" lang="en-US" altLang="ja-JP" sz="1200" baseline="0"/>
            <a:t>10e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 editAs="oneCell">
    <xdr:from>
      <xdr:col>0</xdr:col>
      <xdr:colOff>0</xdr:colOff>
      <xdr:row>80</xdr:row>
      <xdr:rowOff>59284</xdr:rowOff>
    </xdr:from>
    <xdr:to>
      <xdr:col>16</xdr:col>
      <xdr:colOff>333829</xdr:colOff>
      <xdr:row>115</xdr:row>
      <xdr:rowOff>2133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90193"/>
          <a:ext cx="10124374" cy="56001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118569</xdr:rowOff>
    </xdr:from>
    <xdr:to>
      <xdr:col>16</xdr:col>
      <xdr:colOff>333829</xdr:colOff>
      <xdr:row>141</xdr:row>
      <xdr:rowOff>61419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9981"/>
          <a:ext cx="10135241" cy="56952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14571</xdr:rowOff>
    </xdr:from>
    <xdr:to>
      <xdr:col>16</xdr:col>
      <xdr:colOff>333829</xdr:colOff>
      <xdr:row>167</xdr:row>
      <xdr:rowOff>120705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12207"/>
          <a:ext cx="10124374" cy="5601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110141</xdr:rowOff>
    </xdr:from>
    <xdr:to>
      <xdr:col>16</xdr:col>
      <xdr:colOff>333829</xdr:colOff>
      <xdr:row>194</xdr:row>
      <xdr:rowOff>52990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0323"/>
          <a:ext cx="10124374" cy="56001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133143</xdr:rowOff>
    </xdr:from>
    <xdr:to>
      <xdr:col>16</xdr:col>
      <xdr:colOff>333829</xdr:colOff>
      <xdr:row>220</xdr:row>
      <xdr:rowOff>75991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35870"/>
          <a:ext cx="10124374" cy="5600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56357</xdr:rowOff>
    </xdr:from>
    <xdr:to>
      <xdr:col>16</xdr:col>
      <xdr:colOff>333829</xdr:colOff>
      <xdr:row>247</xdr:row>
      <xdr:rowOff>855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23266"/>
          <a:ext cx="10124374" cy="5601771"/>
        </a:xfrm>
        <a:prstGeom prst="rect">
          <a:avLst/>
        </a:prstGeom>
      </xdr:spPr>
    </xdr:pic>
    <xdr:clientData/>
  </xdr:twoCellAnchor>
  <xdr:twoCellAnchor>
    <xdr:from>
      <xdr:col>10</xdr:col>
      <xdr:colOff>381000</xdr:colOff>
      <xdr:row>69</xdr:row>
      <xdr:rowOff>72572</xdr:rowOff>
    </xdr:from>
    <xdr:to>
      <xdr:col>15</xdr:col>
      <xdr:colOff>374649</xdr:colOff>
      <xdr:row>69</xdr:row>
      <xdr:rowOff>72572</xdr:rowOff>
    </xdr:to>
    <xdr:cxnSp macro="">
      <xdr:nvCxnSpPr>
        <xdr:cNvPr id="44" name="直線コネクタ 14"/>
        <xdr:cNvCxnSpPr>
          <a:cxnSpLocks noChangeShapeType="1"/>
        </xdr:cNvCxnSpPr>
      </xdr:nvCxnSpPr>
      <xdr:spPr bwMode="auto">
        <a:xfrm>
          <a:off x="6500091" y="11225481"/>
          <a:ext cx="3053194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79826</xdr:colOff>
      <xdr:row>62</xdr:row>
      <xdr:rowOff>24493</xdr:rowOff>
    </xdr:from>
    <xdr:to>
      <xdr:col>15</xdr:col>
      <xdr:colOff>79826</xdr:colOff>
      <xdr:row>69</xdr:row>
      <xdr:rowOff>45357</xdr:rowOff>
    </xdr:to>
    <xdr:cxnSp macro="">
      <xdr:nvCxnSpPr>
        <xdr:cNvPr id="46" name="直線コネクタ 20"/>
        <xdr:cNvCxnSpPr>
          <a:cxnSpLocks noChangeShapeType="1"/>
        </xdr:cNvCxnSpPr>
      </xdr:nvCxnSpPr>
      <xdr:spPr bwMode="auto">
        <a:xfrm>
          <a:off x="9258462" y="10045948"/>
          <a:ext cx="0" cy="1152318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146049</xdr:colOff>
      <xdr:row>63</xdr:row>
      <xdr:rowOff>64408</xdr:rowOff>
    </xdr:from>
    <xdr:to>
      <xdr:col>15</xdr:col>
      <xdr:colOff>581479</xdr:colOff>
      <xdr:row>71</xdr:row>
      <xdr:rowOff>24493</xdr:rowOff>
    </xdr:to>
    <xdr:sp macro="" textlink="">
      <xdr:nvSpPr>
        <xdr:cNvPr id="47" name="上矢印 46"/>
        <xdr:cNvSpPr/>
      </xdr:nvSpPr>
      <xdr:spPr bwMode="auto">
        <a:xfrm>
          <a:off x="9324685" y="10247499"/>
          <a:ext cx="435430" cy="1253176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5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14</xdr:col>
      <xdr:colOff>362857</xdr:colOff>
      <xdr:row>62</xdr:row>
      <xdr:rowOff>16332</xdr:rowOff>
    </xdr:from>
    <xdr:to>
      <xdr:col>15</xdr:col>
      <xdr:colOff>300263</xdr:colOff>
      <xdr:row>62</xdr:row>
      <xdr:rowOff>16332</xdr:rowOff>
    </xdr:to>
    <xdr:cxnSp macro="">
      <xdr:nvCxnSpPr>
        <xdr:cNvPr id="55" name="直線コネクタ 14"/>
        <xdr:cNvCxnSpPr>
          <a:cxnSpLocks noChangeShapeType="1"/>
        </xdr:cNvCxnSpPr>
      </xdr:nvCxnSpPr>
      <xdr:spPr bwMode="auto">
        <a:xfrm>
          <a:off x="8929584" y="10037787"/>
          <a:ext cx="549315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403412</xdr:colOff>
      <xdr:row>44</xdr:row>
      <xdr:rowOff>61028</xdr:rowOff>
    </xdr:from>
    <xdr:to>
      <xdr:col>12</xdr:col>
      <xdr:colOff>494858</xdr:colOff>
      <xdr:row>44</xdr:row>
      <xdr:rowOff>61028</xdr:rowOff>
    </xdr:to>
    <xdr:cxnSp macro="">
      <xdr:nvCxnSpPr>
        <xdr:cNvPr id="57" name="直線コネクタ 14"/>
        <xdr:cNvCxnSpPr>
          <a:cxnSpLocks noChangeShapeType="1"/>
        </xdr:cNvCxnSpPr>
      </xdr:nvCxnSpPr>
      <xdr:spPr bwMode="auto">
        <a:xfrm>
          <a:off x="5916706" y="7292557"/>
          <a:ext cx="1929211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28212</xdr:colOff>
      <xdr:row>41</xdr:row>
      <xdr:rowOff>5477</xdr:rowOff>
    </xdr:from>
    <xdr:to>
      <xdr:col>12</xdr:col>
      <xdr:colOff>28212</xdr:colOff>
      <xdr:row>44</xdr:row>
      <xdr:rowOff>74706</xdr:rowOff>
    </xdr:to>
    <xdr:cxnSp macro="">
      <xdr:nvCxnSpPr>
        <xdr:cNvPr id="58" name="直線コネクタ 20"/>
        <xdr:cNvCxnSpPr>
          <a:cxnSpLocks noChangeShapeType="1"/>
        </xdr:cNvCxnSpPr>
      </xdr:nvCxnSpPr>
      <xdr:spPr bwMode="auto">
        <a:xfrm>
          <a:off x="7379271" y="6743948"/>
          <a:ext cx="0" cy="562287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348435</xdr:colOff>
      <xdr:row>42</xdr:row>
      <xdr:rowOff>52862</xdr:rowOff>
    </xdr:from>
    <xdr:to>
      <xdr:col>13</xdr:col>
      <xdr:colOff>171277</xdr:colOff>
      <xdr:row>48</xdr:row>
      <xdr:rowOff>52294</xdr:rowOff>
    </xdr:to>
    <xdr:sp macro="" textlink="">
      <xdr:nvSpPr>
        <xdr:cNvPr id="59" name="上矢印 58"/>
        <xdr:cNvSpPr/>
      </xdr:nvSpPr>
      <xdr:spPr bwMode="auto">
        <a:xfrm>
          <a:off x="7699494" y="6955686"/>
          <a:ext cx="435430" cy="9855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4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11</xdr:col>
      <xdr:colOff>311242</xdr:colOff>
      <xdr:row>40</xdr:row>
      <xdr:rowOff>161669</xdr:rowOff>
    </xdr:from>
    <xdr:to>
      <xdr:col>12</xdr:col>
      <xdr:colOff>248649</xdr:colOff>
      <xdr:row>40</xdr:row>
      <xdr:rowOff>161669</xdr:rowOff>
    </xdr:to>
    <xdr:cxnSp macro="">
      <xdr:nvCxnSpPr>
        <xdr:cNvPr id="60" name="直線コネクタ 14"/>
        <xdr:cNvCxnSpPr>
          <a:cxnSpLocks noChangeShapeType="1"/>
        </xdr:cNvCxnSpPr>
      </xdr:nvCxnSpPr>
      <xdr:spPr bwMode="auto">
        <a:xfrm>
          <a:off x="7049713" y="6735787"/>
          <a:ext cx="549995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74705</xdr:colOff>
      <xdr:row>123</xdr:row>
      <xdr:rowOff>101064</xdr:rowOff>
    </xdr:from>
    <xdr:to>
      <xdr:col>8</xdr:col>
      <xdr:colOff>22412</xdr:colOff>
      <xdr:row>123</xdr:row>
      <xdr:rowOff>101064</xdr:rowOff>
    </xdr:to>
    <xdr:cxnSp macro="">
      <xdr:nvCxnSpPr>
        <xdr:cNvPr id="62" name="直線コネクタ 14"/>
        <xdr:cNvCxnSpPr>
          <a:cxnSpLocks noChangeShapeType="1"/>
        </xdr:cNvCxnSpPr>
      </xdr:nvCxnSpPr>
      <xdr:spPr bwMode="auto">
        <a:xfrm>
          <a:off x="3137646" y="20316476"/>
          <a:ext cx="1785472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162003</xdr:colOff>
      <xdr:row>123</xdr:row>
      <xdr:rowOff>127691</xdr:rowOff>
    </xdr:from>
    <xdr:to>
      <xdr:col>7</xdr:col>
      <xdr:colOff>162003</xdr:colOff>
      <xdr:row>128</xdr:row>
      <xdr:rowOff>127000</xdr:rowOff>
    </xdr:to>
    <xdr:cxnSp macro="">
      <xdr:nvCxnSpPr>
        <xdr:cNvPr id="63" name="直線コネクタ 20"/>
        <xdr:cNvCxnSpPr>
          <a:cxnSpLocks noChangeShapeType="1"/>
        </xdr:cNvCxnSpPr>
      </xdr:nvCxnSpPr>
      <xdr:spPr bwMode="auto">
        <a:xfrm>
          <a:off x="4450121" y="20343103"/>
          <a:ext cx="0" cy="821073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489696</xdr:colOff>
      <xdr:row>130</xdr:row>
      <xdr:rowOff>160135</xdr:rowOff>
    </xdr:from>
    <xdr:to>
      <xdr:col>8</xdr:col>
      <xdr:colOff>312538</xdr:colOff>
      <xdr:row>136</xdr:row>
      <xdr:rowOff>127000</xdr:rowOff>
    </xdr:to>
    <xdr:sp macro="" textlink="">
      <xdr:nvSpPr>
        <xdr:cNvPr id="64" name="上矢印 63"/>
        <xdr:cNvSpPr/>
      </xdr:nvSpPr>
      <xdr:spPr bwMode="auto">
        <a:xfrm>
          <a:off x="4777814" y="21526017"/>
          <a:ext cx="435430" cy="952983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9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7</xdr:col>
      <xdr:colOff>4268</xdr:colOff>
      <xdr:row>128</xdr:row>
      <xdr:rowOff>112060</xdr:rowOff>
    </xdr:from>
    <xdr:to>
      <xdr:col>8</xdr:col>
      <xdr:colOff>82176</xdr:colOff>
      <xdr:row>128</xdr:row>
      <xdr:rowOff>112060</xdr:rowOff>
    </xdr:to>
    <xdr:cxnSp macro="">
      <xdr:nvCxnSpPr>
        <xdr:cNvPr id="65" name="直線コネクタ 14"/>
        <xdr:cNvCxnSpPr>
          <a:cxnSpLocks noChangeShapeType="1"/>
        </xdr:cNvCxnSpPr>
      </xdr:nvCxnSpPr>
      <xdr:spPr bwMode="auto">
        <a:xfrm>
          <a:off x="4292386" y="21149236"/>
          <a:ext cx="690496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455707</xdr:colOff>
      <xdr:row>228</xdr:row>
      <xdr:rowOff>145888</xdr:rowOff>
    </xdr:from>
    <xdr:to>
      <xdr:col>12</xdr:col>
      <xdr:colOff>470647</xdr:colOff>
      <xdr:row>228</xdr:row>
      <xdr:rowOff>145888</xdr:rowOff>
    </xdr:to>
    <xdr:cxnSp macro="">
      <xdr:nvCxnSpPr>
        <xdr:cNvPr id="70" name="直線コネクタ 14"/>
        <xdr:cNvCxnSpPr>
          <a:cxnSpLocks noChangeShapeType="1"/>
        </xdr:cNvCxnSpPr>
      </xdr:nvCxnSpPr>
      <xdr:spPr bwMode="auto">
        <a:xfrm>
          <a:off x="6581589" y="37618359"/>
          <a:ext cx="1240117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87298</xdr:colOff>
      <xdr:row>228</xdr:row>
      <xdr:rowOff>150101</xdr:rowOff>
    </xdr:from>
    <xdr:to>
      <xdr:col>12</xdr:col>
      <xdr:colOff>87298</xdr:colOff>
      <xdr:row>230</xdr:row>
      <xdr:rowOff>14942</xdr:rowOff>
    </xdr:to>
    <xdr:cxnSp macro="">
      <xdr:nvCxnSpPr>
        <xdr:cNvPr id="71" name="直線コネクタ 20"/>
        <xdr:cNvCxnSpPr>
          <a:cxnSpLocks noChangeShapeType="1"/>
        </xdr:cNvCxnSpPr>
      </xdr:nvCxnSpPr>
      <xdr:spPr bwMode="auto">
        <a:xfrm>
          <a:off x="7438357" y="37622572"/>
          <a:ext cx="0" cy="193546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325345</xdr:colOff>
      <xdr:row>231</xdr:row>
      <xdr:rowOff>70489</xdr:rowOff>
    </xdr:from>
    <xdr:to>
      <xdr:col>13</xdr:col>
      <xdr:colOff>148187</xdr:colOff>
      <xdr:row>236</xdr:row>
      <xdr:rowOff>112060</xdr:rowOff>
    </xdr:to>
    <xdr:sp macro="" textlink="">
      <xdr:nvSpPr>
        <xdr:cNvPr id="72" name="上矢印 71"/>
        <xdr:cNvSpPr/>
      </xdr:nvSpPr>
      <xdr:spPr bwMode="auto">
        <a:xfrm>
          <a:off x="7676404" y="38036018"/>
          <a:ext cx="435430" cy="863336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15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11</xdr:col>
      <xdr:colOff>93915</xdr:colOff>
      <xdr:row>229</xdr:row>
      <xdr:rowOff>149411</xdr:rowOff>
    </xdr:from>
    <xdr:to>
      <xdr:col>12</xdr:col>
      <xdr:colOff>463176</xdr:colOff>
      <xdr:row>229</xdr:row>
      <xdr:rowOff>149411</xdr:rowOff>
    </xdr:to>
    <xdr:cxnSp macro="">
      <xdr:nvCxnSpPr>
        <xdr:cNvPr id="73" name="直線コネクタ 14"/>
        <xdr:cNvCxnSpPr>
          <a:cxnSpLocks noChangeShapeType="1"/>
        </xdr:cNvCxnSpPr>
      </xdr:nvCxnSpPr>
      <xdr:spPr bwMode="auto">
        <a:xfrm>
          <a:off x="6832386" y="37786235"/>
          <a:ext cx="981849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0</xdr:col>
      <xdr:colOff>0</xdr:colOff>
      <xdr:row>239</xdr:row>
      <xdr:rowOff>0</xdr:rowOff>
    </xdr:from>
    <xdr:to>
      <xdr:col>16</xdr:col>
      <xdr:colOff>256988</xdr:colOff>
      <xdr:row>273</xdr:row>
      <xdr:rowOff>69850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31091"/>
          <a:ext cx="10047533" cy="5565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34546</xdr:rowOff>
    </xdr:from>
    <xdr:to>
      <xdr:col>16</xdr:col>
      <xdr:colOff>256988</xdr:colOff>
      <xdr:row>299</xdr:row>
      <xdr:rowOff>101678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68182"/>
          <a:ext cx="10047533" cy="5562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66375</xdr:rowOff>
    </xdr:from>
    <xdr:to>
      <xdr:col>16</xdr:col>
      <xdr:colOff>256988</xdr:colOff>
      <xdr:row>325</xdr:row>
      <xdr:rowOff>133507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02557"/>
          <a:ext cx="10047533" cy="5562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75113</xdr:rowOff>
    </xdr:from>
    <xdr:to>
      <xdr:col>16</xdr:col>
      <xdr:colOff>256309</xdr:colOff>
      <xdr:row>351</xdr:row>
      <xdr:rowOff>142245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13840"/>
          <a:ext cx="10046854" cy="5562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26122</xdr:rowOff>
    </xdr:from>
    <xdr:to>
      <xdr:col>16</xdr:col>
      <xdr:colOff>256309</xdr:colOff>
      <xdr:row>377</xdr:row>
      <xdr:rowOff>93255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67395"/>
          <a:ext cx="10046854" cy="5562769"/>
        </a:xfrm>
        <a:prstGeom prst="rect">
          <a:avLst/>
        </a:prstGeom>
      </xdr:spPr>
    </xdr:pic>
    <xdr:clientData/>
  </xdr:twoCellAnchor>
  <xdr:twoCellAnchor>
    <xdr:from>
      <xdr:col>8</xdr:col>
      <xdr:colOff>164353</xdr:colOff>
      <xdr:row>304</xdr:row>
      <xdr:rowOff>48770</xdr:rowOff>
    </xdr:from>
    <xdr:to>
      <xdr:col>10</xdr:col>
      <xdr:colOff>366059</xdr:colOff>
      <xdr:row>304</xdr:row>
      <xdr:rowOff>48770</xdr:rowOff>
    </xdr:to>
    <xdr:cxnSp macro="">
      <xdr:nvCxnSpPr>
        <xdr:cNvPr id="80" name="直線コネクタ 14"/>
        <xdr:cNvCxnSpPr>
          <a:cxnSpLocks noChangeShapeType="1"/>
        </xdr:cNvCxnSpPr>
      </xdr:nvCxnSpPr>
      <xdr:spPr bwMode="auto">
        <a:xfrm>
          <a:off x="5065059" y="50012064"/>
          <a:ext cx="1426882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433294</xdr:colOff>
      <xdr:row>304</xdr:row>
      <xdr:rowOff>112059</xdr:rowOff>
    </xdr:from>
    <xdr:to>
      <xdr:col>9</xdr:col>
      <xdr:colOff>445886</xdr:colOff>
      <xdr:row>309</xdr:row>
      <xdr:rowOff>163496</xdr:rowOff>
    </xdr:to>
    <xdr:cxnSp macro="">
      <xdr:nvCxnSpPr>
        <xdr:cNvPr id="81" name="直線コネクタ 20"/>
        <xdr:cNvCxnSpPr>
          <a:cxnSpLocks noChangeShapeType="1"/>
        </xdr:cNvCxnSpPr>
      </xdr:nvCxnSpPr>
      <xdr:spPr bwMode="auto">
        <a:xfrm>
          <a:off x="5946588" y="50075353"/>
          <a:ext cx="12592" cy="873202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138580</xdr:colOff>
      <xdr:row>312</xdr:row>
      <xdr:rowOff>92901</xdr:rowOff>
    </xdr:from>
    <xdr:to>
      <xdr:col>10</xdr:col>
      <xdr:colOff>574010</xdr:colOff>
      <xdr:row>318</xdr:row>
      <xdr:rowOff>29884</xdr:rowOff>
    </xdr:to>
    <xdr:sp macro="" textlink="">
      <xdr:nvSpPr>
        <xdr:cNvPr id="82" name="上矢印 81"/>
        <xdr:cNvSpPr/>
      </xdr:nvSpPr>
      <xdr:spPr bwMode="auto">
        <a:xfrm>
          <a:off x="6264462" y="51371019"/>
          <a:ext cx="435430" cy="923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18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9</xdr:col>
      <xdr:colOff>71504</xdr:colOff>
      <xdr:row>310</xdr:row>
      <xdr:rowOff>14941</xdr:rowOff>
    </xdr:from>
    <xdr:to>
      <xdr:col>10</xdr:col>
      <xdr:colOff>366059</xdr:colOff>
      <xdr:row>310</xdr:row>
      <xdr:rowOff>14941</xdr:rowOff>
    </xdr:to>
    <xdr:cxnSp macro="">
      <xdr:nvCxnSpPr>
        <xdr:cNvPr id="83" name="直線コネクタ 14"/>
        <xdr:cNvCxnSpPr>
          <a:cxnSpLocks noChangeShapeType="1"/>
        </xdr:cNvCxnSpPr>
      </xdr:nvCxnSpPr>
      <xdr:spPr bwMode="auto">
        <a:xfrm>
          <a:off x="5584798" y="50964353"/>
          <a:ext cx="907143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410883</xdr:colOff>
      <xdr:row>362</xdr:row>
      <xdr:rowOff>101063</xdr:rowOff>
    </xdr:from>
    <xdr:to>
      <xdr:col>6</xdr:col>
      <xdr:colOff>104589</xdr:colOff>
      <xdr:row>362</xdr:row>
      <xdr:rowOff>101063</xdr:rowOff>
    </xdr:to>
    <xdr:cxnSp macro="">
      <xdr:nvCxnSpPr>
        <xdr:cNvPr id="88" name="直線コネクタ 14"/>
        <xdr:cNvCxnSpPr>
          <a:cxnSpLocks noChangeShapeType="1"/>
        </xdr:cNvCxnSpPr>
      </xdr:nvCxnSpPr>
      <xdr:spPr bwMode="auto">
        <a:xfrm>
          <a:off x="2861236" y="59596828"/>
          <a:ext cx="918882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87297</xdr:colOff>
      <xdr:row>358</xdr:row>
      <xdr:rowOff>105279</xdr:rowOff>
    </xdr:from>
    <xdr:to>
      <xdr:col>5</xdr:col>
      <xdr:colOff>87297</xdr:colOff>
      <xdr:row>362</xdr:row>
      <xdr:rowOff>97118</xdr:rowOff>
    </xdr:to>
    <xdr:cxnSp macro="">
      <xdr:nvCxnSpPr>
        <xdr:cNvPr id="89" name="直線コネクタ 20"/>
        <xdr:cNvCxnSpPr>
          <a:cxnSpLocks noChangeShapeType="1"/>
        </xdr:cNvCxnSpPr>
      </xdr:nvCxnSpPr>
      <xdr:spPr bwMode="auto">
        <a:xfrm>
          <a:off x="3150238" y="58943632"/>
          <a:ext cx="0" cy="649251"/>
        </a:xfrm>
        <a:prstGeom prst="line">
          <a:avLst/>
        </a:prstGeom>
        <a:noFill/>
        <a:ln w="69850" algn="ctr">
          <a:solidFill>
            <a:srgbClr val="FF6600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377638</xdr:colOff>
      <xdr:row>358</xdr:row>
      <xdr:rowOff>55546</xdr:rowOff>
    </xdr:from>
    <xdr:to>
      <xdr:col>6</xdr:col>
      <xdr:colOff>200480</xdr:colOff>
      <xdr:row>366</xdr:row>
      <xdr:rowOff>15632</xdr:rowOff>
    </xdr:to>
    <xdr:sp macro="" textlink="">
      <xdr:nvSpPr>
        <xdr:cNvPr id="90" name="上矢印 89"/>
        <xdr:cNvSpPr/>
      </xdr:nvSpPr>
      <xdr:spPr bwMode="auto">
        <a:xfrm>
          <a:off x="3440579" y="58893899"/>
          <a:ext cx="435430" cy="127490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en-US" altLang="ja-JP" sz="1200" baseline="0"/>
            <a:t>21</a:t>
          </a:r>
        </a:p>
        <a:p>
          <a:pPr algn="ctr"/>
          <a:r>
            <a:rPr kumimoji="1" lang="en-US" altLang="ja-JP" sz="1200" baseline="0"/>
            <a:t>e</a:t>
          </a:r>
        </a:p>
        <a:p>
          <a:pPr algn="ctr"/>
          <a:r>
            <a:rPr kumimoji="1" lang="en-US" altLang="ja-JP" sz="1200" baseline="0"/>
            <a:t>x</a:t>
          </a:r>
        </a:p>
        <a:p>
          <a:pPr algn="ctr"/>
          <a:r>
            <a:rPr kumimoji="1" lang="en-US" altLang="ja-JP" sz="1200" baseline="0"/>
            <a:t>t</a:t>
          </a:r>
          <a:endParaRPr kumimoji="1" lang="ja-JP" altLang="en-US" sz="1200" baseline="0"/>
        </a:p>
      </xdr:txBody>
    </xdr:sp>
    <xdr:clientData/>
  </xdr:twoCellAnchor>
  <xdr:twoCellAnchor>
    <xdr:from>
      <xdr:col>5</xdr:col>
      <xdr:colOff>26681</xdr:colOff>
      <xdr:row>358</xdr:row>
      <xdr:rowOff>29882</xdr:rowOff>
    </xdr:from>
    <xdr:to>
      <xdr:col>5</xdr:col>
      <xdr:colOff>576676</xdr:colOff>
      <xdr:row>358</xdr:row>
      <xdr:rowOff>29882</xdr:rowOff>
    </xdr:to>
    <xdr:cxnSp macro="">
      <xdr:nvCxnSpPr>
        <xdr:cNvPr id="91" name="直線コネクタ 14"/>
        <xdr:cNvCxnSpPr>
          <a:cxnSpLocks noChangeShapeType="1"/>
        </xdr:cNvCxnSpPr>
      </xdr:nvCxnSpPr>
      <xdr:spPr bwMode="auto">
        <a:xfrm>
          <a:off x="3089622" y="58868235"/>
          <a:ext cx="549995" cy="0"/>
        </a:xfrm>
        <a:prstGeom prst="line">
          <a:avLst/>
        </a:prstGeom>
        <a:noFill/>
        <a:ln w="28575" algn="ctr">
          <a:solidFill>
            <a:srgbClr val="FF66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84260</xdr:colOff>
      <xdr:row>1</xdr:row>
      <xdr:rowOff>48214</xdr:rowOff>
    </xdr:from>
    <xdr:to>
      <xdr:col>13</xdr:col>
      <xdr:colOff>95656</xdr:colOff>
      <xdr:row>12</xdr:row>
      <xdr:rowOff>34591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7319" y="220038"/>
          <a:ext cx="3104219" cy="1876435"/>
        </a:xfrm>
        <a:prstGeom prst="rect">
          <a:avLst/>
        </a:prstGeom>
      </xdr:spPr>
    </xdr:pic>
    <xdr:clientData/>
  </xdr:twoCellAnchor>
  <xdr:twoCellAnchor editAs="oneCell">
    <xdr:from>
      <xdr:col>13</xdr:col>
      <xdr:colOff>137499</xdr:colOff>
      <xdr:row>1</xdr:row>
      <xdr:rowOff>65080</xdr:rowOff>
    </xdr:from>
    <xdr:to>
      <xdr:col>16</xdr:col>
      <xdr:colOff>718697</xdr:colOff>
      <xdr:row>12</xdr:row>
      <xdr:rowOff>10484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3381" y="236904"/>
          <a:ext cx="3113728" cy="1835462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89648</xdr:colOff>
      <xdr:row>12</xdr:row>
      <xdr:rowOff>147124</xdr:rowOff>
    </xdr:from>
    <xdr:to>
      <xdr:col>16</xdr:col>
      <xdr:colOff>756597</xdr:colOff>
      <xdr:row>15</xdr:row>
      <xdr:rowOff>89647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707" y="2209006"/>
          <a:ext cx="6292302" cy="45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08"/>
  <sheetViews>
    <sheetView tabSelected="1" zoomScale="55" zoomScaleNormal="5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U12" sqref="AU12"/>
    </sheetView>
  </sheetViews>
  <sheetFormatPr defaultRowHeight="15.75" customHeight="1" x14ac:dyDescent="0.2"/>
  <cols>
    <col min="1" max="1" width="2.90625" customWidth="1"/>
    <col min="2" max="4" width="6.6328125" customWidth="1"/>
    <col min="5" max="8" width="8.7265625" hidden="1" customWidth="1"/>
    <col min="9" max="9" width="10.6328125" style="76" hidden="1" customWidth="1"/>
    <col min="10" max="13" width="8.7265625" hidden="1" customWidth="1"/>
    <col min="14" max="18" width="6.6328125" customWidth="1"/>
    <col min="19" max="19" width="11.26953125" customWidth="1"/>
    <col min="20" max="22" width="6.6328125" customWidth="1"/>
    <col min="23" max="23" width="10.90625" customWidth="1"/>
    <col min="24" max="25" width="6.6328125" customWidth="1"/>
    <col min="26" max="26" width="7.7265625" style="53" customWidth="1"/>
    <col min="27" max="27" width="9.7265625" customWidth="1"/>
    <col min="28" max="28" width="6.6328125" customWidth="1"/>
    <col min="31" max="31" width="12.90625" bestFit="1" customWidth="1"/>
    <col min="32" max="33" width="12.90625" style="1" hidden="1" customWidth="1"/>
    <col min="34" max="34" width="8.7265625" hidden="1" customWidth="1"/>
    <col min="35" max="35" width="42.36328125" hidden="1" customWidth="1"/>
    <col min="36" max="37" width="16.81640625" style="66" hidden="1" customWidth="1"/>
    <col min="38" max="38" width="10.36328125" hidden="1" customWidth="1"/>
    <col min="39" max="40" width="12.54296875" hidden="1" customWidth="1"/>
    <col min="41" max="43" width="0" hidden="1" customWidth="1"/>
  </cols>
  <sheetData>
    <row r="2" spans="2:45" ht="15.75" customHeight="1" x14ac:dyDescent="0.2">
      <c r="B2" s="137" t="s">
        <v>0</v>
      </c>
      <c r="C2" s="137"/>
      <c r="D2" s="138" t="s">
        <v>64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7" t="s">
        <v>1</v>
      </c>
      <c r="P2" s="137"/>
      <c r="Q2" s="139" t="s">
        <v>2</v>
      </c>
      <c r="R2" s="139"/>
      <c r="S2" s="3"/>
      <c r="T2" s="137" t="s">
        <v>3</v>
      </c>
      <c r="U2" s="137"/>
      <c r="V2" s="140">
        <f>C9</f>
        <v>1000000</v>
      </c>
      <c r="W2" s="140"/>
      <c r="X2" s="137" t="s">
        <v>4</v>
      </c>
      <c r="Y2" s="137"/>
      <c r="Z2" s="54"/>
      <c r="AA2" s="36" t="e">
        <f>C108+AB108</f>
        <v>#VALUE!</v>
      </c>
      <c r="AB2" s="4"/>
      <c r="AC2" s="4"/>
      <c r="AD2" s="4"/>
      <c r="AE2" s="42"/>
      <c r="AF2" s="43"/>
      <c r="AG2" s="43"/>
      <c r="AH2" s="43"/>
    </row>
    <row r="3" spans="2:45" ht="67" customHeight="1" x14ac:dyDescent="0.2">
      <c r="B3" s="137" t="s">
        <v>5</v>
      </c>
      <c r="C3" s="137"/>
      <c r="D3" s="141" t="s">
        <v>111</v>
      </c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5"/>
      <c r="T3" s="137" t="s">
        <v>6</v>
      </c>
      <c r="U3" s="137"/>
      <c r="V3" s="141" t="s">
        <v>7</v>
      </c>
      <c r="W3" s="141"/>
      <c r="X3" s="141"/>
      <c r="Y3" s="141"/>
      <c r="Z3" s="141"/>
      <c r="AA3" s="141"/>
      <c r="AB3" s="4"/>
      <c r="AC3" s="72">
        <v>99</v>
      </c>
    </row>
    <row r="4" spans="2:45" ht="15.75" customHeight="1" x14ac:dyDescent="0.2">
      <c r="B4" s="137" t="s">
        <v>8</v>
      </c>
      <c r="C4" s="137"/>
      <c r="D4" s="142">
        <f>SUM($AB$9:$AC$984)</f>
        <v>-285823</v>
      </c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37" t="s">
        <v>9</v>
      </c>
      <c r="P4" s="137"/>
      <c r="Q4" s="143">
        <f>SUM($AD$9:$AE$108)</f>
        <v>-1005.6999999999771</v>
      </c>
      <c r="R4" s="143"/>
      <c r="S4" s="3"/>
      <c r="T4" s="144" t="s">
        <v>10</v>
      </c>
      <c r="U4" s="144"/>
      <c r="V4" s="140">
        <f>MAX($C$9:$D$990)-C9</f>
        <v>59794</v>
      </c>
      <c r="W4" s="140"/>
      <c r="X4" s="144" t="s">
        <v>11</v>
      </c>
      <c r="Y4" s="144"/>
      <c r="Z4" s="55"/>
      <c r="AA4" s="37">
        <f>MIN($C$9:$D$990)-C9</f>
        <v>-318765</v>
      </c>
      <c r="AB4" s="4"/>
      <c r="AC4" s="4"/>
      <c r="AD4" s="4"/>
    </row>
    <row r="5" spans="2:45" ht="15.75" customHeight="1" x14ac:dyDescent="0.2">
      <c r="B5" s="6" t="s">
        <v>12</v>
      </c>
      <c r="C5" s="3">
        <f>COUNTIF($AB$9:$AB$981,"&gt;0")</f>
        <v>16</v>
      </c>
      <c r="D5" s="2" t="s">
        <v>13</v>
      </c>
      <c r="E5" s="2"/>
      <c r="F5" s="2"/>
      <c r="G5" s="2"/>
      <c r="H5" s="2"/>
      <c r="I5" s="75"/>
      <c r="J5" s="2"/>
      <c r="K5" s="2"/>
      <c r="L5" s="2"/>
      <c r="M5" s="2"/>
      <c r="N5" s="7">
        <f>COUNTIF($AB$9:$AB$981,"&lt;0")</f>
        <v>35</v>
      </c>
      <c r="O5" s="2" t="s">
        <v>14</v>
      </c>
      <c r="P5" s="3">
        <f>COUNTIF($AB$9:$AB$981,"=0")</f>
        <v>0</v>
      </c>
      <c r="Q5" s="2" t="s">
        <v>15</v>
      </c>
      <c r="R5" s="8">
        <f>C5/SUM(C5,N5,P5)</f>
        <v>0.31372549019607843</v>
      </c>
      <c r="S5" s="8"/>
      <c r="T5" s="145" t="s">
        <v>16</v>
      </c>
      <c r="U5" s="145"/>
      <c r="V5" s="139"/>
      <c r="W5" s="139"/>
      <c r="X5" s="9" t="s">
        <v>17</v>
      </c>
      <c r="Y5" s="10"/>
      <c r="Z5" s="56"/>
      <c r="AA5" s="38"/>
      <c r="AB5" s="4"/>
      <c r="AC5" s="4"/>
      <c r="AD5" s="4"/>
    </row>
    <row r="6" spans="2:45" ht="7.5" customHeight="1" x14ac:dyDescent="0.2">
      <c r="B6" s="11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4"/>
      <c r="O6" s="11"/>
      <c r="P6" s="14"/>
      <c r="Q6" s="11"/>
      <c r="R6" s="15"/>
      <c r="S6" s="15"/>
      <c r="T6" s="11"/>
      <c r="U6" s="11"/>
      <c r="V6" s="14"/>
      <c r="W6" s="14"/>
      <c r="X6" s="16"/>
      <c r="Y6" s="16"/>
      <c r="Z6" s="57"/>
      <c r="AA6" s="17"/>
      <c r="AB6" s="4"/>
      <c r="AC6" s="4"/>
      <c r="AD6" s="4"/>
    </row>
    <row r="7" spans="2:45" ht="15.75" customHeight="1" x14ac:dyDescent="0.2">
      <c r="B7" s="146" t="s">
        <v>18</v>
      </c>
      <c r="C7" s="147" t="s">
        <v>19</v>
      </c>
      <c r="D7" s="147"/>
      <c r="E7" s="148" t="s">
        <v>20</v>
      </c>
      <c r="F7" s="148" t="s">
        <v>21</v>
      </c>
      <c r="G7" s="148" t="s">
        <v>22</v>
      </c>
      <c r="H7" s="148" t="s">
        <v>23</v>
      </c>
      <c r="I7" s="149" t="s">
        <v>97</v>
      </c>
      <c r="J7" s="148" t="s">
        <v>24</v>
      </c>
      <c r="K7" s="148" t="s">
        <v>25</v>
      </c>
      <c r="L7" s="148" t="s">
        <v>88</v>
      </c>
      <c r="M7" s="148" t="s">
        <v>26</v>
      </c>
      <c r="N7" s="151" t="s">
        <v>27</v>
      </c>
      <c r="O7" s="151"/>
      <c r="P7" s="151"/>
      <c r="Q7" s="151"/>
      <c r="R7" s="151"/>
      <c r="S7" s="19" t="s">
        <v>28</v>
      </c>
      <c r="T7" s="152" t="s">
        <v>29</v>
      </c>
      <c r="U7" s="152"/>
      <c r="V7" s="152"/>
      <c r="W7" s="153" t="s">
        <v>30</v>
      </c>
      <c r="X7" s="154" t="s">
        <v>31</v>
      </c>
      <c r="Y7" s="154"/>
      <c r="Z7" s="154"/>
      <c r="AA7" s="154"/>
      <c r="AB7" s="155" t="s">
        <v>32</v>
      </c>
      <c r="AC7" s="155"/>
      <c r="AD7" s="155"/>
      <c r="AE7" s="155"/>
      <c r="AI7" t="s">
        <v>69</v>
      </c>
    </row>
    <row r="8" spans="2:45" ht="86.5" customHeight="1" x14ac:dyDescent="0.2">
      <c r="B8" s="146"/>
      <c r="C8" s="147"/>
      <c r="D8" s="147"/>
      <c r="E8" s="148"/>
      <c r="F8" s="148"/>
      <c r="G8" s="148"/>
      <c r="H8" s="148"/>
      <c r="I8" s="150"/>
      <c r="J8" s="148"/>
      <c r="K8" s="148"/>
      <c r="L8" s="148"/>
      <c r="M8" s="148"/>
      <c r="N8" s="20" t="s">
        <v>33</v>
      </c>
      <c r="O8" s="20" t="s">
        <v>34</v>
      </c>
      <c r="P8" s="20" t="s">
        <v>35</v>
      </c>
      <c r="Q8" s="156" t="s">
        <v>36</v>
      </c>
      <c r="R8" s="156"/>
      <c r="S8" s="19"/>
      <c r="T8" s="21" t="s">
        <v>81</v>
      </c>
      <c r="U8" s="157" t="s">
        <v>38</v>
      </c>
      <c r="V8" s="157"/>
      <c r="W8" s="153"/>
      <c r="X8" s="22" t="s">
        <v>33</v>
      </c>
      <c r="Y8" s="22" t="s">
        <v>34</v>
      </c>
      <c r="Z8" s="58" t="s">
        <v>58</v>
      </c>
      <c r="AA8" s="35" t="s">
        <v>58</v>
      </c>
      <c r="AB8" s="155" t="s">
        <v>39</v>
      </c>
      <c r="AC8" s="155"/>
      <c r="AD8" s="155" t="s">
        <v>37</v>
      </c>
      <c r="AE8" s="155"/>
      <c r="AF8" s="1" t="s">
        <v>55</v>
      </c>
      <c r="AG8" s="1" t="s">
        <v>82</v>
      </c>
      <c r="AH8" t="s">
        <v>40</v>
      </c>
      <c r="AI8" s="23" t="s">
        <v>53</v>
      </c>
      <c r="AJ8" s="23" t="s">
        <v>83</v>
      </c>
      <c r="AK8" s="23" t="s">
        <v>116</v>
      </c>
      <c r="AL8" s="23" t="s">
        <v>78</v>
      </c>
      <c r="AM8" t="s">
        <v>80</v>
      </c>
      <c r="AN8" t="s">
        <v>79</v>
      </c>
      <c r="AO8" t="s">
        <v>76</v>
      </c>
      <c r="AP8" t="s">
        <v>77</v>
      </c>
      <c r="AQ8" t="s">
        <v>75</v>
      </c>
    </row>
    <row r="9" spans="2:45" s="79" customFormat="1" ht="15.75" customHeight="1" x14ac:dyDescent="0.2">
      <c r="B9" s="81">
        <v>1</v>
      </c>
      <c r="C9" s="158">
        <v>1000000</v>
      </c>
      <c r="D9" s="159"/>
      <c r="E9" s="88">
        <v>76.894999999999996</v>
      </c>
      <c r="F9" s="88">
        <v>76.950999999999993</v>
      </c>
      <c r="G9" s="88">
        <v>76.832999999999998</v>
      </c>
      <c r="H9" s="88">
        <v>76.843000000000004</v>
      </c>
      <c r="I9" s="85" t="s">
        <v>112</v>
      </c>
      <c r="J9" s="79">
        <f t="shared" ref="J9:J108" si="0">ABS(E9-H9)</f>
        <v>5.1999999999992497E-2</v>
      </c>
      <c r="K9" s="69" t="str">
        <f t="shared" ref="K9:K108" si="1">IF(H9&gt;E9,"陽","陰")</f>
        <v>陰</v>
      </c>
      <c r="L9" s="34">
        <f>IF(P9="買",E9-G9,F9-E9)</f>
        <v>5.5999999999997385E-2</v>
      </c>
      <c r="M9" s="82" t="str">
        <f>IF(L9&gt;=J9*3,"OK","NG")</f>
        <v>NG</v>
      </c>
      <c r="N9" s="81">
        <v>2012</v>
      </c>
      <c r="O9" s="27">
        <v>42372</v>
      </c>
      <c r="P9" s="81" t="s">
        <v>41</v>
      </c>
      <c r="Q9" s="160">
        <f>IF(P9="買",F9,G9)</f>
        <v>76.832999999999998</v>
      </c>
      <c r="R9" s="160"/>
      <c r="S9" s="80">
        <f>IF(P9="買",G9-0.02,F9+0.02)</f>
        <v>76.970999999999989</v>
      </c>
      <c r="T9" s="80">
        <f>ABS((S9-Q9)*100)</f>
        <v>13.799999999999102</v>
      </c>
      <c r="U9" s="161">
        <f t="shared" ref="U9:U108" si="2">IF(O9="","",C9*0.03)</f>
        <v>30000</v>
      </c>
      <c r="V9" s="161"/>
      <c r="W9" s="71">
        <f>IF(T9="","",ROUNDDOWN(U9/(T9/81)/100000,2))</f>
        <v>1.76</v>
      </c>
      <c r="X9" s="81">
        <v>2012</v>
      </c>
      <c r="Y9" s="27">
        <v>42405</v>
      </c>
      <c r="Z9" s="59">
        <v>76.819000000000003</v>
      </c>
      <c r="AA9" s="87">
        <f t="shared" ref="AA9:AA72" si="3">IF(P9="買",Z9-0.02,Z9+0.02)</f>
        <v>76.838999999999999</v>
      </c>
      <c r="AB9" s="162">
        <f>IF(Y9="","",ROUNDDOWN((IF(P9="売",Q9-AA9,AA9-Q9))*W9*10000000/81,0))</f>
        <v>-1303</v>
      </c>
      <c r="AC9" s="163"/>
      <c r="AD9" s="164">
        <f>IF(Y9="","",IF(AB9&lt;0,T9*(-1),IF(P9="買",(AA9-Q9)*100,(Q9-AA9)*100)))</f>
        <v>-13.799999999999102</v>
      </c>
      <c r="AE9" s="164"/>
      <c r="AF9" s="83">
        <v>1</v>
      </c>
      <c r="AG9" s="83" t="s">
        <v>52</v>
      </c>
      <c r="AH9" s="79" t="s">
        <v>54</v>
      </c>
      <c r="AI9" s="79" t="s">
        <v>57</v>
      </c>
      <c r="AJ9" s="79" t="s">
        <v>113</v>
      </c>
      <c r="AK9" s="79">
        <v>2</v>
      </c>
      <c r="AL9" s="79">
        <v>76.605000000000004</v>
      </c>
      <c r="AM9" s="79">
        <f>ABS(Q9-AL9)</f>
        <v>0.22799999999999443</v>
      </c>
      <c r="AN9" s="79" t="str">
        <f t="shared" ref="AN9:AN40" si="4">IF(AB9&gt;=0,AM9/AO9,"-")</f>
        <v>-</v>
      </c>
      <c r="AO9" s="79">
        <f t="shared" ref="AO9:AO40" si="5">F9-G9</f>
        <v>0.117999999999995</v>
      </c>
      <c r="AP9" s="79">
        <f t="shared" ref="AP9:AP40" si="6">ABS(Q9-AA9)</f>
        <v>6.0000000000002274E-3</v>
      </c>
      <c r="AQ9" s="84" t="str">
        <f t="shared" ref="AQ9:AQ40" si="7">IF(AB9&gt;=0,AP9/AO9,"-")</f>
        <v>-</v>
      </c>
    </row>
    <row r="10" spans="2:45" s="79" customFormat="1" ht="15.75" customHeight="1" x14ac:dyDescent="0.2">
      <c r="B10" s="81">
        <v>2</v>
      </c>
      <c r="C10" s="159">
        <f>IF(AB9="","",C9+AB9)</f>
        <v>998697</v>
      </c>
      <c r="D10" s="165"/>
      <c r="E10" s="86" t="e">
        <f>VLOOKUP($I10,#REF!,3,FALSE)</f>
        <v>#REF!</v>
      </c>
      <c r="F10" s="86">
        <v>76.903000000000006</v>
      </c>
      <c r="G10" s="86">
        <v>76.819000000000003</v>
      </c>
      <c r="H10" s="86" t="e">
        <f>VLOOKUP($I10,#REF!,6,FALSE)</f>
        <v>#REF!</v>
      </c>
      <c r="I10" s="85"/>
      <c r="J10" s="79" t="e">
        <f t="shared" si="0"/>
        <v>#REF!</v>
      </c>
      <c r="K10" s="69" t="e">
        <f t="shared" si="1"/>
        <v>#REF!</v>
      </c>
      <c r="L10" s="34" t="e">
        <f t="shared" ref="L10:L73" si="8">IF(P10="買",E10-G10,F10-E10)</f>
        <v>#REF!</v>
      </c>
      <c r="M10" s="82" t="e">
        <f t="shared" ref="M10:M108" si="9">IF(L10&gt;=J10*3,"OK","NG")</f>
        <v>#REF!</v>
      </c>
      <c r="N10" s="81">
        <v>2012</v>
      </c>
      <c r="O10" s="27">
        <v>42381</v>
      </c>
      <c r="P10" s="81" t="s">
        <v>41</v>
      </c>
      <c r="Q10" s="166">
        <f>IF(P10="買",F10,G10)</f>
        <v>76.819000000000003</v>
      </c>
      <c r="R10" s="167"/>
      <c r="S10" s="80">
        <f t="shared" ref="S10:S73" si="10">IF(P10="買",G10-0.02,F10+0.02)</f>
        <v>76.923000000000002</v>
      </c>
      <c r="T10" s="80">
        <f>ABS((S10-Q10)*100)</f>
        <v>10.39999999999992</v>
      </c>
      <c r="U10" s="168">
        <f t="shared" si="2"/>
        <v>29960.91</v>
      </c>
      <c r="V10" s="169"/>
      <c r="W10" s="71">
        <f t="shared" ref="W10:W108" si="11">IF(T10="","",ROUNDDOWN(U10/(T10/81)/100000,2))</f>
        <v>2.33</v>
      </c>
      <c r="X10" s="81"/>
      <c r="Y10" s="27">
        <v>42381</v>
      </c>
      <c r="Z10" s="60"/>
      <c r="AA10" s="80">
        <v>76.923000000000002</v>
      </c>
      <c r="AB10" s="162">
        <f t="shared" ref="AB10:AB37" si="12">IF(Y10="","",ROUNDDOWN((IF(P10="売",Q10-AA10,AA10-Q10))*W10*10000000/81,0))</f>
        <v>-29916</v>
      </c>
      <c r="AC10" s="163"/>
      <c r="AD10" s="170">
        <f>IF(Y10="","",IF(AB10&lt;0,T10*(-1),IF(P10="買",(AA10-Q10)*100,(Q10-AA10)*100)))</f>
        <v>-10.39999999999992</v>
      </c>
      <c r="AE10" s="171"/>
      <c r="AF10" s="83">
        <v>1</v>
      </c>
      <c r="AG10" s="83" t="s">
        <v>52</v>
      </c>
      <c r="AH10" s="79" t="s">
        <v>54</v>
      </c>
      <c r="AI10" s="79" t="s">
        <v>54</v>
      </c>
      <c r="AJ10" s="79" t="s">
        <v>114</v>
      </c>
      <c r="AK10" s="79">
        <v>12</v>
      </c>
      <c r="AL10" s="79">
        <v>76.811999999999998</v>
      </c>
      <c r="AM10" s="79">
        <f t="shared" ref="AM10:AM73" si="13">ABS(Q10-AL10)</f>
        <v>7.0000000000050022E-3</v>
      </c>
      <c r="AN10" s="79" t="str">
        <f t="shared" si="4"/>
        <v>-</v>
      </c>
      <c r="AO10" s="79">
        <f t="shared" si="5"/>
        <v>8.4000000000003183E-2</v>
      </c>
      <c r="AP10" s="79">
        <f t="shared" si="6"/>
        <v>0.1039999999999992</v>
      </c>
      <c r="AQ10" s="84" t="str">
        <f t="shared" si="7"/>
        <v>-</v>
      </c>
    </row>
    <row r="11" spans="2:45" s="79" customFormat="1" ht="15.75" customHeight="1" x14ac:dyDescent="0.2">
      <c r="B11" s="81">
        <v>3</v>
      </c>
      <c r="C11" s="158">
        <f>IF(AB10="","",C10+AB10)</f>
        <v>968781</v>
      </c>
      <c r="D11" s="159"/>
      <c r="E11" s="86" t="e">
        <f>VLOOKUP($I11,#REF!,3,FALSE)</f>
        <v>#REF!</v>
      </c>
      <c r="F11" s="86">
        <v>76.3</v>
      </c>
      <c r="G11" s="86">
        <v>76.14</v>
      </c>
      <c r="H11" s="86" t="e">
        <f>VLOOKUP($I11,#REF!,6,FALSE)</f>
        <v>#REF!</v>
      </c>
      <c r="I11" s="85" t="s">
        <v>115</v>
      </c>
      <c r="J11" s="79" t="e">
        <f t="shared" si="0"/>
        <v>#REF!</v>
      </c>
      <c r="K11" s="69" t="e">
        <f t="shared" si="1"/>
        <v>#REF!</v>
      </c>
      <c r="L11" s="34" t="e">
        <f t="shared" si="8"/>
        <v>#REF!</v>
      </c>
      <c r="M11" s="82" t="e">
        <f t="shared" si="9"/>
        <v>#REF!</v>
      </c>
      <c r="N11" s="81"/>
      <c r="O11" s="27">
        <v>42401</v>
      </c>
      <c r="P11" s="81" t="s">
        <v>41</v>
      </c>
      <c r="Q11" s="160">
        <f t="shared" ref="Q11:Q74" si="14">IF(P11="買",F11,G11)</f>
        <v>76.14</v>
      </c>
      <c r="R11" s="160"/>
      <c r="S11" s="80">
        <f t="shared" si="10"/>
        <v>76.319999999999993</v>
      </c>
      <c r="T11" s="80">
        <f t="shared" ref="T11:T74" si="15">ABS((S11-Q11)*100)</f>
        <v>17.999999999999261</v>
      </c>
      <c r="U11" s="161">
        <f t="shared" si="2"/>
        <v>29063.43</v>
      </c>
      <c r="V11" s="161"/>
      <c r="W11" s="71">
        <f t="shared" si="11"/>
        <v>1.3</v>
      </c>
      <c r="X11" s="81"/>
      <c r="Y11" s="27">
        <v>42401</v>
      </c>
      <c r="Z11" s="59"/>
      <c r="AA11" s="80">
        <v>76.319999999999993</v>
      </c>
      <c r="AB11" s="172">
        <f t="shared" si="12"/>
        <v>-28888</v>
      </c>
      <c r="AC11" s="172"/>
      <c r="AD11" s="164">
        <f t="shared" ref="AD11:AD74" si="16">IF(Y11="","",IF(AB11&lt;0,T11*(-1),IF(P11="買",(AA11-Q11)*100,(Q11-AA11)*100)))</f>
        <v>-17.999999999999261</v>
      </c>
      <c r="AE11" s="164"/>
      <c r="AF11" s="83">
        <v>2</v>
      </c>
      <c r="AG11" s="83" t="s">
        <v>52</v>
      </c>
      <c r="AH11" s="79" t="s">
        <v>54</v>
      </c>
      <c r="AI11" s="79" t="s">
        <v>54</v>
      </c>
      <c r="AJ11" s="79" t="s">
        <v>114</v>
      </c>
      <c r="AK11" s="79">
        <v>2</v>
      </c>
      <c r="AL11" s="79">
        <v>76.010000000000005</v>
      </c>
      <c r="AM11" s="79">
        <f t="shared" si="13"/>
        <v>0.12999999999999545</v>
      </c>
      <c r="AN11" s="79" t="str">
        <f t="shared" si="4"/>
        <v>-</v>
      </c>
      <c r="AO11" s="79">
        <f t="shared" si="5"/>
        <v>0.15999999999999659</v>
      </c>
      <c r="AP11" s="79">
        <f t="shared" si="6"/>
        <v>0.17999999999999261</v>
      </c>
      <c r="AQ11" s="84" t="str">
        <f t="shared" si="7"/>
        <v>-</v>
      </c>
    </row>
    <row r="12" spans="2:45" s="79" customFormat="1" ht="15.75" customHeight="1" x14ac:dyDescent="0.2">
      <c r="B12" s="81">
        <v>4</v>
      </c>
      <c r="C12" s="158">
        <f t="shared" ref="C12:C75" si="17">IF(AB11="","",C11+AB11)</f>
        <v>939893</v>
      </c>
      <c r="D12" s="159"/>
      <c r="E12" s="86" t="e">
        <f>VLOOKUP($I12,#REF!,3,FALSE)</f>
        <v>#REF!</v>
      </c>
      <c r="F12" s="86">
        <v>77.08</v>
      </c>
      <c r="G12" s="86">
        <v>76.819999999999993</v>
      </c>
      <c r="H12" s="86" t="e">
        <f>VLOOKUP($I12,#REF!,6,FALSE)</f>
        <v>#REF!</v>
      </c>
      <c r="I12" s="85"/>
      <c r="J12" s="79" t="e">
        <f t="shared" si="0"/>
        <v>#REF!</v>
      </c>
      <c r="K12" s="69" t="e">
        <f t="shared" si="1"/>
        <v>#REF!</v>
      </c>
      <c r="L12" s="34" t="e">
        <f t="shared" si="8"/>
        <v>#REF!</v>
      </c>
      <c r="M12" s="82" t="e">
        <f t="shared" si="9"/>
        <v>#REF!</v>
      </c>
      <c r="N12" s="81"/>
      <c r="O12" s="27">
        <v>42409</v>
      </c>
      <c r="P12" s="81" t="s">
        <v>42</v>
      </c>
      <c r="Q12" s="160">
        <f t="shared" si="14"/>
        <v>77.08</v>
      </c>
      <c r="R12" s="160"/>
      <c r="S12" s="80">
        <f t="shared" si="10"/>
        <v>76.8</v>
      </c>
      <c r="T12" s="80">
        <f t="shared" si="15"/>
        <v>28.000000000000114</v>
      </c>
      <c r="U12" s="161">
        <f t="shared" si="2"/>
        <v>28196.789999999997</v>
      </c>
      <c r="V12" s="161"/>
      <c r="W12" s="71">
        <f t="shared" si="11"/>
        <v>0.81</v>
      </c>
      <c r="X12" s="81"/>
      <c r="Y12" s="27">
        <v>42413</v>
      </c>
      <c r="Z12" s="59">
        <v>77.540000000000006</v>
      </c>
      <c r="AA12" s="80">
        <f t="shared" si="3"/>
        <v>77.52000000000001</v>
      </c>
      <c r="AB12" s="172">
        <f t="shared" si="12"/>
        <v>44000</v>
      </c>
      <c r="AC12" s="172"/>
      <c r="AD12" s="164">
        <f t="shared" si="16"/>
        <v>44.000000000001194</v>
      </c>
      <c r="AE12" s="164"/>
      <c r="AF12" s="83">
        <v>2</v>
      </c>
      <c r="AG12" s="83" t="s">
        <v>54</v>
      </c>
      <c r="AH12" s="69" t="s">
        <v>54</v>
      </c>
      <c r="AI12" s="79" t="s">
        <v>54</v>
      </c>
      <c r="AJ12" s="79" t="s">
        <v>114</v>
      </c>
      <c r="AK12" s="79">
        <v>12</v>
      </c>
      <c r="AL12" s="79">
        <v>77.819999999999993</v>
      </c>
      <c r="AM12" s="79">
        <f t="shared" si="13"/>
        <v>0.73999999999999488</v>
      </c>
      <c r="AN12" s="79">
        <f t="shared" si="4"/>
        <v>2.8461538461537703</v>
      </c>
      <c r="AO12" s="79">
        <f t="shared" si="5"/>
        <v>0.26000000000000512</v>
      </c>
      <c r="AP12" s="79">
        <f t="shared" si="6"/>
        <v>0.44000000000001194</v>
      </c>
      <c r="AQ12" s="84">
        <f t="shared" si="7"/>
        <v>1.6923076923077049</v>
      </c>
      <c r="AS12" s="82"/>
    </row>
    <row r="13" spans="2:45" s="79" customFormat="1" ht="15.75" customHeight="1" x14ac:dyDescent="0.2">
      <c r="B13" s="81">
        <v>5</v>
      </c>
      <c r="C13" s="158">
        <f t="shared" si="17"/>
        <v>983893</v>
      </c>
      <c r="D13" s="158"/>
      <c r="E13" s="86" t="e">
        <f>VLOOKUP($I13,#REF!,3,FALSE)</f>
        <v>#REF!</v>
      </c>
      <c r="F13" s="86">
        <v>78.84</v>
      </c>
      <c r="G13" s="86">
        <v>78.41</v>
      </c>
      <c r="H13" s="86" t="e">
        <f>VLOOKUP($I13,#REF!,6,FALSE)</f>
        <v>#REF!</v>
      </c>
      <c r="I13" s="85"/>
      <c r="J13" s="79" t="e">
        <f t="shared" si="0"/>
        <v>#REF!</v>
      </c>
      <c r="K13" s="69" t="e">
        <f t="shared" si="1"/>
        <v>#REF!</v>
      </c>
      <c r="L13" s="34" t="e">
        <f t="shared" si="8"/>
        <v>#REF!</v>
      </c>
      <c r="M13" s="82" t="s">
        <v>70</v>
      </c>
      <c r="N13" s="81"/>
      <c r="O13" s="27">
        <v>42416</v>
      </c>
      <c r="P13" s="81" t="s">
        <v>42</v>
      </c>
      <c r="Q13" s="160">
        <f t="shared" si="14"/>
        <v>78.84</v>
      </c>
      <c r="R13" s="160"/>
      <c r="S13" s="80">
        <f t="shared" si="10"/>
        <v>78.39</v>
      </c>
      <c r="T13" s="80">
        <f t="shared" si="15"/>
        <v>45.000000000000284</v>
      </c>
      <c r="U13" s="161">
        <f t="shared" si="2"/>
        <v>29516.789999999997</v>
      </c>
      <c r="V13" s="161"/>
      <c r="W13" s="71">
        <f t="shared" si="11"/>
        <v>0.53</v>
      </c>
      <c r="X13" s="81"/>
      <c r="Y13" s="27">
        <v>42423</v>
      </c>
      <c r="Z13" s="59">
        <v>80.02</v>
      </c>
      <c r="AA13" s="80">
        <f t="shared" si="3"/>
        <v>80</v>
      </c>
      <c r="AB13" s="172">
        <f t="shared" si="12"/>
        <v>75901</v>
      </c>
      <c r="AC13" s="172"/>
      <c r="AD13" s="164">
        <f t="shared" si="16"/>
        <v>115.99999999999966</v>
      </c>
      <c r="AE13" s="164"/>
      <c r="AF13" s="83">
        <v>1</v>
      </c>
      <c r="AG13" s="83" t="s">
        <v>52</v>
      </c>
      <c r="AH13" s="79" t="s">
        <v>54</v>
      </c>
      <c r="AI13" s="79" t="s">
        <v>56</v>
      </c>
      <c r="AJ13" s="79" t="s">
        <v>113</v>
      </c>
      <c r="AK13" s="79">
        <v>12</v>
      </c>
      <c r="AL13" s="79">
        <v>80.400000000000006</v>
      </c>
      <c r="AM13" s="79">
        <f t="shared" si="13"/>
        <v>1.5600000000000023</v>
      </c>
      <c r="AN13" s="79">
        <f t="shared" si="4"/>
        <v>3.6279069767441339</v>
      </c>
      <c r="AO13" s="79">
        <f t="shared" si="5"/>
        <v>0.43000000000000682</v>
      </c>
      <c r="AP13" s="79">
        <f t="shared" si="6"/>
        <v>1.1599999999999966</v>
      </c>
      <c r="AQ13" s="84">
        <f t="shared" si="7"/>
        <v>2.6976744186046004</v>
      </c>
      <c r="AS13" s="82"/>
    </row>
    <row r="14" spans="2:45" s="79" customFormat="1" ht="15.75" customHeight="1" x14ac:dyDescent="0.2">
      <c r="B14" s="81">
        <v>6</v>
      </c>
      <c r="C14" s="158">
        <f t="shared" si="17"/>
        <v>1059794</v>
      </c>
      <c r="D14" s="158"/>
      <c r="E14" s="86" t="e">
        <f>VLOOKUP($I14,#REF!,3,FALSE)</f>
        <v>#REF!</v>
      </c>
      <c r="F14" s="86">
        <v>82.355999999999995</v>
      </c>
      <c r="G14" s="86">
        <v>81.725999999999999</v>
      </c>
      <c r="H14" s="86" t="e">
        <f>VLOOKUP($I14,#REF!,6,FALSE)</f>
        <v>#REF!</v>
      </c>
      <c r="I14" s="85"/>
      <c r="J14" s="79" t="e">
        <f t="shared" si="0"/>
        <v>#REF!</v>
      </c>
      <c r="K14" s="69" t="e">
        <f t="shared" si="1"/>
        <v>#REF!</v>
      </c>
      <c r="L14" s="34" t="e">
        <f t="shared" si="8"/>
        <v>#REF!</v>
      </c>
      <c r="M14" s="82" t="e">
        <f t="shared" si="9"/>
        <v>#REF!</v>
      </c>
      <c r="N14" s="81"/>
      <c r="O14" s="27">
        <v>42438</v>
      </c>
      <c r="P14" s="81" t="s">
        <v>42</v>
      </c>
      <c r="Q14" s="160">
        <f t="shared" si="14"/>
        <v>82.355999999999995</v>
      </c>
      <c r="R14" s="160"/>
      <c r="S14" s="80">
        <f t="shared" si="10"/>
        <v>81.706000000000003</v>
      </c>
      <c r="T14" s="80">
        <f t="shared" si="15"/>
        <v>64.999999999999147</v>
      </c>
      <c r="U14" s="161">
        <f t="shared" si="2"/>
        <v>31793.82</v>
      </c>
      <c r="V14" s="161"/>
      <c r="W14" s="71">
        <f t="shared" si="11"/>
        <v>0.39</v>
      </c>
      <c r="X14" s="81"/>
      <c r="Y14" s="27">
        <v>42442</v>
      </c>
      <c r="Z14" s="59">
        <v>82.105000000000004</v>
      </c>
      <c r="AA14" s="80">
        <f t="shared" si="3"/>
        <v>82.085000000000008</v>
      </c>
      <c r="AB14" s="172">
        <f t="shared" si="12"/>
        <v>-13048</v>
      </c>
      <c r="AC14" s="172"/>
      <c r="AD14" s="164">
        <f t="shared" si="16"/>
        <v>-64.999999999999147</v>
      </c>
      <c r="AE14" s="164"/>
      <c r="AF14" s="83">
        <v>1</v>
      </c>
      <c r="AG14" s="83" t="s">
        <v>54</v>
      </c>
      <c r="AH14" s="79" t="s">
        <v>54</v>
      </c>
      <c r="AI14" s="79" t="s">
        <v>57</v>
      </c>
      <c r="AJ14" s="79" t="s">
        <v>113</v>
      </c>
      <c r="AK14" s="79">
        <v>1</v>
      </c>
      <c r="AL14" s="79">
        <v>82.635999999999996</v>
      </c>
      <c r="AM14" s="79">
        <f t="shared" si="13"/>
        <v>0.28000000000000114</v>
      </c>
      <c r="AN14" s="79" t="str">
        <f t="shared" si="4"/>
        <v>-</v>
      </c>
      <c r="AO14" s="79">
        <f t="shared" si="5"/>
        <v>0.62999999999999545</v>
      </c>
      <c r="AP14" s="79">
        <f t="shared" si="6"/>
        <v>0.27099999999998658</v>
      </c>
      <c r="AQ14" s="84" t="str">
        <f t="shared" si="7"/>
        <v>-</v>
      </c>
      <c r="AS14" s="82"/>
    </row>
    <row r="15" spans="2:45" s="79" customFormat="1" ht="15.75" customHeight="1" x14ac:dyDescent="0.2">
      <c r="B15" s="81">
        <v>7</v>
      </c>
      <c r="C15" s="158">
        <f t="shared" si="17"/>
        <v>1046746</v>
      </c>
      <c r="D15" s="158"/>
      <c r="E15" s="86" t="e">
        <f>VLOOKUP($I15,#REF!,3,FALSE)</f>
        <v>#REF!</v>
      </c>
      <c r="F15" s="86">
        <v>82.290999999999997</v>
      </c>
      <c r="G15" s="86">
        <v>82.183999999999997</v>
      </c>
      <c r="H15" s="86" t="e">
        <f>VLOOKUP($I15,#REF!,6,FALSE)</f>
        <v>#REF!</v>
      </c>
      <c r="I15" s="85"/>
      <c r="J15" s="69" t="e">
        <f t="shared" si="0"/>
        <v>#REF!</v>
      </c>
      <c r="K15" s="69" t="e">
        <f t="shared" si="1"/>
        <v>#REF!</v>
      </c>
      <c r="L15" s="34" t="e">
        <f t="shared" si="8"/>
        <v>#REF!</v>
      </c>
      <c r="M15" s="70" t="e">
        <f t="shared" si="9"/>
        <v>#REF!</v>
      </c>
      <c r="N15" s="81"/>
      <c r="O15" s="27">
        <v>42442</v>
      </c>
      <c r="P15" s="81" t="s">
        <v>42</v>
      </c>
      <c r="Q15" s="160">
        <f t="shared" si="14"/>
        <v>82.290999999999997</v>
      </c>
      <c r="R15" s="160"/>
      <c r="S15" s="80">
        <f t="shared" si="10"/>
        <v>82.164000000000001</v>
      </c>
      <c r="T15" s="80">
        <f t="shared" si="15"/>
        <v>12.699999999999534</v>
      </c>
      <c r="U15" s="161">
        <f t="shared" si="2"/>
        <v>31402.379999999997</v>
      </c>
      <c r="V15" s="161"/>
      <c r="W15" s="71">
        <f t="shared" si="11"/>
        <v>2</v>
      </c>
      <c r="X15" s="81"/>
      <c r="Y15" s="27">
        <v>42442</v>
      </c>
      <c r="Z15" s="59">
        <v>82.105000000000004</v>
      </c>
      <c r="AA15" s="80">
        <v>82.164000000000001</v>
      </c>
      <c r="AB15" s="172">
        <f t="shared" si="12"/>
        <v>-31358</v>
      </c>
      <c r="AC15" s="172"/>
      <c r="AD15" s="164">
        <f t="shared" si="16"/>
        <v>-12.699999999999534</v>
      </c>
      <c r="AE15" s="164"/>
      <c r="AF15" s="83">
        <v>1</v>
      </c>
      <c r="AG15" s="83" t="s">
        <v>54</v>
      </c>
      <c r="AH15" s="79" t="s">
        <v>54</v>
      </c>
      <c r="AI15" s="79" t="s">
        <v>57</v>
      </c>
      <c r="AJ15" s="79" t="s">
        <v>114</v>
      </c>
      <c r="AK15" s="79">
        <v>12</v>
      </c>
      <c r="AL15" s="79">
        <v>82.468000000000004</v>
      </c>
      <c r="AM15" s="79">
        <f t="shared" si="13"/>
        <v>0.17700000000000671</v>
      </c>
      <c r="AN15" s="79" t="str">
        <f t="shared" si="4"/>
        <v>-</v>
      </c>
      <c r="AO15" s="79">
        <f t="shared" si="5"/>
        <v>0.10699999999999932</v>
      </c>
      <c r="AP15" s="79">
        <f t="shared" si="6"/>
        <v>0.12699999999999534</v>
      </c>
      <c r="AQ15" s="84" t="str">
        <f t="shared" si="7"/>
        <v>-</v>
      </c>
      <c r="AS15" s="82"/>
    </row>
    <row r="16" spans="2:45" s="79" customFormat="1" ht="15.75" customHeight="1" x14ac:dyDescent="0.2">
      <c r="B16" s="81">
        <v>8</v>
      </c>
      <c r="C16" s="158">
        <f t="shared" si="17"/>
        <v>1015388</v>
      </c>
      <c r="D16" s="158"/>
      <c r="E16" s="86" t="e">
        <f>VLOOKUP($I16,#REF!,3,FALSE)</f>
        <v>#REF!</v>
      </c>
      <c r="F16" s="86">
        <v>83.734999999999999</v>
      </c>
      <c r="G16" s="86">
        <v>83.557000000000002</v>
      </c>
      <c r="H16" s="86" t="e">
        <f>VLOOKUP($I16,#REF!,6,FALSE)</f>
        <v>#REF!</v>
      </c>
      <c r="I16" s="85"/>
      <c r="J16" s="79" t="e">
        <f t="shared" si="0"/>
        <v>#REF!</v>
      </c>
      <c r="K16" s="69" t="e">
        <f t="shared" si="1"/>
        <v>#REF!</v>
      </c>
      <c r="L16" s="34" t="e">
        <f t="shared" si="8"/>
        <v>#REF!</v>
      </c>
      <c r="M16" s="82" t="e">
        <f t="shared" si="9"/>
        <v>#REF!</v>
      </c>
      <c r="N16" s="81"/>
      <c r="O16" s="27">
        <v>42450</v>
      </c>
      <c r="P16" s="81" t="s">
        <v>42</v>
      </c>
      <c r="Q16" s="160">
        <f t="shared" si="14"/>
        <v>83.734999999999999</v>
      </c>
      <c r="R16" s="160"/>
      <c r="S16" s="80">
        <f t="shared" si="10"/>
        <v>83.537000000000006</v>
      </c>
      <c r="T16" s="80">
        <f t="shared" si="15"/>
        <v>19.799999999999329</v>
      </c>
      <c r="U16" s="161">
        <f t="shared" si="2"/>
        <v>30461.64</v>
      </c>
      <c r="V16" s="161"/>
      <c r="W16" s="71">
        <f t="shared" si="11"/>
        <v>1.24</v>
      </c>
      <c r="X16" s="81"/>
      <c r="Y16" s="27">
        <v>42450</v>
      </c>
      <c r="Z16" s="60"/>
      <c r="AA16" s="80">
        <v>83.537000000000006</v>
      </c>
      <c r="AB16" s="172">
        <f t="shared" si="12"/>
        <v>-30311</v>
      </c>
      <c r="AC16" s="172"/>
      <c r="AD16" s="164">
        <f t="shared" si="16"/>
        <v>-19.799999999999329</v>
      </c>
      <c r="AE16" s="164"/>
      <c r="AF16" s="83">
        <v>1</v>
      </c>
      <c r="AG16" s="83" t="s">
        <v>54</v>
      </c>
      <c r="AH16" s="79" t="s">
        <v>54</v>
      </c>
      <c r="AI16" s="79" t="s">
        <v>57</v>
      </c>
      <c r="AJ16" s="79" t="s">
        <v>114</v>
      </c>
      <c r="AK16" s="79">
        <v>12</v>
      </c>
      <c r="AL16" s="79">
        <v>84.087000000000003</v>
      </c>
      <c r="AM16" s="79">
        <f t="shared" si="13"/>
        <v>0.35200000000000387</v>
      </c>
      <c r="AN16" s="79" t="str">
        <f t="shared" si="4"/>
        <v>-</v>
      </c>
      <c r="AO16" s="79">
        <f t="shared" si="5"/>
        <v>0.17799999999999727</v>
      </c>
      <c r="AP16" s="79">
        <f t="shared" si="6"/>
        <v>0.19799999999999329</v>
      </c>
      <c r="AQ16" s="84" t="str">
        <f t="shared" si="7"/>
        <v>-</v>
      </c>
      <c r="AS16" s="82"/>
    </row>
    <row r="17" spans="2:45" s="79" customFormat="1" ht="15.75" customHeight="1" x14ac:dyDescent="0.2">
      <c r="B17" s="81">
        <v>9</v>
      </c>
      <c r="C17" s="158">
        <f t="shared" si="17"/>
        <v>985077</v>
      </c>
      <c r="D17" s="158"/>
      <c r="E17" s="86" t="e">
        <f>VLOOKUP($I17,#REF!,3,FALSE)</f>
        <v>#REF!</v>
      </c>
      <c r="F17" s="86">
        <v>81.427999999999997</v>
      </c>
      <c r="G17" s="86">
        <v>80.462999999999994</v>
      </c>
      <c r="H17" s="86" t="e">
        <f>VLOOKUP($I17,#REF!,6,FALSE)</f>
        <v>#REF!</v>
      </c>
      <c r="I17" s="85"/>
      <c r="J17" s="79" t="e">
        <f t="shared" si="0"/>
        <v>#REF!</v>
      </c>
      <c r="K17" s="69" t="e">
        <f t="shared" si="1"/>
        <v>#REF!</v>
      </c>
      <c r="L17" s="34" t="e">
        <f t="shared" si="8"/>
        <v>#REF!</v>
      </c>
      <c r="M17" s="82" t="e">
        <f t="shared" si="9"/>
        <v>#REF!</v>
      </c>
      <c r="N17" s="81"/>
      <c r="O17" s="27">
        <v>42487</v>
      </c>
      <c r="P17" s="81" t="s">
        <v>41</v>
      </c>
      <c r="Q17" s="160">
        <f t="shared" si="14"/>
        <v>80.462999999999994</v>
      </c>
      <c r="R17" s="160"/>
      <c r="S17" s="80">
        <f t="shared" si="10"/>
        <v>81.447999999999993</v>
      </c>
      <c r="T17" s="80">
        <f t="shared" si="15"/>
        <v>98.499999999999943</v>
      </c>
      <c r="U17" s="161">
        <f t="shared" si="2"/>
        <v>29552.309999999998</v>
      </c>
      <c r="V17" s="161"/>
      <c r="W17" s="71">
        <f t="shared" si="11"/>
        <v>0.24</v>
      </c>
      <c r="X17" s="81"/>
      <c r="Y17" s="27">
        <v>42491</v>
      </c>
      <c r="Z17" s="59">
        <v>79.935000000000002</v>
      </c>
      <c r="AA17" s="80">
        <f t="shared" si="3"/>
        <v>79.954999999999998</v>
      </c>
      <c r="AB17" s="172">
        <f t="shared" si="12"/>
        <v>15051</v>
      </c>
      <c r="AC17" s="172"/>
      <c r="AD17" s="164">
        <f t="shared" si="16"/>
        <v>50.799999999999557</v>
      </c>
      <c r="AE17" s="164"/>
      <c r="AF17" s="83">
        <v>2</v>
      </c>
      <c r="AG17" s="83" t="s">
        <v>54</v>
      </c>
      <c r="AH17" s="79" t="s">
        <v>54</v>
      </c>
      <c r="AI17" s="79" t="s">
        <v>117</v>
      </c>
      <c r="AJ17" s="79" t="s">
        <v>113</v>
      </c>
      <c r="AK17" s="79">
        <v>12</v>
      </c>
      <c r="AL17" s="79">
        <v>79.634</v>
      </c>
      <c r="AM17" s="79">
        <f t="shared" si="13"/>
        <v>0.82899999999999352</v>
      </c>
      <c r="AN17" s="79">
        <f t="shared" si="4"/>
        <v>0.85906735751294361</v>
      </c>
      <c r="AO17" s="79">
        <f t="shared" si="5"/>
        <v>0.96500000000000341</v>
      </c>
      <c r="AP17" s="79">
        <f t="shared" si="6"/>
        <v>0.50799999999999557</v>
      </c>
      <c r="AQ17" s="84">
        <f t="shared" si="7"/>
        <v>0.52642487046631481</v>
      </c>
      <c r="AS17" s="82"/>
    </row>
    <row r="18" spans="2:45" s="79" customFormat="1" ht="15.75" customHeight="1" x14ac:dyDescent="0.2">
      <c r="B18" s="81">
        <v>10</v>
      </c>
      <c r="C18" s="158">
        <f t="shared" si="17"/>
        <v>1000128</v>
      </c>
      <c r="D18" s="158"/>
      <c r="E18" s="86" t="e">
        <f>VLOOKUP($I18,#REF!,3,FALSE)</f>
        <v>#REF!</v>
      </c>
      <c r="F18" s="86">
        <v>80.182000000000002</v>
      </c>
      <c r="G18" s="86">
        <v>80.849999999999994</v>
      </c>
      <c r="H18" s="86" t="e">
        <f>VLOOKUP($I18,#REF!,6,FALSE)</f>
        <v>#REF!</v>
      </c>
      <c r="I18" s="85"/>
      <c r="J18" s="69" t="e">
        <f t="shared" si="0"/>
        <v>#REF!</v>
      </c>
      <c r="K18" s="69" t="e">
        <f t="shared" si="1"/>
        <v>#REF!</v>
      </c>
      <c r="L18" s="34" t="e">
        <f t="shared" si="8"/>
        <v>#REF!</v>
      </c>
      <c r="M18" s="70" t="e">
        <f t="shared" si="9"/>
        <v>#REF!</v>
      </c>
      <c r="N18" s="81"/>
      <c r="O18" s="27">
        <v>42493</v>
      </c>
      <c r="P18" s="81" t="s">
        <v>42</v>
      </c>
      <c r="Q18" s="160">
        <f t="shared" si="14"/>
        <v>80.182000000000002</v>
      </c>
      <c r="R18" s="160"/>
      <c r="S18" s="80">
        <f t="shared" si="10"/>
        <v>80.83</v>
      </c>
      <c r="T18" s="80">
        <f t="shared" si="15"/>
        <v>64.799999999999613</v>
      </c>
      <c r="U18" s="161">
        <f t="shared" si="2"/>
        <v>30003.84</v>
      </c>
      <c r="V18" s="161"/>
      <c r="W18" s="71">
        <f t="shared" si="11"/>
        <v>0.37</v>
      </c>
      <c r="X18" s="81"/>
      <c r="Y18" s="27">
        <v>42494</v>
      </c>
      <c r="Z18" s="59">
        <v>80.125</v>
      </c>
      <c r="AA18" s="80">
        <f t="shared" si="3"/>
        <v>80.105000000000004</v>
      </c>
      <c r="AB18" s="172">
        <f t="shared" si="12"/>
        <v>-3517</v>
      </c>
      <c r="AC18" s="172"/>
      <c r="AD18" s="164">
        <f t="shared" si="16"/>
        <v>-64.799999999999613</v>
      </c>
      <c r="AE18" s="164"/>
      <c r="AF18" s="83">
        <v>1</v>
      </c>
      <c r="AG18" s="83" t="s">
        <v>54</v>
      </c>
      <c r="AH18" s="79" t="s">
        <v>54</v>
      </c>
      <c r="AI18" s="79" t="s">
        <v>54</v>
      </c>
      <c r="AJ18" s="79" t="s">
        <v>54</v>
      </c>
      <c r="AK18" s="79">
        <v>12</v>
      </c>
      <c r="AL18" s="79">
        <v>80.542000000000002</v>
      </c>
      <c r="AM18" s="79">
        <f t="shared" si="13"/>
        <v>0.35999999999999943</v>
      </c>
      <c r="AN18" s="79" t="str">
        <f t="shared" si="4"/>
        <v>-</v>
      </c>
      <c r="AO18" s="79">
        <f t="shared" si="5"/>
        <v>-0.66799999999999216</v>
      </c>
      <c r="AP18" s="79">
        <f t="shared" si="6"/>
        <v>7.6999999999998181E-2</v>
      </c>
      <c r="AQ18" s="84" t="str">
        <f t="shared" si="7"/>
        <v>-</v>
      </c>
      <c r="AS18" s="82"/>
    </row>
    <row r="19" spans="2:45" s="79" customFormat="1" ht="15.75" customHeight="1" x14ac:dyDescent="0.2">
      <c r="B19" s="81">
        <v>11</v>
      </c>
      <c r="C19" s="158">
        <f t="shared" si="17"/>
        <v>996611</v>
      </c>
      <c r="D19" s="158"/>
      <c r="E19" s="86" t="e">
        <f>VLOOKUP($I19,#REF!,3,FALSE)</f>
        <v>#REF!</v>
      </c>
      <c r="F19" s="86">
        <v>79.950999999999993</v>
      </c>
      <c r="G19" s="86">
        <v>79.721999999999994</v>
      </c>
      <c r="H19" s="86" t="e">
        <f>VLOOKUP($I19,#REF!,6,FALSE)</f>
        <v>#REF!</v>
      </c>
      <c r="I19" s="85"/>
      <c r="J19" s="79" t="e">
        <f t="shared" si="0"/>
        <v>#REF!</v>
      </c>
      <c r="K19" s="69" t="e">
        <f t="shared" si="1"/>
        <v>#REF!</v>
      </c>
      <c r="L19" s="34" t="e">
        <f t="shared" si="8"/>
        <v>#REF!</v>
      </c>
      <c r="M19" s="82" t="e">
        <f t="shared" si="9"/>
        <v>#REF!</v>
      </c>
      <c r="N19" s="81"/>
      <c r="O19" s="27">
        <v>42501</v>
      </c>
      <c r="P19" s="81" t="s">
        <v>42</v>
      </c>
      <c r="Q19" s="160">
        <f t="shared" si="14"/>
        <v>79.950999999999993</v>
      </c>
      <c r="R19" s="160"/>
      <c r="S19" s="80">
        <f t="shared" si="10"/>
        <v>79.701999999999998</v>
      </c>
      <c r="T19" s="80">
        <f t="shared" si="15"/>
        <v>24.899999999999523</v>
      </c>
      <c r="U19" s="161">
        <f t="shared" si="2"/>
        <v>29898.329999999998</v>
      </c>
      <c r="V19" s="161"/>
      <c r="W19" s="71">
        <f t="shared" si="11"/>
        <v>0.97</v>
      </c>
      <c r="X19" s="81"/>
      <c r="Y19" s="27">
        <v>42504</v>
      </c>
      <c r="Z19" s="61"/>
      <c r="AA19" s="80">
        <v>79.701999999999998</v>
      </c>
      <c r="AB19" s="172">
        <f t="shared" si="12"/>
        <v>-29818</v>
      </c>
      <c r="AC19" s="172"/>
      <c r="AD19" s="164">
        <f t="shared" si="16"/>
        <v>-24.899999999999523</v>
      </c>
      <c r="AE19" s="164"/>
      <c r="AF19" s="83">
        <v>1</v>
      </c>
      <c r="AG19" s="83" t="s">
        <v>52</v>
      </c>
      <c r="AH19" s="79" t="s">
        <v>54</v>
      </c>
      <c r="AI19" s="79" t="s">
        <v>57</v>
      </c>
      <c r="AJ19" s="79" t="s">
        <v>84</v>
      </c>
      <c r="AK19" s="78">
        <v>12</v>
      </c>
      <c r="AL19" s="79">
        <v>80.176000000000002</v>
      </c>
      <c r="AM19" s="79">
        <f t="shared" si="13"/>
        <v>0.22500000000000853</v>
      </c>
      <c r="AN19" s="79" t="str">
        <f t="shared" si="4"/>
        <v>-</v>
      </c>
      <c r="AO19" s="79">
        <f t="shared" si="5"/>
        <v>0.2289999999999992</v>
      </c>
      <c r="AP19" s="79">
        <f t="shared" si="6"/>
        <v>0.24899999999999523</v>
      </c>
      <c r="AQ19" s="84" t="str">
        <f t="shared" si="7"/>
        <v>-</v>
      </c>
      <c r="AS19" s="82"/>
    </row>
    <row r="20" spans="2:45" s="79" customFormat="1" ht="15.75" customHeight="1" x14ac:dyDescent="0.2">
      <c r="B20" s="81">
        <v>12</v>
      </c>
      <c r="C20" s="158">
        <f t="shared" si="17"/>
        <v>966793</v>
      </c>
      <c r="D20" s="158"/>
      <c r="E20" s="86" t="e">
        <f>VLOOKUP($I20,#REF!,3,FALSE)</f>
        <v>#REF!</v>
      </c>
      <c r="F20" s="86">
        <v>79.528000000000006</v>
      </c>
      <c r="G20" s="86">
        <v>79.341999999999999</v>
      </c>
      <c r="H20" s="86" t="e">
        <f>VLOOKUP($I20,#REF!,6,FALSE)</f>
        <v>#REF!</v>
      </c>
      <c r="I20" s="85"/>
      <c r="J20" s="79" t="e">
        <f t="shared" si="0"/>
        <v>#REF!</v>
      </c>
      <c r="K20" s="69" t="e">
        <f t="shared" si="1"/>
        <v>#REF!</v>
      </c>
      <c r="L20" s="34" t="e">
        <f t="shared" si="8"/>
        <v>#REF!</v>
      </c>
      <c r="M20" s="82"/>
      <c r="N20" s="81"/>
      <c r="O20" s="27">
        <v>42514</v>
      </c>
      <c r="P20" s="81" t="s">
        <v>41</v>
      </c>
      <c r="Q20" s="160">
        <f t="shared" si="14"/>
        <v>79.341999999999999</v>
      </c>
      <c r="R20" s="160"/>
      <c r="S20" s="80">
        <f t="shared" si="10"/>
        <v>79.548000000000002</v>
      </c>
      <c r="T20" s="80">
        <f t="shared" si="15"/>
        <v>20.600000000000307</v>
      </c>
      <c r="U20" s="161">
        <f t="shared" si="2"/>
        <v>29003.789999999997</v>
      </c>
      <c r="V20" s="161"/>
      <c r="W20" s="71">
        <f t="shared" si="11"/>
        <v>1.1399999999999999</v>
      </c>
      <c r="X20" s="81"/>
      <c r="Y20" s="27">
        <v>42514</v>
      </c>
      <c r="Z20" s="61"/>
      <c r="AA20" s="80">
        <v>79.548000000000002</v>
      </c>
      <c r="AB20" s="172">
        <f t="shared" si="12"/>
        <v>-28992</v>
      </c>
      <c r="AC20" s="172"/>
      <c r="AD20" s="164">
        <f t="shared" si="16"/>
        <v>-20.600000000000307</v>
      </c>
      <c r="AE20" s="164"/>
      <c r="AF20" s="83">
        <v>1</v>
      </c>
      <c r="AG20" s="83" t="s">
        <v>54</v>
      </c>
      <c r="AH20" s="79" t="s">
        <v>52</v>
      </c>
      <c r="AI20" s="79" t="s">
        <v>54</v>
      </c>
      <c r="AJ20" s="79" t="s">
        <v>85</v>
      </c>
      <c r="AK20" s="78">
        <v>12</v>
      </c>
      <c r="AL20" s="79">
        <v>79.337999999999994</v>
      </c>
      <c r="AM20" s="79">
        <f t="shared" si="13"/>
        <v>4.0000000000048885E-3</v>
      </c>
      <c r="AN20" s="79" t="str">
        <f t="shared" si="4"/>
        <v>-</v>
      </c>
      <c r="AO20" s="79">
        <f t="shared" si="5"/>
        <v>0.18600000000000705</v>
      </c>
      <c r="AP20" s="79">
        <f t="shared" si="6"/>
        <v>0.20600000000000307</v>
      </c>
      <c r="AQ20" s="84" t="str">
        <f t="shared" si="7"/>
        <v>-</v>
      </c>
      <c r="AS20" s="82"/>
    </row>
    <row r="21" spans="2:45" s="79" customFormat="1" ht="15.75" customHeight="1" x14ac:dyDescent="0.2">
      <c r="B21" s="81">
        <v>13</v>
      </c>
      <c r="C21" s="158">
        <f t="shared" si="17"/>
        <v>937801</v>
      </c>
      <c r="D21" s="158"/>
      <c r="E21" s="86" t="e">
        <f>VLOOKUP($I21,#REF!,3,FALSE)</f>
        <v>#REF!</v>
      </c>
      <c r="F21" s="86">
        <v>79.028000000000006</v>
      </c>
      <c r="G21" s="86">
        <v>78.84</v>
      </c>
      <c r="H21" s="86" t="e">
        <f>VLOOKUP($I21,#REF!,6,FALSE)</f>
        <v>#REF!</v>
      </c>
      <c r="I21" s="85"/>
      <c r="J21" s="79" t="e">
        <f t="shared" si="0"/>
        <v>#REF!</v>
      </c>
      <c r="K21" s="69" t="e">
        <f t="shared" si="1"/>
        <v>#REF!</v>
      </c>
      <c r="L21" s="34" t="e">
        <f t="shared" si="8"/>
        <v>#REF!</v>
      </c>
      <c r="M21" s="82" t="e">
        <f t="shared" si="9"/>
        <v>#REF!</v>
      </c>
      <c r="N21" s="81"/>
      <c r="O21" s="27">
        <v>42541</v>
      </c>
      <c r="P21" s="81" t="s">
        <v>41</v>
      </c>
      <c r="Q21" s="160">
        <f t="shared" si="14"/>
        <v>78.84</v>
      </c>
      <c r="R21" s="160"/>
      <c r="S21" s="80">
        <f t="shared" si="10"/>
        <v>79.048000000000002</v>
      </c>
      <c r="T21" s="80">
        <f t="shared" si="15"/>
        <v>20.799999999999841</v>
      </c>
      <c r="U21" s="161">
        <f t="shared" si="2"/>
        <v>28134.03</v>
      </c>
      <c r="V21" s="161"/>
      <c r="W21" s="71">
        <f t="shared" si="11"/>
        <v>1.0900000000000001</v>
      </c>
      <c r="X21" s="81"/>
      <c r="Y21" s="27">
        <v>42541</v>
      </c>
      <c r="Z21" s="61"/>
      <c r="AA21" s="80">
        <v>79.048000000000002</v>
      </c>
      <c r="AB21" s="172">
        <f t="shared" si="12"/>
        <v>-27990</v>
      </c>
      <c r="AC21" s="172"/>
      <c r="AD21" s="164">
        <f t="shared" si="16"/>
        <v>-20.799999999999841</v>
      </c>
      <c r="AE21" s="164"/>
      <c r="AF21" s="83">
        <v>5</v>
      </c>
      <c r="AG21" s="83" t="s">
        <v>54</v>
      </c>
      <c r="AH21" s="79" t="s">
        <v>118</v>
      </c>
      <c r="AI21" s="79" t="s">
        <v>54</v>
      </c>
      <c r="AJ21" s="79" t="s">
        <v>54</v>
      </c>
      <c r="AK21" s="78">
        <v>12</v>
      </c>
      <c r="AL21" s="79">
        <v>78.793999999999997</v>
      </c>
      <c r="AM21" s="79">
        <f t="shared" si="13"/>
        <v>4.600000000000648E-2</v>
      </c>
      <c r="AN21" s="79" t="str">
        <f t="shared" si="4"/>
        <v>-</v>
      </c>
      <c r="AO21" s="79">
        <f t="shared" si="5"/>
        <v>0.18800000000000239</v>
      </c>
      <c r="AP21" s="79">
        <f t="shared" si="6"/>
        <v>0.20799999999999841</v>
      </c>
      <c r="AQ21" s="84" t="str">
        <f t="shared" si="7"/>
        <v>-</v>
      </c>
      <c r="AS21" s="82"/>
    </row>
    <row r="22" spans="2:45" s="79" customFormat="1" ht="15.75" customHeight="1" x14ac:dyDescent="0.2">
      <c r="B22" s="81">
        <v>14</v>
      </c>
      <c r="C22" s="158">
        <f t="shared" si="17"/>
        <v>909811</v>
      </c>
      <c r="D22" s="158"/>
      <c r="E22" s="86" t="e">
        <f>VLOOKUP($I22,#REF!,3,FALSE)</f>
        <v>#REF!</v>
      </c>
      <c r="F22" s="86">
        <v>79.116</v>
      </c>
      <c r="G22" s="86">
        <v>78.793999999999997</v>
      </c>
      <c r="H22" s="86" t="e">
        <f>VLOOKUP($I22,#REF!,6,FALSE)</f>
        <v>#REF!</v>
      </c>
      <c r="I22" s="85"/>
      <c r="J22" s="79" t="e">
        <f t="shared" si="0"/>
        <v>#REF!</v>
      </c>
      <c r="K22" s="69" t="e">
        <f t="shared" si="1"/>
        <v>#REF!</v>
      </c>
      <c r="L22" s="34" t="e">
        <f t="shared" si="8"/>
        <v>#REF!</v>
      </c>
      <c r="M22" s="82" t="e">
        <f t="shared" si="9"/>
        <v>#REF!</v>
      </c>
      <c r="N22" s="81"/>
      <c r="O22" s="27">
        <v>42541</v>
      </c>
      <c r="P22" s="81" t="s">
        <v>41</v>
      </c>
      <c r="Q22" s="160">
        <f t="shared" si="14"/>
        <v>78.793999999999997</v>
      </c>
      <c r="R22" s="160"/>
      <c r="S22" s="80">
        <f t="shared" si="10"/>
        <v>79.135999999999996</v>
      </c>
      <c r="T22" s="80">
        <f t="shared" si="15"/>
        <v>34.199999999999875</v>
      </c>
      <c r="U22" s="161">
        <f t="shared" si="2"/>
        <v>27294.329999999998</v>
      </c>
      <c r="V22" s="161"/>
      <c r="W22" s="71">
        <f t="shared" si="11"/>
        <v>0.64</v>
      </c>
      <c r="X22" s="81"/>
      <c r="Y22" s="27">
        <v>42541</v>
      </c>
      <c r="Z22" s="61"/>
      <c r="AA22" s="80">
        <v>79.135999999999996</v>
      </c>
      <c r="AB22" s="172">
        <f t="shared" si="12"/>
        <v>-27022</v>
      </c>
      <c r="AC22" s="172"/>
      <c r="AD22" s="164">
        <f t="shared" si="16"/>
        <v>-34.199999999999875</v>
      </c>
      <c r="AE22" s="164"/>
      <c r="AF22" s="83">
        <v>2</v>
      </c>
      <c r="AG22" s="83" t="s">
        <v>86</v>
      </c>
      <c r="AH22" s="79" t="s">
        <v>87</v>
      </c>
      <c r="AI22" s="79" t="s">
        <v>54</v>
      </c>
      <c r="AJ22" s="79" t="s">
        <v>52</v>
      </c>
      <c r="AK22" s="78">
        <v>12</v>
      </c>
      <c r="AL22" s="79">
        <v>78.787999999999997</v>
      </c>
      <c r="AM22" s="79">
        <f t="shared" si="13"/>
        <v>6.0000000000002274E-3</v>
      </c>
      <c r="AN22" s="79" t="str">
        <f t="shared" si="4"/>
        <v>-</v>
      </c>
      <c r="AO22" s="79">
        <f t="shared" si="5"/>
        <v>0.32200000000000273</v>
      </c>
      <c r="AP22" s="79">
        <f t="shared" si="6"/>
        <v>0.34199999999999875</v>
      </c>
      <c r="AQ22" s="84" t="str">
        <f t="shared" si="7"/>
        <v>-</v>
      </c>
    </row>
    <row r="23" spans="2:45" ht="15.75" customHeight="1" x14ac:dyDescent="0.2">
      <c r="B23" s="24">
        <v>15</v>
      </c>
      <c r="C23" s="158">
        <f t="shared" si="17"/>
        <v>882789</v>
      </c>
      <c r="D23" s="158"/>
      <c r="E23" s="86" t="e">
        <f>VLOOKUP($I23,#REF!,3,FALSE)</f>
        <v>#REF!</v>
      </c>
      <c r="F23" s="86">
        <v>79.635000000000005</v>
      </c>
      <c r="G23" s="86">
        <v>79.540000000000006</v>
      </c>
      <c r="H23" s="86" t="e">
        <f>VLOOKUP($I23,#REF!,6,FALSE)</f>
        <v>#REF!</v>
      </c>
      <c r="I23" s="85"/>
      <c r="J23" t="e">
        <f t="shared" si="0"/>
        <v>#REF!</v>
      </c>
      <c r="K23" s="25" t="e">
        <f t="shared" si="1"/>
        <v>#REF!</v>
      </c>
      <c r="L23" s="34" t="e">
        <f t="shared" si="8"/>
        <v>#REF!</v>
      </c>
      <c r="M23" s="26" t="e">
        <f t="shared" si="9"/>
        <v>#REF!</v>
      </c>
      <c r="N23" s="24"/>
      <c r="O23" s="27">
        <v>42561</v>
      </c>
      <c r="P23" s="24" t="s">
        <v>41</v>
      </c>
      <c r="Q23" s="160">
        <f t="shared" si="14"/>
        <v>79.540000000000006</v>
      </c>
      <c r="R23" s="160"/>
      <c r="S23" s="63">
        <f t="shared" si="10"/>
        <v>79.655000000000001</v>
      </c>
      <c r="T23" s="63">
        <f t="shared" si="15"/>
        <v>11.499999999999488</v>
      </c>
      <c r="U23" s="161">
        <f t="shared" si="2"/>
        <v>26483.67</v>
      </c>
      <c r="V23" s="161"/>
      <c r="W23" s="71">
        <f t="shared" si="11"/>
        <v>1.86</v>
      </c>
      <c r="X23" s="24"/>
      <c r="Y23" s="27">
        <v>42562</v>
      </c>
      <c r="Z23" s="61">
        <v>79.5</v>
      </c>
      <c r="AA23" s="80">
        <f t="shared" si="3"/>
        <v>79.52</v>
      </c>
      <c r="AB23" s="172">
        <f t="shared" si="12"/>
        <v>4592</v>
      </c>
      <c r="AC23" s="172"/>
      <c r="AD23" s="164">
        <f t="shared" si="16"/>
        <v>2.0000000000010232</v>
      </c>
      <c r="AE23" s="164"/>
      <c r="AF23" s="1">
        <v>1</v>
      </c>
      <c r="AG23" s="1" t="s">
        <v>52</v>
      </c>
      <c r="AH23" t="s">
        <v>54</v>
      </c>
      <c r="AI23" s="88" t="s">
        <v>56</v>
      </c>
      <c r="AJ23" s="66" t="s">
        <v>119</v>
      </c>
      <c r="AK23" s="78">
        <v>1</v>
      </c>
      <c r="AL23" s="79">
        <v>79.465000000000003</v>
      </c>
      <c r="AM23">
        <f t="shared" si="13"/>
        <v>7.5000000000002842E-2</v>
      </c>
      <c r="AN23">
        <f t="shared" si="4"/>
        <v>0.78947368421056563</v>
      </c>
      <c r="AO23">
        <f t="shared" si="5"/>
        <v>9.4999999999998863E-2</v>
      </c>
      <c r="AP23">
        <f t="shared" si="6"/>
        <v>2.0000000000010232E-2</v>
      </c>
      <c r="AQ23" s="68">
        <f t="shared" si="7"/>
        <v>0.21052631578958392</v>
      </c>
    </row>
    <row r="24" spans="2:45" ht="15.75" customHeight="1" x14ac:dyDescent="0.2">
      <c r="B24" s="24">
        <v>16</v>
      </c>
      <c r="C24" s="158">
        <f t="shared" si="17"/>
        <v>887381</v>
      </c>
      <c r="D24" s="158"/>
      <c r="E24" s="86" t="e">
        <f>VLOOKUP($I24,#REF!,3,FALSE)</f>
        <v>#REF!</v>
      </c>
      <c r="F24" s="86">
        <v>78.209999999999994</v>
      </c>
      <c r="G24" s="86">
        <v>78.12</v>
      </c>
      <c r="H24" s="86" t="e">
        <f>VLOOKUP($I24,#REF!,6,FALSE)</f>
        <v>#REF!</v>
      </c>
      <c r="I24" s="85"/>
      <c r="J24" t="e">
        <f t="shared" si="0"/>
        <v>#REF!</v>
      </c>
      <c r="K24" s="25" t="e">
        <f t="shared" si="1"/>
        <v>#REF!</v>
      </c>
      <c r="L24" s="34" t="e">
        <f t="shared" si="8"/>
        <v>#REF!</v>
      </c>
      <c r="M24" s="26" t="e">
        <f t="shared" si="9"/>
        <v>#REF!</v>
      </c>
      <c r="N24" s="24"/>
      <c r="O24" s="27">
        <v>42575</v>
      </c>
      <c r="P24" s="24" t="s">
        <v>41</v>
      </c>
      <c r="Q24" s="160">
        <f t="shared" si="14"/>
        <v>78.12</v>
      </c>
      <c r="R24" s="160"/>
      <c r="S24" s="63">
        <f t="shared" si="10"/>
        <v>78.22999999999999</v>
      </c>
      <c r="T24" s="63">
        <f t="shared" si="15"/>
        <v>10.999999999998522</v>
      </c>
      <c r="U24" s="161">
        <f t="shared" si="2"/>
        <v>26621.43</v>
      </c>
      <c r="V24" s="161"/>
      <c r="W24" s="71">
        <f t="shared" si="11"/>
        <v>1.96</v>
      </c>
      <c r="X24" s="24"/>
      <c r="Y24" s="27">
        <v>42576</v>
      </c>
      <c r="Z24" s="61"/>
      <c r="AA24" s="80">
        <v>78.23</v>
      </c>
      <c r="AB24" s="172">
        <f t="shared" si="12"/>
        <v>-26617</v>
      </c>
      <c r="AC24" s="172"/>
      <c r="AD24" s="164">
        <f t="shared" si="16"/>
        <v>-10.999999999998522</v>
      </c>
      <c r="AE24" s="164"/>
      <c r="AF24" s="1">
        <v>1</v>
      </c>
      <c r="AG24" s="1" t="s">
        <v>52</v>
      </c>
      <c r="AH24" t="s">
        <v>54</v>
      </c>
      <c r="AI24" s="73" t="s">
        <v>54</v>
      </c>
      <c r="AJ24" s="73" t="s">
        <v>54</v>
      </c>
      <c r="AK24" s="78">
        <v>1</v>
      </c>
      <c r="AL24" s="79">
        <v>78.06</v>
      </c>
      <c r="AM24">
        <f t="shared" si="13"/>
        <v>6.0000000000002274E-2</v>
      </c>
      <c r="AN24" t="str">
        <f t="shared" si="4"/>
        <v>-</v>
      </c>
      <c r="AO24">
        <f t="shared" si="5"/>
        <v>8.99999999999892E-2</v>
      </c>
      <c r="AP24">
        <f t="shared" si="6"/>
        <v>0.10999999999999943</v>
      </c>
      <c r="AQ24" s="68" t="str">
        <f t="shared" si="7"/>
        <v>-</v>
      </c>
    </row>
    <row r="25" spans="2:45" ht="15.75" customHeight="1" x14ac:dyDescent="0.2">
      <c r="B25" s="24">
        <v>17</v>
      </c>
      <c r="C25" s="158">
        <f t="shared" si="17"/>
        <v>860764</v>
      </c>
      <c r="D25" s="158"/>
      <c r="E25" s="86" t="e">
        <f>VLOOKUP($I25,#REF!,3,FALSE)</f>
        <v>#REF!</v>
      </c>
      <c r="F25" s="86">
        <v>78.53</v>
      </c>
      <c r="G25" s="86">
        <v>78.45</v>
      </c>
      <c r="H25" s="86" t="e">
        <f>VLOOKUP($I25,#REF!,6,FALSE)</f>
        <v>#REF!</v>
      </c>
      <c r="I25" s="85"/>
      <c r="J25" t="e">
        <f t="shared" si="0"/>
        <v>#REF!</v>
      </c>
      <c r="K25" s="25" t="e">
        <f t="shared" si="1"/>
        <v>#REF!</v>
      </c>
      <c r="L25" s="34" t="e">
        <f t="shared" si="8"/>
        <v>#REF!</v>
      </c>
      <c r="M25" s="26" t="e">
        <f t="shared" si="9"/>
        <v>#REF!</v>
      </c>
      <c r="N25" s="24"/>
      <c r="O25" s="27">
        <v>42591</v>
      </c>
      <c r="P25" s="24" t="s">
        <v>42</v>
      </c>
      <c r="Q25" s="160">
        <f t="shared" si="14"/>
        <v>78.53</v>
      </c>
      <c r="R25" s="160"/>
      <c r="S25" s="63">
        <f t="shared" si="10"/>
        <v>78.430000000000007</v>
      </c>
      <c r="T25" s="63">
        <f t="shared" si="15"/>
        <v>9.9999999999994316</v>
      </c>
      <c r="U25" s="161">
        <f t="shared" si="2"/>
        <v>25822.92</v>
      </c>
      <c r="V25" s="161"/>
      <c r="W25" s="71">
        <f t="shared" si="11"/>
        <v>2.09</v>
      </c>
      <c r="X25" s="24"/>
      <c r="Y25" s="27">
        <v>42592</v>
      </c>
      <c r="Z25" s="61">
        <v>78.48</v>
      </c>
      <c r="AA25" s="80">
        <f t="shared" si="3"/>
        <v>78.460000000000008</v>
      </c>
      <c r="AB25" s="172">
        <f t="shared" si="12"/>
        <v>-18061</v>
      </c>
      <c r="AC25" s="172"/>
      <c r="AD25" s="164">
        <f t="shared" si="16"/>
        <v>-9.9999999999994316</v>
      </c>
      <c r="AE25" s="164"/>
      <c r="AF25" s="1">
        <v>1</v>
      </c>
      <c r="AG25" s="1" t="s">
        <v>54</v>
      </c>
      <c r="AH25" t="s">
        <v>52</v>
      </c>
      <c r="AI25" s="79" t="s">
        <v>57</v>
      </c>
      <c r="AJ25" s="66" t="s">
        <v>52</v>
      </c>
      <c r="AK25" s="78">
        <v>12</v>
      </c>
      <c r="AL25" s="79">
        <v>78.78</v>
      </c>
      <c r="AM25">
        <f t="shared" si="13"/>
        <v>0.25</v>
      </c>
      <c r="AN25" t="str">
        <f t="shared" si="4"/>
        <v>-</v>
      </c>
      <c r="AO25">
        <f t="shared" si="5"/>
        <v>7.9999999999998295E-2</v>
      </c>
      <c r="AP25">
        <f t="shared" si="6"/>
        <v>6.9999999999993179E-2</v>
      </c>
      <c r="AQ25" s="68" t="str">
        <f t="shared" si="7"/>
        <v>-</v>
      </c>
    </row>
    <row r="26" spans="2:45" ht="15.75" customHeight="1" x14ac:dyDescent="0.2">
      <c r="B26" s="24">
        <v>18</v>
      </c>
      <c r="C26" s="158">
        <f t="shared" si="17"/>
        <v>842703</v>
      </c>
      <c r="D26" s="158"/>
      <c r="E26" s="86" t="e">
        <f>VLOOKUP($I26,#REF!,3,FALSE)</f>
        <v>#REF!</v>
      </c>
      <c r="F26" s="86">
        <v>79.3</v>
      </c>
      <c r="G26" s="86">
        <v>79.150000000000006</v>
      </c>
      <c r="H26" s="86" t="e">
        <f>VLOOKUP($I26,#REF!,6,FALSE)</f>
        <v>#REF!</v>
      </c>
      <c r="I26" s="85"/>
      <c r="J26" t="e">
        <f t="shared" si="0"/>
        <v>#REF!</v>
      </c>
      <c r="K26" s="25" t="e">
        <f t="shared" si="1"/>
        <v>#REF!</v>
      </c>
      <c r="L26" s="34" t="e">
        <f t="shared" si="8"/>
        <v>#REF!</v>
      </c>
      <c r="M26" s="26"/>
      <c r="N26" s="24"/>
      <c r="O26" s="27">
        <v>42604</v>
      </c>
      <c r="P26" s="24" t="s">
        <v>41</v>
      </c>
      <c r="Q26" s="160">
        <f t="shared" si="14"/>
        <v>79.150000000000006</v>
      </c>
      <c r="R26" s="160"/>
      <c r="S26" s="63">
        <f t="shared" si="10"/>
        <v>79.319999999999993</v>
      </c>
      <c r="T26" s="63">
        <f t="shared" si="15"/>
        <v>16.999999999998749</v>
      </c>
      <c r="U26" s="161">
        <f t="shared" si="2"/>
        <v>25281.09</v>
      </c>
      <c r="V26" s="161"/>
      <c r="W26" s="71">
        <f t="shared" si="11"/>
        <v>1.2</v>
      </c>
      <c r="X26" s="24"/>
      <c r="Y26" s="27">
        <v>42606</v>
      </c>
      <c r="Z26" s="61">
        <v>78.7</v>
      </c>
      <c r="AA26" s="63">
        <f t="shared" si="3"/>
        <v>78.72</v>
      </c>
      <c r="AB26" s="172">
        <f t="shared" si="12"/>
        <v>63703</v>
      </c>
      <c r="AC26" s="172"/>
      <c r="AD26" s="164">
        <f t="shared" si="16"/>
        <v>43.000000000000682</v>
      </c>
      <c r="AE26" s="164"/>
      <c r="AF26" s="1">
        <v>1</v>
      </c>
      <c r="AG26" s="1" t="s">
        <v>85</v>
      </c>
      <c r="AH26" t="s">
        <v>54</v>
      </c>
      <c r="AI26" t="s">
        <v>54</v>
      </c>
      <c r="AJ26" s="66" t="s">
        <v>52</v>
      </c>
      <c r="AK26" s="78">
        <v>12</v>
      </c>
      <c r="AL26" s="79">
        <v>78.27</v>
      </c>
      <c r="AM26">
        <f t="shared" si="13"/>
        <v>0.88000000000000966</v>
      </c>
      <c r="AN26">
        <f t="shared" si="4"/>
        <v>5.8666666666670642</v>
      </c>
      <c r="AO26">
        <f t="shared" si="5"/>
        <v>0.14999999999999147</v>
      </c>
      <c r="AP26">
        <f t="shared" si="6"/>
        <v>0.43000000000000682</v>
      </c>
      <c r="AQ26" s="68">
        <f t="shared" si="7"/>
        <v>2.866666666666875</v>
      </c>
    </row>
    <row r="27" spans="2:45" ht="15.75" customHeight="1" x14ac:dyDescent="0.2">
      <c r="B27" s="24">
        <v>19</v>
      </c>
      <c r="C27" s="158">
        <f t="shared" si="17"/>
        <v>906406</v>
      </c>
      <c r="D27" s="158"/>
      <c r="E27" s="86" t="e">
        <f>VLOOKUP($I27,#REF!,3,FALSE)</f>
        <v>#REF!</v>
      </c>
      <c r="F27" s="86">
        <v>77.86</v>
      </c>
      <c r="G27" s="86">
        <v>77.709999999999994</v>
      </c>
      <c r="H27" s="86" t="e">
        <f>VLOOKUP($I27,#REF!,6,FALSE)</f>
        <v>#REF!</v>
      </c>
      <c r="I27" s="85"/>
      <c r="J27" t="e">
        <f t="shared" si="0"/>
        <v>#REF!</v>
      </c>
      <c r="K27" s="25" t="e">
        <f t="shared" si="1"/>
        <v>#REF!</v>
      </c>
      <c r="L27" s="34" t="e">
        <f t="shared" si="8"/>
        <v>#REF!</v>
      </c>
      <c r="M27" s="26" t="e">
        <f t="shared" si="9"/>
        <v>#REF!</v>
      </c>
      <c r="N27" s="24"/>
      <c r="O27" s="27">
        <v>42638</v>
      </c>
      <c r="P27" s="24" t="s">
        <v>41</v>
      </c>
      <c r="Q27" s="160">
        <f t="shared" si="14"/>
        <v>77.709999999999994</v>
      </c>
      <c r="R27" s="160"/>
      <c r="S27" s="63">
        <f t="shared" si="10"/>
        <v>77.88</v>
      </c>
      <c r="T27" s="63">
        <f t="shared" si="15"/>
        <v>17.000000000000171</v>
      </c>
      <c r="U27" s="161">
        <f t="shared" si="2"/>
        <v>27192.18</v>
      </c>
      <c r="V27" s="161"/>
      <c r="W27" s="71">
        <f t="shared" si="11"/>
        <v>1.29</v>
      </c>
      <c r="X27" s="24"/>
      <c r="Y27" s="27">
        <v>42639</v>
      </c>
      <c r="Z27" s="61"/>
      <c r="AA27" s="63">
        <v>77.88</v>
      </c>
      <c r="AB27" s="172">
        <f t="shared" si="12"/>
        <v>-27074</v>
      </c>
      <c r="AC27" s="172"/>
      <c r="AD27" s="164">
        <f t="shared" si="16"/>
        <v>-17.000000000000171</v>
      </c>
      <c r="AE27" s="164"/>
      <c r="AF27" s="1">
        <v>1</v>
      </c>
      <c r="AG27" s="1" t="s">
        <v>118</v>
      </c>
      <c r="AH27" t="s">
        <v>54</v>
      </c>
      <c r="AI27" s="79" t="s">
        <v>57</v>
      </c>
      <c r="AJ27" s="66" t="s">
        <v>85</v>
      </c>
      <c r="AK27" s="78">
        <v>1</v>
      </c>
      <c r="AL27" s="79">
        <v>77.58</v>
      </c>
      <c r="AM27">
        <f t="shared" si="13"/>
        <v>0.12999999999999545</v>
      </c>
      <c r="AN27" t="str">
        <f t="shared" si="4"/>
        <v>-</v>
      </c>
      <c r="AO27">
        <f t="shared" si="5"/>
        <v>0.15000000000000568</v>
      </c>
      <c r="AP27">
        <f t="shared" si="6"/>
        <v>0.17000000000000171</v>
      </c>
      <c r="AQ27" s="68" t="str">
        <f t="shared" si="7"/>
        <v>-</v>
      </c>
    </row>
    <row r="28" spans="2:45" ht="15.75" customHeight="1" x14ac:dyDescent="0.2">
      <c r="B28" s="24">
        <v>20</v>
      </c>
      <c r="C28" s="158">
        <f t="shared" si="17"/>
        <v>879332</v>
      </c>
      <c r="D28" s="158"/>
      <c r="E28" s="86" t="e">
        <f>VLOOKUP($I28,#REF!,3,FALSE)</f>
        <v>#REF!</v>
      </c>
      <c r="F28" s="86">
        <v>79.36</v>
      </c>
      <c r="G28" s="86">
        <v>79.239999999999995</v>
      </c>
      <c r="H28" s="86" t="e">
        <f>VLOOKUP($I28,#REF!,6,FALSE)</f>
        <v>#REF!</v>
      </c>
      <c r="I28" s="85"/>
      <c r="J28" t="e">
        <f t="shared" si="0"/>
        <v>#REF!</v>
      </c>
      <c r="K28" s="25" t="e">
        <f t="shared" si="1"/>
        <v>#REF!</v>
      </c>
      <c r="L28" s="34" t="e">
        <f t="shared" si="8"/>
        <v>#REF!</v>
      </c>
      <c r="M28" s="26" t="e">
        <f t="shared" si="9"/>
        <v>#REF!</v>
      </c>
      <c r="N28" s="24"/>
      <c r="O28" s="27">
        <v>42662</v>
      </c>
      <c r="P28" s="24" t="s">
        <v>42</v>
      </c>
      <c r="Q28" s="160">
        <f t="shared" si="14"/>
        <v>79.36</v>
      </c>
      <c r="R28" s="160"/>
      <c r="S28" s="63">
        <f t="shared" si="10"/>
        <v>79.22</v>
      </c>
      <c r="T28" s="63">
        <f t="shared" si="15"/>
        <v>14.000000000000057</v>
      </c>
      <c r="U28" s="161">
        <f t="shared" si="2"/>
        <v>26379.96</v>
      </c>
      <c r="V28" s="161"/>
      <c r="W28" s="71">
        <f t="shared" si="11"/>
        <v>1.52</v>
      </c>
      <c r="X28" s="24"/>
      <c r="Y28" s="27">
        <v>42666</v>
      </c>
      <c r="Z28" s="61">
        <v>79.7</v>
      </c>
      <c r="AA28" s="87">
        <f t="shared" si="3"/>
        <v>79.680000000000007</v>
      </c>
      <c r="AB28" s="172">
        <f>IF(Y28="","",ROUNDDOWN((IF(P28="売",Q28-AA28,AA28-Q28))*W28*10000000/81,0))</f>
        <v>60049</v>
      </c>
      <c r="AC28" s="172"/>
      <c r="AD28" s="164">
        <f t="shared" si="16"/>
        <v>32.000000000000739</v>
      </c>
      <c r="AE28" s="164"/>
      <c r="AF28" s="1">
        <v>2</v>
      </c>
      <c r="AG28" s="1" t="s">
        <v>54</v>
      </c>
      <c r="AH28" t="s">
        <v>52</v>
      </c>
      <c r="AI28" s="73" t="s">
        <v>54</v>
      </c>
      <c r="AJ28" s="66" t="s">
        <v>54</v>
      </c>
      <c r="AK28" s="78">
        <v>2</v>
      </c>
      <c r="AL28" s="79">
        <v>80.010000000000005</v>
      </c>
      <c r="AM28">
        <f t="shared" si="13"/>
        <v>0.65000000000000568</v>
      </c>
      <c r="AN28">
        <f t="shared" si="4"/>
        <v>5.4166666666665089</v>
      </c>
      <c r="AO28">
        <f t="shared" si="5"/>
        <v>0.12000000000000455</v>
      </c>
      <c r="AP28">
        <f t="shared" si="6"/>
        <v>0.32000000000000739</v>
      </c>
      <c r="AQ28" s="68">
        <f t="shared" si="7"/>
        <v>2.666666666666627</v>
      </c>
    </row>
    <row r="29" spans="2:45" ht="15.75" customHeight="1" x14ac:dyDescent="0.2">
      <c r="B29" s="24">
        <v>21</v>
      </c>
      <c r="C29" s="158">
        <f t="shared" si="17"/>
        <v>939381</v>
      </c>
      <c r="D29" s="158"/>
      <c r="E29" s="86" t="e">
        <f>VLOOKUP($I29,#REF!,3,FALSE)</f>
        <v>#REF!</v>
      </c>
      <c r="F29" s="86">
        <v>80.37</v>
      </c>
      <c r="G29" s="86">
        <v>80.180000000000007</v>
      </c>
      <c r="H29" s="86" t="e">
        <f>VLOOKUP($I29,#REF!,6,FALSE)</f>
        <v>#REF!</v>
      </c>
      <c r="I29" s="85"/>
      <c r="J29" t="e">
        <f t="shared" si="0"/>
        <v>#REF!</v>
      </c>
      <c r="K29" s="25" t="e">
        <f t="shared" si="1"/>
        <v>#REF!</v>
      </c>
      <c r="L29" s="34" t="e">
        <f t="shared" si="8"/>
        <v>#REF!</v>
      </c>
      <c r="M29" s="26" t="e">
        <f t="shared" si="9"/>
        <v>#REF!</v>
      </c>
      <c r="N29" s="24"/>
      <c r="O29" s="27">
        <v>42669</v>
      </c>
      <c r="P29" s="24" t="s">
        <v>42</v>
      </c>
      <c r="Q29" s="160">
        <f t="shared" si="14"/>
        <v>80.37</v>
      </c>
      <c r="R29" s="160"/>
      <c r="S29" s="63">
        <f t="shared" si="10"/>
        <v>80.160000000000011</v>
      </c>
      <c r="T29" s="63">
        <f t="shared" si="15"/>
        <v>20.999999999999375</v>
      </c>
      <c r="U29" s="161">
        <f t="shared" si="2"/>
        <v>28181.43</v>
      </c>
      <c r="V29" s="161"/>
      <c r="W29" s="71">
        <f t="shared" si="11"/>
        <v>1.08</v>
      </c>
      <c r="X29" s="24"/>
      <c r="Y29" s="27">
        <v>42669</v>
      </c>
      <c r="Z29" s="61"/>
      <c r="AA29" s="63">
        <v>80.16</v>
      </c>
      <c r="AB29" s="172">
        <f t="shared" si="12"/>
        <v>-28000</v>
      </c>
      <c r="AC29" s="172"/>
      <c r="AD29" s="164">
        <f t="shared" si="16"/>
        <v>-20.999999999999375</v>
      </c>
      <c r="AE29" s="164"/>
      <c r="AF29" s="1">
        <v>1</v>
      </c>
      <c r="AG29" s="1" t="s">
        <v>54</v>
      </c>
      <c r="AH29" t="s">
        <v>54</v>
      </c>
      <c r="AI29" s="73" t="s">
        <v>54</v>
      </c>
      <c r="AJ29" s="66" t="s">
        <v>52</v>
      </c>
      <c r="AK29" s="78">
        <v>1</v>
      </c>
      <c r="AL29" s="79">
        <v>80.38</v>
      </c>
      <c r="AM29">
        <f t="shared" si="13"/>
        <v>9.9999999999909051E-3</v>
      </c>
      <c r="AN29" t="str">
        <f t="shared" si="4"/>
        <v>-</v>
      </c>
      <c r="AO29">
        <f t="shared" si="5"/>
        <v>0.18999999999999773</v>
      </c>
      <c r="AP29">
        <f t="shared" si="6"/>
        <v>0.21000000000000796</v>
      </c>
      <c r="AQ29" s="68" t="str">
        <f t="shared" si="7"/>
        <v>-</v>
      </c>
    </row>
    <row r="30" spans="2:45" ht="15.75" customHeight="1" x14ac:dyDescent="0.2">
      <c r="B30" s="24">
        <v>22</v>
      </c>
      <c r="C30" s="158">
        <f t="shared" si="17"/>
        <v>911381</v>
      </c>
      <c r="D30" s="158"/>
      <c r="E30" s="86" t="e">
        <f>VLOOKUP($I30,#REF!,3,FALSE)</f>
        <v>#REF!</v>
      </c>
      <c r="F30" s="86">
        <v>81.34</v>
      </c>
      <c r="G30" s="86">
        <v>81.16</v>
      </c>
      <c r="H30" s="86" t="e">
        <f>VLOOKUP($I30,#REF!,6,FALSE)</f>
        <v>#REF!</v>
      </c>
      <c r="I30" s="85"/>
      <c r="J30" t="e">
        <f t="shared" si="0"/>
        <v>#REF!</v>
      </c>
      <c r="K30" s="25" t="e">
        <f t="shared" si="1"/>
        <v>#REF!</v>
      </c>
      <c r="L30" s="34" t="e">
        <f t="shared" si="8"/>
        <v>#REF!</v>
      </c>
      <c r="M30" s="26" t="s">
        <v>70</v>
      </c>
      <c r="N30" s="24"/>
      <c r="O30" s="27">
        <v>42693</v>
      </c>
      <c r="P30" s="24" t="s">
        <v>42</v>
      </c>
      <c r="Q30" s="160">
        <f t="shared" si="14"/>
        <v>81.34</v>
      </c>
      <c r="R30" s="160"/>
      <c r="S30" s="63">
        <f t="shared" si="10"/>
        <v>81.14</v>
      </c>
      <c r="T30" s="63">
        <f t="shared" si="15"/>
        <v>20.000000000000284</v>
      </c>
      <c r="U30" s="161">
        <f t="shared" si="2"/>
        <v>27341.43</v>
      </c>
      <c r="V30" s="161"/>
      <c r="W30" s="71">
        <f t="shared" si="11"/>
        <v>1.1000000000000001</v>
      </c>
      <c r="X30" s="24"/>
      <c r="Y30" s="27">
        <v>42694</v>
      </c>
      <c r="Z30" s="61"/>
      <c r="AA30" s="63">
        <v>81.14</v>
      </c>
      <c r="AB30" s="172">
        <f t="shared" si="12"/>
        <v>-27160</v>
      </c>
      <c r="AC30" s="172"/>
      <c r="AD30" s="164">
        <f t="shared" si="16"/>
        <v>-20.000000000000284</v>
      </c>
      <c r="AE30" s="164"/>
      <c r="AF30" s="1">
        <v>3</v>
      </c>
      <c r="AG30" s="1" t="s">
        <v>52</v>
      </c>
      <c r="AH30" t="s">
        <v>52</v>
      </c>
      <c r="AI30" s="79" t="s">
        <v>57</v>
      </c>
      <c r="AJ30" s="66" t="s">
        <v>52</v>
      </c>
      <c r="AK30" s="78">
        <v>12</v>
      </c>
      <c r="AL30" s="79">
        <v>81.44</v>
      </c>
      <c r="AM30">
        <f t="shared" si="13"/>
        <v>9.9999999999994316E-2</v>
      </c>
      <c r="AN30" t="str">
        <f t="shared" si="4"/>
        <v>-</v>
      </c>
      <c r="AO30">
        <f t="shared" si="5"/>
        <v>0.18000000000000682</v>
      </c>
      <c r="AP30">
        <f t="shared" si="6"/>
        <v>0.20000000000000284</v>
      </c>
      <c r="AQ30" s="68" t="str">
        <f t="shared" si="7"/>
        <v>-</v>
      </c>
    </row>
    <row r="31" spans="2:45" ht="15.75" customHeight="1" x14ac:dyDescent="0.2">
      <c r="B31" s="24">
        <v>23</v>
      </c>
      <c r="C31" s="158">
        <f t="shared" si="17"/>
        <v>884221</v>
      </c>
      <c r="D31" s="158"/>
      <c r="E31" s="86" t="e">
        <f>VLOOKUP($I31,#REF!,3,FALSE)</f>
        <v>#REF!</v>
      </c>
      <c r="F31" s="86">
        <v>84.18</v>
      </c>
      <c r="G31" s="86">
        <v>83.98</v>
      </c>
      <c r="H31" s="86" t="e">
        <f>VLOOKUP($I31,#REF!,6,FALSE)</f>
        <v>#REF!</v>
      </c>
      <c r="I31" s="85"/>
      <c r="J31" t="e">
        <f t="shared" si="0"/>
        <v>#REF!</v>
      </c>
      <c r="K31" s="25" t="e">
        <f t="shared" si="1"/>
        <v>#REF!</v>
      </c>
      <c r="L31" s="34" t="e">
        <f t="shared" si="8"/>
        <v>#REF!</v>
      </c>
      <c r="M31" s="26" t="e">
        <f t="shared" si="9"/>
        <v>#REF!</v>
      </c>
      <c r="N31" s="24"/>
      <c r="O31" s="27">
        <v>42725</v>
      </c>
      <c r="P31" s="24" t="s">
        <v>41</v>
      </c>
      <c r="Q31" s="160">
        <f t="shared" si="14"/>
        <v>83.98</v>
      </c>
      <c r="R31" s="160"/>
      <c r="S31" s="63">
        <f t="shared" si="10"/>
        <v>84.2</v>
      </c>
      <c r="T31" s="63">
        <f t="shared" si="15"/>
        <v>21.999999999999886</v>
      </c>
      <c r="U31" s="161">
        <f t="shared" si="2"/>
        <v>26526.629999999997</v>
      </c>
      <c r="V31" s="161"/>
      <c r="W31" s="71">
        <f t="shared" si="11"/>
        <v>0.97</v>
      </c>
      <c r="X31" s="24"/>
      <c r="Y31" s="27">
        <v>42725</v>
      </c>
      <c r="Z31" s="61"/>
      <c r="AA31" s="63">
        <v>84.2</v>
      </c>
      <c r="AB31" s="172">
        <f t="shared" si="12"/>
        <v>-26345</v>
      </c>
      <c r="AC31" s="172"/>
      <c r="AD31" s="164">
        <f t="shared" si="16"/>
        <v>-21.999999999999886</v>
      </c>
      <c r="AE31" s="164"/>
      <c r="AF31" s="1">
        <v>1</v>
      </c>
      <c r="AG31" s="1" t="s">
        <v>52</v>
      </c>
      <c r="AH31" t="s">
        <v>52</v>
      </c>
      <c r="AI31" s="73" t="s">
        <v>54</v>
      </c>
      <c r="AJ31" s="66" t="s">
        <v>120</v>
      </c>
      <c r="AK31" s="78">
        <v>12</v>
      </c>
      <c r="AL31" s="79">
        <v>83.91</v>
      </c>
      <c r="AM31">
        <f t="shared" si="13"/>
        <v>7.000000000000739E-2</v>
      </c>
      <c r="AN31" t="str">
        <f t="shared" si="4"/>
        <v>-</v>
      </c>
      <c r="AO31">
        <f t="shared" si="5"/>
        <v>0.20000000000000284</v>
      </c>
      <c r="AP31">
        <f t="shared" si="6"/>
        <v>0.21999999999999886</v>
      </c>
      <c r="AQ31" s="68" t="str">
        <f t="shared" si="7"/>
        <v>-</v>
      </c>
    </row>
    <row r="32" spans="2:45" ht="15.75" customHeight="1" x14ac:dyDescent="0.2">
      <c r="B32" s="24">
        <v>24</v>
      </c>
      <c r="C32" s="158">
        <f t="shared" si="17"/>
        <v>857876</v>
      </c>
      <c r="D32" s="158"/>
      <c r="E32" s="86" t="e">
        <f>VLOOKUP($I32,#REF!,3,FALSE)</f>
        <v>#REF!</v>
      </c>
      <c r="F32" s="86">
        <v>99.254000000000005</v>
      </c>
      <c r="G32" s="86">
        <v>98.587000000000003</v>
      </c>
      <c r="H32" s="86" t="e">
        <f>VLOOKUP($I32,#REF!,6,FALSE)</f>
        <v>#REF!</v>
      </c>
      <c r="I32" s="85"/>
      <c r="J32" t="e">
        <f t="shared" si="0"/>
        <v>#REF!</v>
      </c>
      <c r="K32" s="25" t="e">
        <f t="shared" si="1"/>
        <v>#REF!</v>
      </c>
      <c r="L32" s="34" t="e">
        <f t="shared" si="8"/>
        <v>#REF!</v>
      </c>
      <c r="M32" s="26" t="s">
        <v>70</v>
      </c>
      <c r="N32" s="24"/>
      <c r="O32" s="27">
        <v>42469</v>
      </c>
      <c r="P32" s="24" t="s">
        <v>42</v>
      </c>
      <c r="Q32" s="160">
        <f t="shared" si="14"/>
        <v>99.254000000000005</v>
      </c>
      <c r="R32" s="160"/>
      <c r="S32" s="63">
        <f t="shared" si="10"/>
        <v>98.567000000000007</v>
      </c>
      <c r="T32" s="63">
        <f t="shared" si="15"/>
        <v>68.699999999999761</v>
      </c>
      <c r="U32" s="161">
        <f t="shared" si="2"/>
        <v>25736.28</v>
      </c>
      <c r="V32" s="161"/>
      <c r="W32" s="71">
        <f t="shared" si="11"/>
        <v>0.3</v>
      </c>
      <c r="X32" s="24"/>
      <c r="Y32" s="27">
        <v>42471</v>
      </c>
      <c r="Z32" s="61">
        <v>99.358000000000004</v>
      </c>
      <c r="AA32" s="89">
        <f t="shared" si="3"/>
        <v>99.338000000000008</v>
      </c>
      <c r="AB32" s="172">
        <f t="shared" si="12"/>
        <v>3111</v>
      </c>
      <c r="AC32" s="172"/>
      <c r="AD32" s="164">
        <f t="shared" si="16"/>
        <v>8.4000000000003183</v>
      </c>
      <c r="AE32" s="164"/>
      <c r="AF32" s="1">
        <v>1</v>
      </c>
      <c r="AG32" s="1" t="s">
        <v>54</v>
      </c>
      <c r="AH32" t="s">
        <v>54</v>
      </c>
      <c r="AI32" s="90" t="s">
        <v>56</v>
      </c>
      <c r="AJ32" s="66" t="s">
        <v>54</v>
      </c>
      <c r="AK32" s="78">
        <v>12</v>
      </c>
      <c r="AL32" s="79">
        <v>99.87</v>
      </c>
      <c r="AM32">
        <f t="shared" si="13"/>
        <v>0.61599999999999966</v>
      </c>
      <c r="AN32">
        <f t="shared" si="4"/>
        <v>0.923538230884555</v>
      </c>
      <c r="AO32">
        <f t="shared" si="5"/>
        <v>0.66700000000000159</v>
      </c>
      <c r="AP32">
        <f t="shared" si="6"/>
        <v>8.4000000000003183E-2</v>
      </c>
      <c r="AQ32" s="68">
        <f t="shared" si="7"/>
        <v>0.12593703148426233</v>
      </c>
    </row>
    <row r="33" spans="2:43" ht="15.75" customHeight="1" x14ac:dyDescent="0.2">
      <c r="B33" s="24">
        <v>25</v>
      </c>
      <c r="C33" s="158">
        <f t="shared" si="17"/>
        <v>860987</v>
      </c>
      <c r="D33" s="158"/>
      <c r="E33" s="86" t="e">
        <f>VLOOKUP($I33,#REF!,3,FALSE)</f>
        <v>#REF!</v>
      </c>
      <c r="F33" s="86">
        <v>99.52</v>
      </c>
      <c r="G33" s="86">
        <v>99.037999999999997</v>
      </c>
      <c r="H33" s="86" t="e">
        <f>VLOOKUP($I33,#REF!,6,FALSE)</f>
        <v>#REF!</v>
      </c>
      <c r="I33" s="85"/>
      <c r="J33" t="e">
        <f t="shared" si="0"/>
        <v>#REF!</v>
      </c>
      <c r="K33" s="25" t="e">
        <f t="shared" si="1"/>
        <v>#REF!</v>
      </c>
      <c r="L33" s="34" t="e">
        <f t="shared" si="8"/>
        <v>#REF!</v>
      </c>
      <c r="M33" s="26" t="s">
        <v>70</v>
      </c>
      <c r="N33" s="24"/>
      <c r="O33" s="27">
        <v>42470</v>
      </c>
      <c r="P33" s="24" t="s">
        <v>42</v>
      </c>
      <c r="Q33" s="160">
        <f t="shared" si="14"/>
        <v>99.52</v>
      </c>
      <c r="R33" s="160"/>
      <c r="S33" s="63">
        <f t="shared" si="10"/>
        <v>99.018000000000001</v>
      </c>
      <c r="T33" s="63">
        <f t="shared" si="15"/>
        <v>50.199999999999534</v>
      </c>
      <c r="U33" s="161">
        <f t="shared" si="2"/>
        <v>25829.61</v>
      </c>
      <c r="V33" s="161"/>
      <c r="W33" s="71">
        <f t="shared" si="11"/>
        <v>0.41</v>
      </c>
      <c r="X33" s="24"/>
      <c r="Y33" s="27">
        <v>42471</v>
      </c>
      <c r="Z33" s="61">
        <v>99.358000000000004</v>
      </c>
      <c r="AA33" s="89">
        <f t="shared" si="3"/>
        <v>99.338000000000008</v>
      </c>
      <c r="AB33" s="172">
        <f t="shared" si="12"/>
        <v>-9212</v>
      </c>
      <c r="AC33" s="172"/>
      <c r="AD33" s="164">
        <f t="shared" si="16"/>
        <v>-50.199999999999534</v>
      </c>
      <c r="AE33" s="164"/>
      <c r="AF33" s="1">
        <v>1</v>
      </c>
      <c r="AG33" s="1" t="s">
        <v>54</v>
      </c>
      <c r="AH33" t="s">
        <v>52</v>
      </c>
      <c r="AI33" s="73" t="s">
        <v>57</v>
      </c>
      <c r="AJ33" s="66" t="s">
        <v>121</v>
      </c>
      <c r="AK33" s="78">
        <v>12</v>
      </c>
      <c r="AL33" s="79">
        <v>99.87</v>
      </c>
      <c r="AM33">
        <f t="shared" si="13"/>
        <v>0.35000000000000853</v>
      </c>
      <c r="AN33" t="str">
        <f t="shared" si="4"/>
        <v>-</v>
      </c>
      <c r="AO33">
        <f t="shared" si="5"/>
        <v>0.48199999999999932</v>
      </c>
      <c r="AP33">
        <f t="shared" si="6"/>
        <v>0.18199999999998795</v>
      </c>
      <c r="AQ33" s="68" t="str">
        <f t="shared" si="7"/>
        <v>-</v>
      </c>
    </row>
    <row r="34" spans="2:43" ht="15.75" customHeight="1" x14ac:dyDescent="0.2">
      <c r="B34" s="24">
        <v>26</v>
      </c>
      <c r="C34" s="158">
        <f t="shared" si="17"/>
        <v>851775</v>
      </c>
      <c r="D34" s="158"/>
      <c r="E34" s="86" t="e">
        <f>VLOOKUP($I34,#REF!,3,FALSE)</f>
        <v>#REF!</v>
      </c>
      <c r="F34" s="86">
        <v>99.763000000000005</v>
      </c>
      <c r="G34" s="86">
        <v>99.302000000000007</v>
      </c>
      <c r="H34" s="86" t="e">
        <f>VLOOKUP($I34,#REF!,6,FALSE)</f>
        <v>#REF!</v>
      </c>
      <c r="I34" s="85"/>
      <c r="J34" t="e">
        <f t="shared" si="0"/>
        <v>#REF!</v>
      </c>
      <c r="K34" s="25" t="e">
        <f t="shared" si="1"/>
        <v>#REF!</v>
      </c>
      <c r="L34" s="34" t="e">
        <f t="shared" si="8"/>
        <v>#REF!</v>
      </c>
      <c r="M34" s="26" t="e">
        <f t="shared" si="9"/>
        <v>#REF!</v>
      </c>
      <c r="N34" s="24"/>
      <c r="O34" s="27">
        <v>42470</v>
      </c>
      <c r="P34" s="24" t="s">
        <v>42</v>
      </c>
      <c r="Q34" s="160">
        <f t="shared" si="14"/>
        <v>99.763000000000005</v>
      </c>
      <c r="R34" s="160"/>
      <c r="S34" s="63">
        <f t="shared" si="10"/>
        <v>99.282000000000011</v>
      </c>
      <c r="T34" s="63">
        <f t="shared" si="15"/>
        <v>48.099999999999454</v>
      </c>
      <c r="U34" s="161">
        <f t="shared" si="2"/>
        <v>25553.25</v>
      </c>
      <c r="V34" s="161"/>
      <c r="W34" s="71">
        <f t="shared" si="11"/>
        <v>0.43</v>
      </c>
      <c r="X34" s="24"/>
      <c r="Y34" s="27">
        <v>42471</v>
      </c>
      <c r="Z34" s="61">
        <v>99.358000000000004</v>
      </c>
      <c r="AA34" s="89">
        <f t="shared" si="3"/>
        <v>99.338000000000008</v>
      </c>
      <c r="AB34" s="172">
        <f t="shared" si="12"/>
        <v>-22561</v>
      </c>
      <c r="AC34" s="172"/>
      <c r="AD34" s="164">
        <f t="shared" si="16"/>
        <v>-48.099999999999454</v>
      </c>
      <c r="AE34" s="164"/>
      <c r="AF34" s="1">
        <v>1</v>
      </c>
      <c r="AG34" s="1" t="s">
        <v>54</v>
      </c>
      <c r="AH34" t="s">
        <v>54</v>
      </c>
      <c r="AI34" s="73" t="s">
        <v>89</v>
      </c>
      <c r="AJ34" s="66" t="s">
        <v>85</v>
      </c>
      <c r="AK34" s="78">
        <v>1</v>
      </c>
      <c r="AL34" s="79">
        <v>99.87</v>
      </c>
      <c r="AM34">
        <f t="shared" si="13"/>
        <v>0.10699999999999932</v>
      </c>
      <c r="AN34" t="str">
        <f t="shared" si="4"/>
        <v>-</v>
      </c>
      <c r="AO34">
        <f t="shared" si="5"/>
        <v>0.46099999999999852</v>
      </c>
      <c r="AP34">
        <f t="shared" si="6"/>
        <v>0.42499999999999716</v>
      </c>
      <c r="AQ34" s="68" t="str">
        <f t="shared" si="7"/>
        <v>-</v>
      </c>
    </row>
    <row r="35" spans="2:43" ht="15.75" customHeight="1" x14ac:dyDescent="0.2">
      <c r="B35" s="24">
        <v>27</v>
      </c>
      <c r="C35" s="158">
        <f t="shared" si="17"/>
        <v>829214</v>
      </c>
      <c r="D35" s="158"/>
      <c r="E35" s="86" t="e">
        <f>VLOOKUP($I35,#REF!,3,FALSE)</f>
        <v>#REF!</v>
      </c>
      <c r="F35" s="86">
        <v>98.091999999999999</v>
      </c>
      <c r="G35" s="86">
        <v>97.658000000000001</v>
      </c>
      <c r="H35" s="86" t="e">
        <f>VLOOKUP($I35,#REF!,6,FALSE)</f>
        <v>#REF!</v>
      </c>
      <c r="I35" s="85"/>
      <c r="J35" t="e">
        <f t="shared" si="0"/>
        <v>#REF!</v>
      </c>
      <c r="K35" s="25" t="e">
        <f t="shared" si="1"/>
        <v>#REF!</v>
      </c>
      <c r="L35" s="34" t="e">
        <f t="shared" si="8"/>
        <v>#REF!</v>
      </c>
      <c r="M35" s="26" t="e">
        <f t="shared" si="9"/>
        <v>#REF!</v>
      </c>
      <c r="N35" s="24"/>
      <c r="O35" s="27">
        <v>42490</v>
      </c>
      <c r="P35" s="24" t="s">
        <v>41</v>
      </c>
      <c r="Q35" s="160">
        <f t="shared" si="14"/>
        <v>97.658000000000001</v>
      </c>
      <c r="R35" s="160"/>
      <c r="S35" s="63">
        <f t="shared" si="10"/>
        <v>98.111999999999995</v>
      </c>
      <c r="T35" s="63">
        <f t="shared" si="15"/>
        <v>45.399999999999352</v>
      </c>
      <c r="U35" s="161">
        <f t="shared" si="2"/>
        <v>24876.42</v>
      </c>
      <c r="V35" s="161"/>
      <c r="W35" s="71">
        <f t="shared" si="11"/>
        <v>0.44</v>
      </c>
      <c r="X35" s="24"/>
      <c r="Y35" s="27">
        <v>42492</v>
      </c>
      <c r="Z35" s="61">
        <v>97.536000000000001</v>
      </c>
      <c r="AA35" s="89">
        <f t="shared" si="3"/>
        <v>97.555999999999997</v>
      </c>
      <c r="AB35" s="172">
        <f t="shared" si="12"/>
        <v>5540</v>
      </c>
      <c r="AC35" s="172"/>
      <c r="AD35" s="164">
        <f t="shared" si="16"/>
        <v>10.200000000000387</v>
      </c>
      <c r="AE35" s="164"/>
      <c r="AF35" s="1">
        <v>3</v>
      </c>
      <c r="AG35" s="1" t="s">
        <v>54</v>
      </c>
      <c r="AH35" t="s">
        <v>52</v>
      </c>
      <c r="AI35" t="s">
        <v>56</v>
      </c>
      <c r="AJ35" s="66" t="s">
        <v>54</v>
      </c>
      <c r="AK35" s="78">
        <v>12</v>
      </c>
      <c r="AL35" s="79">
        <v>97.004999999999995</v>
      </c>
      <c r="AM35">
        <f t="shared" si="13"/>
        <v>0.6530000000000058</v>
      </c>
      <c r="AN35">
        <f t="shared" si="4"/>
        <v>1.5046082949308976</v>
      </c>
      <c r="AO35">
        <f t="shared" si="5"/>
        <v>0.4339999999999975</v>
      </c>
      <c r="AP35">
        <f t="shared" si="6"/>
        <v>0.10200000000000387</v>
      </c>
      <c r="AQ35" s="68">
        <f t="shared" si="7"/>
        <v>0.23502304147466463</v>
      </c>
    </row>
    <row r="36" spans="2:43" ht="15.75" customHeight="1" x14ac:dyDescent="0.2">
      <c r="B36" s="24">
        <v>28</v>
      </c>
      <c r="C36" s="159">
        <f t="shared" si="17"/>
        <v>834754</v>
      </c>
      <c r="D36" s="173"/>
      <c r="E36" s="86" t="e">
        <f>VLOOKUP($I36,#REF!,3,FALSE)</f>
        <v>#REF!</v>
      </c>
      <c r="F36" s="86">
        <v>103.122</v>
      </c>
      <c r="G36" s="86">
        <v>102.42400000000001</v>
      </c>
      <c r="H36" s="86" t="e">
        <f>VLOOKUP($I36,#REF!,6,FALSE)</f>
        <v>#REF!</v>
      </c>
      <c r="I36" s="85"/>
      <c r="J36" t="e">
        <f>ABS(E36-H36)</f>
        <v>#REF!</v>
      </c>
      <c r="K36" s="25" t="e">
        <f>IF(H36&gt;E36,"陽","陰")</f>
        <v>#REF!</v>
      </c>
      <c r="L36" s="34" t="e">
        <f t="shared" si="8"/>
        <v>#REF!</v>
      </c>
      <c r="M36" s="26" t="e">
        <f>IF(L36&gt;=J36*3,"OK","NG")</f>
        <v>#REF!</v>
      </c>
      <c r="N36" s="24"/>
      <c r="O36" s="27">
        <v>42507</v>
      </c>
      <c r="P36" s="24" t="s">
        <v>42</v>
      </c>
      <c r="Q36" s="166">
        <f>IF(P36="買",F36,G36)</f>
        <v>103.122</v>
      </c>
      <c r="R36" s="167"/>
      <c r="S36" s="63">
        <f t="shared" si="10"/>
        <v>102.40400000000001</v>
      </c>
      <c r="T36" s="63">
        <f>ABS((S36-Q36)*100)</f>
        <v>71.799999999998931</v>
      </c>
      <c r="U36" s="168">
        <f>IF(O36="","",C36*0.03)</f>
        <v>25042.62</v>
      </c>
      <c r="V36" s="169"/>
      <c r="W36" s="71">
        <f>IF(T36="","",ROUNDDOWN(U36/(T36/81)/100000,2))</f>
        <v>0.28000000000000003</v>
      </c>
      <c r="X36" s="24"/>
      <c r="Y36" s="27">
        <v>42510</v>
      </c>
      <c r="Z36" s="61"/>
      <c r="AA36" s="89">
        <v>102.404</v>
      </c>
      <c r="AB36" s="162">
        <f t="shared" si="12"/>
        <v>-24819</v>
      </c>
      <c r="AC36" s="163"/>
      <c r="AD36" s="170">
        <f t="shared" si="16"/>
        <v>-71.799999999998931</v>
      </c>
      <c r="AE36" s="171"/>
      <c r="AF36" s="1">
        <v>1</v>
      </c>
      <c r="AG36" s="1" t="s">
        <v>54</v>
      </c>
      <c r="AH36" t="s">
        <v>54</v>
      </c>
      <c r="AI36" s="73" t="s">
        <v>89</v>
      </c>
      <c r="AJ36" s="66" t="s">
        <v>54</v>
      </c>
      <c r="AK36" s="78">
        <v>1</v>
      </c>
      <c r="AL36" s="79">
        <v>103.306</v>
      </c>
      <c r="AM36">
        <f t="shared" si="13"/>
        <v>0.1839999999999975</v>
      </c>
      <c r="AN36" t="str">
        <f t="shared" si="4"/>
        <v>-</v>
      </c>
      <c r="AO36">
        <f t="shared" si="5"/>
        <v>0.69799999999999329</v>
      </c>
      <c r="AP36">
        <f t="shared" si="6"/>
        <v>0.71800000000000352</v>
      </c>
      <c r="AQ36" s="68" t="str">
        <f t="shared" si="7"/>
        <v>-</v>
      </c>
    </row>
    <row r="37" spans="2:43" ht="15.75" customHeight="1" x14ac:dyDescent="0.2">
      <c r="B37" s="24">
        <v>29</v>
      </c>
      <c r="C37" s="159">
        <f t="shared" si="17"/>
        <v>809935</v>
      </c>
      <c r="D37" s="173"/>
      <c r="E37" s="86" t="e">
        <f>VLOOKUP($I37,#REF!,3,FALSE)</f>
        <v>#REF!</v>
      </c>
      <c r="F37" s="86">
        <v>102.55200000000001</v>
      </c>
      <c r="G37" s="86">
        <v>102.16200000000001</v>
      </c>
      <c r="H37" s="86" t="e">
        <f>VLOOKUP($I37,#REF!,6,FALSE)</f>
        <v>#REF!</v>
      </c>
      <c r="I37" s="85"/>
      <c r="J37" t="e">
        <f>ABS(E37-H37)</f>
        <v>#REF!</v>
      </c>
      <c r="K37" s="25" t="e">
        <f>IF(H37&gt;E37,"陽","陰")</f>
        <v>#REF!</v>
      </c>
      <c r="L37" s="34" t="e">
        <f t="shared" si="8"/>
        <v>#REF!</v>
      </c>
      <c r="M37" s="26" t="s">
        <v>70</v>
      </c>
      <c r="N37" s="24"/>
      <c r="O37" s="27">
        <v>42510</v>
      </c>
      <c r="P37" s="24" t="s">
        <v>41</v>
      </c>
      <c r="Q37" s="166">
        <f>IF(P37="買",F37,G37)</f>
        <v>102.16200000000001</v>
      </c>
      <c r="R37" s="167"/>
      <c r="S37" s="39">
        <f>IF(P37="買",G37-0.02,F37+0.02)</f>
        <v>102.572</v>
      </c>
      <c r="T37" s="63">
        <f>ABS((S37-Q37)*100)</f>
        <v>40.999999999999659</v>
      </c>
      <c r="U37" s="168">
        <f>IF(O37="","",C37*0.03)</f>
        <v>24298.05</v>
      </c>
      <c r="V37" s="169"/>
      <c r="W37" s="71">
        <f>IF(T37="","",ROUNDDOWN(U37/(T37/81)/100000,2))</f>
        <v>0.48</v>
      </c>
      <c r="X37" s="24"/>
      <c r="Y37" s="27">
        <v>42511</v>
      </c>
      <c r="Z37" s="61"/>
      <c r="AA37" s="89">
        <v>102.572</v>
      </c>
      <c r="AB37" s="162">
        <f t="shared" si="12"/>
        <v>-24296</v>
      </c>
      <c r="AC37" s="163"/>
      <c r="AD37" s="170">
        <f t="shared" si="16"/>
        <v>-40.999999999999659</v>
      </c>
      <c r="AE37" s="171"/>
      <c r="AF37" s="1">
        <v>1</v>
      </c>
      <c r="AG37" s="1" t="s">
        <v>54</v>
      </c>
      <c r="AH37" t="s">
        <v>122</v>
      </c>
      <c r="AI37" t="s">
        <v>54</v>
      </c>
      <c r="AJ37" s="66" t="s">
        <v>84</v>
      </c>
      <c r="AK37" s="78">
        <v>12</v>
      </c>
      <c r="AL37" s="79">
        <v>102.069</v>
      </c>
      <c r="AM37">
        <f t="shared" si="13"/>
        <v>9.3000000000003524E-2</v>
      </c>
      <c r="AN37" t="str">
        <f t="shared" si="4"/>
        <v>-</v>
      </c>
      <c r="AO37">
        <f t="shared" si="5"/>
        <v>0.39000000000000057</v>
      </c>
      <c r="AP37">
        <f t="shared" si="6"/>
        <v>0.40999999999999659</v>
      </c>
      <c r="AQ37" s="68" t="str">
        <f t="shared" si="7"/>
        <v>-</v>
      </c>
    </row>
    <row r="38" spans="2:43" ht="15.75" customHeight="1" x14ac:dyDescent="0.2">
      <c r="B38" s="92">
        <v>30</v>
      </c>
      <c r="C38" s="158">
        <f t="shared" si="17"/>
        <v>785639</v>
      </c>
      <c r="D38" s="158"/>
      <c r="E38" s="86" t="e">
        <f>VLOOKUP($I38,#REF!,3,FALSE)</f>
        <v>#REF!</v>
      </c>
      <c r="F38" s="86">
        <v>102.991</v>
      </c>
      <c r="G38" s="86">
        <v>102.53100000000001</v>
      </c>
      <c r="H38" s="86" t="e">
        <f>VLOOKUP($I38,#REF!,6,FALSE)</f>
        <v>#REF!</v>
      </c>
      <c r="I38" s="85"/>
      <c r="J38" t="e">
        <f t="shared" si="0"/>
        <v>#REF!</v>
      </c>
      <c r="K38" s="25" t="e">
        <f t="shared" si="1"/>
        <v>#REF!</v>
      </c>
      <c r="L38" s="34" t="e">
        <f t="shared" si="8"/>
        <v>#REF!</v>
      </c>
      <c r="M38" s="26" t="e">
        <f t="shared" si="9"/>
        <v>#REF!</v>
      </c>
      <c r="N38" s="24"/>
      <c r="O38" s="27">
        <v>42512</v>
      </c>
      <c r="P38" s="24" t="s">
        <v>42</v>
      </c>
      <c r="Q38" s="160">
        <f t="shared" si="14"/>
        <v>102.991</v>
      </c>
      <c r="R38" s="160"/>
      <c r="S38" s="39">
        <f t="shared" si="10"/>
        <v>102.51100000000001</v>
      </c>
      <c r="T38" s="63">
        <f t="shared" si="15"/>
        <v>47.999999999998977</v>
      </c>
      <c r="U38" s="161">
        <f t="shared" si="2"/>
        <v>23569.17</v>
      </c>
      <c r="V38" s="161"/>
      <c r="W38" s="71">
        <f t="shared" si="11"/>
        <v>0.39</v>
      </c>
      <c r="X38" s="24"/>
      <c r="Y38" s="27">
        <v>42513</v>
      </c>
      <c r="Z38" s="61"/>
      <c r="AA38" s="89">
        <v>102.511</v>
      </c>
      <c r="AB38" s="172">
        <f>IF(Y38="","",ROUNDDOWN((IF(P38="売",Q38-AA38,AA38-Q38))*W38*10000000/81,0))</f>
        <v>-23111</v>
      </c>
      <c r="AC38" s="172"/>
      <c r="AD38" s="164">
        <f>IF(Y38="","",IF(AB38&lt;0,T38*(-1),IF(P38="買",(AA38-Q38)*100,(Q38-AA38)*100)))</f>
        <v>-47.999999999998977</v>
      </c>
      <c r="AE38" s="164"/>
      <c r="AF38" s="1">
        <v>1</v>
      </c>
      <c r="AG38" s="1" t="s">
        <v>54</v>
      </c>
      <c r="AH38" t="s">
        <v>54</v>
      </c>
      <c r="AI38" s="73" t="s">
        <v>57</v>
      </c>
      <c r="AJ38" s="66" t="s">
        <v>52</v>
      </c>
      <c r="AK38" s="78">
        <v>12</v>
      </c>
      <c r="AL38" s="79">
        <v>103.733</v>
      </c>
      <c r="AM38">
        <f t="shared" si="13"/>
        <v>0.74200000000000443</v>
      </c>
      <c r="AN38" t="str">
        <f t="shared" si="4"/>
        <v>-</v>
      </c>
      <c r="AO38">
        <f t="shared" si="5"/>
        <v>0.45999999999999375</v>
      </c>
      <c r="AP38">
        <f t="shared" si="6"/>
        <v>0.48000000000000398</v>
      </c>
      <c r="AQ38" s="68" t="str">
        <f t="shared" si="7"/>
        <v>-</v>
      </c>
    </row>
    <row r="39" spans="2:43" ht="15.75" customHeight="1" x14ac:dyDescent="0.2">
      <c r="B39" s="92">
        <v>31</v>
      </c>
      <c r="C39" s="158">
        <f t="shared" si="17"/>
        <v>762528</v>
      </c>
      <c r="D39" s="158"/>
      <c r="E39" s="86" t="e">
        <f>VLOOKUP($I39,#REF!,3,FALSE)</f>
        <v>#REF!</v>
      </c>
      <c r="F39" s="86">
        <v>102.521</v>
      </c>
      <c r="G39" s="86">
        <v>101.084</v>
      </c>
      <c r="H39" s="86" t="e">
        <f>VLOOKUP($I39,#REF!,6,FALSE)</f>
        <v>#REF!</v>
      </c>
      <c r="I39" s="85"/>
      <c r="J39" t="e">
        <f t="shared" si="0"/>
        <v>#REF!</v>
      </c>
      <c r="K39" s="25" t="e">
        <f t="shared" si="1"/>
        <v>#REF!</v>
      </c>
      <c r="L39" s="34" t="e">
        <f t="shared" si="8"/>
        <v>#REF!</v>
      </c>
      <c r="M39" s="26" t="s">
        <v>71</v>
      </c>
      <c r="N39" s="24"/>
      <c r="O39" s="27">
        <v>42514</v>
      </c>
      <c r="P39" s="24" t="s">
        <v>41</v>
      </c>
      <c r="Q39" s="160">
        <f t="shared" si="14"/>
        <v>101.084</v>
      </c>
      <c r="R39" s="160"/>
      <c r="S39" s="62">
        <f t="shared" si="10"/>
        <v>102.541</v>
      </c>
      <c r="T39" s="63">
        <f t="shared" si="15"/>
        <v>145.69999999999936</v>
      </c>
      <c r="U39" s="161">
        <f t="shared" si="2"/>
        <v>22875.84</v>
      </c>
      <c r="V39" s="161"/>
      <c r="W39" s="71">
        <f t="shared" si="11"/>
        <v>0.12</v>
      </c>
      <c r="X39" s="24"/>
      <c r="Y39" s="27">
        <v>42518</v>
      </c>
      <c r="Z39" s="61">
        <v>101.17700000000001</v>
      </c>
      <c r="AA39" s="89">
        <f t="shared" si="3"/>
        <v>101.197</v>
      </c>
      <c r="AB39" s="172">
        <f>IF(Y39="","",ROUNDDOWN((IF(P39="売",Q39-AA39,AA39-Q39))*W39*10000000/81,0))</f>
        <v>-1674</v>
      </c>
      <c r="AC39" s="172"/>
      <c r="AD39" s="164">
        <f>IF(Y39="","",IF(AB39&lt;0,T39*(-1),IF(P39="買",(AA39-Q39)*100,(Q39-AA39)*100)))</f>
        <v>-145.69999999999936</v>
      </c>
      <c r="AE39" s="164"/>
      <c r="AF39" s="1">
        <v>3</v>
      </c>
      <c r="AG39" s="1" t="s">
        <v>123</v>
      </c>
      <c r="AH39" t="s">
        <v>54</v>
      </c>
      <c r="AI39" s="90" t="s">
        <v>57</v>
      </c>
      <c r="AJ39" s="66" t="s">
        <v>54</v>
      </c>
      <c r="AK39" s="78">
        <v>12</v>
      </c>
      <c r="AL39" s="79">
        <v>101.139</v>
      </c>
      <c r="AM39">
        <f t="shared" si="13"/>
        <v>5.499999999999261E-2</v>
      </c>
      <c r="AN39" t="str">
        <f t="shared" si="4"/>
        <v>-</v>
      </c>
      <c r="AO39">
        <f t="shared" si="5"/>
        <v>1.4369999999999976</v>
      </c>
      <c r="AP39">
        <f t="shared" si="6"/>
        <v>0.11299999999999955</v>
      </c>
      <c r="AQ39" s="68" t="str">
        <f t="shared" si="7"/>
        <v>-</v>
      </c>
    </row>
    <row r="40" spans="2:43" ht="15.75" customHeight="1" x14ac:dyDescent="0.2">
      <c r="B40" s="92">
        <v>32</v>
      </c>
      <c r="C40" s="158">
        <f t="shared" si="17"/>
        <v>760854</v>
      </c>
      <c r="D40" s="158"/>
      <c r="E40" s="86" t="e">
        <f>VLOOKUP($I40,#REF!,3,FALSE)</f>
        <v>#REF!</v>
      </c>
      <c r="F40" s="86">
        <v>101.535</v>
      </c>
      <c r="G40" s="86">
        <v>100.893</v>
      </c>
      <c r="H40" s="86" t="e">
        <f>VLOOKUP($I40,#REF!,6,FALSE)</f>
        <v>#REF!</v>
      </c>
      <c r="I40" s="85"/>
      <c r="J40" t="e">
        <f t="shared" si="0"/>
        <v>#REF!</v>
      </c>
      <c r="K40" s="25" t="e">
        <f t="shared" si="1"/>
        <v>#REF!</v>
      </c>
      <c r="L40" s="34" t="e">
        <f t="shared" si="8"/>
        <v>#REF!</v>
      </c>
      <c r="M40" s="26" t="s">
        <v>71</v>
      </c>
      <c r="N40" s="24"/>
      <c r="O40" s="27">
        <v>42520</v>
      </c>
      <c r="P40" s="24" t="s">
        <v>41</v>
      </c>
      <c r="Q40" s="160">
        <f t="shared" si="14"/>
        <v>100.893</v>
      </c>
      <c r="R40" s="160"/>
      <c r="S40" s="39">
        <f t="shared" si="10"/>
        <v>101.55499999999999</v>
      </c>
      <c r="T40" s="63">
        <f t="shared" si="15"/>
        <v>66.199999999999193</v>
      </c>
      <c r="U40" s="161">
        <f t="shared" si="2"/>
        <v>22825.62</v>
      </c>
      <c r="V40" s="161"/>
      <c r="W40" s="71">
        <f t="shared" si="11"/>
        <v>0.27</v>
      </c>
      <c r="X40" s="24"/>
      <c r="Y40" s="27">
        <v>42520</v>
      </c>
      <c r="Z40" s="61"/>
      <c r="AA40" s="89">
        <v>101.55500000000001</v>
      </c>
      <c r="AB40" s="172">
        <f>IF(Y40="","",ROUNDDOWN((IF(P40="売",Q40-AA40,AA40-Q40))*W40*10000000/81,0))</f>
        <v>-22066</v>
      </c>
      <c r="AC40" s="172"/>
      <c r="AD40" s="164">
        <f>IF(Y40="","",IF(AB40&lt;0,T40*(-1),IF(P40="買",(AA40-Q40)*100,(Q40-AA40)*100)))</f>
        <v>-66.199999999999193</v>
      </c>
      <c r="AE40" s="164"/>
      <c r="AF40" s="1">
        <v>1</v>
      </c>
      <c r="AG40" s="1" t="s">
        <v>54</v>
      </c>
      <c r="AH40" t="s">
        <v>54</v>
      </c>
      <c r="AI40" t="s">
        <v>52</v>
      </c>
      <c r="AJ40" s="66" t="s">
        <v>54</v>
      </c>
      <c r="AK40" s="78">
        <v>2</v>
      </c>
      <c r="AL40" s="79">
        <v>100.467</v>
      </c>
      <c r="AM40">
        <f t="shared" si="13"/>
        <v>0.42600000000000193</v>
      </c>
      <c r="AN40" t="str">
        <f t="shared" si="4"/>
        <v>-</v>
      </c>
      <c r="AO40">
        <f t="shared" si="5"/>
        <v>0.64199999999999591</v>
      </c>
      <c r="AP40">
        <f t="shared" si="6"/>
        <v>0.66200000000000614</v>
      </c>
      <c r="AQ40" s="68" t="str">
        <f t="shared" si="7"/>
        <v>-</v>
      </c>
    </row>
    <row r="41" spans="2:43" ht="15.75" customHeight="1" x14ac:dyDescent="0.2">
      <c r="B41" s="92">
        <v>33</v>
      </c>
      <c r="C41" s="158">
        <f t="shared" si="17"/>
        <v>738788</v>
      </c>
      <c r="D41" s="158"/>
      <c r="E41" s="86" t="e">
        <f>VLOOKUP($I41,#REF!,3,FALSE)</f>
        <v>#REF!</v>
      </c>
      <c r="F41" s="86">
        <v>100.508</v>
      </c>
      <c r="G41" s="86">
        <v>100.026</v>
      </c>
      <c r="H41" s="86" t="e">
        <f>VLOOKUP($I41,#REF!,6,FALSE)</f>
        <v>#REF!</v>
      </c>
      <c r="I41" s="85"/>
      <c r="J41" t="e">
        <f t="shared" si="0"/>
        <v>#REF!</v>
      </c>
      <c r="K41" s="25" t="e">
        <f t="shared" si="1"/>
        <v>#REF!</v>
      </c>
      <c r="L41" s="34" t="e">
        <f t="shared" si="8"/>
        <v>#REF!</v>
      </c>
      <c r="M41" s="26" t="e">
        <f t="shared" si="9"/>
        <v>#REF!</v>
      </c>
      <c r="N41" s="24">
        <v>2013</v>
      </c>
      <c r="O41" s="27">
        <v>42524</v>
      </c>
      <c r="P41" s="24" t="s">
        <v>41</v>
      </c>
      <c r="Q41" s="160">
        <f t="shared" si="14"/>
        <v>100.026</v>
      </c>
      <c r="R41" s="160"/>
      <c r="S41" s="39">
        <f t="shared" si="10"/>
        <v>100.52799999999999</v>
      </c>
      <c r="T41" s="63">
        <f t="shared" si="15"/>
        <v>50.199999999999534</v>
      </c>
      <c r="U41" s="161">
        <f t="shared" si="2"/>
        <v>22163.64</v>
      </c>
      <c r="V41" s="161"/>
      <c r="W41" s="71">
        <f t="shared" si="11"/>
        <v>0.35</v>
      </c>
      <c r="X41" s="24">
        <v>2013</v>
      </c>
      <c r="Y41" s="27">
        <v>42525</v>
      </c>
      <c r="Z41" s="61">
        <v>99.86</v>
      </c>
      <c r="AA41" s="89">
        <f t="shared" si="3"/>
        <v>99.88</v>
      </c>
      <c r="AB41" s="172">
        <f t="shared" ref="AB41:AB104" si="18">IF(Y41="","",ROUNDDOWN((IF(P41="売",Q41-AA41,AA41-Q41))*W41*10000000/81,0))</f>
        <v>6308</v>
      </c>
      <c r="AC41" s="172"/>
      <c r="AD41" s="164">
        <f t="shared" si="16"/>
        <v>14.60000000000008</v>
      </c>
      <c r="AE41" s="164"/>
      <c r="AF41" s="1">
        <v>1</v>
      </c>
      <c r="AG41" s="1" t="s">
        <v>54</v>
      </c>
      <c r="AH41" t="s">
        <v>52</v>
      </c>
      <c r="AI41" s="73" t="s">
        <v>54</v>
      </c>
      <c r="AJ41" s="66" t="s">
        <v>52</v>
      </c>
      <c r="AK41" s="78">
        <v>1</v>
      </c>
      <c r="AL41" s="79">
        <v>98.861999999999995</v>
      </c>
      <c r="AM41">
        <f t="shared" si="13"/>
        <v>1.1640000000000015</v>
      </c>
      <c r="AN41">
        <f t="shared" ref="AN41:AN72" si="19">IF(AB41&gt;=0,AM41/AO41,"-")</f>
        <v>2.4149377593361061</v>
      </c>
      <c r="AO41">
        <f t="shared" ref="AO41:AO72" si="20">F41-G41</f>
        <v>0.48199999999999932</v>
      </c>
      <c r="AP41">
        <f t="shared" ref="AP41:AP72" si="21">ABS(Q41-AA41)</f>
        <v>0.1460000000000008</v>
      </c>
      <c r="AQ41" s="68">
        <f t="shared" ref="AQ41:AQ72" si="22">IF(AB41&gt;=0,AP41/AO41,"-")</f>
        <v>0.30290456431535479</v>
      </c>
    </row>
    <row r="42" spans="2:43" ht="15.75" customHeight="1" x14ac:dyDescent="0.2">
      <c r="B42" s="92">
        <v>33.5</v>
      </c>
      <c r="C42" s="158">
        <f t="shared" si="17"/>
        <v>745096</v>
      </c>
      <c r="D42" s="158"/>
      <c r="E42" s="86" t="e">
        <f>VLOOKUP($I42,#REF!,3,FALSE)</f>
        <v>#REF!</v>
      </c>
      <c r="F42" s="86">
        <v>99.322999999999993</v>
      </c>
      <c r="G42" s="86">
        <v>95.902000000000001</v>
      </c>
      <c r="H42" s="86" t="e">
        <f>VLOOKUP($I42,#REF!,6,FALSE)</f>
        <v>#REF!</v>
      </c>
      <c r="I42" s="85"/>
      <c r="J42" t="e">
        <f t="shared" si="0"/>
        <v>#REF!</v>
      </c>
      <c r="K42" s="25" t="e">
        <f t="shared" si="1"/>
        <v>#REF!</v>
      </c>
      <c r="L42" s="34" t="e">
        <f t="shared" si="8"/>
        <v>#REF!</v>
      </c>
      <c r="M42" s="26" t="e">
        <f t="shared" si="9"/>
        <v>#REF!</v>
      </c>
      <c r="N42" s="24"/>
      <c r="O42" s="27">
        <v>42528</v>
      </c>
      <c r="P42" s="24" t="s">
        <v>41</v>
      </c>
      <c r="Q42" s="160">
        <f t="shared" si="14"/>
        <v>95.902000000000001</v>
      </c>
      <c r="R42" s="160"/>
      <c r="S42" s="62">
        <f t="shared" si="10"/>
        <v>99.342999999999989</v>
      </c>
      <c r="T42" s="63">
        <f t="shared" si="15"/>
        <v>344.09999999999883</v>
      </c>
      <c r="U42" s="161">
        <f t="shared" si="2"/>
        <v>22352.879999999997</v>
      </c>
      <c r="V42" s="161"/>
      <c r="W42" s="71">
        <f t="shared" si="11"/>
        <v>0.05</v>
      </c>
      <c r="X42" s="24"/>
      <c r="Y42" s="27">
        <v>42528</v>
      </c>
      <c r="Z42" s="61">
        <v>97.516000000000005</v>
      </c>
      <c r="AA42" s="89">
        <f t="shared" si="3"/>
        <v>97.536000000000001</v>
      </c>
      <c r="AB42" s="172">
        <f t="shared" si="18"/>
        <v>-10086</v>
      </c>
      <c r="AC42" s="172"/>
      <c r="AD42" s="164">
        <f t="shared" si="16"/>
        <v>-344.09999999999883</v>
      </c>
      <c r="AE42" s="164"/>
      <c r="AF42" s="1">
        <v>3</v>
      </c>
      <c r="AG42" s="1" t="s">
        <v>54</v>
      </c>
      <c r="AH42" t="s">
        <v>54</v>
      </c>
      <c r="AI42" t="s">
        <v>54</v>
      </c>
      <c r="AJ42" s="66" t="s">
        <v>54</v>
      </c>
      <c r="AK42" s="78">
        <v>2</v>
      </c>
      <c r="AL42" s="79">
        <v>94.994</v>
      </c>
      <c r="AM42">
        <f t="shared" si="13"/>
        <v>0.90800000000000125</v>
      </c>
      <c r="AN42" t="str">
        <f t="shared" si="19"/>
        <v>-</v>
      </c>
      <c r="AO42">
        <f t="shared" si="20"/>
        <v>3.4209999999999923</v>
      </c>
      <c r="AP42">
        <f t="shared" si="21"/>
        <v>1.6340000000000003</v>
      </c>
      <c r="AQ42" s="68" t="str">
        <f t="shared" si="22"/>
        <v>-</v>
      </c>
    </row>
    <row r="43" spans="2:43" ht="15.75" customHeight="1" x14ac:dyDescent="0.2">
      <c r="B43" s="92">
        <v>34</v>
      </c>
      <c r="C43" s="158">
        <f t="shared" si="17"/>
        <v>735010</v>
      </c>
      <c r="D43" s="158"/>
      <c r="E43" s="86" t="e">
        <f>VLOOKUP($I43,#REF!,3,FALSE)</f>
        <v>#REF!</v>
      </c>
      <c r="F43" s="86">
        <v>97.683999999999997</v>
      </c>
      <c r="G43" s="86">
        <v>96.918999999999997</v>
      </c>
      <c r="H43" s="86" t="e">
        <f>VLOOKUP($I43,#REF!,6,FALSE)</f>
        <v>#REF!</v>
      </c>
      <c r="I43" s="85"/>
      <c r="J43" t="e">
        <f t="shared" si="0"/>
        <v>#REF!</v>
      </c>
      <c r="K43" s="25" t="e">
        <f t="shared" si="1"/>
        <v>#REF!</v>
      </c>
      <c r="L43" s="34" t="e">
        <f t="shared" si="8"/>
        <v>#REF!</v>
      </c>
      <c r="M43" s="26" t="e">
        <f t="shared" si="9"/>
        <v>#REF!</v>
      </c>
      <c r="N43" s="24"/>
      <c r="O43" s="27">
        <v>42542</v>
      </c>
      <c r="P43" s="24" t="s">
        <v>42</v>
      </c>
      <c r="Q43" s="160">
        <f t="shared" si="14"/>
        <v>97.683999999999997</v>
      </c>
      <c r="R43" s="160"/>
      <c r="S43" s="39">
        <f t="shared" si="10"/>
        <v>96.899000000000001</v>
      </c>
      <c r="T43" s="63">
        <f t="shared" si="15"/>
        <v>78.499999999999659</v>
      </c>
      <c r="U43" s="161">
        <f t="shared" si="2"/>
        <v>22050.3</v>
      </c>
      <c r="V43" s="161"/>
      <c r="W43" s="71">
        <f t="shared" si="11"/>
        <v>0.22</v>
      </c>
      <c r="X43" s="24"/>
      <c r="Y43" s="67">
        <v>42545</v>
      </c>
      <c r="Z43" s="61">
        <v>97.263999999999996</v>
      </c>
      <c r="AA43" s="89">
        <f t="shared" si="3"/>
        <v>97.244</v>
      </c>
      <c r="AB43" s="172">
        <f t="shared" si="18"/>
        <v>-11950</v>
      </c>
      <c r="AC43" s="172"/>
      <c r="AD43" s="164">
        <f t="shared" si="16"/>
        <v>-78.499999999999659</v>
      </c>
      <c r="AE43" s="164"/>
      <c r="AF43" s="1">
        <v>1</v>
      </c>
      <c r="AG43" s="1" t="s">
        <v>90</v>
      </c>
      <c r="AH43" t="s">
        <v>54</v>
      </c>
      <c r="AI43" s="91" t="s">
        <v>57</v>
      </c>
      <c r="AJ43" s="66" t="s">
        <v>90</v>
      </c>
      <c r="AK43" s="78">
        <v>2</v>
      </c>
      <c r="AL43" s="79">
        <v>98.7</v>
      </c>
      <c r="AM43">
        <f t="shared" si="13"/>
        <v>1.0160000000000053</v>
      </c>
      <c r="AN43" t="str">
        <f t="shared" si="19"/>
        <v>-</v>
      </c>
      <c r="AO43">
        <f t="shared" si="20"/>
        <v>0.76500000000000057</v>
      </c>
      <c r="AP43">
        <f t="shared" si="21"/>
        <v>0.43999999999999773</v>
      </c>
      <c r="AQ43" s="68" t="str">
        <f t="shared" si="22"/>
        <v>-</v>
      </c>
    </row>
    <row r="44" spans="2:43" ht="15.75" customHeight="1" x14ac:dyDescent="0.2">
      <c r="B44" s="92">
        <v>35</v>
      </c>
      <c r="C44" s="158">
        <f t="shared" si="17"/>
        <v>723060</v>
      </c>
      <c r="D44" s="158"/>
      <c r="E44" s="86" t="e">
        <f>VLOOKUP($I44,#REF!,3,FALSE)</f>
        <v>#REF!</v>
      </c>
      <c r="F44" s="86">
        <v>97.988</v>
      </c>
      <c r="G44" s="86">
        <v>97.323999999999998</v>
      </c>
      <c r="H44" s="86" t="e">
        <f>VLOOKUP($I44,#REF!,6,FALSE)</f>
        <v>#REF!</v>
      </c>
      <c r="I44" s="85"/>
      <c r="J44" t="e">
        <f t="shared" si="0"/>
        <v>#REF!</v>
      </c>
      <c r="K44" s="25" t="e">
        <f t="shared" si="1"/>
        <v>#REF!</v>
      </c>
      <c r="L44" s="34" t="e">
        <f t="shared" si="8"/>
        <v>#REF!</v>
      </c>
      <c r="M44" s="26" t="e">
        <f t="shared" si="9"/>
        <v>#REF!</v>
      </c>
      <c r="N44" s="24"/>
      <c r="O44" s="27">
        <v>42545</v>
      </c>
      <c r="P44" s="24" t="s">
        <v>42</v>
      </c>
      <c r="Q44" s="160">
        <f t="shared" si="14"/>
        <v>97.988</v>
      </c>
      <c r="R44" s="160"/>
      <c r="S44" s="39">
        <f t="shared" si="10"/>
        <v>97.304000000000002</v>
      </c>
      <c r="T44" s="63">
        <f t="shared" si="15"/>
        <v>68.39999999999975</v>
      </c>
      <c r="U44" s="161">
        <f t="shared" si="2"/>
        <v>21691.8</v>
      </c>
      <c r="V44" s="161"/>
      <c r="W44" s="71">
        <f t="shared" si="11"/>
        <v>0.25</v>
      </c>
      <c r="X44" s="24"/>
      <c r="Y44" s="27">
        <v>42545</v>
      </c>
      <c r="Z44" s="61"/>
      <c r="AA44" s="89">
        <v>97.304000000000002</v>
      </c>
      <c r="AB44" s="172">
        <f t="shared" si="18"/>
        <v>-21111</v>
      </c>
      <c r="AC44" s="172"/>
      <c r="AD44" s="164">
        <f t="shared" si="16"/>
        <v>-68.39999999999975</v>
      </c>
      <c r="AE44" s="164"/>
      <c r="AF44" s="1">
        <v>2</v>
      </c>
      <c r="AG44" s="1" t="s">
        <v>54</v>
      </c>
      <c r="AH44" t="s">
        <v>92</v>
      </c>
      <c r="AI44" s="91" t="s">
        <v>57</v>
      </c>
      <c r="AJ44" s="66" t="s">
        <v>52</v>
      </c>
      <c r="AK44" s="78">
        <v>12</v>
      </c>
      <c r="AL44" s="79">
        <v>98.7</v>
      </c>
      <c r="AM44">
        <f t="shared" si="13"/>
        <v>0.7120000000000033</v>
      </c>
      <c r="AN44" t="str">
        <f t="shared" si="19"/>
        <v>-</v>
      </c>
      <c r="AO44">
        <f t="shared" si="20"/>
        <v>0.66400000000000148</v>
      </c>
      <c r="AP44">
        <f t="shared" si="21"/>
        <v>0.6839999999999975</v>
      </c>
      <c r="AQ44" s="68" t="str">
        <f t="shared" si="22"/>
        <v>-</v>
      </c>
    </row>
    <row r="45" spans="2:43" ht="15.75" customHeight="1" x14ac:dyDescent="0.2">
      <c r="B45" s="92">
        <v>36</v>
      </c>
      <c r="C45" s="158">
        <f t="shared" si="17"/>
        <v>701949</v>
      </c>
      <c r="D45" s="158"/>
      <c r="E45" s="86" t="e">
        <f>VLOOKUP($I45,#REF!,3,FALSE)</f>
        <v>#REF!</v>
      </c>
      <c r="F45" s="86">
        <v>100.361</v>
      </c>
      <c r="G45" s="86">
        <v>100.024</v>
      </c>
      <c r="H45" s="86" t="e">
        <f>VLOOKUP($I45,#REF!,6,FALSE)</f>
        <v>#REF!</v>
      </c>
      <c r="I45" s="85"/>
      <c r="J45" t="e">
        <f t="shared" si="0"/>
        <v>#REF!</v>
      </c>
      <c r="K45" s="25" t="e">
        <f t="shared" si="1"/>
        <v>#REF!</v>
      </c>
      <c r="L45" s="34" t="e">
        <f t="shared" si="8"/>
        <v>#REF!</v>
      </c>
      <c r="M45" s="26" t="e">
        <f t="shared" si="9"/>
        <v>#REF!</v>
      </c>
      <c r="N45" s="24"/>
      <c r="O45" s="27">
        <v>42556</v>
      </c>
      <c r="P45" s="24" t="s">
        <v>42</v>
      </c>
      <c r="Q45" s="160">
        <f t="shared" si="14"/>
        <v>100.361</v>
      </c>
      <c r="R45" s="160"/>
      <c r="S45" s="39">
        <f t="shared" si="10"/>
        <v>100.004</v>
      </c>
      <c r="T45" s="63">
        <f t="shared" si="15"/>
        <v>35.699999999999932</v>
      </c>
      <c r="U45" s="161">
        <f t="shared" si="2"/>
        <v>21058.469999999998</v>
      </c>
      <c r="V45" s="161"/>
      <c r="W45" s="71">
        <f t="shared" si="11"/>
        <v>0.47</v>
      </c>
      <c r="X45" s="24"/>
      <c r="Y45" s="27">
        <v>42556</v>
      </c>
      <c r="Z45" s="61"/>
      <c r="AA45" s="89">
        <v>100.004</v>
      </c>
      <c r="AB45" s="172">
        <f t="shared" si="18"/>
        <v>-20714</v>
      </c>
      <c r="AC45" s="172"/>
      <c r="AD45" s="164">
        <f t="shared" si="16"/>
        <v>-35.699999999999932</v>
      </c>
      <c r="AE45" s="164"/>
      <c r="AF45" s="1">
        <v>1</v>
      </c>
      <c r="AG45" s="1" t="s">
        <v>54</v>
      </c>
      <c r="AH45" t="s">
        <v>54</v>
      </c>
      <c r="AI45" t="s">
        <v>54</v>
      </c>
      <c r="AJ45" s="66" t="s">
        <v>52</v>
      </c>
      <c r="AK45" s="78">
        <v>12</v>
      </c>
      <c r="AL45" s="79">
        <v>100.458</v>
      </c>
      <c r="AM45">
        <f t="shared" si="13"/>
        <v>9.6999999999994202E-2</v>
      </c>
      <c r="AN45" t="str">
        <f t="shared" si="19"/>
        <v>-</v>
      </c>
      <c r="AO45">
        <f t="shared" si="20"/>
        <v>0.3370000000000033</v>
      </c>
      <c r="AP45">
        <f t="shared" si="21"/>
        <v>0.35699999999999932</v>
      </c>
      <c r="AQ45" s="68" t="str">
        <f t="shared" si="22"/>
        <v>-</v>
      </c>
    </row>
    <row r="46" spans="2:43" ht="15.75" customHeight="1" x14ac:dyDescent="0.2">
      <c r="B46" s="92">
        <v>37</v>
      </c>
      <c r="C46" s="158">
        <f t="shared" si="17"/>
        <v>681235</v>
      </c>
      <c r="D46" s="158"/>
      <c r="E46" s="86" t="e">
        <f>VLOOKUP($I46,#REF!,3,FALSE)</f>
        <v>#REF!</v>
      </c>
      <c r="F46" s="86">
        <v>100.04600000000001</v>
      </c>
      <c r="G46" s="86">
        <v>99.822000000000003</v>
      </c>
      <c r="H46" s="86" t="e">
        <f>VLOOKUP($I46,#REF!,6,FALSE)</f>
        <v>#REF!</v>
      </c>
      <c r="I46" s="85"/>
      <c r="J46" t="e">
        <f t="shared" si="0"/>
        <v>#REF!</v>
      </c>
      <c r="K46" s="25" t="e">
        <f t="shared" si="1"/>
        <v>#REF!</v>
      </c>
      <c r="L46" s="34" t="e">
        <f t="shared" si="8"/>
        <v>#REF!</v>
      </c>
      <c r="M46" s="26" t="e">
        <f t="shared" si="9"/>
        <v>#REF!</v>
      </c>
      <c r="N46" s="24"/>
      <c r="O46" s="27">
        <v>42573</v>
      </c>
      <c r="P46" s="24" t="s">
        <v>41</v>
      </c>
      <c r="Q46" s="160">
        <f t="shared" si="14"/>
        <v>99.822000000000003</v>
      </c>
      <c r="R46" s="160"/>
      <c r="S46" s="39">
        <f t="shared" si="10"/>
        <v>100.066</v>
      </c>
      <c r="T46" s="63">
        <f t="shared" si="15"/>
        <v>24.399999999999977</v>
      </c>
      <c r="U46" s="161">
        <f t="shared" si="2"/>
        <v>20437.05</v>
      </c>
      <c r="V46" s="161"/>
      <c r="W46" s="71">
        <f t="shared" si="11"/>
        <v>0.67</v>
      </c>
      <c r="X46" s="77"/>
      <c r="Y46" s="27">
        <v>42574</v>
      </c>
      <c r="Z46" s="61">
        <v>99.682000000000002</v>
      </c>
      <c r="AA46" s="89">
        <f t="shared" si="3"/>
        <v>99.701999999999998</v>
      </c>
      <c r="AB46" s="172">
        <f t="shared" si="18"/>
        <v>9925</v>
      </c>
      <c r="AC46" s="172"/>
      <c r="AD46" s="164">
        <f t="shared" si="16"/>
        <v>12.000000000000455</v>
      </c>
      <c r="AE46" s="164"/>
      <c r="AF46" s="1">
        <v>1</v>
      </c>
      <c r="AG46" s="1" t="s">
        <v>52</v>
      </c>
      <c r="AH46" t="s">
        <v>54</v>
      </c>
      <c r="AI46" t="s">
        <v>92</v>
      </c>
      <c r="AJ46" s="66" t="s">
        <v>52</v>
      </c>
      <c r="AK46" s="78">
        <v>1</v>
      </c>
      <c r="AL46" s="79">
        <v>99.144000000000005</v>
      </c>
      <c r="AM46">
        <f t="shared" si="13"/>
        <v>0.67799999999999727</v>
      </c>
      <c r="AN46">
        <f t="shared" si="19"/>
        <v>3.0267857142856514</v>
      </c>
      <c r="AO46">
        <f t="shared" si="20"/>
        <v>0.22400000000000375</v>
      </c>
      <c r="AP46">
        <f t="shared" si="21"/>
        <v>0.12000000000000455</v>
      </c>
      <c r="AQ46" s="68">
        <f t="shared" si="22"/>
        <v>0.53571428571429702</v>
      </c>
    </row>
    <row r="47" spans="2:43" ht="15.75" customHeight="1" x14ac:dyDescent="0.2">
      <c r="B47" s="92">
        <v>38</v>
      </c>
      <c r="C47" s="158">
        <f t="shared" si="17"/>
        <v>691160</v>
      </c>
      <c r="D47" s="158"/>
      <c r="E47" s="86" t="e">
        <f>VLOOKUP($I47,#REF!,3,FALSE)</f>
        <v>#REF!</v>
      </c>
      <c r="F47" s="86">
        <v>98.418999999999997</v>
      </c>
      <c r="G47" s="86">
        <v>98.016000000000005</v>
      </c>
      <c r="H47" s="86" t="e">
        <f>VLOOKUP($I47,#REF!,6,FALSE)</f>
        <v>#REF!</v>
      </c>
      <c r="I47" s="85"/>
      <c r="J47" t="e">
        <f t="shared" si="0"/>
        <v>#REF!</v>
      </c>
      <c r="K47" s="25" t="e">
        <f t="shared" si="1"/>
        <v>#REF!</v>
      </c>
      <c r="L47" s="34" t="e">
        <f t="shared" si="8"/>
        <v>#REF!</v>
      </c>
      <c r="M47" s="26" t="s">
        <v>74</v>
      </c>
      <c r="N47" s="24"/>
      <c r="O47" s="27">
        <v>42588</v>
      </c>
      <c r="P47" s="24" t="s">
        <v>41</v>
      </c>
      <c r="Q47" s="160">
        <f t="shared" si="14"/>
        <v>98.016000000000005</v>
      </c>
      <c r="R47" s="160"/>
      <c r="S47" s="39">
        <f t="shared" si="10"/>
        <v>98.438999999999993</v>
      </c>
      <c r="T47" s="63">
        <f t="shared" si="15"/>
        <v>42.299999999998761</v>
      </c>
      <c r="U47" s="161">
        <f t="shared" si="2"/>
        <v>20734.8</v>
      </c>
      <c r="V47" s="161"/>
      <c r="W47" s="71">
        <f t="shared" si="11"/>
        <v>0.39</v>
      </c>
      <c r="X47" s="24"/>
      <c r="Y47" s="27">
        <v>42591</v>
      </c>
      <c r="Z47" s="61">
        <v>96.933999999999997</v>
      </c>
      <c r="AA47" s="89">
        <f t="shared" si="3"/>
        <v>96.953999999999994</v>
      </c>
      <c r="AB47" s="172">
        <f t="shared" si="18"/>
        <v>51133</v>
      </c>
      <c r="AC47" s="172"/>
      <c r="AD47" s="164">
        <f t="shared" si="16"/>
        <v>106.20000000000118</v>
      </c>
      <c r="AE47" s="164"/>
      <c r="AF47" s="1">
        <v>1</v>
      </c>
      <c r="AG47" s="1" t="s">
        <v>90</v>
      </c>
      <c r="AH47" t="s">
        <v>54</v>
      </c>
      <c r="AI47" s="76" t="s">
        <v>54</v>
      </c>
      <c r="AJ47" s="66" t="s">
        <v>90</v>
      </c>
      <c r="AK47" s="66">
        <v>1</v>
      </c>
      <c r="AL47" s="79">
        <v>95.808999999999997</v>
      </c>
      <c r="AM47">
        <f t="shared" si="13"/>
        <v>2.2070000000000078</v>
      </c>
      <c r="AN47">
        <f t="shared" si="19"/>
        <v>5.4764267990075783</v>
      </c>
      <c r="AO47">
        <f t="shared" si="20"/>
        <v>0.40299999999999159</v>
      </c>
      <c r="AP47">
        <f t="shared" si="21"/>
        <v>1.0620000000000118</v>
      </c>
      <c r="AQ47" s="68">
        <f t="shared" si="22"/>
        <v>2.6352357320100097</v>
      </c>
    </row>
    <row r="48" spans="2:43" ht="15.75" customHeight="1" x14ac:dyDescent="0.2">
      <c r="B48" s="92">
        <v>39</v>
      </c>
      <c r="C48" s="158">
        <f t="shared" si="17"/>
        <v>742293</v>
      </c>
      <c r="D48" s="158"/>
      <c r="E48" s="86" t="e">
        <f>VLOOKUP($I48,#REF!,3,FALSE)</f>
        <v>#REF!</v>
      </c>
      <c r="F48" s="86">
        <v>96.48</v>
      </c>
      <c r="G48" s="86">
        <v>96.167000000000002</v>
      </c>
      <c r="H48" s="86" t="e">
        <f>VLOOKUP($I48,#REF!,6,FALSE)</f>
        <v>#REF!</v>
      </c>
      <c r="I48" s="85"/>
      <c r="J48" t="e">
        <f t="shared" si="0"/>
        <v>#REF!</v>
      </c>
      <c r="K48" s="25" t="e">
        <f t="shared" si="1"/>
        <v>#REF!</v>
      </c>
      <c r="L48" s="34" t="e">
        <f t="shared" si="8"/>
        <v>#REF!</v>
      </c>
      <c r="M48" s="26" t="e">
        <f t="shared" si="9"/>
        <v>#REF!</v>
      </c>
      <c r="N48" s="24"/>
      <c r="O48" s="27">
        <v>42594</v>
      </c>
      <c r="P48" s="24" t="s">
        <v>41</v>
      </c>
      <c r="Q48" s="160">
        <f t="shared" si="14"/>
        <v>96.167000000000002</v>
      </c>
      <c r="R48" s="160"/>
      <c r="S48" s="39">
        <f t="shared" si="10"/>
        <v>96.5</v>
      </c>
      <c r="T48" s="63">
        <f t="shared" si="15"/>
        <v>33.299999999999841</v>
      </c>
      <c r="U48" s="161">
        <f t="shared" si="2"/>
        <v>22268.79</v>
      </c>
      <c r="V48" s="161"/>
      <c r="W48" s="71">
        <f t="shared" si="11"/>
        <v>0.54</v>
      </c>
      <c r="X48" s="24"/>
      <c r="Y48" s="27">
        <v>42594</v>
      </c>
      <c r="Z48" s="61"/>
      <c r="AA48" s="89">
        <v>96.5</v>
      </c>
      <c r="AB48" s="172">
        <f t="shared" si="18"/>
        <v>-22199</v>
      </c>
      <c r="AC48" s="172"/>
      <c r="AD48" s="164">
        <f t="shared" si="16"/>
        <v>-33.299999999999841</v>
      </c>
      <c r="AE48" s="164"/>
      <c r="AF48" s="1">
        <v>1</v>
      </c>
      <c r="AG48" s="1" t="s">
        <v>90</v>
      </c>
      <c r="AH48" t="s">
        <v>54</v>
      </c>
      <c r="AI48" t="s">
        <v>54</v>
      </c>
      <c r="AJ48" s="66" t="s">
        <v>90</v>
      </c>
      <c r="AK48" s="78">
        <v>12</v>
      </c>
      <c r="AL48" s="79">
        <v>95.924000000000007</v>
      </c>
      <c r="AM48">
        <f t="shared" si="13"/>
        <v>0.242999999999995</v>
      </c>
      <c r="AN48" t="str">
        <f t="shared" si="19"/>
        <v>-</v>
      </c>
      <c r="AO48">
        <f t="shared" si="20"/>
        <v>0.31300000000000239</v>
      </c>
      <c r="AP48">
        <f t="shared" si="21"/>
        <v>0.33299999999999841</v>
      </c>
      <c r="AQ48" s="68" t="str">
        <f t="shared" si="22"/>
        <v>-</v>
      </c>
    </row>
    <row r="49" spans="2:43" s="79" customFormat="1" ht="15.75" customHeight="1" x14ac:dyDescent="0.2">
      <c r="B49" s="92">
        <v>40</v>
      </c>
      <c r="C49" s="158">
        <f t="shared" si="17"/>
        <v>720094</v>
      </c>
      <c r="D49" s="158"/>
      <c r="E49" s="86" t="e">
        <f>VLOOKUP($I49,#REF!,3,FALSE)</f>
        <v>#REF!</v>
      </c>
      <c r="F49" s="86">
        <v>96.936000000000007</v>
      </c>
      <c r="G49" s="86">
        <v>96.474999999999994</v>
      </c>
      <c r="H49" s="86" t="e">
        <f>VLOOKUP($I49,#REF!,6,FALSE)</f>
        <v>#REF!</v>
      </c>
      <c r="I49" s="85"/>
      <c r="J49" s="79" t="e">
        <f t="shared" si="0"/>
        <v>#REF!</v>
      </c>
      <c r="K49" s="69" t="e">
        <f t="shared" si="1"/>
        <v>#REF!</v>
      </c>
      <c r="L49" s="34" t="e">
        <f t="shared" si="8"/>
        <v>#REF!</v>
      </c>
      <c r="M49" s="82" t="e">
        <f t="shared" si="9"/>
        <v>#REF!</v>
      </c>
      <c r="N49" s="77"/>
      <c r="O49" s="27">
        <v>42595</v>
      </c>
      <c r="P49" s="77" t="s">
        <v>42</v>
      </c>
      <c r="Q49" s="160">
        <f t="shared" si="14"/>
        <v>96.936000000000007</v>
      </c>
      <c r="R49" s="160"/>
      <c r="S49" s="74">
        <f t="shared" si="10"/>
        <v>96.454999999999998</v>
      </c>
      <c r="T49" s="74">
        <f t="shared" si="15"/>
        <v>48.100000000000875</v>
      </c>
      <c r="U49" s="161">
        <f t="shared" si="2"/>
        <v>21602.82</v>
      </c>
      <c r="V49" s="161"/>
      <c r="W49" s="71">
        <f t="shared" si="11"/>
        <v>0.36</v>
      </c>
      <c r="X49" s="77"/>
      <c r="Y49" s="27">
        <v>42597</v>
      </c>
      <c r="Z49" s="61">
        <v>97.938000000000002</v>
      </c>
      <c r="AA49" s="89">
        <f t="shared" si="3"/>
        <v>97.918000000000006</v>
      </c>
      <c r="AB49" s="172">
        <f t="shared" si="18"/>
        <v>43644</v>
      </c>
      <c r="AC49" s="172"/>
      <c r="AD49" s="164">
        <f t="shared" si="16"/>
        <v>98.199999999999932</v>
      </c>
      <c r="AE49" s="164"/>
      <c r="AF49" s="83">
        <v>1</v>
      </c>
      <c r="AG49" s="83" t="s">
        <v>54</v>
      </c>
      <c r="AH49" s="79" t="s">
        <v>54</v>
      </c>
      <c r="AI49" s="79" t="s">
        <v>54</v>
      </c>
      <c r="AJ49" s="79" t="s">
        <v>90</v>
      </c>
      <c r="AK49" s="79">
        <v>12</v>
      </c>
      <c r="AL49" s="79">
        <v>98.427000000000007</v>
      </c>
      <c r="AM49" s="79">
        <f t="shared" si="13"/>
        <v>1.4909999999999997</v>
      </c>
      <c r="AN49" s="79">
        <f t="shared" si="19"/>
        <v>3.2342733188719275</v>
      </c>
      <c r="AO49" s="79">
        <f t="shared" si="20"/>
        <v>0.46100000000001273</v>
      </c>
      <c r="AP49" s="79">
        <f t="shared" si="21"/>
        <v>0.98199999999999932</v>
      </c>
      <c r="AQ49" s="84">
        <f t="shared" si="22"/>
        <v>2.1301518438177269</v>
      </c>
    </row>
    <row r="50" spans="2:43" ht="15.75" customHeight="1" x14ac:dyDescent="0.2">
      <c r="B50" s="92">
        <v>41</v>
      </c>
      <c r="C50" s="158">
        <f t="shared" si="17"/>
        <v>763738</v>
      </c>
      <c r="D50" s="158"/>
      <c r="E50" s="86" t="e">
        <f>VLOOKUP($I50,#REF!,3,FALSE)</f>
        <v>#REF!</v>
      </c>
      <c r="F50" s="86">
        <v>99.614000000000004</v>
      </c>
      <c r="G50" s="86">
        <v>99.168999999999997</v>
      </c>
      <c r="H50" s="86" t="e">
        <f>VLOOKUP($I50,#REF!,6,FALSE)</f>
        <v>#REF!</v>
      </c>
      <c r="I50" s="85"/>
      <c r="J50" t="e">
        <f t="shared" si="0"/>
        <v>#REF!</v>
      </c>
      <c r="K50" s="25" t="e">
        <f t="shared" si="1"/>
        <v>#REF!</v>
      </c>
      <c r="L50" s="34" t="e">
        <f t="shared" si="8"/>
        <v>#REF!</v>
      </c>
      <c r="M50" s="26" t="e">
        <f t="shared" si="9"/>
        <v>#REF!</v>
      </c>
      <c r="N50" s="24"/>
      <c r="O50" s="27">
        <v>42616</v>
      </c>
      <c r="P50" s="24" t="s">
        <v>42</v>
      </c>
      <c r="Q50" s="160">
        <f t="shared" si="14"/>
        <v>99.614000000000004</v>
      </c>
      <c r="R50" s="160"/>
      <c r="S50" s="39">
        <f t="shared" si="10"/>
        <v>99.149000000000001</v>
      </c>
      <c r="T50" s="63">
        <f t="shared" si="15"/>
        <v>46.500000000000341</v>
      </c>
      <c r="U50" s="161">
        <f t="shared" si="2"/>
        <v>22912.14</v>
      </c>
      <c r="V50" s="161"/>
      <c r="W50" s="71">
        <f t="shared" si="11"/>
        <v>0.39</v>
      </c>
      <c r="X50" s="24"/>
      <c r="Y50" s="27">
        <v>42619</v>
      </c>
      <c r="Z50" s="61">
        <v>99.566999999999993</v>
      </c>
      <c r="AA50" s="89">
        <f t="shared" si="3"/>
        <v>99.546999999999997</v>
      </c>
      <c r="AB50" s="172">
        <f t="shared" si="18"/>
        <v>-3225</v>
      </c>
      <c r="AC50" s="172"/>
      <c r="AD50" s="164">
        <f t="shared" si="16"/>
        <v>-46.500000000000341</v>
      </c>
      <c r="AE50" s="164"/>
      <c r="AF50" s="1">
        <v>1</v>
      </c>
      <c r="AG50" s="1" t="s">
        <v>90</v>
      </c>
      <c r="AH50" t="s">
        <v>54</v>
      </c>
      <c r="AI50" t="s">
        <v>57</v>
      </c>
      <c r="AJ50" s="79" t="s">
        <v>90</v>
      </c>
      <c r="AK50" s="78">
        <v>2</v>
      </c>
      <c r="AL50" s="79">
        <v>100.224</v>
      </c>
      <c r="AM50">
        <f t="shared" si="13"/>
        <v>0.60999999999999943</v>
      </c>
      <c r="AN50" t="str">
        <f t="shared" si="19"/>
        <v>-</v>
      </c>
      <c r="AO50">
        <f t="shared" si="20"/>
        <v>0.44500000000000739</v>
      </c>
      <c r="AP50">
        <f t="shared" si="21"/>
        <v>6.7000000000007276E-2</v>
      </c>
      <c r="AQ50" s="68" t="str">
        <f t="shared" si="22"/>
        <v>-</v>
      </c>
    </row>
    <row r="51" spans="2:43" ht="15.75" customHeight="1" x14ac:dyDescent="0.2">
      <c r="B51" s="92">
        <v>42</v>
      </c>
      <c r="C51" s="158">
        <f t="shared" si="17"/>
        <v>760513</v>
      </c>
      <c r="D51" s="158"/>
      <c r="E51" s="86" t="e">
        <f>VLOOKUP($I51,#REF!,3,FALSE)</f>
        <v>#REF!</v>
      </c>
      <c r="F51" s="86">
        <v>99.626000000000005</v>
      </c>
      <c r="G51" s="86">
        <v>99.242000000000004</v>
      </c>
      <c r="H51" s="86" t="e">
        <f>VLOOKUP($I51,#REF!,6,FALSE)</f>
        <v>#REF!</v>
      </c>
      <c r="I51" s="85"/>
      <c r="J51" t="e">
        <f t="shared" si="0"/>
        <v>#REF!</v>
      </c>
      <c r="K51" s="25" t="e">
        <f t="shared" si="1"/>
        <v>#REF!</v>
      </c>
      <c r="L51" s="34" t="e">
        <f t="shared" si="8"/>
        <v>#REF!</v>
      </c>
      <c r="M51" s="26" t="e">
        <f t="shared" si="9"/>
        <v>#REF!</v>
      </c>
      <c r="N51" s="24"/>
      <c r="O51" s="27">
        <v>42617</v>
      </c>
      <c r="P51" s="24" t="s">
        <v>42</v>
      </c>
      <c r="Q51" s="160">
        <f t="shared" si="14"/>
        <v>99.626000000000005</v>
      </c>
      <c r="R51" s="160"/>
      <c r="S51" s="39">
        <f t="shared" si="10"/>
        <v>99.222000000000008</v>
      </c>
      <c r="T51" s="63">
        <f t="shared" si="15"/>
        <v>40.399999999999636</v>
      </c>
      <c r="U51" s="161">
        <f t="shared" si="2"/>
        <v>22815.39</v>
      </c>
      <c r="V51" s="161"/>
      <c r="W51" s="71">
        <f t="shared" si="11"/>
        <v>0.45</v>
      </c>
      <c r="X51" s="24"/>
      <c r="Y51" s="27">
        <v>42619</v>
      </c>
      <c r="Z51" s="61">
        <v>99.566999999999993</v>
      </c>
      <c r="AA51" s="89">
        <f t="shared" si="3"/>
        <v>99.546999999999997</v>
      </c>
      <c r="AB51" s="172">
        <f t="shared" si="18"/>
        <v>-4388</v>
      </c>
      <c r="AC51" s="172"/>
      <c r="AD51" s="164">
        <f t="shared" si="16"/>
        <v>-40.399999999999636</v>
      </c>
      <c r="AE51" s="164"/>
      <c r="AF51" s="1">
        <v>1</v>
      </c>
      <c r="AG51" s="1" t="s">
        <v>90</v>
      </c>
      <c r="AH51" t="s">
        <v>54</v>
      </c>
      <c r="AI51" s="91" t="s">
        <v>57</v>
      </c>
      <c r="AJ51" s="79" t="s">
        <v>124</v>
      </c>
      <c r="AK51" s="78">
        <v>2</v>
      </c>
      <c r="AL51" s="79">
        <v>100.224</v>
      </c>
      <c r="AM51">
        <f t="shared" si="13"/>
        <v>0.59799999999999898</v>
      </c>
      <c r="AN51" t="str">
        <f t="shared" si="19"/>
        <v>-</v>
      </c>
      <c r="AO51">
        <f t="shared" si="20"/>
        <v>0.38400000000000034</v>
      </c>
      <c r="AP51">
        <f t="shared" si="21"/>
        <v>7.9000000000007731E-2</v>
      </c>
      <c r="AQ51" s="68" t="str">
        <f t="shared" si="22"/>
        <v>-</v>
      </c>
    </row>
    <row r="52" spans="2:43" ht="15.75" customHeight="1" x14ac:dyDescent="0.2">
      <c r="B52" s="92">
        <v>43</v>
      </c>
      <c r="C52" s="158">
        <f t="shared" si="17"/>
        <v>756125</v>
      </c>
      <c r="D52" s="158"/>
      <c r="E52" s="86" t="e">
        <f>VLOOKUP($I52,#REF!,3,FALSE)</f>
        <v>#REF!</v>
      </c>
      <c r="F52" s="86">
        <v>99.731999999999999</v>
      </c>
      <c r="G52" s="86">
        <v>99.444999999999993</v>
      </c>
      <c r="H52" s="86" t="e">
        <f>VLOOKUP($I52,#REF!,6,FALSE)</f>
        <v>#REF!</v>
      </c>
      <c r="I52" s="85"/>
      <c r="J52" t="e">
        <f t="shared" si="0"/>
        <v>#REF!</v>
      </c>
      <c r="K52" s="25" t="e">
        <f t="shared" si="1"/>
        <v>#REF!</v>
      </c>
      <c r="L52" s="34" t="e">
        <f t="shared" si="8"/>
        <v>#REF!</v>
      </c>
      <c r="M52" s="26" t="e">
        <f t="shared" si="9"/>
        <v>#REF!</v>
      </c>
      <c r="N52" s="24"/>
      <c r="O52" s="27">
        <v>42617</v>
      </c>
      <c r="P52" s="24" t="s">
        <v>42</v>
      </c>
      <c r="Q52" s="160">
        <f t="shared" si="14"/>
        <v>99.731999999999999</v>
      </c>
      <c r="R52" s="160"/>
      <c r="S52" s="39">
        <f t="shared" si="10"/>
        <v>99.424999999999997</v>
      </c>
      <c r="T52" s="63">
        <f t="shared" si="15"/>
        <v>30.700000000000216</v>
      </c>
      <c r="U52" s="161">
        <f t="shared" si="2"/>
        <v>22683.75</v>
      </c>
      <c r="V52" s="161"/>
      <c r="W52" s="71">
        <f t="shared" si="11"/>
        <v>0.59</v>
      </c>
      <c r="X52" s="24"/>
      <c r="Y52" s="27">
        <v>42617</v>
      </c>
      <c r="Z52" s="61"/>
      <c r="AA52" s="89">
        <v>99.424999999999997</v>
      </c>
      <c r="AB52" s="172">
        <f t="shared" si="18"/>
        <v>-22361</v>
      </c>
      <c r="AC52" s="172"/>
      <c r="AD52" s="164">
        <f t="shared" si="16"/>
        <v>-30.700000000000216</v>
      </c>
      <c r="AE52" s="164"/>
      <c r="AF52" s="1">
        <v>1</v>
      </c>
      <c r="AG52" s="1" t="s">
        <v>90</v>
      </c>
      <c r="AH52" t="s">
        <v>92</v>
      </c>
      <c r="AI52" t="s">
        <v>92</v>
      </c>
      <c r="AJ52" s="79" t="s">
        <v>52</v>
      </c>
      <c r="AK52" s="78">
        <v>12</v>
      </c>
      <c r="AL52" s="79">
        <v>99.8</v>
      </c>
      <c r="AM52">
        <f t="shared" si="13"/>
        <v>6.799999999999784E-2</v>
      </c>
      <c r="AN52" t="str">
        <f t="shared" si="19"/>
        <v>-</v>
      </c>
      <c r="AO52">
        <f t="shared" si="20"/>
        <v>0.28700000000000614</v>
      </c>
      <c r="AP52">
        <f t="shared" si="21"/>
        <v>0.30700000000000216</v>
      </c>
      <c r="AQ52" s="68" t="str">
        <f t="shared" si="22"/>
        <v>-</v>
      </c>
    </row>
    <row r="53" spans="2:43" ht="15.75" customHeight="1" x14ac:dyDescent="0.2">
      <c r="B53" s="92">
        <v>44</v>
      </c>
      <c r="C53" s="158">
        <f t="shared" si="17"/>
        <v>733764</v>
      </c>
      <c r="D53" s="158"/>
      <c r="E53" s="86" t="e">
        <f>VLOOKUP($I53,#REF!,3,FALSE)</f>
        <v>#REF!</v>
      </c>
      <c r="F53" s="86">
        <v>100.17100000000001</v>
      </c>
      <c r="G53" s="86">
        <v>99.744</v>
      </c>
      <c r="H53" s="86" t="e">
        <f>VLOOKUP($I53,#REF!,6,FALSE)</f>
        <v>#REF!</v>
      </c>
      <c r="I53" s="85"/>
      <c r="J53" t="e">
        <f t="shared" si="0"/>
        <v>#REF!</v>
      </c>
      <c r="K53" s="25" t="e">
        <f t="shared" si="1"/>
        <v>#REF!</v>
      </c>
      <c r="L53" s="34" t="e">
        <f t="shared" si="8"/>
        <v>#REF!</v>
      </c>
      <c r="M53" s="26" t="e">
        <f t="shared" si="9"/>
        <v>#REF!</v>
      </c>
      <c r="N53" s="24"/>
      <c r="O53" s="27">
        <v>42618</v>
      </c>
      <c r="P53" s="24" t="s">
        <v>42</v>
      </c>
      <c r="Q53" s="160">
        <f t="shared" si="14"/>
        <v>100.17100000000001</v>
      </c>
      <c r="R53" s="160"/>
      <c r="S53" s="39">
        <f t="shared" si="10"/>
        <v>99.724000000000004</v>
      </c>
      <c r="T53" s="63">
        <f t="shared" si="15"/>
        <v>44.700000000000273</v>
      </c>
      <c r="U53" s="161">
        <f t="shared" si="2"/>
        <v>22012.92</v>
      </c>
      <c r="V53" s="161"/>
      <c r="W53" s="71">
        <f t="shared" si="11"/>
        <v>0.39</v>
      </c>
      <c r="X53" s="24"/>
      <c r="Y53" s="27">
        <v>42619</v>
      </c>
      <c r="Z53" s="61"/>
      <c r="AA53" s="89">
        <v>99.724000000000004</v>
      </c>
      <c r="AB53" s="172">
        <f t="shared" si="18"/>
        <v>-21522</v>
      </c>
      <c r="AC53" s="172"/>
      <c r="AD53" s="164">
        <f t="shared" si="16"/>
        <v>-44.700000000000273</v>
      </c>
      <c r="AE53" s="164"/>
      <c r="AF53" s="1">
        <v>1</v>
      </c>
      <c r="AG53" s="1" t="s">
        <v>125</v>
      </c>
      <c r="AH53" t="s">
        <v>126</v>
      </c>
      <c r="AI53" t="s">
        <v>126</v>
      </c>
      <c r="AJ53" s="79" t="s">
        <v>126</v>
      </c>
      <c r="AK53" s="78">
        <v>12</v>
      </c>
      <c r="AL53" s="79">
        <v>100.224</v>
      </c>
      <c r="AM53">
        <f t="shared" si="13"/>
        <v>5.2999999999997272E-2</v>
      </c>
      <c r="AN53" t="str">
        <f t="shared" si="19"/>
        <v>-</v>
      </c>
      <c r="AO53">
        <f t="shared" si="20"/>
        <v>0.42700000000000671</v>
      </c>
      <c r="AP53">
        <f t="shared" si="21"/>
        <v>0.44700000000000273</v>
      </c>
      <c r="AQ53" s="68" t="str">
        <f t="shared" si="22"/>
        <v>-</v>
      </c>
    </row>
    <row r="54" spans="2:43" ht="15.75" customHeight="1" x14ac:dyDescent="0.2">
      <c r="B54" s="92">
        <v>45</v>
      </c>
      <c r="C54" s="158">
        <f t="shared" si="17"/>
        <v>712242</v>
      </c>
      <c r="D54" s="158"/>
      <c r="E54" s="86" t="e">
        <f>VLOOKUP($I54,#REF!,3,FALSE)</f>
        <v>#REF!</v>
      </c>
      <c r="F54" s="86">
        <v>99.769000000000005</v>
      </c>
      <c r="G54" s="86">
        <v>99.489000000000004</v>
      </c>
      <c r="H54" s="86" t="e">
        <f>VLOOKUP($I54,#REF!,6,FALSE)</f>
        <v>#REF!</v>
      </c>
      <c r="I54" s="85"/>
      <c r="J54" t="e">
        <f t="shared" si="0"/>
        <v>#REF!</v>
      </c>
      <c r="K54" s="25" t="e">
        <f t="shared" si="1"/>
        <v>#REF!</v>
      </c>
      <c r="L54" s="34" t="e">
        <f t="shared" si="8"/>
        <v>#REF!</v>
      </c>
      <c r="M54" s="26" t="e">
        <f t="shared" si="9"/>
        <v>#REF!</v>
      </c>
      <c r="N54" s="24"/>
      <c r="O54" s="27">
        <v>42623</v>
      </c>
      <c r="P54" s="24" t="s">
        <v>42</v>
      </c>
      <c r="Q54" s="160">
        <f t="shared" si="14"/>
        <v>99.769000000000005</v>
      </c>
      <c r="R54" s="160"/>
      <c r="S54" s="39">
        <f t="shared" si="10"/>
        <v>99.469000000000008</v>
      </c>
      <c r="T54" s="63">
        <f t="shared" si="15"/>
        <v>29.999999999999716</v>
      </c>
      <c r="U54" s="161">
        <f t="shared" si="2"/>
        <v>21367.26</v>
      </c>
      <c r="V54" s="161"/>
      <c r="W54" s="71">
        <f t="shared" si="11"/>
        <v>0.56999999999999995</v>
      </c>
      <c r="X54" s="77"/>
      <c r="Y54" s="27">
        <v>42624</v>
      </c>
      <c r="Z54" s="61">
        <v>100.087</v>
      </c>
      <c r="AA54" s="89">
        <f t="shared" si="3"/>
        <v>100.06700000000001</v>
      </c>
      <c r="AB54" s="172">
        <f t="shared" si="18"/>
        <v>20970</v>
      </c>
      <c r="AC54" s="172"/>
      <c r="AD54" s="164">
        <f t="shared" si="16"/>
        <v>29.800000000000182</v>
      </c>
      <c r="AE54" s="164"/>
      <c r="AF54" s="1">
        <v>7</v>
      </c>
      <c r="AG54" s="1" t="s">
        <v>54</v>
      </c>
      <c r="AH54" s="93" t="s">
        <v>54</v>
      </c>
      <c r="AI54" s="93" t="s">
        <v>54</v>
      </c>
      <c r="AJ54" s="79" t="s">
        <v>52</v>
      </c>
      <c r="AK54" s="78">
        <v>12</v>
      </c>
      <c r="AL54" s="79">
        <v>100.608</v>
      </c>
      <c r="AM54">
        <f t="shared" si="13"/>
        <v>0.83899999999999864</v>
      </c>
      <c r="AN54">
        <f t="shared" si="19"/>
        <v>2.9964285714285546</v>
      </c>
      <c r="AO54">
        <f t="shared" si="20"/>
        <v>0.28000000000000114</v>
      </c>
      <c r="AP54">
        <f t="shared" si="21"/>
        <v>0.29800000000000182</v>
      </c>
      <c r="AQ54" s="68">
        <f t="shared" si="22"/>
        <v>1.0642857142857165</v>
      </c>
    </row>
    <row r="55" spans="2:43" ht="15.75" customHeight="1" x14ac:dyDescent="0.2">
      <c r="B55" s="92">
        <v>46</v>
      </c>
      <c r="C55" s="158">
        <f t="shared" si="17"/>
        <v>733212</v>
      </c>
      <c r="D55" s="158"/>
      <c r="E55" s="86" t="e">
        <f>VLOOKUP($I55,#REF!,3,FALSE)</f>
        <v>#REF!</v>
      </c>
      <c r="F55" s="86">
        <v>98.091999999999999</v>
      </c>
      <c r="G55" s="86">
        <v>97.765000000000001</v>
      </c>
      <c r="H55" s="86" t="e">
        <f>VLOOKUP($I55,#REF!,6,FALSE)</f>
        <v>#REF!</v>
      </c>
      <c r="I55" s="85"/>
      <c r="J55" t="e">
        <f t="shared" si="0"/>
        <v>#REF!</v>
      </c>
      <c r="K55" s="25" t="e">
        <f t="shared" si="1"/>
        <v>#REF!</v>
      </c>
      <c r="L55" s="34" t="e">
        <f t="shared" si="8"/>
        <v>#REF!</v>
      </c>
      <c r="M55" s="26" t="e">
        <f t="shared" si="9"/>
        <v>#REF!</v>
      </c>
      <c r="N55" s="24"/>
      <c r="O55" s="27">
        <v>42645</v>
      </c>
      <c r="P55" s="24" t="s">
        <v>41</v>
      </c>
      <c r="Q55" s="160">
        <f t="shared" si="14"/>
        <v>97.765000000000001</v>
      </c>
      <c r="R55" s="160"/>
      <c r="S55" s="39">
        <f t="shared" si="10"/>
        <v>98.111999999999995</v>
      </c>
      <c r="T55" s="63">
        <f t="shared" si="15"/>
        <v>34.69999999999942</v>
      </c>
      <c r="U55" s="161">
        <f t="shared" si="2"/>
        <v>21996.36</v>
      </c>
      <c r="V55" s="161"/>
      <c r="W55" s="71">
        <f t="shared" si="11"/>
        <v>0.51</v>
      </c>
      <c r="X55" s="77"/>
      <c r="Y55" s="27">
        <v>42646</v>
      </c>
      <c r="Z55" s="61">
        <v>97.567999999999998</v>
      </c>
      <c r="AA55" s="89">
        <f t="shared" si="3"/>
        <v>97.587999999999994</v>
      </c>
      <c r="AB55" s="172">
        <f t="shared" si="18"/>
        <v>11144</v>
      </c>
      <c r="AC55" s="172"/>
      <c r="AD55" s="164">
        <f t="shared" si="16"/>
        <v>17.700000000000671</v>
      </c>
      <c r="AE55" s="164"/>
      <c r="AF55" s="1">
        <v>2</v>
      </c>
      <c r="AG55" s="1" t="s">
        <v>90</v>
      </c>
      <c r="AH55" t="s">
        <v>92</v>
      </c>
      <c r="AI55" s="100" t="s">
        <v>56</v>
      </c>
      <c r="AJ55" s="79" t="s">
        <v>52</v>
      </c>
      <c r="AK55" s="78">
        <v>12</v>
      </c>
      <c r="AL55" s="79">
        <v>97.147000000000006</v>
      </c>
      <c r="AM55">
        <f t="shared" si="13"/>
        <v>0.617999999999995</v>
      </c>
      <c r="AN55">
        <f t="shared" si="19"/>
        <v>1.8899082568807291</v>
      </c>
      <c r="AO55">
        <f t="shared" si="20"/>
        <v>0.32699999999999818</v>
      </c>
      <c r="AP55">
        <f t="shared" si="21"/>
        <v>0.17700000000000671</v>
      </c>
      <c r="AQ55" s="68">
        <f t="shared" si="22"/>
        <v>0.54128440366974828</v>
      </c>
    </row>
    <row r="56" spans="2:43" ht="15.75" customHeight="1" x14ac:dyDescent="0.2">
      <c r="B56" s="92">
        <v>47</v>
      </c>
      <c r="C56" s="158">
        <f t="shared" si="17"/>
        <v>744356</v>
      </c>
      <c r="D56" s="158"/>
      <c r="E56" s="86" t="e">
        <f>VLOOKUP($I56,#REF!,3,FALSE)</f>
        <v>#REF!</v>
      </c>
      <c r="F56" s="86">
        <v>98.034999999999997</v>
      </c>
      <c r="G56" s="86">
        <v>97.674000000000007</v>
      </c>
      <c r="H56" s="86" t="e">
        <f>VLOOKUP($I56,#REF!,6,FALSE)</f>
        <v>#REF!</v>
      </c>
      <c r="I56" s="85"/>
      <c r="J56" t="e">
        <f t="shared" si="0"/>
        <v>#REF!</v>
      </c>
      <c r="K56" s="25" t="e">
        <f t="shared" si="1"/>
        <v>#REF!</v>
      </c>
      <c r="L56" s="34" t="e">
        <f t="shared" si="8"/>
        <v>#REF!</v>
      </c>
      <c r="M56" s="26" t="e">
        <f t="shared" si="9"/>
        <v>#REF!</v>
      </c>
      <c r="N56" s="77"/>
      <c r="O56" s="27">
        <v>42645</v>
      </c>
      <c r="P56" s="24" t="s">
        <v>41</v>
      </c>
      <c r="Q56" s="160">
        <f t="shared" si="14"/>
        <v>97.674000000000007</v>
      </c>
      <c r="R56" s="160"/>
      <c r="S56" s="39">
        <f t="shared" si="10"/>
        <v>98.054999999999993</v>
      </c>
      <c r="T56" s="63">
        <f t="shared" si="15"/>
        <v>38.099999999998602</v>
      </c>
      <c r="U56" s="161">
        <f t="shared" si="2"/>
        <v>22330.68</v>
      </c>
      <c r="V56" s="161"/>
      <c r="W56" s="71">
        <f t="shared" si="11"/>
        <v>0.47</v>
      </c>
      <c r="X56" s="24"/>
      <c r="Y56" s="27">
        <v>42646</v>
      </c>
      <c r="Z56" s="61">
        <v>97.567999999999998</v>
      </c>
      <c r="AA56" s="89">
        <f t="shared" si="3"/>
        <v>97.587999999999994</v>
      </c>
      <c r="AB56" s="172">
        <f t="shared" si="18"/>
        <v>4990</v>
      </c>
      <c r="AC56" s="172"/>
      <c r="AD56" s="164">
        <f t="shared" si="16"/>
        <v>8.6000000000012733</v>
      </c>
      <c r="AE56" s="164"/>
      <c r="AF56" s="1">
        <v>1</v>
      </c>
      <c r="AG56" s="1" t="s">
        <v>90</v>
      </c>
      <c r="AH56" t="s">
        <v>54</v>
      </c>
      <c r="AI56" s="76" t="s">
        <v>54</v>
      </c>
      <c r="AJ56" s="79" t="s">
        <v>90</v>
      </c>
      <c r="AK56" s="78">
        <v>1</v>
      </c>
      <c r="AL56" s="79">
        <v>97.147000000000006</v>
      </c>
      <c r="AM56">
        <f t="shared" si="13"/>
        <v>0.52700000000000102</v>
      </c>
      <c r="AN56">
        <f t="shared" si="19"/>
        <v>1.4598337950138938</v>
      </c>
      <c r="AO56">
        <f t="shared" si="20"/>
        <v>0.36099999999999</v>
      </c>
      <c r="AP56">
        <f t="shared" si="21"/>
        <v>8.6000000000012733E-2</v>
      </c>
      <c r="AQ56" s="68">
        <f t="shared" si="22"/>
        <v>0.23822714681444632</v>
      </c>
    </row>
    <row r="57" spans="2:43" ht="15.75" customHeight="1" x14ac:dyDescent="0.2">
      <c r="B57" s="92">
        <v>48</v>
      </c>
      <c r="C57" s="158">
        <f t="shared" si="17"/>
        <v>749346</v>
      </c>
      <c r="D57" s="158"/>
      <c r="E57" s="86" t="e">
        <f>VLOOKUP($I57,#REF!,3,FALSE)</f>
        <v>#REF!</v>
      </c>
      <c r="F57" s="86">
        <v>97.203999999999994</v>
      </c>
      <c r="G57" s="86">
        <v>97.02</v>
      </c>
      <c r="H57" s="86" t="e">
        <f>VLOOKUP($I57,#REF!,6,FALSE)</f>
        <v>#REF!</v>
      </c>
      <c r="I57" s="85"/>
      <c r="J57" t="e">
        <f t="shared" si="0"/>
        <v>#REF!</v>
      </c>
      <c r="K57" s="25" t="e">
        <f t="shared" si="1"/>
        <v>#REF!</v>
      </c>
      <c r="L57" s="34" t="e">
        <f t="shared" si="8"/>
        <v>#REF!</v>
      </c>
      <c r="M57" s="26" t="e">
        <f t="shared" si="9"/>
        <v>#REF!</v>
      </c>
      <c r="N57" s="24"/>
      <c r="O57" s="27">
        <v>42650</v>
      </c>
      <c r="P57" s="24" t="s">
        <v>41</v>
      </c>
      <c r="Q57" s="160">
        <f t="shared" si="14"/>
        <v>97.02</v>
      </c>
      <c r="R57" s="160"/>
      <c r="S57" s="39">
        <f t="shared" si="10"/>
        <v>97.22399999999999</v>
      </c>
      <c r="T57" s="63">
        <f t="shared" si="15"/>
        <v>20.399999999999352</v>
      </c>
      <c r="U57" s="161">
        <f t="shared" si="2"/>
        <v>22480.379999999997</v>
      </c>
      <c r="V57" s="161"/>
      <c r="W57" s="71">
        <f t="shared" si="11"/>
        <v>0.89</v>
      </c>
      <c r="X57" s="24"/>
      <c r="Y57" s="27">
        <v>42647</v>
      </c>
      <c r="Z57" s="61">
        <v>97.218999999999994</v>
      </c>
      <c r="AA57" s="89">
        <f t="shared" si="3"/>
        <v>97.23899999999999</v>
      </c>
      <c r="AB57" s="172">
        <f t="shared" si="18"/>
        <v>-24062</v>
      </c>
      <c r="AC57" s="172"/>
      <c r="AD57" s="164">
        <f t="shared" si="16"/>
        <v>-20.399999999999352</v>
      </c>
      <c r="AE57" s="164"/>
      <c r="AF57" s="1">
        <v>1</v>
      </c>
      <c r="AG57" s="1" t="s">
        <v>95</v>
      </c>
      <c r="AH57" t="s">
        <v>54</v>
      </c>
      <c r="AI57" s="100" t="s">
        <v>57</v>
      </c>
      <c r="AJ57" s="79" t="s">
        <v>93</v>
      </c>
      <c r="AK57" s="78">
        <v>1</v>
      </c>
      <c r="AL57" s="79">
        <v>96.566999999999993</v>
      </c>
      <c r="AM57">
        <f t="shared" si="13"/>
        <v>0.45300000000000296</v>
      </c>
      <c r="AN57" t="str">
        <f t="shared" si="19"/>
        <v>-</v>
      </c>
      <c r="AO57">
        <f t="shared" si="20"/>
        <v>0.1839999999999975</v>
      </c>
      <c r="AP57">
        <f t="shared" si="21"/>
        <v>0.21899999999999409</v>
      </c>
      <c r="AQ57" s="68" t="str">
        <f t="shared" si="22"/>
        <v>-</v>
      </c>
    </row>
    <row r="58" spans="2:43" ht="15.75" customHeight="1" x14ac:dyDescent="0.2">
      <c r="B58" s="92">
        <v>49</v>
      </c>
      <c r="C58" s="158">
        <f t="shared" si="17"/>
        <v>725284</v>
      </c>
      <c r="D58" s="158"/>
      <c r="E58" s="86" t="e">
        <f>VLOOKUP($I58,#REF!,3,FALSE)</f>
        <v>#REF!</v>
      </c>
      <c r="F58" s="86">
        <v>96.974999999999994</v>
      </c>
      <c r="G58" s="86">
        <v>96.667000000000002</v>
      </c>
      <c r="H58" s="86" t="e">
        <f>VLOOKUP($I58,#REF!,6,FALSE)</f>
        <v>#REF!</v>
      </c>
      <c r="I58" s="85"/>
      <c r="J58" t="e">
        <f t="shared" si="0"/>
        <v>#REF!</v>
      </c>
      <c r="K58" s="25" t="e">
        <f t="shared" si="1"/>
        <v>#REF!</v>
      </c>
      <c r="L58" s="34" t="e">
        <f t="shared" si="8"/>
        <v>#REF!</v>
      </c>
      <c r="M58" s="26" t="e">
        <f t="shared" si="9"/>
        <v>#REF!</v>
      </c>
      <c r="N58" s="24"/>
      <c r="O58" s="27">
        <v>42651</v>
      </c>
      <c r="P58" s="24" t="s">
        <v>41</v>
      </c>
      <c r="Q58" s="160">
        <f t="shared" si="14"/>
        <v>96.667000000000002</v>
      </c>
      <c r="R58" s="160"/>
      <c r="S58" s="39">
        <f t="shared" si="10"/>
        <v>96.99499999999999</v>
      </c>
      <c r="T58" s="63">
        <f t="shared" si="15"/>
        <v>32.799999999998875</v>
      </c>
      <c r="U58" s="161">
        <f t="shared" si="2"/>
        <v>21758.52</v>
      </c>
      <c r="V58" s="161"/>
      <c r="W58" s="71">
        <f t="shared" si="11"/>
        <v>0.53</v>
      </c>
      <c r="X58" s="24"/>
      <c r="Y58" s="27">
        <v>42647</v>
      </c>
      <c r="Z58" s="61">
        <v>97.218999999999994</v>
      </c>
      <c r="AA58" s="89">
        <f t="shared" si="3"/>
        <v>97.23899999999999</v>
      </c>
      <c r="AB58" s="172">
        <f t="shared" si="18"/>
        <v>-37427</v>
      </c>
      <c r="AC58" s="172"/>
      <c r="AD58" s="164">
        <f t="shared" si="16"/>
        <v>-32.799999999998875</v>
      </c>
      <c r="AE58" s="164"/>
      <c r="AF58" s="1">
        <v>1</v>
      </c>
      <c r="AG58" s="1" t="s">
        <v>90</v>
      </c>
      <c r="AH58" t="s">
        <v>54</v>
      </c>
      <c r="AI58" s="76" t="s">
        <v>54</v>
      </c>
      <c r="AJ58" s="79" t="s">
        <v>93</v>
      </c>
      <c r="AK58" s="78">
        <v>1</v>
      </c>
      <c r="AL58" s="79">
        <v>96.566999999999993</v>
      </c>
      <c r="AM58">
        <f t="shared" si="13"/>
        <v>0.10000000000000853</v>
      </c>
      <c r="AN58" t="str">
        <f t="shared" si="19"/>
        <v>-</v>
      </c>
      <c r="AO58">
        <f t="shared" si="20"/>
        <v>0.30799999999999272</v>
      </c>
      <c r="AP58">
        <f t="shared" si="21"/>
        <v>0.57199999999998852</v>
      </c>
      <c r="AQ58" s="68" t="str">
        <f t="shared" si="22"/>
        <v>-</v>
      </c>
    </row>
    <row r="59" spans="2:43" ht="15.75" customHeight="1" x14ac:dyDescent="0.2">
      <c r="B59" s="92">
        <v>50</v>
      </c>
      <c r="C59" s="158">
        <f t="shared" si="17"/>
        <v>687857</v>
      </c>
      <c r="D59" s="158"/>
      <c r="E59" s="86" t="e">
        <f>VLOOKUP($I59,#REF!,3,FALSE)</f>
        <v>#REF!</v>
      </c>
      <c r="F59" s="86">
        <v>97.641000000000005</v>
      </c>
      <c r="G59" s="86">
        <v>97.244</v>
      </c>
      <c r="H59" s="86" t="e">
        <f>VLOOKUP($I59,#REF!,6,FALSE)</f>
        <v>#REF!</v>
      </c>
      <c r="I59" s="85"/>
      <c r="J59" t="e">
        <f>ABS(E59-H59)</f>
        <v>#REF!</v>
      </c>
      <c r="K59" s="25" t="e">
        <f t="shared" si="1"/>
        <v>#REF!</v>
      </c>
      <c r="L59" s="34" t="e">
        <f t="shared" si="8"/>
        <v>#REF!</v>
      </c>
      <c r="M59" s="26" t="e">
        <f t="shared" si="9"/>
        <v>#REF!</v>
      </c>
      <c r="N59" s="24"/>
      <c r="O59" s="27">
        <v>42653</v>
      </c>
      <c r="P59" s="24" t="s">
        <v>42</v>
      </c>
      <c r="Q59" s="160">
        <f t="shared" si="14"/>
        <v>97.641000000000005</v>
      </c>
      <c r="R59" s="160"/>
      <c r="S59" s="39">
        <f t="shared" si="10"/>
        <v>97.224000000000004</v>
      </c>
      <c r="T59" s="63">
        <f>ABS((S59-Q59)*100)</f>
        <v>41.700000000000159</v>
      </c>
      <c r="U59" s="161">
        <f>IF(O59="","",C59*0.03)</f>
        <v>20635.71</v>
      </c>
      <c r="V59" s="161"/>
      <c r="W59" s="71">
        <f t="shared" si="11"/>
        <v>0.4</v>
      </c>
      <c r="X59" s="24"/>
      <c r="Y59" s="27">
        <v>42657</v>
      </c>
      <c r="Z59" s="61">
        <v>98.194000000000003</v>
      </c>
      <c r="AA59" s="89">
        <f t="shared" si="3"/>
        <v>98.174000000000007</v>
      </c>
      <c r="AB59" s="172">
        <f t="shared" si="18"/>
        <v>26320</v>
      </c>
      <c r="AC59" s="172"/>
      <c r="AD59" s="164">
        <f t="shared" si="16"/>
        <v>53.300000000000125</v>
      </c>
      <c r="AE59" s="164"/>
      <c r="AF59" s="1">
        <v>2</v>
      </c>
      <c r="AG59" s="1" t="s">
        <v>90</v>
      </c>
      <c r="AH59" t="s">
        <v>92</v>
      </c>
      <c r="AI59" s="100" t="s">
        <v>56</v>
      </c>
      <c r="AJ59" s="79" t="s">
        <v>52</v>
      </c>
      <c r="AK59" s="78">
        <v>1</v>
      </c>
      <c r="AL59" s="79">
        <v>98.573999999999998</v>
      </c>
      <c r="AM59">
        <f>ABS(Q59-AL59)</f>
        <v>0.93299999999999272</v>
      </c>
      <c r="AN59">
        <f t="shared" si="19"/>
        <v>2.3501259445843314</v>
      </c>
      <c r="AO59">
        <f t="shared" si="20"/>
        <v>0.39700000000000557</v>
      </c>
      <c r="AP59">
        <f t="shared" si="21"/>
        <v>0.53300000000000125</v>
      </c>
      <c r="AQ59" s="68">
        <f t="shared" si="22"/>
        <v>1.3425692695213949</v>
      </c>
    </row>
    <row r="60" spans="2:43" ht="15.75" customHeight="1" x14ac:dyDescent="0.2">
      <c r="B60" s="92">
        <v>51</v>
      </c>
      <c r="C60" s="158">
        <f t="shared" si="17"/>
        <v>714177</v>
      </c>
      <c r="D60" s="158"/>
      <c r="E60" s="86" t="e">
        <f>VLOOKUP($I60,#REF!,3,FALSE)</f>
        <v>#REF!</v>
      </c>
      <c r="F60" s="86" t="e">
        <f>VLOOKUP($I60,#REF!,4,FALSE)</f>
        <v>#REF!</v>
      </c>
      <c r="G60" s="86" t="e">
        <f>VLOOKUP($I60,#REF!,5,FALSE)</f>
        <v>#REF!</v>
      </c>
      <c r="H60" s="86" t="e">
        <f>VLOOKUP($I60,#REF!,6,FALSE)</f>
        <v>#REF!</v>
      </c>
      <c r="I60" s="85"/>
      <c r="J60" t="e">
        <f t="shared" si="0"/>
        <v>#REF!</v>
      </c>
      <c r="K60" s="25" t="e">
        <f t="shared" si="1"/>
        <v>#REF!</v>
      </c>
      <c r="L60" s="34" t="e">
        <f t="shared" si="8"/>
        <v>#REF!</v>
      </c>
      <c r="M60" s="26" t="e">
        <f t="shared" si="9"/>
        <v>#REF!</v>
      </c>
      <c r="N60" s="24"/>
      <c r="O60" s="27"/>
      <c r="P60" s="24" t="s">
        <v>42</v>
      </c>
      <c r="Q60" s="160" t="e">
        <f t="shared" si="14"/>
        <v>#REF!</v>
      </c>
      <c r="R60" s="160"/>
      <c r="S60" s="39" t="e">
        <f t="shared" si="10"/>
        <v>#REF!</v>
      </c>
      <c r="T60" s="63" t="e">
        <f>ABS((S60-Q60)*100)</f>
        <v>#REF!</v>
      </c>
      <c r="U60" s="161" t="str">
        <f>IF(O60="","",C60*0.03)</f>
        <v/>
      </c>
      <c r="V60" s="161"/>
      <c r="W60" s="71" t="e">
        <f>IF(T60="","",ROUNDDOWN(U60/(T60/81)/100000,2))</f>
        <v>#REF!</v>
      </c>
      <c r="X60" s="24"/>
      <c r="Y60" s="27"/>
      <c r="Z60" s="61"/>
      <c r="AA60" s="94">
        <f>IF(P60="買",Z60-0.02,Z60+0.02)</f>
        <v>-0.02</v>
      </c>
      <c r="AB60" s="172" t="str">
        <f>IF(Y60="","",ROUNDDOWN((IF(P60="売",Q60-AA60,AA60-Q60))*W60*10000000/81,0))</f>
        <v/>
      </c>
      <c r="AC60" s="172"/>
      <c r="AD60" s="164" t="str">
        <f t="shared" si="16"/>
        <v/>
      </c>
      <c r="AE60" s="164"/>
      <c r="AF60" s="1">
        <v>1</v>
      </c>
      <c r="AG60" s="1" t="s">
        <v>90</v>
      </c>
      <c r="AH60" t="s">
        <v>92</v>
      </c>
      <c r="AI60" s="76" t="s">
        <v>127</v>
      </c>
      <c r="AJ60" s="79" t="s">
        <v>54</v>
      </c>
      <c r="AK60" s="78">
        <v>12</v>
      </c>
      <c r="AL60" s="79">
        <v>103.075</v>
      </c>
      <c r="AM60" s="100" t="e">
        <f>ABS(Q60-AL60)</f>
        <v>#REF!</v>
      </c>
      <c r="AN60" t="e">
        <f t="shared" si="19"/>
        <v>#REF!</v>
      </c>
      <c r="AO60" t="e">
        <f t="shared" si="20"/>
        <v>#REF!</v>
      </c>
      <c r="AP60" t="e">
        <f t="shared" si="21"/>
        <v>#REF!</v>
      </c>
      <c r="AQ60" s="68" t="e">
        <f t="shared" si="22"/>
        <v>#REF!</v>
      </c>
    </row>
    <row r="61" spans="2:43" ht="15.75" customHeight="1" x14ac:dyDescent="0.2">
      <c r="B61" s="92">
        <v>52</v>
      </c>
      <c r="C61" s="158" t="str">
        <f t="shared" si="17"/>
        <v/>
      </c>
      <c r="D61" s="158"/>
      <c r="E61" s="86" t="e">
        <f>VLOOKUP($I61,#REF!,3,FALSE)</f>
        <v>#REF!</v>
      </c>
      <c r="F61" s="86" t="e">
        <f>VLOOKUP($I61,#REF!,4,FALSE)</f>
        <v>#REF!</v>
      </c>
      <c r="G61" s="86" t="e">
        <f>VLOOKUP($I61,#REF!,5,FALSE)</f>
        <v>#REF!</v>
      </c>
      <c r="H61" s="86" t="e">
        <f>VLOOKUP($I61,#REF!,6,FALSE)</f>
        <v>#REF!</v>
      </c>
      <c r="I61" s="85"/>
      <c r="J61" t="e">
        <f t="shared" si="0"/>
        <v>#REF!</v>
      </c>
      <c r="K61" s="25" t="e">
        <f t="shared" si="1"/>
        <v>#REF!</v>
      </c>
      <c r="L61" s="34" t="e">
        <f t="shared" si="8"/>
        <v>#REF!</v>
      </c>
      <c r="M61" s="26" t="e">
        <f t="shared" si="9"/>
        <v>#REF!</v>
      </c>
      <c r="N61" s="24"/>
      <c r="O61" s="27"/>
      <c r="P61" s="24" t="s">
        <v>42</v>
      </c>
      <c r="Q61" s="160" t="e">
        <f t="shared" si="14"/>
        <v>#REF!</v>
      </c>
      <c r="R61" s="160"/>
      <c r="S61" s="39" t="e">
        <f t="shared" si="10"/>
        <v>#REF!</v>
      </c>
      <c r="T61" s="63" t="e">
        <f t="shared" si="15"/>
        <v>#REF!</v>
      </c>
      <c r="U61" s="161" t="str">
        <f t="shared" si="2"/>
        <v/>
      </c>
      <c r="V61" s="161"/>
      <c r="W61" s="71" t="e">
        <f t="shared" si="11"/>
        <v>#REF!</v>
      </c>
      <c r="X61" s="24"/>
      <c r="Y61" s="27"/>
      <c r="Z61" s="61"/>
      <c r="AA61" s="89">
        <f t="shared" si="3"/>
        <v>-0.02</v>
      </c>
      <c r="AB61" s="172" t="str">
        <f t="shared" ref="AB61" si="23">IF(Y61="","",ROUNDDOWN((IF(P61="売",Q61-AA61,AA61-Q61))*W61*10000000/81,0))</f>
        <v/>
      </c>
      <c r="AC61" s="172"/>
      <c r="AD61" s="164" t="str">
        <f t="shared" si="16"/>
        <v/>
      </c>
      <c r="AE61" s="164"/>
      <c r="AF61" s="1">
        <v>2</v>
      </c>
      <c r="AG61" s="1" t="s">
        <v>90</v>
      </c>
      <c r="AH61" t="s">
        <v>54</v>
      </c>
      <c r="AI61" t="s">
        <v>54</v>
      </c>
      <c r="AJ61" s="79" t="s">
        <v>96</v>
      </c>
      <c r="AK61" s="78" t="s">
        <v>93</v>
      </c>
      <c r="AL61" s="76"/>
      <c r="AM61" t="e">
        <f t="shared" si="13"/>
        <v>#REF!</v>
      </c>
      <c r="AN61" t="e">
        <f t="shared" si="19"/>
        <v>#REF!</v>
      </c>
      <c r="AO61" t="e">
        <f t="shared" si="20"/>
        <v>#REF!</v>
      </c>
      <c r="AP61" t="e">
        <f t="shared" si="21"/>
        <v>#REF!</v>
      </c>
      <c r="AQ61" s="68" t="e">
        <f t="shared" si="22"/>
        <v>#REF!</v>
      </c>
    </row>
    <row r="62" spans="2:43" ht="15.75" customHeight="1" x14ac:dyDescent="0.2">
      <c r="B62" s="92">
        <v>53</v>
      </c>
      <c r="C62" s="158" t="str">
        <f t="shared" si="17"/>
        <v/>
      </c>
      <c r="D62" s="158"/>
      <c r="E62" s="86" t="e">
        <f>VLOOKUP($I62,#REF!,3,FALSE)</f>
        <v>#REF!</v>
      </c>
      <c r="F62" s="86" t="e">
        <f>VLOOKUP($I62,#REF!,4,FALSE)</f>
        <v>#REF!</v>
      </c>
      <c r="G62" s="86" t="e">
        <f>VLOOKUP($I62,#REF!,5,FALSE)</f>
        <v>#REF!</v>
      </c>
      <c r="H62" s="86" t="e">
        <f>VLOOKUP($I62,#REF!,6,FALSE)</f>
        <v>#REF!</v>
      </c>
      <c r="I62" s="85"/>
      <c r="J62" t="e">
        <f t="shared" si="0"/>
        <v>#REF!</v>
      </c>
      <c r="K62" s="25" t="e">
        <f t="shared" si="1"/>
        <v>#REF!</v>
      </c>
      <c r="L62" s="34" t="e">
        <f t="shared" si="8"/>
        <v>#REF!</v>
      </c>
      <c r="M62" s="26" t="e">
        <f t="shared" si="9"/>
        <v>#REF!</v>
      </c>
      <c r="N62" s="77"/>
      <c r="O62" s="27"/>
      <c r="P62" s="24" t="s">
        <v>41</v>
      </c>
      <c r="Q62" s="160" t="e">
        <f t="shared" si="14"/>
        <v>#REF!</v>
      </c>
      <c r="R62" s="160"/>
      <c r="S62" s="39" t="e">
        <f t="shared" si="10"/>
        <v>#REF!</v>
      </c>
      <c r="T62" s="63" t="e">
        <f t="shared" si="15"/>
        <v>#REF!</v>
      </c>
      <c r="U62" s="161" t="str">
        <f t="shared" si="2"/>
        <v/>
      </c>
      <c r="V62" s="161"/>
      <c r="W62" s="71" t="e">
        <f t="shared" si="11"/>
        <v>#REF!</v>
      </c>
      <c r="X62" s="24"/>
      <c r="Y62" s="27"/>
      <c r="Z62" s="61"/>
      <c r="AA62" s="89">
        <f t="shared" si="3"/>
        <v>0.02</v>
      </c>
      <c r="AB62" s="172" t="str">
        <f t="shared" si="18"/>
        <v/>
      </c>
      <c r="AC62" s="172"/>
      <c r="AD62" s="164" t="str">
        <f t="shared" si="16"/>
        <v/>
      </c>
      <c r="AE62" s="164"/>
      <c r="AF62" s="1">
        <v>1</v>
      </c>
      <c r="AG62" s="1" t="s">
        <v>93</v>
      </c>
      <c r="AH62" t="s">
        <v>54</v>
      </c>
      <c r="AI62" t="s">
        <v>54</v>
      </c>
      <c r="AJ62" s="79" t="s">
        <v>93</v>
      </c>
      <c r="AK62" s="78" t="s">
        <v>94</v>
      </c>
      <c r="AM62" t="e">
        <f t="shared" si="13"/>
        <v>#REF!</v>
      </c>
      <c r="AN62" t="e">
        <f t="shared" si="19"/>
        <v>#REF!</v>
      </c>
      <c r="AO62" t="e">
        <f t="shared" si="20"/>
        <v>#REF!</v>
      </c>
      <c r="AP62" t="e">
        <f t="shared" si="21"/>
        <v>#REF!</v>
      </c>
      <c r="AQ62" s="68" t="e">
        <f t="shared" si="22"/>
        <v>#REF!</v>
      </c>
    </row>
    <row r="63" spans="2:43" ht="15.75" customHeight="1" x14ac:dyDescent="0.2">
      <c r="B63" s="92">
        <v>54</v>
      </c>
      <c r="C63" s="158" t="str">
        <f t="shared" si="17"/>
        <v/>
      </c>
      <c r="D63" s="158"/>
      <c r="E63" s="86" t="e">
        <f>VLOOKUP($I63,#REF!,3,FALSE)</f>
        <v>#REF!</v>
      </c>
      <c r="F63" s="86" t="e">
        <f>VLOOKUP($I63,#REF!,4,FALSE)</f>
        <v>#REF!</v>
      </c>
      <c r="G63" s="86" t="e">
        <f>VLOOKUP($I63,#REF!,5,FALSE)</f>
        <v>#REF!</v>
      </c>
      <c r="H63" s="86" t="e">
        <f>VLOOKUP($I63,#REF!,6,FALSE)</f>
        <v>#REF!</v>
      </c>
      <c r="I63" s="85"/>
      <c r="J63" s="76" t="e">
        <f t="shared" si="0"/>
        <v>#REF!</v>
      </c>
      <c r="K63" s="25" t="e">
        <f t="shared" si="1"/>
        <v>#REF!</v>
      </c>
      <c r="L63" s="34" t="e">
        <f t="shared" si="8"/>
        <v>#REF!</v>
      </c>
      <c r="M63" s="26" t="e">
        <f t="shared" si="9"/>
        <v>#REF!</v>
      </c>
      <c r="N63" s="24"/>
      <c r="O63" s="27"/>
      <c r="P63" s="24" t="s">
        <v>42</v>
      </c>
      <c r="Q63" s="160" t="e">
        <f t="shared" si="14"/>
        <v>#REF!</v>
      </c>
      <c r="R63" s="160"/>
      <c r="S63" s="39" t="e">
        <f t="shared" si="10"/>
        <v>#REF!</v>
      </c>
      <c r="T63" s="63" t="e">
        <f t="shared" si="15"/>
        <v>#REF!</v>
      </c>
      <c r="U63" s="161" t="str">
        <f t="shared" si="2"/>
        <v/>
      </c>
      <c r="V63" s="161"/>
      <c r="W63" s="71" t="e">
        <f t="shared" si="11"/>
        <v>#REF!</v>
      </c>
      <c r="X63" s="24"/>
      <c r="Y63" s="27"/>
      <c r="Z63" s="61"/>
      <c r="AA63" s="89">
        <f t="shared" si="3"/>
        <v>-0.02</v>
      </c>
      <c r="AB63" s="172" t="str">
        <f t="shared" si="18"/>
        <v/>
      </c>
      <c r="AC63" s="172"/>
      <c r="AD63" s="164" t="str">
        <f t="shared" si="16"/>
        <v/>
      </c>
      <c r="AE63" s="164"/>
      <c r="AF63" s="1">
        <v>7</v>
      </c>
      <c r="AG63" s="1" t="s">
        <v>90</v>
      </c>
      <c r="AH63" t="s">
        <v>98</v>
      </c>
      <c r="AI63" s="76" t="s">
        <v>57</v>
      </c>
      <c r="AJ63" s="79" t="s">
        <v>93</v>
      </c>
      <c r="AK63" s="78" t="s">
        <v>94</v>
      </c>
      <c r="AM63" t="e">
        <f t="shared" si="13"/>
        <v>#REF!</v>
      </c>
      <c r="AN63" t="e">
        <f t="shared" si="19"/>
        <v>#REF!</v>
      </c>
      <c r="AO63" t="e">
        <f t="shared" si="20"/>
        <v>#REF!</v>
      </c>
      <c r="AP63" t="e">
        <f t="shared" si="21"/>
        <v>#REF!</v>
      </c>
      <c r="AQ63" s="68" t="e">
        <f t="shared" si="22"/>
        <v>#REF!</v>
      </c>
    </row>
    <row r="64" spans="2:43" ht="15.75" customHeight="1" x14ac:dyDescent="0.2">
      <c r="B64" s="92">
        <v>55</v>
      </c>
      <c r="C64" s="158" t="str">
        <f t="shared" si="17"/>
        <v/>
      </c>
      <c r="D64" s="158"/>
      <c r="E64" s="86" t="e">
        <f>VLOOKUP($I64,#REF!,3,FALSE)</f>
        <v>#REF!</v>
      </c>
      <c r="F64" s="86" t="e">
        <f>VLOOKUP($I64,#REF!,4,FALSE)</f>
        <v>#REF!</v>
      </c>
      <c r="G64" s="86" t="e">
        <f>VLOOKUP($I64,#REF!,5,FALSE)</f>
        <v>#REF!</v>
      </c>
      <c r="H64" s="86" t="e">
        <f>VLOOKUP($I64,#REF!,6,FALSE)</f>
        <v>#REF!</v>
      </c>
      <c r="I64" s="85"/>
      <c r="J64" t="e">
        <f t="shared" si="0"/>
        <v>#REF!</v>
      </c>
      <c r="K64" s="25" t="e">
        <f t="shared" si="1"/>
        <v>#REF!</v>
      </c>
      <c r="L64" s="34" t="e">
        <f t="shared" si="8"/>
        <v>#REF!</v>
      </c>
      <c r="M64" s="26" t="e">
        <f t="shared" si="9"/>
        <v>#REF!</v>
      </c>
      <c r="N64" s="24"/>
      <c r="O64" s="27"/>
      <c r="P64" s="24" t="s">
        <v>42</v>
      </c>
      <c r="Q64" s="160" t="e">
        <f t="shared" si="14"/>
        <v>#REF!</v>
      </c>
      <c r="R64" s="160"/>
      <c r="S64" s="39" t="e">
        <f t="shared" si="10"/>
        <v>#REF!</v>
      </c>
      <c r="T64" s="63" t="e">
        <f t="shared" si="15"/>
        <v>#REF!</v>
      </c>
      <c r="U64" s="161" t="str">
        <f t="shared" si="2"/>
        <v/>
      </c>
      <c r="V64" s="161"/>
      <c r="W64" s="71" t="e">
        <f t="shared" si="11"/>
        <v>#REF!</v>
      </c>
      <c r="X64" s="24"/>
      <c r="Y64" s="27"/>
      <c r="Z64" s="61"/>
      <c r="AA64" s="89">
        <f t="shared" si="3"/>
        <v>-0.02</v>
      </c>
      <c r="AB64" s="172" t="str">
        <f t="shared" si="18"/>
        <v/>
      </c>
      <c r="AC64" s="172"/>
      <c r="AD64" s="164" t="str">
        <f t="shared" si="16"/>
        <v/>
      </c>
      <c r="AE64" s="164"/>
      <c r="AF64" s="1">
        <v>5</v>
      </c>
      <c r="AG64" s="1" t="s">
        <v>90</v>
      </c>
      <c r="AH64" t="s">
        <v>92</v>
      </c>
      <c r="AI64" s="76" t="s">
        <v>57</v>
      </c>
      <c r="AJ64" s="79" t="s">
        <v>99</v>
      </c>
      <c r="AK64" s="66" t="s">
        <v>90</v>
      </c>
      <c r="AM64" t="e">
        <f t="shared" si="13"/>
        <v>#REF!</v>
      </c>
      <c r="AN64" t="e">
        <f t="shared" si="19"/>
        <v>#REF!</v>
      </c>
      <c r="AO64" t="e">
        <f t="shared" si="20"/>
        <v>#REF!</v>
      </c>
      <c r="AP64" t="e">
        <f t="shared" si="21"/>
        <v>#REF!</v>
      </c>
      <c r="AQ64" s="68" t="e">
        <f t="shared" si="22"/>
        <v>#REF!</v>
      </c>
    </row>
    <row r="65" spans="2:43" ht="15.75" customHeight="1" x14ac:dyDescent="0.2">
      <c r="B65" s="92">
        <v>56</v>
      </c>
      <c r="C65" s="158" t="str">
        <f t="shared" si="17"/>
        <v/>
      </c>
      <c r="D65" s="158"/>
      <c r="E65" s="86" t="e">
        <f>VLOOKUP($I65,#REF!,3,FALSE)</f>
        <v>#REF!</v>
      </c>
      <c r="F65" s="86" t="e">
        <f>VLOOKUP($I65,#REF!,4,FALSE)</f>
        <v>#REF!</v>
      </c>
      <c r="G65" s="86" t="e">
        <f>VLOOKUP($I65,#REF!,5,FALSE)</f>
        <v>#REF!</v>
      </c>
      <c r="H65" s="86" t="e">
        <f>VLOOKUP($I65,#REF!,6,FALSE)</f>
        <v>#REF!</v>
      </c>
      <c r="I65" s="85"/>
      <c r="J65" t="e">
        <f t="shared" si="0"/>
        <v>#REF!</v>
      </c>
      <c r="K65" s="25" t="e">
        <f t="shared" si="1"/>
        <v>#REF!</v>
      </c>
      <c r="L65" s="34" t="e">
        <f t="shared" si="8"/>
        <v>#REF!</v>
      </c>
      <c r="M65" s="26" t="e">
        <f t="shared" si="9"/>
        <v>#REF!</v>
      </c>
      <c r="N65" s="24"/>
      <c r="O65" s="27"/>
      <c r="P65" s="24" t="s">
        <v>42</v>
      </c>
      <c r="Q65" s="160" t="e">
        <f t="shared" si="14"/>
        <v>#REF!</v>
      </c>
      <c r="R65" s="160"/>
      <c r="S65" s="39" t="e">
        <f t="shared" si="10"/>
        <v>#REF!</v>
      </c>
      <c r="T65" s="63" t="e">
        <f t="shared" si="15"/>
        <v>#REF!</v>
      </c>
      <c r="U65" s="161" t="str">
        <f t="shared" si="2"/>
        <v/>
      </c>
      <c r="V65" s="161"/>
      <c r="W65" s="71" t="e">
        <f t="shared" si="11"/>
        <v>#REF!</v>
      </c>
      <c r="X65" s="24"/>
      <c r="Y65" s="27"/>
      <c r="Z65" s="61"/>
      <c r="AA65" s="89">
        <f t="shared" si="3"/>
        <v>-0.02</v>
      </c>
      <c r="AB65" s="172" t="str">
        <f t="shared" si="18"/>
        <v/>
      </c>
      <c r="AC65" s="172"/>
      <c r="AD65" s="164" t="str">
        <f t="shared" si="16"/>
        <v/>
      </c>
      <c r="AE65" s="164"/>
      <c r="AF65" s="1">
        <v>1</v>
      </c>
      <c r="AG65" s="1" t="s">
        <v>90</v>
      </c>
      <c r="AH65" t="s">
        <v>100</v>
      </c>
      <c r="AI65" s="76" t="s">
        <v>57</v>
      </c>
      <c r="AJ65" s="79" t="s">
        <v>90</v>
      </c>
      <c r="AK65" s="78" t="s">
        <v>90</v>
      </c>
      <c r="AL65" s="76"/>
      <c r="AM65" t="e">
        <f t="shared" si="13"/>
        <v>#REF!</v>
      </c>
      <c r="AN65" t="e">
        <f t="shared" si="19"/>
        <v>#REF!</v>
      </c>
      <c r="AO65" t="e">
        <f t="shared" si="20"/>
        <v>#REF!</v>
      </c>
      <c r="AP65" t="e">
        <f t="shared" si="21"/>
        <v>#REF!</v>
      </c>
      <c r="AQ65" s="68" t="e">
        <f t="shared" si="22"/>
        <v>#REF!</v>
      </c>
    </row>
    <row r="66" spans="2:43" ht="15.75" customHeight="1" x14ac:dyDescent="0.2">
      <c r="B66" s="92">
        <v>57</v>
      </c>
      <c r="C66" s="158" t="str">
        <f t="shared" si="17"/>
        <v/>
      </c>
      <c r="D66" s="158"/>
      <c r="E66" s="86" t="e">
        <f>VLOOKUP($I66,#REF!,3,FALSE)</f>
        <v>#REF!</v>
      </c>
      <c r="F66" s="86" t="e">
        <f>VLOOKUP($I66,#REF!,4,FALSE)</f>
        <v>#REF!</v>
      </c>
      <c r="G66" s="86" t="e">
        <f>VLOOKUP($I66,#REF!,5,FALSE)</f>
        <v>#REF!</v>
      </c>
      <c r="H66" s="86" t="e">
        <f>VLOOKUP($I66,#REF!,6,FALSE)</f>
        <v>#REF!</v>
      </c>
      <c r="I66" s="85"/>
      <c r="J66" t="e">
        <f t="shared" si="0"/>
        <v>#REF!</v>
      </c>
      <c r="K66" s="25" t="e">
        <f t="shared" si="1"/>
        <v>#REF!</v>
      </c>
      <c r="L66" s="34" t="e">
        <f t="shared" si="8"/>
        <v>#REF!</v>
      </c>
      <c r="M66" s="26" t="e">
        <f t="shared" si="9"/>
        <v>#REF!</v>
      </c>
      <c r="N66" s="24"/>
      <c r="O66" s="27"/>
      <c r="P66" s="24" t="s">
        <v>42</v>
      </c>
      <c r="Q66" s="160" t="e">
        <f t="shared" si="14"/>
        <v>#REF!</v>
      </c>
      <c r="R66" s="160"/>
      <c r="S66" s="39" t="e">
        <f t="shared" si="10"/>
        <v>#REF!</v>
      </c>
      <c r="T66" s="63" t="e">
        <f t="shared" si="15"/>
        <v>#REF!</v>
      </c>
      <c r="U66" s="161" t="str">
        <f t="shared" si="2"/>
        <v/>
      </c>
      <c r="V66" s="161"/>
      <c r="W66" s="71" t="e">
        <f t="shared" si="11"/>
        <v>#REF!</v>
      </c>
      <c r="X66" s="24"/>
      <c r="Y66" s="27"/>
      <c r="Z66" s="61"/>
      <c r="AA66" s="89">
        <f t="shared" si="3"/>
        <v>-0.02</v>
      </c>
      <c r="AB66" s="172" t="str">
        <f t="shared" si="18"/>
        <v/>
      </c>
      <c r="AC66" s="172"/>
      <c r="AD66" s="164" t="str">
        <f t="shared" si="16"/>
        <v/>
      </c>
      <c r="AE66" s="164"/>
      <c r="AF66" s="1">
        <v>2</v>
      </c>
      <c r="AG66" s="1" t="s">
        <v>90</v>
      </c>
      <c r="AH66" t="s">
        <v>54</v>
      </c>
      <c r="AI66" s="76" t="s">
        <v>56</v>
      </c>
      <c r="AJ66" s="79" t="s">
        <v>93</v>
      </c>
      <c r="AK66" s="78" t="s">
        <v>94</v>
      </c>
      <c r="AM66" t="e">
        <f t="shared" si="13"/>
        <v>#REF!</v>
      </c>
      <c r="AN66" t="e">
        <f t="shared" si="19"/>
        <v>#REF!</v>
      </c>
      <c r="AO66" t="e">
        <f t="shared" si="20"/>
        <v>#REF!</v>
      </c>
      <c r="AP66" t="e">
        <f t="shared" si="21"/>
        <v>#REF!</v>
      </c>
      <c r="AQ66" s="68" t="e">
        <f t="shared" si="22"/>
        <v>#REF!</v>
      </c>
    </row>
    <row r="67" spans="2:43" ht="15.75" customHeight="1" x14ac:dyDescent="0.2">
      <c r="B67" s="92">
        <v>58</v>
      </c>
      <c r="C67" s="158" t="str">
        <f t="shared" si="17"/>
        <v/>
      </c>
      <c r="D67" s="158"/>
      <c r="E67" s="86" t="e">
        <f>VLOOKUP($I67,#REF!,3,FALSE)</f>
        <v>#REF!</v>
      </c>
      <c r="F67" s="86" t="e">
        <f>VLOOKUP($I67,#REF!,4,FALSE)</f>
        <v>#REF!</v>
      </c>
      <c r="G67" s="86" t="e">
        <f>VLOOKUP($I67,#REF!,5,FALSE)</f>
        <v>#REF!</v>
      </c>
      <c r="H67" s="86" t="e">
        <f>VLOOKUP($I67,#REF!,6,FALSE)</f>
        <v>#REF!</v>
      </c>
      <c r="I67" s="85"/>
      <c r="J67" t="e">
        <f t="shared" si="0"/>
        <v>#REF!</v>
      </c>
      <c r="K67" s="25" t="e">
        <f t="shared" si="1"/>
        <v>#REF!</v>
      </c>
      <c r="L67" s="34" t="e">
        <f t="shared" si="8"/>
        <v>#REF!</v>
      </c>
      <c r="M67" s="26" t="e">
        <f>IF(L67&gt;=J67*3,"OK","NG")</f>
        <v>#REF!</v>
      </c>
      <c r="N67" s="24"/>
      <c r="O67" s="27"/>
      <c r="P67" s="24" t="s">
        <v>41</v>
      </c>
      <c r="Q67" s="160" t="e">
        <f t="shared" si="14"/>
        <v>#REF!</v>
      </c>
      <c r="R67" s="160"/>
      <c r="S67" s="39" t="e">
        <f t="shared" si="10"/>
        <v>#REF!</v>
      </c>
      <c r="T67" s="63" t="e">
        <f t="shared" si="15"/>
        <v>#REF!</v>
      </c>
      <c r="U67" s="161" t="str">
        <f t="shared" si="2"/>
        <v/>
      </c>
      <c r="V67" s="161"/>
      <c r="W67" s="71" t="e">
        <f t="shared" si="11"/>
        <v>#REF!</v>
      </c>
      <c r="X67" s="24"/>
      <c r="Y67" s="27"/>
      <c r="Z67" s="61"/>
      <c r="AA67" s="89">
        <f t="shared" si="3"/>
        <v>0.02</v>
      </c>
      <c r="AB67" s="172" t="str">
        <f t="shared" si="18"/>
        <v/>
      </c>
      <c r="AC67" s="172"/>
      <c r="AD67" s="164" t="str">
        <f t="shared" si="16"/>
        <v/>
      </c>
      <c r="AE67" s="164"/>
      <c r="AF67" s="1">
        <v>1</v>
      </c>
      <c r="AG67" s="1" t="s">
        <v>90</v>
      </c>
      <c r="AH67" t="s">
        <v>92</v>
      </c>
      <c r="AI67" t="s">
        <v>57</v>
      </c>
      <c r="AJ67" s="79" t="s">
        <v>90</v>
      </c>
      <c r="AK67" s="78" t="s">
        <v>90</v>
      </c>
      <c r="AM67" t="e">
        <f t="shared" si="13"/>
        <v>#REF!</v>
      </c>
      <c r="AN67" t="e">
        <f t="shared" si="19"/>
        <v>#REF!</v>
      </c>
      <c r="AO67" t="e">
        <f t="shared" si="20"/>
        <v>#REF!</v>
      </c>
      <c r="AP67" t="e">
        <f t="shared" si="21"/>
        <v>#REF!</v>
      </c>
      <c r="AQ67" s="68" t="e">
        <f t="shared" si="22"/>
        <v>#REF!</v>
      </c>
    </row>
    <row r="68" spans="2:43" ht="15.75" customHeight="1" x14ac:dyDescent="0.2">
      <c r="B68" s="92">
        <v>59</v>
      </c>
      <c r="C68" s="158" t="str">
        <f t="shared" si="17"/>
        <v/>
      </c>
      <c r="D68" s="158"/>
      <c r="E68" s="86" t="e">
        <f>VLOOKUP($I68,#REF!,3,FALSE)</f>
        <v>#REF!</v>
      </c>
      <c r="F68" s="86" t="e">
        <f>VLOOKUP($I68,#REF!,4,FALSE)</f>
        <v>#REF!</v>
      </c>
      <c r="G68" s="86" t="e">
        <f>VLOOKUP($I68,#REF!,5,FALSE)</f>
        <v>#REF!</v>
      </c>
      <c r="H68" s="86" t="e">
        <f>VLOOKUP($I68,#REF!,6,FALSE)</f>
        <v>#REF!</v>
      </c>
      <c r="I68" s="85"/>
      <c r="J68" t="e">
        <f t="shared" si="0"/>
        <v>#REF!</v>
      </c>
      <c r="K68" s="25" t="e">
        <f t="shared" si="1"/>
        <v>#REF!</v>
      </c>
      <c r="L68" s="34" t="e">
        <f t="shared" si="8"/>
        <v>#REF!</v>
      </c>
      <c r="M68" s="26" t="e">
        <f t="shared" si="9"/>
        <v>#REF!</v>
      </c>
      <c r="N68" s="24"/>
      <c r="O68" s="27"/>
      <c r="P68" s="24" t="s">
        <v>41</v>
      </c>
      <c r="Q68" s="160" t="e">
        <f t="shared" si="14"/>
        <v>#REF!</v>
      </c>
      <c r="R68" s="160"/>
      <c r="S68" s="39" t="e">
        <f t="shared" si="10"/>
        <v>#REF!</v>
      </c>
      <c r="T68" s="63" t="e">
        <f t="shared" si="15"/>
        <v>#REF!</v>
      </c>
      <c r="U68" s="161" t="str">
        <f t="shared" si="2"/>
        <v/>
      </c>
      <c r="V68" s="161"/>
      <c r="W68" s="71" t="e">
        <f t="shared" si="11"/>
        <v>#REF!</v>
      </c>
      <c r="X68" s="24"/>
      <c r="Y68" s="27"/>
      <c r="Z68" s="61"/>
      <c r="AA68" s="89">
        <f t="shared" si="3"/>
        <v>0.02</v>
      </c>
      <c r="AB68" s="172" t="str">
        <f t="shared" si="18"/>
        <v/>
      </c>
      <c r="AC68" s="172"/>
      <c r="AD68" s="164" t="str">
        <f t="shared" si="16"/>
        <v/>
      </c>
      <c r="AE68" s="164"/>
      <c r="AF68" s="1">
        <v>1</v>
      </c>
      <c r="AG68" s="1" t="s">
        <v>93</v>
      </c>
      <c r="AH68" t="s">
        <v>54</v>
      </c>
      <c r="AI68" s="76" t="s">
        <v>92</v>
      </c>
      <c r="AJ68" s="79" t="s">
        <v>90</v>
      </c>
      <c r="AK68" s="78" t="s">
        <v>94</v>
      </c>
      <c r="AM68" t="e">
        <f t="shared" si="13"/>
        <v>#REF!</v>
      </c>
      <c r="AN68" t="e">
        <f t="shared" si="19"/>
        <v>#REF!</v>
      </c>
      <c r="AO68" t="e">
        <f t="shared" si="20"/>
        <v>#REF!</v>
      </c>
      <c r="AP68" t="e">
        <f t="shared" si="21"/>
        <v>#REF!</v>
      </c>
      <c r="AQ68" s="68" t="e">
        <f t="shared" si="22"/>
        <v>#REF!</v>
      </c>
    </row>
    <row r="69" spans="2:43" ht="15.75" customHeight="1" x14ac:dyDescent="0.2">
      <c r="B69" s="92">
        <v>60</v>
      </c>
      <c r="C69" s="158" t="str">
        <f t="shared" si="17"/>
        <v/>
      </c>
      <c r="D69" s="158"/>
      <c r="E69" s="86" t="e">
        <f>VLOOKUP($I69,#REF!,3,FALSE)</f>
        <v>#REF!</v>
      </c>
      <c r="F69" s="86" t="e">
        <f>VLOOKUP($I69,#REF!,4,FALSE)</f>
        <v>#REF!</v>
      </c>
      <c r="G69" s="86" t="e">
        <f>VLOOKUP($I69,#REF!,5,FALSE)</f>
        <v>#REF!</v>
      </c>
      <c r="H69" s="86" t="e">
        <f>VLOOKUP($I69,#REF!,6,FALSE)</f>
        <v>#REF!</v>
      </c>
      <c r="I69" s="85"/>
      <c r="J69" t="e">
        <f t="shared" si="0"/>
        <v>#REF!</v>
      </c>
      <c r="K69" s="25" t="e">
        <f t="shared" si="1"/>
        <v>#REF!</v>
      </c>
      <c r="L69" s="34" t="e">
        <f t="shared" si="8"/>
        <v>#REF!</v>
      </c>
      <c r="M69" s="26" t="e">
        <f t="shared" si="9"/>
        <v>#REF!</v>
      </c>
      <c r="N69" s="24"/>
      <c r="O69" s="27"/>
      <c r="P69" s="24" t="s">
        <v>41</v>
      </c>
      <c r="Q69" s="160" t="e">
        <f t="shared" si="14"/>
        <v>#REF!</v>
      </c>
      <c r="R69" s="160"/>
      <c r="S69" s="39" t="e">
        <f t="shared" si="10"/>
        <v>#REF!</v>
      </c>
      <c r="T69" s="63" t="e">
        <f t="shared" si="15"/>
        <v>#REF!</v>
      </c>
      <c r="U69" s="161" t="str">
        <f t="shared" si="2"/>
        <v/>
      </c>
      <c r="V69" s="161"/>
      <c r="W69" s="71" t="e">
        <f t="shared" si="11"/>
        <v>#REF!</v>
      </c>
      <c r="X69" s="24"/>
      <c r="Y69" s="27"/>
      <c r="Z69" s="61"/>
      <c r="AA69" s="89">
        <f t="shared" si="3"/>
        <v>0.02</v>
      </c>
      <c r="AB69" s="172" t="str">
        <f t="shared" si="18"/>
        <v/>
      </c>
      <c r="AC69" s="172"/>
      <c r="AD69" s="164" t="str">
        <f t="shared" si="16"/>
        <v/>
      </c>
      <c r="AE69" s="164"/>
      <c r="AF69" s="1">
        <v>1</v>
      </c>
      <c r="AG69" s="1" t="s">
        <v>90</v>
      </c>
      <c r="AH69" t="s">
        <v>52</v>
      </c>
      <c r="AI69" t="s">
        <v>54</v>
      </c>
      <c r="AJ69" s="79" t="s">
        <v>90</v>
      </c>
      <c r="AK69" s="78" t="s">
        <v>90</v>
      </c>
      <c r="AM69" t="e">
        <f t="shared" si="13"/>
        <v>#REF!</v>
      </c>
      <c r="AN69" t="e">
        <f t="shared" si="19"/>
        <v>#REF!</v>
      </c>
      <c r="AO69" t="e">
        <f t="shared" si="20"/>
        <v>#REF!</v>
      </c>
      <c r="AP69" t="e">
        <f t="shared" si="21"/>
        <v>#REF!</v>
      </c>
      <c r="AQ69" s="68" t="e">
        <f t="shared" si="22"/>
        <v>#REF!</v>
      </c>
    </row>
    <row r="70" spans="2:43" ht="15.75" customHeight="1" x14ac:dyDescent="0.2">
      <c r="B70" s="92">
        <v>61</v>
      </c>
      <c r="C70" s="158" t="str">
        <f t="shared" si="17"/>
        <v/>
      </c>
      <c r="D70" s="158"/>
      <c r="E70" s="86" t="e">
        <f>VLOOKUP($I70,#REF!,3,FALSE)</f>
        <v>#REF!</v>
      </c>
      <c r="F70" s="86" t="e">
        <f>VLOOKUP($I70,#REF!,4,FALSE)</f>
        <v>#REF!</v>
      </c>
      <c r="G70" s="86" t="e">
        <f>VLOOKUP($I70,#REF!,5,FALSE)</f>
        <v>#REF!</v>
      </c>
      <c r="H70" s="86" t="e">
        <f>VLOOKUP($I70,#REF!,6,FALSE)</f>
        <v>#REF!</v>
      </c>
      <c r="I70" s="85"/>
      <c r="J70" t="e">
        <f t="shared" si="0"/>
        <v>#REF!</v>
      </c>
      <c r="K70" s="25" t="e">
        <f t="shared" si="1"/>
        <v>#REF!</v>
      </c>
      <c r="L70" s="34" t="e">
        <f t="shared" si="8"/>
        <v>#REF!</v>
      </c>
      <c r="M70" s="26" t="e">
        <f t="shared" si="9"/>
        <v>#REF!</v>
      </c>
      <c r="N70" s="24"/>
      <c r="O70" s="27"/>
      <c r="P70" s="24" t="s">
        <v>41</v>
      </c>
      <c r="Q70" s="160" t="e">
        <f t="shared" si="14"/>
        <v>#REF!</v>
      </c>
      <c r="R70" s="160"/>
      <c r="S70" s="39" t="e">
        <f t="shared" si="10"/>
        <v>#REF!</v>
      </c>
      <c r="T70" s="63" t="e">
        <f t="shared" si="15"/>
        <v>#REF!</v>
      </c>
      <c r="U70" s="161" t="str">
        <f t="shared" si="2"/>
        <v/>
      </c>
      <c r="V70" s="161"/>
      <c r="W70" s="71" t="e">
        <f t="shared" si="11"/>
        <v>#REF!</v>
      </c>
      <c r="X70" s="24"/>
      <c r="Y70" s="27"/>
      <c r="Z70" s="61"/>
      <c r="AA70" s="89">
        <f t="shared" si="3"/>
        <v>0.02</v>
      </c>
      <c r="AB70" s="172" t="str">
        <f t="shared" si="18"/>
        <v/>
      </c>
      <c r="AC70" s="172"/>
      <c r="AD70" s="164" t="str">
        <f t="shared" si="16"/>
        <v/>
      </c>
      <c r="AE70" s="164"/>
      <c r="AF70" s="1">
        <v>1</v>
      </c>
      <c r="AG70" s="1" t="s">
        <v>93</v>
      </c>
      <c r="AH70" t="s">
        <v>52</v>
      </c>
      <c r="AI70" t="s">
        <v>54</v>
      </c>
      <c r="AJ70" s="79" t="s">
        <v>101</v>
      </c>
      <c r="AK70" s="78" t="s">
        <v>102</v>
      </c>
      <c r="AM70" t="e">
        <f t="shared" si="13"/>
        <v>#REF!</v>
      </c>
      <c r="AN70" t="e">
        <f t="shared" si="19"/>
        <v>#REF!</v>
      </c>
      <c r="AO70" t="e">
        <f t="shared" si="20"/>
        <v>#REF!</v>
      </c>
      <c r="AP70" t="e">
        <f t="shared" si="21"/>
        <v>#REF!</v>
      </c>
      <c r="AQ70" s="68" t="e">
        <f t="shared" si="22"/>
        <v>#REF!</v>
      </c>
    </row>
    <row r="71" spans="2:43" ht="15.75" customHeight="1" x14ac:dyDescent="0.2">
      <c r="B71" s="92">
        <v>62</v>
      </c>
      <c r="C71" s="158" t="str">
        <f t="shared" si="17"/>
        <v/>
      </c>
      <c r="D71" s="158"/>
      <c r="E71" s="86" t="e">
        <f>VLOOKUP($I71,#REF!,3,FALSE)</f>
        <v>#REF!</v>
      </c>
      <c r="F71" s="86" t="e">
        <f>VLOOKUP($I71,#REF!,4,FALSE)</f>
        <v>#REF!</v>
      </c>
      <c r="G71" s="86" t="e">
        <f>VLOOKUP($I71,#REF!,5,FALSE)</f>
        <v>#REF!</v>
      </c>
      <c r="H71" s="86" t="e">
        <f>VLOOKUP($I71,#REF!,6,FALSE)</f>
        <v>#REF!</v>
      </c>
      <c r="I71" s="85"/>
      <c r="J71" t="e">
        <f t="shared" si="0"/>
        <v>#REF!</v>
      </c>
      <c r="K71" s="25" t="e">
        <f t="shared" si="1"/>
        <v>#REF!</v>
      </c>
      <c r="L71" s="34" t="e">
        <f t="shared" si="8"/>
        <v>#REF!</v>
      </c>
      <c r="M71" s="26" t="e">
        <f t="shared" si="9"/>
        <v>#REF!</v>
      </c>
      <c r="N71" s="24"/>
      <c r="O71" s="27"/>
      <c r="P71" s="24" t="s">
        <v>42</v>
      </c>
      <c r="Q71" s="160" t="e">
        <f t="shared" si="14"/>
        <v>#REF!</v>
      </c>
      <c r="R71" s="160"/>
      <c r="S71" s="39" t="e">
        <f t="shared" si="10"/>
        <v>#REF!</v>
      </c>
      <c r="T71" s="63" t="e">
        <f t="shared" si="15"/>
        <v>#REF!</v>
      </c>
      <c r="U71" s="161" t="str">
        <f t="shared" si="2"/>
        <v/>
      </c>
      <c r="V71" s="161"/>
      <c r="W71" s="71" t="e">
        <f t="shared" si="11"/>
        <v>#REF!</v>
      </c>
      <c r="X71" s="24"/>
      <c r="Y71" s="27"/>
      <c r="Z71" s="61"/>
      <c r="AA71" s="89">
        <f t="shared" si="3"/>
        <v>-0.02</v>
      </c>
      <c r="AB71" s="172" t="str">
        <f t="shared" si="18"/>
        <v/>
      </c>
      <c r="AC71" s="172"/>
      <c r="AD71" s="164" t="str">
        <f t="shared" si="16"/>
        <v/>
      </c>
      <c r="AE71" s="164"/>
      <c r="AF71" s="1">
        <v>1</v>
      </c>
      <c r="AG71" s="1" t="s">
        <v>93</v>
      </c>
      <c r="AH71" t="s">
        <v>90</v>
      </c>
      <c r="AI71" t="s">
        <v>92</v>
      </c>
      <c r="AJ71" s="79" t="s">
        <v>103</v>
      </c>
      <c r="AK71" s="66" t="s">
        <v>90</v>
      </c>
      <c r="AM71" t="e">
        <f t="shared" si="13"/>
        <v>#REF!</v>
      </c>
      <c r="AN71" t="e">
        <f t="shared" si="19"/>
        <v>#REF!</v>
      </c>
      <c r="AO71" t="e">
        <f t="shared" si="20"/>
        <v>#REF!</v>
      </c>
      <c r="AP71" t="e">
        <f t="shared" si="21"/>
        <v>#REF!</v>
      </c>
      <c r="AQ71" s="68" t="e">
        <f t="shared" si="22"/>
        <v>#REF!</v>
      </c>
    </row>
    <row r="72" spans="2:43" ht="15.75" customHeight="1" x14ac:dyDescent="0.2">
      <c r="B72" s="92">
        <v>63</v>
      </c>
      <c r="C72" s="158" t="str">
        <f t="shared" si="17"/>
        <v/>
      </c>
      <c r="D72" s="158"/>
      <c r="E72" s="86" t="e">
        <f>VLOOKUP($I72,#REF!,3,FALSE)</f>
        <v>#REF!</v>
      </c>
      <c r="F72" s="86" t="e">
        <f>VLOOKUP($I72,#REF!,4,FALSE)</f>
        <v>#REF!</v>
      </c>
      <c r="G72" s="86" t="e">
        <f>VLOOKUP($I72,#REF!,5,FALSE)</f>
        <v>#REF!</v>
      </c>
      <c r="H72" s="86" t="e">
        <f>VLOOKUP($I72,#REF!,6,FALSE)</f>
        <v>#REF!</v>
      </c>
      <c r="I72" s="85"/>
      <c r="J72" t="e">
        <f t="shared" si="0"/>
        <v>#REF!</v>
      </c>
      <c r="K72" s="25" t="e">
        <f t="shared" si="1"/>
        <v>#REF!</v>
      </c>
      <c r="L72" s="34" t="e">
        <f t="shared" si="8"/>
        <v>#REF!</v>
      </c>
      <c r="M72" s="26" t="e">
        <f t="shared" si="9"/>
        <v>#REF!</v>
      </c>
      <c r="N72" s="24"/>
      <c r="O72" s="27"/>
      <c r="P72" s="24" t="s">
        <v>42</v>
      </c>
      <c r="Q72" s="160" t="e">
        <f t="shared" si="14"/>
        <v>#REF!</v>
      </c>
      <c r="R72" s="160"/>
      <c r="S72" s="39" t="e">
        <f t="shared" si="10"/>
        <v>#REF!</v>
      </c>
      <c r="T72" s="63" t="e">
        <f t="shared" si="15"/>
        <v>#REF!</v>
      </c>
      <c r="U72" s="161" t="str">
        <f t="shared" si="2"/>
        <v/>
      </c>
      <c r="V72" s="161"/>
      <c r="W72" s="71" t="e">
        <f t="shared" si="11"/>
        <v>#REF!</v>
      </c>
      <c r="X72" s="24"/>
      <c r="Y72" s="27"/>
      <c r="Z72" s="61"/>
      <c r="AA72" s="89">
        <f t="shared" si="3"/>
        <v>-0.02</v>
      </c>
      <c r="AB72" s="172" t="str">
        <f t="shared" si="18"/>
        <v/>
      </c>
      <c r="AC72" s="172"/>
      <c r="AD72" s="164" t="str">
        <f t="shared" si="16"/>
        <v/>
      </c>
      <c r="AE72" s="164"/>
      <c r="AF72" s="1">
        <v>1</v>
      </c>
      <c r="AG72" s="1" t="s">
        <v>96</v>
      </c>
      <c r="AH72" t="s">
        <v>95</v>
      </c>
      <c r="AI72" s="76" t="s">
        <v>57</v>
      </c>
      <c r="AJ72" s="79" t="s">
        <v>93</v>
      </c>
      <c r="AK72" s="78" t="s">
        <v>93</v>
      </c>
      <c r="AM72" t="e">
        <f t="shared" si="13"/>
        <v>#REF!</v>
      </c>
      <c r="AN72" t="e">
        <f t="shared" si="19"/>
        <v>#REF!</v>
      </c>
      <c r="AO72" t="e">
        <f t="shared" si="20"/>
        <v>#REF!</v>
      </c>
      <c r="AP72" t="e">
        <f t="shared" si="21"/>
        <v>#REF!</v>
      </c>
      <c r="AQ72" s="68" t="e">
        <f t="shared" si="22"/>
        <v>#REF!</v>
      </c>
    </row>
    <row r="73" spans="2:43" ht="15.75" customHeight="1" x14ac:dyDescent="0.2">
      <c r="B73" s="92">
        <v>64</v>
      </c>
      <c r="C73" s="158" t="str">
        <f t="shared" si="17"/>
        <v/>
      </c>
      <c r="D73" s="158"/>
      <c r="E73" s="86" t="e">
        <f>VLOOKUP($I73,#REF!,3,FALSE)</f>
        <v>#REF!</v>
      </c>
      <c r="F73" s="86" t="e">
        <f>VLOOKUP($I73,#REF!,4,FALSE)</f>
        <v>#REF!</v>
      </c>
      <c r="G73" s="86" t="e">
        <f>VLOOKUP($I73,#REF!,5,FALSE)</f>
        <v>#REF!</v>
      </c>
      <c r="H73" s="86" t="e">
        <f>VLOOKUP($I73,#REF!,6,FALSE)</f>
        <v>#REF!</v>
      </c>
      <c r="I73" s="85"/>
      <c r="J73" t="e">
        <f t="shared" si="0"/>
        <v>#REF!</v>
      </c>
      <c r="K73" s="25" t="e">
        <f t="shared" si="1"/>
        <v>#REF!</v>
      </c>
      <c r="L73" s="34" t="e">
        <f t="shared" si="8"/>
        <v>#REF!</v>
      </c>
      <c r="M73" s="26" t="e">
        <f t="shared" si="9"/>
        <v>#REF!</v>
      </c>
      <c r="N73" s="24"/>
      <c r="O73" s="27"/>
      <c r="P73" s="24" t="s">
        <v>42</v>
      </c>
      <c r="Q73" s="160" t="e">
        <f t="shared" si="14"/>
        <v>#REF!</v>
      </c>
      <c r="R73" s="160"/>
      <c r="S73" s="39" t="e">
        <f t="shared" si="10"/>
        <v>#REF!</v>
      </c>
      <c r="T73" s="63" t="e">
        <f t="shared" si="15"/>
        <v>#REF!</v>
      </c>
      <c r="U73" s="161" t="str">
        <f t="shared" si="2"/>
        <v/>
      </c>
      <c r="V73" s="161"/>
      <c r="W73" s="71" t="e">
        <f t="shared" si="11"/>
        <v>#REF!</v>
      </c>
      <c r="X73" s="24"/>
      <c r="Y73" s="27"/>
      <c r="Z73" s="61"/>
      <c r="AA73" s="89">
        <f t="shared" ref="AA73:AA108" si="24">IF(P73="買",Z73-0.02,Z73+0.02)</f>
        <v>-0.02</v>
      </c>
      <c r="AB73" s="172" t="str">
        <f t="shared" si="18"/>
        <v/>
      </c>
      <c r="AC73" s="172"/>
      <c r="AD73" s="164" t="str">
        <f t="shared" si="16"/>
        <v/>
      </c>
      <c r="AE73" s="164"/>
      <c r="AF73" s="1">
        <v>4</v>
      </c>
      <c r="AG73" s="1" t="s">
        <v>90</v>
      </c>
      <c r="AH73" t="s">
        <v>92</v>
      </c>
      <c r="AI73" t="s">
        <v>57</v>
      </c>
      <c r="AJ73" s="79" t="s">
        <v>90</v>
      </c>
      <c r="AK73" s="78" t="s">
        <v>90</v>
      </c>
      <c r="AL73" s="76"/>
      <c r="AM73" t="e">
        <f t="shared" si="13"/>
        <v>#REF!</v>
      </c>
      <c r="AN73" t="e">
        <f t="shared" ref="AN73:AN104" si="25">IF(AB73&gt;=0,AM73/AO73,"-")</f>
        <v>#REF!</v>
      </c>
      <c r="AO73" t="e">
        <f t="shared" ref="AO73:AO108" si="26">F73-G73</f>
        <v>#REF!</v>
      </c>
      <c r="AP73" t="e">
        <f t="shared" ref="AP73:AP108" si="27">ABS(Q73-AA73)</f>
        <v>#REF!</v>
      </c>
      <c r="AQ73" s="68" t="e">
        <f t="shared" ref="AQ73:AQ104" si="28">IF(AB73&gt;=0,AP73/AO73,"-")</f>
        <v>#REF!</v>
      </c>
    </row>
    <row r="74" spans="2:43" ht="15.75" customHeight="1" x14ac:dyDescent="0.2">
      <c r="B74" s="92">
        <v>65</v>
      </c>
      <c r="C74" s="158" t="str">
        <f t="shared" si="17"/>
        <v/>
      </c>
      <c r="D74" s="158"/>
      <c r="E74" s="86" t="e">
        <f>VLOOKUP($I74,#REF!,3,FALSE)</f>
        <v>#REF!</v>
      </c>
      <c r="F74" s="86" t="e">
        <f>VLOOKUP($I74,#REF!,4,FALSE)</f>
        <v>#REF!</v>
      </c>
      <c r="G74" s="86" t="e">
        <f>VLOOKUP($I74,#REF!,5,FALSE)</f>
        <v>#REF!</v>
      </c>
      <c r="H74" s="86" t="e">
        <f>VLOOKUP($I74,#REF!,6,FALSE)</f>
        <v>#REF!</v>
      </c>
      <c r="I74" s="85"/>
      <c r="J74" t="e">
        <f t="shared" si="0"/>
        <v>#REF!</v>
      </c>
      <c r="K74" s="25" t="e">
        <f t="shared" si="1"/>
        <v>#REF!</v>
      </c>
      <c r="L74" s="34" t="e">
        <f t="shared" ref="L74:L108" si="29">IF(P74="買",E74-G74,F74-E74)</f>
        <v>#REF!</v>
      </c>
      <c r="M74" s="26" t="e">
        <f t="shared" si="9"/>
        <v>#REF!</v>
      </c>
      <c r="N74" s="24"/>
      <c r="O74" s="27"/>
      <c r="P74" s="24" t="s">
        <v>42</v>
      </c>
      <c r="Q74" s="160" t="e">
        <f t="shared" si="14"/>
        <v>#REF!</v>
      </c>
      <c r="R74" s="160"/>
      <c r="S74" s="39" t="e">
        <f t="shared" ref="S74:S108" si="30">IF(P74="買",G74-0.02,F74+0.02)</f>
        <v>#REF!</v>
      </c>
      <c r="T74" s="63" t="e">
        <f t="shared" si="15"/>
        <v>#REF!</v>
      </c>
      <c r="U74" s="161" t="str">
        <f t="shared" si="2"/>
        <v/>
      </c>
      <c r="V74" s="161"/>
      <c r="W74" s="71" t="e">
        <f t="shared" si="11"/>
        <v>#REF!</v>
      </c>
      <c r="X74" s="24"/>
      <c r="Y74" s="27"/>
      <c r="Z74" s="61"/>
      <c r="AA74" s="89">
        <f t="shared" si="24"/>
        <v>-0.02</v>
      </c>
      <c r="AB74" s="172" t="str">
        <f t="shared" si="18"/>
        <v/>
      </c>
      <c r="AC74" s="172"/>
      <c r="AD74" s="164" t="str">
        <f t="shared" si="16"/>
        <v/>
      </c>
      <c r="AE74" s="164"/>
      <c r="AF74" s="1">
        <v>1</v>
      </c>
      <c r="AG74" s="1" t="s">
        <v>90</v>
      </c>
      <c r="AH74" t="s">
        <v>54</v>
      </c>
      <c r="AI74" s="76" t="s">
        <v>56</v>
      </c>
      <c r="AJ74" s="79" t="s">
        <v>90</v>
      </c>
      <c r="AK74" s="78" t="s">
        <v>104</v>
      </c>
      <c r="AL74" s="76"/>
      <c r="AM74" t="e">
        <f t="shared" ref="AM74:AM108" si="31">ABS(Q74-AL74)</f>
        <v>#REF!</v>
      </c>
      <c r="AN74" t="e">
        <f t="shared" si="25"/>
        <v>#REF!</v>
      </c>
      <c r="AO74" t="e">
        <f t="shared" si="26"/>
        <v>#REF!</v>
      </c>
      <c r="AP74" t="e">
        <f t="shared" si="27"/>
        <v>#REF!</v>
      </c>
      <c r="AQ74" s="68" t="e">
        <f t="shared" si="28"/>
        <v>#REF!</v>
      </c>
    </row>
    <row r="75" spans="2:43" ht="15.75" customHeight="1" x14ac:dyDescent="0.2">
      <c r="B75" s="92">
        <v>66</v>
      </c>
      <c r="C75" s="158" t="str">
        <f t="shared" si="17"/>
        <v/>
      </c>
      <c r="D75" s="158"/>
      <c r="E75" s="86" t="e">
        <f>VLOOKUP($I75,#REF!,3,FALSE)</f>
        <v>#REF!</v>
      </c>
      <c r="F75" s="86" t="e">
        <f>VLOOKUP($I75,#REF!,4,FALSE)</f>
        <v>#REF!</v>
      </c>
      <c r="G75" s="86" t="e">
        <f>VLOOKUP($I75,#REF!,5,FALSE)</f>
        <v>#REF!</v>
      </c>
      <c r="H75" s="86" t="e">
        <f>VLOOKUP($I75,#REF!,6,FALSE)</f>
        <v>#REF!</v>
      </c>
      <c r="I75" s="85"/>
      <c r="J75" t="e">
        <f t="shared" si="0"/>
        <v>#REF!</v>
      </c>
      <c r="K75" s="25" t="e">
        <f t="shared" si="1"/>
        <v>#REF!</v>
      </c>
      <c r="L75" s="34" t="e">
        <f t="shared" si="29"/>
        <v>#REF!</v>
      </c>
      <c r="M75" s="26" t="e">
        <f t="shared" si="9"/>
        <v>#REF!</v>
      </c>
      <c r="N75" s="24"/>
      <c r="O75" s="27"/>
      <c r="P75" s="24" t="s">
        <v>42</v>
      </c>
      <c r="Q75" s="160" t="e">
        <f t="shared" ref="Q75:Q108" si="32">IF(P75="買",F75,G75)</f>
        <v>#REF!</v>
      </c>
      <c r="R75" s="160"/>
      <c r="S75" s="39" t="e">
        <f t="shared" si="30"/>
        <v>#REF!</v>
      </c>
      <c r="T75" s="63" t="e">
        <f t="shared" ref="T75:T108" si="33">ABS((S75-Q75)*100)</f>
        <v>#REF!</v>
      </c>
      <c r="U75" s="161" t="str">
        <f t="shared" si="2"/>
        <v/>
      </c>
      <c r="V75" s="161"/>
      <c r="W75" s="71" t="e">
        <f t="shared" si="11"/>
        <v>#REF!</v>
      </c>
      <c r="X75" s="24"/>
      <c r="Y75" s="27"/>
      <c r="Z75" s="61"/>
      <c r="AA75" s="89">
        <f t="shared" si="24"/>
        <v>-0.02</v>
      </c>
      <c r="AB75" s="172" t="str">
        <f t="shared" si="18"/>
        <v/>
      </c>
      <c r="AC75" s="172"/>
      <c r="AD75" s="164" t="str">
        <f t="shared" ref="AD75:AD108" si="34">IF(Y75="","",IF(AB75&lt;0,T75*(-1),IF(P75="買",(AA75-Q75)*100,(Q75-AA75)*100)))</f>
        <v/>
      </c>
      <c r="AE75" s="164"/>
      <c r="AF75" s="1">
        <v>1</v>
      </c>
      <c r="AG75" s="1" t="s">
        <v>90</v>
      </c>
      <c r="AH75" t="s">
        <v>90</v>
      </c>
      <c r="AI75" s="76" t="s">
        <v>57</v>
      </c>
      <c r="AJ75" s="79" t="s">
        <v>90</v>
      </c>
      <c r="AK75" s="78" t="s">
        <v>93</v>
      </c>
      <c r="AM75" t="e">
        <f t="shared" si="31"/>
        <v>#REF!</v>
      </c>
      <c r="AN75" t="e">
        <f t="shared" si="25"/>
        <v>#REF!</v>
      </c>
      <c r="AO75" t="e">
        <f t="shared" si="26"/>
        <v>#REF!</v>
      </c>
      <c r="AP75" t="e">
        <f t="shared" si="27"/>
        <v>#REF!</v>
      </c>
      <c r="AQ75" s="68" t="e">
        <f t="shared" si="28"/>
        <v>#REF!</v>
      </c>
    </row>
    <row r="76" spans="2:43" ht="15.75" customHeight="1" x14ac:dyDescent="0.2">
      <c r="B76" s="92">
        <v>67</v>
      </c>
      <c r="C76" s="158" t="str">
        <f t="shared" ref="C76:C108" si="35">IF(AB75="","",C75+AB75)</f>
        <v/>
      </c>
      <c r="D76" s="158"/>
      <c r="E76" s="86" t="e">
        <f>VLOOKUP($I76,#REF!,3,FALSE)</f>
        <v>#REF!</v>
      </c>
      <c r="F76" s="86" t="e">
        <f>VLOOKUP($I76,#REF!,4,FALSE)</f>
        <v>#REF!</v>
      </c>
      <c r="G76" s="86" t="e">
        <f>VLOOKUP($I76,#REF!,5,FALSE)</f>
        <v>#REF!</v>
      </c>
      <c r="H76" s="86" t="e">
        <f>VLOOKUP($I76,#REF!,6,FALSE)</f>
        <v>#REF!</v>
      </c>
      <c r="I76" s="85"/>
      <c r="J76" t="e">
        <f t="shared" si="0"/>
        <v>#REF!</v>
      </c>
      <c r="K76" s="25" t="e">
        <f t="shared" si="1"/>
        <v>#REF!</v>
      </c>
      <c r="L76" s="34" t="e">
        <f t="shared" si="29"/>
        <v>#REF!</v>
      </c>
      <c r="M76" s="26" t="e">
        <f t="shared" si="9"/>
        <v>#REF!</v>
      </c>
      <c r="N76" s="24"/>
      <c r="O76" s="27"/>
      <c r="P76" s="24" t="s">
        <v>42</v>
      </c>
      <c r="Q76" s="160" t="e">
        <f t="shared" si="32"/>
        <v>#REF!</v>
      </c>
      <c r="R76" s="160"/>
      <c r="S76" s="39" t="e">
        <f t="shared" si="30"/>
        <v>#REF!</v>
      </c>
      <c r="T76" s="63" t="e">
        <f t="shared" si="33"/>
        <v>#REF!</v>
      </c>
      <c r="U76" s="161" t="str">
        <f t="shared" si="2"/>
        <v/>
      </c>
      <c r="V76" s="161"/>
      <c r="W76" s="71" t="e">
        <f t="shared" si="11"/>
        <v>#REF!</v>
      </c>
      <c r="X76" s="24"/>
      <c r="Y76" s="27"/>
      <c r="Z76" s="61"/>
      <c r="AA76" s="89">
        <f t="shared" si="24"/>
        <v>-0.02</v>
      </c>
      <c r="AB76" s="172" t="str">
        <f t="shared" si="18"/>
        <v/>
      </c>
      <c r="AC76" s="172"/>
      <c r="AD76" s="164" t="str">
        <f t="shared" si="34"/>
        <v/>
      </c>
      <c r="AE76" s="164"/>
      <c r="AF76" s="1">
        <v>1</v>
      </c>
      <c r="AG76" s="1" t="s">
        <v>90</v>
      </c>
      <c r="AH76" t="s">
        <v>90</v>
      </c>
      <c r="AI76" s="76" t="s">
        <v>57</v>
      </c>
      <c r="AJ76" s="79" t="s">
        <v>96</v>
      </c>
      <c r="AK76" s="78" t="s">
        <v>90</v>
      </c>
      <c r="AM76" t="e">
        <f t="shared" si="31"/>
        <v>#REF!</v>
      </c>
      <c r="AN76" t="e">
        <f t="shared" si="25"/>
        <v>#REF!</v>
      </c>
      <c r="AO76" t="e">
        <f t="shared" si="26"/>
        <v>#REF!</v>
      </c>
      <c r="AP76" t="e">
        <f t="shared" si="27"/>
        <v>#REF!</v>
      </c>
      <c r="AQ76" s="68" t="e">
        <f t="shared" si="28"/>
        <v>#REF!</v>
      </c>
    </row>
    <row r="77" spans="2:43" ht="15.75" customHeight="1" x14ac:dyDescent="0.2">
      <c r="B77" s="92">
        <v>68</v>
      </c>
      <c r="C77" s="158" t="str">
        <f t="shared" si="35"/>
        <v/>
      </c>
      <c r="D77" s="158"/>
      <c r="E77" s="86" t="e">
        <f>VLOOKUP($I77,#REF!,3,FALSE)</f>
        <v>#REF!</v>
      </c>
      <c r="F77" s="86" t="e">
        <f>VLOOKUP($I77,#REF!,4,FALSE)</f>
        <v>#REF!</v>
      </c>
      <c r="G77" s="86" t="e">
        <f>VLOOKUP($I77,#REF!,5,FALSE)</f>
        <v>#REF!</v>
      </c>
      <c r="H77" s="86" t="e">
        <f>VLOOKUP($I77,#REF!,6,FALSE)</f>
        <v>#REF!</v>
      </c>
      <c r="I77" s="85"/>
      <c r="J77" t="e">
        <f t="shared" si="0"/>
        <v>#REF!</v>
      </c>
      <c r="K77" s="25" t="e">
        <f t="shared" si="1"/>
        <v>#REF!</v>
      </c>
      <c r="L77" s="34" t="e">
        <f t="shared" si="29"/>
        <v>#REF!</v>
      </c>
      <c r="M77" s="26" t="e">
        <f t="shared" si="9"/>
        <v>#REF!</v>
      </c>
      <c r="N77" s="24"/>
      <c r="O77" s="27"/>
      <c r="P77" s="24" t="s">
        <v>42</v>
      </c>
      <c r="Q77" s="160" t="e">
        <f t="shared" si="32"/>
        <v>#REF!</v>
      </c>
      <c r="R77" s="160"/>
      <c r="S77" s="39" t="e">
        <f t="shared" si="30"/>
        <v>#REF!</v>
      </c>
      <c r="T77" s="63" t="e">
        <f t="shared" si="33"/>
        <v>#REF!</v>
      </c>
      <c r="U77" s="161" t="str">
        <f t="shared" si="2"/>
        <v/>
      </c>
      <c r="V77" s="161"/>
      <c r="W77" s="71" t="e">
        <f t="shared" si="11"/>
        <v>#REF!</v>
      </c>
      <c r="X77" s="24"/>
      <c r="Y77" s="27"/>
      <c r="Z77" s="61"/>
      <c r="AA77" s="89">
        <f t="shared" si="24"/>
        <v>-0.02</v>
      </c>
      <c r="AB77" s="172" t="str">
        <f t="shared" si="18"/>
        <v/>
      </c>
      <c r="AC77" s="172"/>
      <c r="AD77" s="164" t="str">
        <f t="shared" si="34"/>
        <v/>
      </c>
      <c r="AE77" s="164"/>
      <c r="AF77" s="1">
        <v>1</v>
      </c>
      <c r="AG77" s="1" t="s">
        <v>90</v>
      </c>
      <c r="AH77" t="s">
        <v>90</v>
      </c>
      <c r="AI77" s="76" t="s">
        <v>57</v>
      </c>
      <c r="AJ77" s="79" t="s">
        <v>93</v>
      </c>
      <c r="AK77" s="78" t="s">
        <v>94</v>
      </c>
      <c r="AM77" t="e">
        <f t="shared" si="31"/>
        <v>#REF!</v>
      </c>
      <c r="AN77" t="e">
        <f t="shared" si="25"/>
        <v>#REF!</v>
      </c>
      <c r="AO77" t="e">
        <f t="shared" si="26"/>
        <v>#REF!</v>
      </c>
      <c r="AP77" t="e">
        <f t="shared" si="27"/>
        <v>#REF!</v>
      </c>
      <c r="AQ77" s="68" t="e">
        <f t="shared" si="28"/>
        <v>#REF!</v>
      </c>
    </row>
    <row r="78" spans="2:43" ht="15.75" customHeight="1" x14ac:dyDescent="0.2">
      <c r="B78" s="92">
        <v>69</v>
      </c>
      <c r="C78" s="158" t="str">
        <f t="shared" si="35"/>
        <v/>
      </c>
      <c r="D78" s="158"/>
      <c r="E78" s="86" t="e">
        <f>VLOOKUP($I78,#REF!,3,FALSE)</f>
        <v>#REF!</v>
      </c>
      <c r="F78" s="86" t="e">
        <f>VLOOKUP($I78,#REF!,4,FALSE)</f>
        <v>#REF!</v>
      </c>
      <c r="G78" s="86" t="e">
        <f>VLOOKUP($I78,#REF!,5,FALSE)</f>
        <v>#REF!</v>
      </c>
      <c r="H78" s="86" t="e">
        <f>VLOOKUP($I78,#REF!,6,FALSE)</f>
        <v>#REF!</v>
      </c>
      <c r="I78" s="85"/>
      <c r="J78" t="e">
        <f t="shared" si="0"/>
        <v>#REF!</v>
      </c>
      <c r="K78" s="25" t="e">
        <f t="shared" si="1"/>
        <v>#REF!</v>
      </c>
      <c r="L78" s="34" t="e">
        <f t="shared" si="29"/>
        <v>#REF!</v>
      </c>
      <c r="M78" s="26" t="e">
        <f t="shared" si="9"/>
        <v>#REF!</v>
      </c>
      <c r="N78" s="24"/>
      <c r="O78" s="27"/>
      <c r="P78" s="24" t="s">
        <v>42</v>
      </c>
      <c r="Q78" s="160" t="e">
        <f t="shared" si="32"/>
        <v>#REF!</v>
      </c>
      <c r="R78" s="160"/>
      <c r="S78" s="39" t="e">
        <f t="shared" si="30"/>
        <v>#REF!</v>
      </c>
      <c r="T78" s="63" t="e">
        <f t="shared" si="33"/>
        <v>#REF!</v>
      </c>
      <c r="U78" s="161" t="str">
        <f t="shared" si="2"/>
        <v/>
      </c>
      <c r="V78" s="161"/>
      <c r="W78" s="71" t="e">
        <f t="shared" si="11"/>
        <v>#REF!</v>
      </c>
      <c r="X78" s="24"/>
      <c r="Y78" s="27"/>
      <c r="Z78" s="61"/>
      <c r="AA78" s="89">
        <f t="shared" si="24"/>
        <v>-0.02</v>
      </c>
      <c r="AB78" s="172" t="str">
        <f t="shared" si="18"/>
        <v/>
      </c>
      <c r="AC78" s="172"/>
      <c r="AD78" s="164" t="str">
        <f t="shared" si="34"/>
        <v/>
      </c>
      <c r="AE78" s="164"/>
      <c r="AF78" s="1">
        <v>1</v>
      </c>
      <c r="AG78" s="1" t="s">
        <v>90</v>
      </c>
      <c r="AH78" t="s">
        <v>90</v>
      </c>
      <c r="AI78" s="76" t="s">
        <v>57</v>
      </c>
      <c r="AJ78" s="79" t="s">
        <v>105</v>
      </c>
      <c r="AK78" s="78" t="s">
        <v>106</v>
      </c>
      <c r="AM78" t="e">
        <f t="shared" si="31"/>
        <v>#REF!</v>
      </c>
      <c r="AN78" t="e">
        <f t="shared" si="25"/>
        <v>#REF!</v>
      </c>
      <c r="AO78" t="e">
        <f t="shared" si="26"/>
        <v>#REF!</v>
      </c>
      <c r="AP78" t="e">
        <f t="shared" si="27"/>
        <v>#REF!</v>
      </c>
      <c r="AQ78" s="68" t="e">
        <f t="shared" si="28"/>
        <v>#REF!</v>
      </c>
    </row>
    <row r="79" spans="2:43" ht="15.75" customHeight="1" x14ac:dyDescent="0.2">
      <c r="B79" s="92">
        <v>70</v>
      </c>
      <c r="C79" s="158" t="str">
        <f t="shared" si="35"/>
        <v/>
      </c>
      <c r="D79" s="158"/>
      <c r="E79" s="86" t="e">
        <f>VLOOKUP($I79,#REF!,3,FALSE)</f>
        <v>#REF!</v>
      </c>
      <c r="F79" s="86" t="e">
        <f>VLOOKUP($I79,#REF!,4,FALSE)</f>
        <v>#REF!</v>
      </c>
      <c r="G79" s="86" t="e">
        <f>VLOOKUP($I79,#REF!,5,FALSE)</f>
        <v>#REF!</v>
      </c>
      <c r="H79" s="86" t="e">
        <f>VLOOKUP($I79,#REF!,6,FALSE)</f>
        <v>#REF!</v>
      </c>
      <c r="I79" s="85"/>
      <c r="J79" t="e">
        <f t="shared" si="0"/>
        <v>#REF!</v>
      </c>
      <c r="K79" s="25" t="e">
        <f t="shared" si="1"/>
        <v>#REF!</v>
      </c>
      <c r="L79" s="34" t="e">
        <f t="shared" si="29"/>
        <v>#REF!</v>
      </c>
      <c r="M79" s="26" t="e">
        <f t="shared" si="9"/>
        <v>#REF!</v>
      </c>
      <c r="N79" s="24"/>
      <c r="O79" s="27"/>
      <c r="P79" s="24" t="s">
        <v>42</v>
      </c>
      <c r="Q79" s="160" t="e">
        <f t="shared" si="32"/>
        <v>#REF!</v>
      </c>
      <c r="R79" s="160"/>
      <c r="S79" s="39" t="e">
        <f t="shared" si="30"/>
        <v>#REF!</v>
      </c>
      <c r="T79" s="63" t="e">
        <f t="shared" si="33"/>
        <v>#REF!</v>
      </c>
      <c r="U79" s="161" t="str">
        <f t="shared" si="2"/>
        <v/>
      </c>
      <c r="V79" s="161"/>
      <c r="W79" s="71" t="e">
        <f t="shared" si="11"/>
        <v>#REF!</v>
      </c>
      <c r="X79" s="24"/>
      <c r="Y79" s="27"/>
      <c r="Z79" s="61"/>
      <c r="AA79" s="89">
        <f t="shared" si="24"/>
        <v>-0.02</v>
      </c>
      <c r="AB79" s="172" t="str">
        <f t="shared" si="18"/>
        <v/>
      </c>
      <c r="AC79" s="172"/>
      <c r="AD79" s="164" t="str">
        <f t="shared" si="34"/>
        <v/>
      </c>
      <c r="AE79" s="164"/>
      <c r="AF79" s="1">
        <v>1</v>
      </c>
      <c r="AG79" s="1" t="s">
        <v>93</v>
      </c>
      <c r="AH79" t="s">
        <v>54</v>
      </c>
      <c r="AI79" t="s">
        <v>57</v>
      </c>
      <c r="AJ79" s="79" t="s">
        <v>90</v>
      </c>
      <c r="AK79" s="78" t="s">
        <v>93</v>
      </c>
      <c r="AM79" t="e">
        <f t="shared" si="31"/>
        <v>#REF!</v>
      </c>
      <c r="AN79" t="e">
        <f t="shared" si="25"/>
        <v>#REF!</v>
      </c>
      <c r="AO79" t="e">
        <f t="shared" si="26"/>
        <v>#REF!</v>
      </c>
      <c r="AP79" t="e">
        <f t="shared" si="27"/>
        <v>#REF!</v>
      </c>
      <c r="AQ79" s="68" t="e">
        <f t="shared" si="28"/>
        <v>#REF!</v>
      </c>
    </row>
    <row r="80" spans="2:43" ht="15.75" customHeight="1" x14ac:dyDescent="0.2">
      <c r="B80" s="92">
        <v>71</v>
      </c>
      <c r="C80" s="158" t="str">
        <f t="shared" si="35"/>
        <v/>
      </c>
      <c r="D80" s="158"/>
      <c r="E80" s="86" t="e">
        <f>VLOOKUP($I80,#REF!,3,FALSE)</f>
        <v>#REF!</v>
      </c>
      <c r="F80" s="86" t="e">
        <f>VLOOKUP($I80,#REF!,4,FALSE)</f>
        <v>#REF!</v>
      </c>
      <c r="G80" s="86" t="e">
        <f>VLOOKUP($I80,#REF!,5,FALSE)</f>
        <v>#REF!</v>
      </c>
      <c r="H80" s="86" t="e">
        <f>VLOOKUP($I80,#REF!,6,FALSE)</f>
        <v>#REF!</v>
      </c>
      <c r="I80" s="85"/>
      <c r="J80" t="e">
        <f t="shared" si="0"/>
        <v>#REF!</v>
      </c>
      <c r="K80" s="25" t="e">
        <f t="shared" si="1"/>
        <v>#REF!</v>
      </c>
      <c r="L80" s="34" t="e">
        <f t="shared" si="29"/>
        <v>#REF!</v>
      </c>
      <c r="M80" s="26" t="e">
        <f t="shared" si="9"/>
        <v>#REF!</v>
      </c>
      <c r="N80" s="24"/>
      <c r="O80" s="27"/>
      <c r="P80" s="24" t="s">
        <v>41</v>
      </c>
      <c r="Q80" s="160" t="e">
        <f t="shared" si="32"/>
        <v>#REF!</v>
      </c>
      <c r="R80" s="160"/>
      <c r="S80" s="39" t="e">
        <f t="shared" si="30"/>
        <v>#REF!</v>
      </c>
      <c r="T80" s="63" t="e">
        <f t="shared" si="33"/>
        <v>#REF!</v>
      </c>
      <c r="U80" s="161" t="str">
        <f t="shared" si="2"/>
        <v/>
      </c>
      <c r="V80" s="161"/>
      <c r="W80" s="71" t="e">
        <f t="shared" si="11"/>
        <v>#REF!</v>
      </c>
      <c r="X80" s="24"/>
      <c r="Y80" s="27"/>
      <c r="Z80" s="61"/>
      <c r="AA80" s="89">
        <f t="shared" si="24"/>
        <v>0.02</v>
      </c>
      <c r="AB80" s="172" t="str">
        <f t="shared" si="18"/>
        <v/>
      </c>
      <c r="AC80" s="172"/>
      <c r="AD80" s="164" t="str">
        <f t="shared" si="34"/>
        <v/>
      </c>
      <c r="AE80" s="164"/>
      <c r="AF80" s="1">
        <v>1</v>
      </c>
      <c r="AG80" s="1" t="s">
        <v>93</v>
      </c>
      <c r="AH80" t="s">
        <v>107</v>
      </c>
      <c r="AI80" t="s">
        <v>54</v>
      </c>
      <c r="AJ80" s="79" t="s">
        <v>93</v>
      </c>
      <c r="AK80" s="78" t="s">
        <v>90</v>
      </c>
      <c r="AM80" t="e">
        <f t="shared" si="31"/>
        <v>#REF!</v>
      </c>
      <c r="AN80" t="e">
        <f t="shared" si="25"/>
        <v>#REF!</v>
      </c>
      <c r="AO80" t="e">
        <f t="shared" si="26"/>
        <v>#REF!</v>
      </c>
      <c r="AP80" t="e">
        <f t="shared" si="27"/>
        <v>#REF!</v>
      </c>
      <c r="AQ80" s="68" t="e">
        <f t="shared" si="28"/>
        <v>#REF!</v>
      </c>
    </row>
    <row r="81" spans="2:43" ht="15.75" customHeight="1" x14ac:dyDescent="0.2">
      <c r="B81" s="92">
        <v>72</v>
      </c>
      <c r="C81" s="158" t="str">
        <f t="shared" si="35"/>
        <v/>
      </c>
      <c r="D81" s="158"/>
      <c r="E81" s="86" t="e">
        <f>VLOOKUP($I81,#REF!,3,FALSE)</f>
        <v>#REF!</v>
      </c>
      <c r="F81" s="86" t="e">
        <f>VLOOKUP($I81,#REF!,4,FALSE)</f>
        <v>#REF!</v>
      </c>
      <c r="G81" s="86" t="e">
        <f>VLOOKUP($I81,#REF!,5,FALSE)</f>
        <v>#REF!</v>
      </c>
      <c r="H81" s="86" t="e">
        <f>VLOOKUP($I81,#REF!,6,FALSE)</f>
        <v>#REF!</v>
      </c>
      <c r="I81" s="85"/>
      <c r="J81" t="e">
        <f t="shared" si="0"/>
        <v>#REF!</v>
      </c>
      <c r="K81" s="25" t="e">
        <f t="shared" si="1"/>
        <v>#REF!</v>
      </c>
      <c r="L81" s="34" t="e">
        <f t="shared" si="29"/>
        <v>#REF!</v>
      </c>
      <c r="M81" s="26" t="e">
        <f t="shared" si="9"/>
        <v>#REF!</v>
      </c>
      <c r="N81" s="24"/>
      <c r="O81" s="27"/>
      <c r="P81" s="24" t="s">
        <v>41</v>
      </c>
      <c r="Q81" s="160" t="e">
        <f t="shared" si="32"/>
        <v>#REF!</v>
      </c>
      <c r="R81" s="160"/>
      <c r="S81" s="39" t="e">
        <f t="shared" si="30"/>
        <v>#REF!</v>
      </c>
      <c r="T81" s="63" t="e">
        <f t="shared" si="33"/>
        <v>#REF!</v>
      </c>
      <c r="U81" s="161" t="str">
        <f t="shared" si="2"/>
        <v/>
      </c>
      <c r="V81" s="161"/>
      <c r="W81" s="71" t="e">
        <f t="shared" si="11"/>
        <v>#REF!</v>
      </c>
      <c r="X81" s="24"/>
      <c r="Y81" s="27"/>
      <c r="Z81" s="61"/>
      <c r="AA81" s="89">
        <f t="shared" si="24"/>
        <v>0.02</v>
      </c>
      <c r="AB81" s="172" t="str">
        <f t="shared" si="18"/>
        <v/>
      </c>
      <c r="AC81" s="172"/>
      <c r="AD81" s="164" t="str">
        <f t="shared" si="34"/>
        <v/>
      </c>
      <c r="AE81" s="164"/>
      <c r="AF81" s="1">
        <v>1</v>
      </c>
      <c r="AG81" s="1" t="s">
        <v>90</v>
      </c>
      <c r="AH81" t="s">
        <v>54</v>
      </c>
      <c r="AI81" t="s">
        <v>92</v>
      </c>
      <c r="AJ81" s="79" t="s">
        <v>90</v>
      </c>
      <c r="AK81" s="78" t="s">
        <v>108</v>
      </c>
      <c r="AM81" t="e">
        <f t="shared" si="31"/>
        <v>#REF!</v>
      </c>
      <c r="AN81" t="e">
        <f t="shared" si="25"/>
        <v>#REF!</v>
      </c>
      <c r="AO81" t="e">
        <f t="shared" si="26"/>
        <v>#REF!</v>
      </c>
      <c r="AP81" t="e">
        <f t="shared" si="27"/>
        <v>#REF!</v>
      </c>
      <c r="AQ81" s="68" t="e">
        <f t="shared" si="28"/>
        <v>#REF!</v>
      </c>
    </row>
    <row r="82" spans="2:43" ht="15.75" customHeight="1" x14ac:dyDescent="0.2">
      <c r="B82" s="92">
        <v>73</v>
      </c>
      <c r="C82" s="158" t="str">
        <f t="shared" si="35"/>
        <v/>
      </c>
      <c r="D82" s="158"/>
      <c r="E82" s="86" t="e">
        <f>VLOOKUP($I82,#REF!,3,FALSE)</f>
        <v>#REF!</v>
      </c>
      <c r="F82" s="86" t="e">
        <f>VLOOKUP($I82,#REF!,4,FALSE)</f>
        <v>#REF!</v>
      </c>
      <c r="G82" s="86" t="e">
        <f>VLOOKUP($I82,#REF!,5,FALSE)</f>
        <v>#REF!</v>
      </c>
      <c r="H82" s="86" t="e">
        <f>VLOOKUP($I82,#REF!,6,FALSE)</f>
        <v>#REF!</v>
      </c>
      <c r="I82" s="85"/>
      <c r="J82" t="e">
        <f t="shared" si="0"/>
        <v>#REF!</v>
      </c>
      <c r="K82" s="25" t="e">
        <f t="shared" si="1"/>
        <v>#REF!</v>
      </c>
      <c r="L82" s="34" t="e">
        <f t="shared" si="29"/>
        <v>#REF!</v>
      </c>
      <c r="M82" s="26" t="e">
        <f t="shared" si="9"/>
        <v>#REF!</v>
      </c>
      <c r="N82" s="24"/>
      <c r="O82" s="27"/>
      <c r="P82" s="24" t="s">
        <v>41</v>
      </c>
      <c r="Q82" s="160" t="e">
        <f t="shared" si="32"/>
        <v>#REF!</v>
      </c>
      <c r="R82" s="160"/>
      <c r="S82" s="39" t="e">
        <f t="shared" si="30"/>
        <v>#REF!</v>
      </c>
      <c r="T82" s="63" t="e">
        <f t="shared" si="33"/>
        <v>#REF!</v>
      </c>
      <c r="U82" s="161" t="str">
        <f t="shared" si="2"/>
        <v/>
      </c>
      <c r="V82" s="161"/>
      <c r="W82" s="71" t="e">
        <f t="shared" si="11"/>
        <v>#REF!</v>
      </c>
      <c r="X82" s="24"/>
      <c r="Y82" s="27"/>
      <c r="Z82" s="61"/>
      <c r="AA82" s="89">
        <f t="shared" si="24"/>
        <v>0.02</v>
      </c>
      <c r="AB82" s="172" t="str">
        <f t="shared" si="18"/>
        <v/>
      </c>
      <c r="AC82" s="172"/>
      <c r="AD82" s="164" t="str">
        <f t="shared" si="34"/>
        <v/>
      </c>
      <c r="AE82" s="164"/>
      <c r="AF82" s="1">
        <v>1</v>
      </c>
      <c r="AG82" s="1" t="s">
        <v>93</v>
      </c>
      <c r="AH82" t="s">
        <v>54</v>
      </c>
      <c r="AI82" s="76" t="s">
        <v>57</v>
      </c>
      <c r="AJ82" s="79" t="s">
        <v>109</v>
      </c>
      <c r="AK82" s="78" t="s">
        <v>101</v>
      </c>
      <c r="AM82" t="e">
        <f t="shared" si="31"/>
        <v>#REF!</v>
      </c>
      <c r="AN82" t="e">
        <f t="shared" si="25"/>
        <v>#REF!</v>
      </c>
      <c r="AO82" t="e">
        <f t="shared" si="26"/>
        <v>#REF!</v>
      </c>
      <c r="AP82" t="e">
        <f t="shared" si="27"/>
        <v>#REF!</v>
      </c>
      <c r="AQ82" s="68" t="e">
        <f t="shared" si="28"/>
        <v>#REF!</v>
      </c>
    </row>
    <row r="83" spans="2:43" ht="15.75" customHeight="1" x14ac:dyDescent="0.2">
      <c r="B83" s="92">
        <v>74</v>
      </c>
      <c r="C83" s="158" t="str">
        <f t="shared" si="35"/>
        <v/>
      </c>
      <c r="D83" s="158"/>
      <c r="E83" s="86" t="e">
        <f>VLOOKUP($I83,#REF!,3,FALSE)</f>
        <v>#REF!</v>
      </c>
      <c r="F83" s="86" t="e">
        <f>VLOOKUP($I83,#REF!,4,FALSE)</f>
        <v>#REF!</v>
      </c>
      <c r="G83" s="86" t="e">
        <f>VLOOKUP($I83,#REF!,5,FALSE)</f>
        <v>#REF!</v>
      </c>
      <c r="H83" s="86" t="e">
        <f>VLOOKUP($I83,#REF!,6,FALSE)</f>
        <v>#REF!</v>
      </c>
      <c r="I83" s="85"/>
      <c r="J83" t="e">
        <f t="shared" si="0"/>
        <v>#REF!</v>
      </c>
      <c r="K83" s="25" t="e">
        <f t="shared" si="1"/>
        <v>#REF!</v>
      </c>
      <c r="L83" s="34" t="e">
        <f t="shared" si="29"/>
        <v>#REF!</v>
      </c>
      <c r="M83" s="26" t="e">
        <f t="shared" si="9"/>
        <v>#REF!</v>
      </c>
      <c r="N83" s="24"/>
      <c r="O83" s="27"/>
      <c r="P83" s="24" t="s">
        <v>42</v>
      </c>
      <c r="Q83" s="160" t="e">
        <f t="shared" si="32"/>
        <v>#REF!</v>
      </c>
      <c r="R83" s="160"/>
      <c r="S83" s="39" t="e">
        <f t="shared" si="30"/>
        <v>#REF!</v>
      </c>
      <c r="T83" s="63" t="e">
        <f t="shared" si="33"/>
        <v>#REF!</v>
      </c>
      <c r="U83" s="161" t="str">
        <f t="shared" si="2"/>
        <v/>
      </c>
      <c r="V83" s="161"/>
      <c r="W83" s="71" t="e">
        <f t="shared" si="11"/>
        <v>#REF!</v>
      </c>
      <c r="X83" s="24"/>
      <c r="Y83" s="27"/>
      <c r="Z83" s="61"/>
      <c r="AA83" s="89">
        <f t="shared" si="24"/>
        <v>-0.02</v>
      </c>
      <c r="AB83" s="172" t="str">
        <f t="shared" si="18"/>
        <v/>
      </c>
      <c r="AC83" s="172"/>
      <c r="AD83" s="164" t="str">
        <f t="shared" si="34"/>
        <v/>
      </c>
      <c r="AE83" s="164"/>
      <c r="AF83" s="1">
        <v>1</v>
      </c>
      <c r="AG83" s="1" t="s">
        <v>90</v>
      </c>
      <c r="AH83" t="s">
        <v>54</v>
      </c>
      <c r="AI83" t="s">
        <v>92</v>
      </c>
      <c r="AJ83" s="79" t="s">
        <v>90</v>
      </c>
      <c r="AK83" s="78" t="s">
        <v>93</v>
      </c>
      <c r="AM83" t="e">
        <f t="shared" si="31"/>
        <v>#REF!</v>
      </c>
      <c r="AN83" t="e">
        <f t="shared" si="25"/>
        <v>#REF!</v>
      </c>
      <c r="AO83" t="e">
        <f t="shared" si="26"/>
        <v>#REF!</v>
      </c>
      <c r="AP83" t="e">
        <f t="shared" si="27"/>
        <v>#REF!</v>
      </c>
      <c r="AQ83" s="68" t="e">
        <f t="shared" si="28"/>
        <v>#REF!</v>
      </c>
    </row>
    <row r="84" spans="2:43" ht="15.75" customHeight="1" x14ac:dyDescent="0.2">
      <c r="B84" s="92">
        <v>75</v>
      </c>
      <c r="C84" s="158" t="str">
        <f t="shared" si="35"/>
        <v/>
      </c>
      <c r="D84" s="158"/>
      <c r="E84" s="86" t="e">
        <f>VLOOKUP($I84,#REF!,3,FALSE)</f>
        <v>#REF!</v>
      </c>
      <c r="F84" s="86" t="e">
        <f>VLOOKUP($I84,#REF!,4,FALSE)</f>
        <v>#REF!</v>
      </c>
      <c r="G84" s="86" t="e">
        <f>VLOOKUP($I84,#REF!,5,FALSE)</f>
        <v>#REF!</v>
      </c>
      <c r="H84" s="86" t="e">
        <f>VLOOKUP($I84,#REF!,6,FALSE)</f>
        <v>#REF!</v>
      </c>
      <c r="I84" s="85"/>
      <c r="J84" t="e">
        <f t="shared" si="0"/>
        <v>#REF!</v>
      </c>
      <c r="K84" s="25" t="e">
        <f t="shared" si="1"/>
        <v>#REF!</v>
      </c>
      <c r="L84" s="34" t="e">
        <f t="shared" si="29"/>
        <v>#REF!</v>
      </c>
      <c r="M84" s="26" t="e">
        <f t="shared" si="9"/>
        <v>#REF!</v>
      </c>
      <c r="N84" s="24"/>
      <c r="O84" s="27"/>
      <c r="P84" s="24" t="s">
        <v>42</v>
      </c>
      <c r="Q84" s="160" t="e">
        <f t="shared" si="32"/>
        <v>#REF!</v>
      </c>
      <c r="R84" s="160"/>
      <c r="S84" s="39" t="e">
        <f t="shared" si="30"/>
        <v>#REF!</v>
      </c>
      <c r="T84" s="63" t="e">
        <f t="shared" si="33"/>
        <v>#REF!</v>
      </c>
      <c r="U84" s="161" t="str">
        <f t="shared" si="2"/>
        <v/>
      </c>
      <c r="V84" s="161"/>
      <c r="W84" s="71" t="e">
        <f t="shared" si="11"/>
        <v>#REF!</v>
      </c>
      <c r="X84" s="24"/>
      <c r="Y84" s="27"/>
      <c r="Z84" s="61"/>
      <c r="AA84" s="89">
        <f t="shared" si="24"/>
        <v>-0.02</v>
      </c>
      <c r="AB84" s="172" t="str">
        <f t="shared" si="18"/>
        <v/>
      </c>
      <c r="AC84" s="172"/>
      <c r="AD84" s="164" t="str">
        <f t="shared" si="34"/>
        <v/>
      </c>
      <c r="AE84" s="164"/>
      <c r="AF84" s="1">
        <v>1</v>
      </c>
      <c r="AG84" s="1" t="s">
        <v>101</v>
      </c>
      <c r="AH84" t="s">
        <v>54</v>
      </c>
      <c r="AI84" t="s">
        <v>54</v>
      </c>
      <c r="AJ84" s="79" t="s">
        <v>90</v>
      </c>
      <c r="AK84" s="78" t="s">
        <v>93</v>
      </c>
      <c r="AM84" t="e">
        <f t="shared" si="31"/>
        <v>#REF!</v>
      </c>
      <c r="AN84" t="e">
        <f t="shared" si="25"/>
        <v>#REF!</v>
      </c>
      <c r="AO84" t="e">
        <f t="shared" si="26"/>
        <v>#REF!</v>
      </c>
      <c r="AP84" t="e">
        <f t="shared" si="27"/>
        <v>#REF!</v>
      </c>
      <c r="AQ84" s="68" t="e">
        <f t="shared" si="28"/>
        <v>#REF!</v>
      </c>
    </row>
    <row r="85" spans="2:43" ht="15.75" customHeight="1" x14ac:dyDescent="0.2">
      <c r="B85" s="92">
        <v>76</v>
      </c>
      <c r="C85" s="158" t="str">
        <f t="shared" si="35"/>
        <v/>
      </c>
      <c r="D85" s="158"/>
      <c r="E85" s="86" t="e">
        <f>VLOOKUP($I85,#REF!,3,FALSE)</f>
        <v>#REF!</v>
      </c>
      <c r="F85" s="86" t="e">
        <f>VLOOKUP($I85,#REF!,4,FALSE)</f>
        <v>#REF!</v>
      </c>
      <c r="G85" s="86" t="e">
        <f>VLOOKUP($I85,#REF!,5,FALSE)</f>
        <v>#REF!</v>
      </c>
      <c r="H85" s="86" t="e">
        <f>VLOOKUP($I85,#REF!,6,FALSE)</f>
        <v>#REF!</v>
      </c>
      <c r="I85" s="85"/>
      <c r="J85" t="e">
        <f t="shared" si="0"/>
        <v>#REF!</v>
      </c>
      <c r="K85" s="25" t="e">
        <f t="shared" si="1"/>
        <v>#REF!</v>
      </c>
      <c r="L85" s="34" t="e">
        <f t="shared" si="29"/>
        <v>#REF!</v>
      </c>
      <c r="M85" s="26" t="e">
        <f t="shared" si="9"/>
        <v>#REF!</v>
      </c>
      <c r="N85" s="24"/>
      <c r="O85" s="27"/>
      <c r="P85" s="24" t="s">
        <v>42</v>
      </c>
      <c r="Q85" s="160" t="e">
        <f t="shared" si="32"/>
        <v>#REF!</v>
      </c>
      <c r="R85" s="160"/>
      <c r="S85" s="39" t="e">
        <f t="shared" si="30"/>
        <v>#REF!</v>
      </c>
      <c r="T85" s="63" t="e">
        <f t="shared" si="33"/>
        <v>#REF!</v>
      </c>
      <c r="U85" s="161" t="str">
        <f t="shared" si="2"/>
        <v/>
      </c>
      <c r="V85" s="161"/>
      <c r="W85" s="71" t="e">
        <f t="shared" si="11"/>
        <v>#REF!</v>
      </c>
      <c r="X85" s="24"/>
      <c r="Y85" s="27"/>
      <c r="Z85" s="61"/>
      <c r="AA85" s="89">
        <f t="shared" si="24"/>
        <v>-0.02</v>
      </c>
      <c r="AB85" s="172" t="str">
        <f t="shared" si="18"/>
        <v/>
      </c>
      <c r="AC85" s="172"/>
      <c r="AD85" s="164" t="str">
        <f t="shared" si="34"/>
        <v/>
      </c>
      <c r="AE85" s="164"/>
      <c r="AF85" s="1">
        <v>1</v>
      </c>
      <c r="AG85" s="1">
        <v>1</v>
      </c>
      <c r="AH85" t="s">
        <v>54</v>
      </c>
      <c r="AI85" t="s">
        <v>57</v>
      </c>
      <c r="AJ85" s="79" t="s">
        <v>93</v>
      </c>
      <c r="AK85" s="78" t="s">
        <v>90</v>
      </c>
      <c r="AM85" t="e">
        <f t="shared" si="31"/>
        <v>#REF!</v>
      </c>
      <c r="AN85" t="e">
        <f t="shared" si="25"/>
        <v>#REF!</v>
      </c>
      <c r="AO85" t="e">
        <f t="shared" si="26"/>
        <v>#REF!</v>
      </c>
      <c r="AP85" t="e">
        <f t="shared" si="27"/>
        <v>#REF!</v>
      </c>
      <c r="AQ85" s="68" t="e">
        <f t="shared" si="28"/>
        <v>#REF!</v>
      </c>
    </row>
    <row r="86" spans="2:43" ht="15.75" customHeight="1" x14ac:dyDescent="0.2">
      <c r="B86" s="92">
        <v>77</v>
      </c>
      <c r="C86" s="158" t="str">
        <f t="shared" si="35"/>
        <v/>
      </c>
      <c r="D86" s="158"/>
      <c r="E86" s="86" t="e">
        <f>VLOOKUP($I86,#REF!,3,FALSE)</f>
        <v>#REF!</v>
      </c>
      <c r="F86" s="86" t="e">
        <f>VLOOKUP($I86,#REF!,4,FALSE)</f>
        <v>#REF!</v>
      </c>
      <c r="G86" s="86" t="e">
        <f>VLOOKUP($I86,#REF!,5,FALSE)</f>
        <v>#REF!</v>
      </c>
      <c r="H86" s="86" t="e">
        <f>VLOOKUP($I86,#REF!,6,FALSE)</f>
        <v>#REF!</v>
      </c>
      <c r="I86" s="85"/>
      <c r="J86" t="e">
        <f t="shared" si="0"/>
        <v>#REF!</v>
      </c>
      <c r="K86" s="25" t="e">
        <f t="shared" si="1"/>
        <v>#REF!</v>
      </c>
      <c r="L86" s="34" t="e">
        <f t="shared" si="29"/>
        <v>#REF!</v>
      </c>
      <c r="M86" s="26" t="e">
        <f t="shared" si="9"/>
        <v>#REF!</v>
      </c>
      <c r="N86" s="24"/>
      <c r="O86" s="27"/>
      <c r="P86" s="24" t="s">
        <v>42</v>
      </c>
      <c r="Q86" s="160" t="e">
        <f t="shared" si="32"/>
        <v>#REF!</v>
      </c>
      <c r="R86" s="160"/>
      <c r="S86" s="39" t="e">
        <f t="shared" si="30"/>
        <v>#REF!</v>
      </c>
      <c r="T86" s="63" t="e">
        <f t="shared" si="33"/>
        <v>#REF!</v>
      </c>
      <c r="U86" s="161" t="str">
        <f t="shared" si="2"/>
        <v/>
      </c>
      <c r="V86" s="161"/>
      <c r="W86" s="71" t="e">
        <f t="shared" si="11"/>
        <v>#REF!</v>
      </c>
      <c r="X86" s="24"/>
      <c r="Y86" s="27"/>
      <c r="Z86" s="61"/>
      <c r="AA86" s="89">
        <f t="shared" si="24"/>
        <v>-0.02</v>
      </c>
      <c r="AB86" s="172" t="str">
        <f t="shared" si="18"/>
        <v/>
      </c>
      <c r="AC86" s="172"/>
      <c r="AD86" s="164" t="str">
        <f t="shared" si="34"/>
        <v/>
      </c>
      <c r="AE86" s="164"/>
      <c r="AF86" s="1">
        <v>1</v>
      </c>
      <c r="AG86" s="1">
        <v>1</v>
      </c>
      <c r="AH86" t="s">
        <v>54</v>
      </c>
      <c r="AI86" t="s">
        <v>57</v>
      </c>
      <c r="AJ86" s="79" t="s">
        <v>93</v>
      </c>
      <c r="AK86" s="78" t="s">
        <v>90</v>
      </c>
      <c r="AL86" s="76"/>
      <c r="AM86" t="e">
        <f t="shared" si="31"/>
        <v>#REF!</v>
      </c>
      <c r="AN86" t="e">
        <f t="shared" si="25"/>
        <v>#REF!</v>
      </c>
      <c r="AO86" t="e">
        <f t="shared" si="26"/>
        <v>#REF!</v>
      </c>
      <c r="AP86" t="e">
        <f t="shared" si="27"/>
        <v>#REF!</v>
      </c>
      <c r="AQ86" s="68" t="e">
        <f t="shared" si="28"/>
        <v>#REF!</v>
      </c>
    </row>
    <row r="87" spans="2:43" ht="15.75" customHeight="1" x14ac:dyDescent="0.2">
      <c r="B87" s="92">
        <v>78</v>
      </c>
      <c r="C87" s="158" t="str">
        <f t="shared" si="35"/>
        <v/>
      </c>
      <c r="D87" s="158"/>
      <c r="E87" s="86" t="e">
        <f>VLOOKUP($I87,#REF!,3,FALSE)</f>
        <v>#REF!</v>
      </c>
      <c r="F87" s="86" t="e">
        <f>VLOOKUP($I87,#REF!,4,FALSE)</f>
        <v>#REF!</v>
      </c>
      <c r="G87" s="86" t="e">
        <f>VLOOKUP($I87,#REF!,5,FALSE)</f>
        <v>#REF!</v>
      </c>
      <c r="H87" s="86" t="e">
        <f>VLOOKUP($I87,#REF!,6,FALSE)</f>
        <v>#REF!</v>
      </c>
      <c r="I87" s="85"/>
      <c r="J87" t="e">
        <f t="shared" si="0"/>
        <v>#REF!</v>
      </c>
      <c r="K87" s="25" t="e">
        <f t="shared" si="1"/>
        <v>#REF!</v>
      </c>
      <c r="L87" s="34" t="e">
        <f t="shared" si="29"/>
        <v>#REF!</v>
      </c>
      <c r="M87" s="26" t="e">
        <f t="shared" si="9"/>
        <v>#REF!</v>
      </c>
      <c r="N87" s="24"/>
      <c r="O87" s="27"/>
      <c r="P87" s="24" t="s">
        <v>41</v>
      </c>
      <c r="Q87" s="160" t="e">
        <f t="shared" si="32"/>
        <v>#REF!</v>
      </c>
      <c r="R87" s="160"/>
      <c r="S87" s="39" t="e">
        <f t="shared" si="30"/>
        <v>#REF!</v>
      </c>
      <c r="T87" s="63" t="e">
        <f t="shared" si="33"/>
        <v>#REF!</v>
      </c>
      <c r="U87" s="161" t="str">
        <f t="shared" si="2"/>
        <v/>
      </c>
      <c r="V87" s="161"/>
      <c r="W87" s="71" t="e">
        <f t="shared" si="11"/>
        <v>#REF!</v>
      </c>
      <c r="X87" s="24"/>
      <c r="Y87" s="27"/>
      <c r="Z87" s="61"/>
      <c r="AA87" s="89">
        <f t="shared" si="24"/>
        <v>0.02</v>
      </c>
      <c r="AB87" s="172" t="str">
        <f t="shared" si="18"/>
        <v/>
      </c>
      <c r="AC87" s="172"/>
      <c r="AD87" s="164" t="str">
        <f t="shared" si="34"/>
        <v/>
      </c>
      <c r="AE87" s="164"/>
      <c r="AF87" s="1">
        <v>1</v>
      </c>
      <c r="AG87" s="1" t="s">
        <v>90</v>
      </c>
      <c r="AH87" t="s">
        <v>54</v>
      </c>
      <c r="AI87" t="s">
        <v>57</v>
      </c>
      <c r="AJ87" s="79" t="s">
        <v>110</v>
      </c>
      <c r="AK87" s="78" t="s">
        <v>95</v>
      </c>
      <c r="AM87" t="e">
        <f t="shared" si="31"/>
        <v>#REF!</v>
      </c>
      <c r="AN87" t="e">
        <f t="shared" si="25"/>
        <v>#REF!</v>
      </c>
      <c r="AO87" t="e">
        <f t="shared" si="26"/>
        <v>#REF!</v>
      </c>
      <c r="AP87" t="e">
        <f t="shared" si="27"/>
        <v>#REF!</v>
      </c>
      <c r="AQ87" s="68" t="e">
        <f t="shared" si="28"/>
        <v>#REF!</v>
      </c>
    </row>
    <row r="88" spans="2:43" ht="15.75" customHeight="1" x14ac:dyDescent="0.2">
      <c r="B88" s="92">
        <v>79</v>
      </c>
      <c r="C88" s="158" t="str">
        <f t="shared" si="35"/>
        <v/>
      </c>
      <c r="D88" s="158"/>
      <c r="E88" s="86" t="e">
        <f>VLOOKUP($I88,#REF!,3,FALSE)</f>
        <v>#REF!</v>
      </c>
      <c r="F88" s="86" t="e">
        <f>VLOOKUP($I88,#REF!,4,FALSE)</f>
        <v>#REF!</v>
      </c>
      <c r="G88" s="86" t="e">
        <f>VLOOKUP($I88,#REF!,5,FALSE)</f>
        <v>#REF!</v>
      </c>
      <c r="H88" s="86" t="e">
        <f>VLOOKUP($I88,#REF!,6,FALSE)</f>
        <v>#REF!</v>
      </c>
      <c r="I88" s="85"/>
      <c r="J88" t="e">
        <f t="shared" si="0"/>
        <v>#REF!</v>
      </c>
      <c r="K88" s="25" t="e">
        <f t="shared" si="1"/>
        <v>#REF!</v>
      </c>
      <c r="L88" s="34" t="e">
        <f t="shared" si="29"/>
        <v>#REF!</v>
      </c>
      <c r="M88" s="26" t="e">
        <f t="shared" si="9"/>
        <v>#REF!</v>
      </c>
      <c r="N88" s="24"/>
      <c r="O88" s="27"/>
      <c r="P88" s="24" t="s">
        <v>41</v>
      </c>
      <c r="Q88" s="160" t="e">
        <f t="shared" si="32"/>
        <v>#REF!</v>
      </c>
      <c r="R88" s="160"/>
      <c r="S88" s="39" t="e">
        <f t="shared" si="30"/>
        <v>#REF!</v>
      </c>
      <c r="T88" s="63" t="e">
        <f t="shared" si="33"/>
        <v>#REF!</v>
      </c>
      <c r="U88" s="161" t="str">
        <f t="shared" si="2"/>
        <v/>
      </c>
      <c r="V88" s="161"/>
      <c r="W88" s="71" t="e">
        <f t="shared" si="11"/>
        <v>#REF!</v>
      </c>
      <c r="X88" s="24"/>
      <c r="Y88" s="27"/>
      <c r="Z88" s="61"/>
      <c r="AA88" s="89">
        <f t="shared" si="24"/>
        <v>0.02</v>
      </c>
      <c r="AB88" s="172" t="str">
        <f t="shared" si="18"/>
        <v/>
      </c>
      <c r="AC88" s="172"/>
      <c r="AD88" s="164" t="str">
        <f t="shared" si="34"/>
        <v/>
      </c>
      <c r="AE88" s="164"/>
      <c r="AF88" s="1">
        <v>5</v>
      </c>
      <c r="AG88" s="1" t="s">
        <v>90</v>
      </c>
      <c r="AH88" t="s">
        <v>52</v>
      </c>
      <c r="AI88" s="76" t="s">
        <v>57</v>
      </c>
      <c r="AJ88" s="79" t="s">
        <v>90</v>
      </c>
      <c r="AK88" s="78" t="s">
        <v>101</v>
      </c>
      <c r="AL88" s="76"/>
      <c r="AM88" t="e">
        <f t="shared" si="31"/>
        <v>#REF!</v>
      </c>
      <c r="AN88" t="e">
        <f t="shared" si="25"/>
        <v>#REF!</v>
      </c>
      <c r="AO88" t="e">
        <f t="shared" si="26"/>
        <v>#REF!</v>
      </c>
      <c r="AP88" t="e">
        <f t="shared" si="27"/>
        <v>#REF!</v>
      </c>
      <c r="AQ88" s="68" t="e">
        <f t="shared" si="28"/>
        <v>#REF!</v>
      </c>
    </row>
    <row r="89" spans="2:43" ht="15.75" customHeight="1" x14ac:dyDescent="0.2">
      <c r="B89" s="92">
        <v>80</v>
      </c>
      <c r="C89" s="158" t="str">
        <f t="shared" si="35"/>
        <v/>
      </c>
      <c r="D89" s="158"/>
      <c r="E89" s="86" t="e">
        <f>VLOOKUP($I89,#REF!,3,FALSE)</f>
        <v>#REF!</v>
      </c>
      <c r="F89" s="86" t="e">
        <f>VLOOKUP($I89,#REF!,4,FALSE)</f>
        <v>#REF!</v>
      </c>
      <c r="G89" s="86" t="e">
        <f>VLOOKUP($I89,#REF!,5,FALSE)</f>
        <v>#REF!</v>
      </c>
      <c r="H89" s="86" t="e">
        <f>VLOOKUP($I89,#REF!,6,FALSE)</f>
        <v>#REF!</v>
      </c>
      <c r="I89" s="85"/>
      <c r="J89" t="e">
        <f t="shared" si="0"/>
        <v>#REF!</v>
      </c>
      <c r="K89" s="25" t="e">
        <f t="shared" si="1"/>
        <v>#REF!</v>
      </c>
      <c r="L89" s="34" t="e">
        <f t="shared" si="29"/>
        <v>#REF!</v>
      </c>
      <c r="M89" s="26" t="e">
        <f t="shared" si="9"/>
        <v>#REF!</v>
      </c>
      <c r="N89" s="24"/>
      <c r="O89" s="27"/>
      <c r="P89" s="24" t="s">
        <v>41</v>
      </c>
      <c r="Q89" s="160" t="e">
        <f t="shared" si="32"/>
        <v>#REF!</v>
      </c>
      <c r="R89" s="160"/>
      <c r="S89" s="39" t="e">
        <f t="shared" si="30"/>
        <v>#REF!</v>
      </c>
      <c r="T89" s="63" t="e">
        <f t="shared" si="33"/>
        <v>#REF!</v>
      </c>
      <c r="U89" s="161" t="str">
        <f t="shared" si="2"/>
        <v/>
      </c>
      <c r="V89" s="161"/>
      <c r="W89" s="71" t="e">
        <f t="shared" si="11"/>
        <v>#REF!</v>
      </c>
      <c r="X89" s="24"/>
      <c r="Y89" s="27"/>
      <c r="Z89" s="61"/>
      <c r="AA89" s="89">
        <f t="shared" si="24"/>
        <v>0.02</v>
      </c>
      <c r="AB89" s="172" t="str">
        <f t="shared" si="18"/>
        <v/>
      </c>
      <c r="AC89" s="172"/>
      <c r="AD89" s="164" t="str">
        <f t="shared" si="34"/>
        <v/>
      </c>
      <c r="AE89" s="164"/>
      <c r="AF89" s="1">
        <v>1</v>
      </c>
      <c r="AG89" s="1" t="s">
        <v>93</v>
      </c>
      <c r="AH89" t="s">
        <v>54</v>
      </c>
      <c r="AI89" s="40" t="s">
        <v>90</v>
      </c>
      <c r="AJ89" s="79" t="s">
        <v>90</v>
      </c>
      <c r="AK89" s="78" t="s">
        <v>93</v>
      </c>
      <c r="AM89" t="e">
        <f t="shared" si="31"/>
        <v>#REF!</v>
      </c>
      <c r="AN89" t="e">
        <f t="shared" si="25"/>
        <v>#REF!</v>
      </c>
      <c r="AO89" t="e">
        <f t="shared" si="26"/>
        <v>#REF!</v>
      </c>
      <c r="AP89" t="e">
        <f t="shared" si="27"/>
        <v>#REF!</v>
      </c>
      <c r="AQ89" s="68" t="e">
        <f t="shared" si="28"/>
        <v>#REF!</v>
      </c>
    </row>
    <row r="90" spans="2:43" ht="15.75" customHeight="1" x14ac:dyDescent="0.2">
      <c r="B90" s="92">
        <v>81</v>
      </c>
      <c r="C90" s="158" t="str">
        <f t="shared" si="35"/>
        <v/>
      </c>
      <c r="D90" s="158"/>
      <c r="E90" s="86" t="e">
        <f>VLOOKUP($I90,#REF!,3,FALSE)</f>
        <v>#REF!</v>
      </c>
      <c r="F90" s="86" t="e">
        <f>VLOOKUP($I90,#REF!,4,FALSE)</f>
        <v>#REF!</v>
      </c>
      <c r="G90" s="86" t="e">
        <f>VLOOKUP($I90,#REF!,5,FALSE)</f>
        <v>#REF!</v>
      </c>
      <c r="H90" s="86" t="e">
        <f>VLOOKUP($I90,#REF!,6,FALSE)</f>
        <v>#REF!</v>
      </c>
      <c r="I90" s="85"/>
      <c r="J90" t="e">
        <f t="shared" si="0"/>
        <v>#REF!</v>
      </c>
      <c r="K90" s="25" t="e">
        <f t="shared" si="1"/>
        <v>#REF!</v>
      </c>
      <c r="L90" s="34" t="e">
        <f t="shared" si="29"/>
        <v>#REF!</v>
      </c>
      <c r="M90" s="26" t="e">
        <f t="shared" si="9"/>
        <v>#REF!</v>
      </c>
      <c r="N90" s="24"/>
      <c r="O90" s="27"/>
      <c r="P90" s="24" t="s">
        <v>41</v>
      </c>
      <c r="Q90" s="160" t="e">
        <f t="shared" si="32"/>
        <v>#REF!</v>
      </c>
      <c r="R90" s="160"/>
      <c r="S90" s="39" t="e">
        <f t="shared" si="30"/>
        <v>#REF!</v>
      </c>
      <c r="T90" s="63" t="e">
        <f t="shared" si="33"/>
        <v>#REF!</v>
      </c>
      <c r="U90" s="161" t="str">
        <f t="shared" si="2"/>
        <v/>
      </c>
      <c r="V90" s="161"/>
      <c r="W90" s="71" t="e">
        <f t="shared" si="11"/>
        <v>#REF!</v>
      </c>
      <c r="X90" s="24"/>
      <c r="Y90" s="27"/>
      <c r="Z90" s="61"/>
      <c r="AA90" s="89">
        <f t="shared" si="24"/>
        <v>0.02</v>
      </c>
      <c r="AB90" s="172" t="str">
        <f t="shared" si="18"/>
        <v/>
      </c>
      <c r="AC90" s="172"/>
      <c r="AD90" s="164" t="str">
        <f t="shared" si="34"/>
        <v/>
      </c>
      <c r="AE90" s="164"/>
      <c r="AF90" s="1">
        <v>1</v>
      </c>
      <c r="AG90" s="1" t="s">
        <v>93</v>
      </c>
      <c r="AH90" t="s">
        <v>91</v>
      </c>
      <c r="AI90" s="76" t="s">
        <v>57</v>
      </c>
      <c r="AJ90" s="79" t="s">
        <v>93</v>
      </c>
      <c r="AK90" s="78" t="s">
        <v>93</v>
      </c>
      <c r="AM90" t="e">
        <f t="shared" si="31"/>
        <v>#REF!</v>
      </c>
      <c r="AN90" t="e">
        <f t="shared" si="25"/>
        <v>#REF!</v>
      </c>
      <c r="AO90" t="e">
        <f t="shared" si="26"/>
        <v>#REF!</v>
      </c>
      <c r="AP90" t="e">
        <f t="shared" si="27"/>
        <v>#REF!</v>
      </c>
      <c r="AQ90" s="68" t="e">
        <f t="shared" si="28"/>
        <v>#REF!</v>
      </c>
    </row>
    <row r="91" spans="2:43" ht="15.75" customHeight="1" x14ac:dyDescent="0.2">
      <c r="B91" s="92">
        <v>82</v>
      </c>
      <c r="C91" s="158" t="str">
        <f t="shared" si="35"/>
        <v/>
      </c>
      <c r="D91" s="158"/>
      <c r="E91" s="86" t="e">
        <f>VLOOKUP($I91,#REF!,3,FALSE)</f>
        <v>#REF!</v>
      </c>
      <c r="F91" s="86" t="e">
        <f>VLOOKUP($I91,#REF!,4,FALSE)</f>
        <v>#REF!</v>
      </c>
      <c r="G91" s="86" t="e">
        <f>VLOOKUP($I91,#REF!,5,FALSE)</f>
        <v>#REF!</v>
      </c>
      <c r="H91" s="86" t="e">
        <f>VLOOKUP($I91,#REF!,6,FALSE)</f>
        <v>#REF!</v>
      </c>
      <c r="I91" s="85"/>
      <c r="J91" t="e">
        <f t="shared" si="0"/>
        <v>#REF!</v>
      </c>
      <c r="K91" s="25" t="e">
        <f t="shared" si="1"/>
        <v>#REF!</v>
      </c>
      <c r="L91" s="34" t="e">
        <f t="shared" si="29"/>
        <v>#REF!</v>
      </c>
      <c r="M91" s="26" t="e">
        <f t="shared" si="9"/>
        <v>#REF!</v>
      </c>
      <c r="N91" s="24"/>
      <c r="O91" s="27"/>
      <c r="P91" s="24" t="s">
        <v>41</v>
      </c>
      <c r="Q91" s="160" t="e">
        <f t="shared" si="32"/>
        <v>#REF!</v>
      </c>
      <c r="R91" s="160"/>
      <c r="S91" s="39" t="e">
        <f t="shared" si="30"/>
        <v>#REF!</v>
      </c>
      <c r="T91" s="63" t="e">
        <f t="shared" si="33"/>
        <v>#REF!</v>
      </c>
      <c r="U91" s="161" t="str">
        <f t="shared" si="2"/>
        <v/>
      </c>
      <c r="V91" s="161"/>
      <c r="W91" s="71" t="e">
        <f t="shared" si="11"/>
        <v>#REF!</v>
      </c>
      <c r="X91" s="24"/>
      <c r="Y91" s="27"/>
      <c r="Z91" s="61"/>
      <c r="AA91" s="89">
        <f t="shared" si="24"/>
        <v>0.02</v>
      </c>
      <c r="AB91" s="172" t="str">
        <f t="shared" si="18"/>
        <v/>
      </c>
      <c r="AC91" s="172"/>
      <c r="AD91" s="164" t="str">
        <f t="shared" si="34"/>
        <v/>
      </c>
      <c r="AE91" s="164"/>
      <c r="AF91" s="1">
        <v>1</v>
      </c>
      <c r="AG91" s="1" t="s">
        <v>93</v>
      </c>
      <c r="AH91" t="s">
        <v>54</v>
      </c>
      <c r="AI91" s="76" t="s">
        <v>57</v>
      </c>
      <c r="AJ91" s="79" t="s">
        <v>93</v>
      </c>
      <c r="AK91" s="78" t="s">
        <v>94</v>
      </c>
      <c r="AM91" t="e">
        <f t="shared" si="31"/>
        <v>#REF!</v>
      </c>
      <c r="AN91" t="e">
        <f t="shared" si="25"/>
        <v>#REF!</v>
      </c>
      <c r="AO91" t="e">
        <f t="shared" si="26"/>
        <v>#REF!</v>
      </c>
      <c r="AP91" t="e">
        <f t="shared" si="27"/>
        <v>#REF!</v>
      </c>
      <c r="AQ91" s="68" t="e">
        <f t="shared" si="28"/>
        <v>#REF!</v>
      </c>
    </row>
    <row r="92" spans="2:43" ht="15.75" customHeight="1" x14ac:dyDescent="0.2">
      <c r="B92" s="92">
        <v>83</v>
      </c>
      <c r="C92" s="158" t="str">
        <f t="shared" si="35"/>
        <v/>
      </c>
      <c r="D92" s="158"/>
      <c r="E92" s="86" t="e">
        <f>VLOOKUP($I92,#REF!,3,FALSE)</f>
        <v>#REF!</v>
      </c>
      <c r="F92" s="86" t="e">
        <f>VLOOKUP($I92,#REF!,4,FALSE)</f>
        <v>#REF!</v>
      </c>
      <c r="G92" s="86" t="e">
        <f>VLOOKUP($I92,#REF!,5,FALSE)</f>
        <v>#REF!</v>
      </c>
      <c r="H92" s="86" t="e">
        <f>VLOOKUP($I92,#REF!,6,FALSE)</f>
        <v>#REF!</v>
      </c>
      <c r="I92" s="85"/>
      <c r="J92" t="e">
        <f t="shared" si="0"/>
        <v>#REF!</v>
      </c>
      <c r="K92" s="25" t="e">
        <f t="shared" si="1"/>
        <v>#REF!</v>
      </c>
      <c r="L92" s="34" t="e">
        <f t="shared" si="29"/>
        <v>#REF!</v>
      </c>
      <c r="M92" s="26" t="e">
        <f t="shared" si="9"/>
        <v>#REF!</v>
      </c>
      <c r="N92" s="24"/>
      <c r="O92" s="27"/>
      <c r="P92" s="24" t="s">
        <v>42</v>
      </c>
      <c r="Q92" s="160" t="e">
        <f t="shared" si="32"/>
        <v>#REF!</v>
      </c>
      <c r="R92" s="160"/>
      <c r="S92" s="39" t="e">
        <f t="shared" si="30"/>
        <v>#REF!</v>
      </c>
      <c r="T92" s="63" t="e">
        <f t="shared" si="33"/>
        <v>#REF!</v>
      </c>
      <c r="U92" s="161" t="str">
        <f t="shared" si="2"/>
        <v/>
      </c>
      <c r="V92" s="161"/>
      <c r="W92" s="71" t="e">
        <f t="shared" si="11"/>
        <v>#REF!</v>
      </c>
      <c r="X92" s="24"/>
      <c r="Y92" s="27"/>
      <c r="Z92" s="61"/>
      <c r="AA92" s="89">
        <f t="shared" si="24"/>
        <v>-0.02</v>
      </c>
      <c r="AB92" s="172" t="str">
        <f t="shared" si="18"/>
        <v/>
      </c>
      <c r="AC92" s="172"/>
      <c r="AD92" s="164" t="str">
        <f t="shared" si="34"/>
        <v/>
      </c>
      <c r="AE92" s="164"/>
      <c r="AF92" s="1">
        <v>2</v>
      </c>
      <c r="AH92" t="s">
        <v>54</v>
      </c>
      <c r="AI92" t="s">
        <v>54</v>
      </c>
      <c r="AM92" t="e">
        <f t="shared" si="31"/>
        <v>#REF!</v>
      </c>
      <c r="AN92" t="e">
        <f t="shared" si="25"/>
        <v>#REF!</v>
      </c>
      <c r="AO92" t="e">
        <f t="shared" si="26"/>
        <v>#REF!</v>
      </c>
      <c r="AP92" t="e">
        <f t="shared" si="27"/>
        <v>#REF!</v>
      </c>
      <c r="AQ92" s="68" t="e">
        <f t="shared" si="28"/>
        <v>#REF!</v>
      </c>
    </row>
    <row r="93" spans="2:43" ht="15.75" customHeight="1" x14ac:dyDescent="0.2">
      <c r="B93" s="92">
        <v>84</v>
      </c>
      <c r="C93" s="158" t="str">
        <f t="shared" si="35"/>
        <v/>
      </c>
      <c r="D93" s="158"/>
      <c r="E93" s="86" t="e">
        <f>VLOOKUP($I93,#REF!,3,FALSE)</f>
        <v>#REF!</v>
      </c>
      <c r="F93" s="86" t="e">
        <f>VLOOKUP($I93,#REF!,4,FALSE)</f>
        <v>#REF!</v>
      </c>
      <c r="G93" s="86" t="e">
        <f>VLOOKUP($I93,#REF!,5,FALSE)</f>
        <v>#REF!</v>
      </c>
      <c r="H93" s="86" t="e">
        <f>VLOOKUP($I93,#REF!,6,FALSE)</f>
        <v>#REF!</v>
      </c>
      <c r="I93" s="85"/>
      <c r="J93" t="e">
        <f t="shared" si="0"/>
        <v>#REF!</v>
      </c>
      <c r="K93" s="25" t="e">
        <f t="shared" si="1"/>
        <v>#REF!</v>
      </c>
      <c r="L93" s="34" t="e">
        <f t="shared" si="29"/>
        <v>#REF!</v>
      </c>
      <c r="M93" s="26" t="e">
        <f t="shared" si="9"/>
        <v>#REF!</v>
      </c>
      <c r="N93" s="24"/>
      <c r="O93" s="27"/>
      <c r="P93" s="24" t="s">
        <v>42</v>
      </c>
      <c r="Q93" s="160" t="e">
        <f t="shared" si="32"/>
        <v>#REF!</v>
      </c>
      <c r="R93" s="160"/>
      <c r="S93" s="39" t="e">
        <f t="shared" si="30"/>
        <v>#REF!</v>
      </c>
      <c r="T93" s="63" t="e">
        <f t="shared" si="33"/>
        <v>#REF!</v>
      </c>
      <c r="U93" s="161" t="str">
        <f t="shared" si="2"/>
        <v/>
      </c>
      <c r="V93" s="161"/>
      <c r="W93" s="71" t="e">
        <f t="shared" si="11"/>
        <v>#REF!</v>
      </c>
      <c r="X93" s="24"/>
      <c r="Y93" s="27"/>
      <c r="Z93" s="61"/>
      <c r="AA93" s="89">
        <f t="shared" si="24"/>
        <v>-0.02</v>
      </c>
      <c r="AB93" s="172" t="str">
        <f t="shared" si="18"/>
        <v/>
      </c>
      <c r="AC93" s="172"/>
      <c r="AD93" s="164" t="str">
        <f t="shared" si="34"/>
        <v/>
      </c>
      <c r="AE93" s="164"/>
      <c r="AF93" s="1">
        <v>1</v>
      </c>
      <c r="AH93" t="s">
        <v>54</v>
      </c>
      <c r="AI93" t="s">
        <v>54</v>
      </c>
      <c r="AM93" t="e">
        <f t="shared" si="31"/>
        <v>#REF!</v>
      </c>
      <c r="AN93" t="e">
        <f t="shared" si="25"/>
        <v>#REF!</v>
      </c>
      <c r="AO93" t="e">
        <f t="shared" si="26"/>
        <v>#REF!</v>
      </c>
      <c r="AP93" t="e">
        <f t="shared" si="27"/>
        <v>#REF!</v>
      </c>
      <c r="AQ93" s="68" t="e">
        <f t="shared" si="28"/>
        <v>#REF!</v>
      </c>
    </row>
    <row r="94" spans="2:43" ht="15.75" customHeight="1" x14ac:dyDescent="0.2">
      <c r="B94" s="92">
        <v>85</v>
      </c>
      <c r="C94" s="158" t="str">
        <f t="shared" si="35"/>
        <v/>
      </c>
      <c r="D94" s="158"/>
      <c r="E94" s="86" t="e">
        <f>VLOOKUP($I94,#REF!,3,FALSE)</f>
        <v>#REF!</v>
      </c>
      <c r="F94" s="86" t="e">
        <f>VLOOKUP($I94,#REF!,4,FALSE)</f>
        <v>#REF!</v>
      </c>
      <c r="G94" s="86" t="e">
        <f>VLOOKUP($I94,#REF!,5,FALSE)</f>
        <v>#REF!</v>
      </c>
      <c r="H94" s="86" t="e">
        <f>VLOOKUP($I94,#REF!,6,FALSE)</f>
        <v>#REF!</v>
      </c>
      <c r="I94" s="85"/>
      <c r="J94" t="e">
        <f t="shared" si="0"/>
        <v>#REF!</v>
      </c>
      <c r="K94" s="25" t="e">
        <f t="shared" si="1"/>
        <v>#REF!</v>
      </c>
      <c r="L94" s="34" t="e">
        <f t="shared" si="29"/>
        <v>#REF!</v>
      </c>
      <c r="M94" s="26" t="e">
        <f t="shared" si="9"/>
        <v>#REF!</v>
      </c>
      <c r="N94" s="24"/>
      <c r="O94" s="27"/>
      <c r="P94" s="24" t="s">
        <v>41</v>
      </c>
      <c r="Q94" s="160" t="e">
        <f t="shared" si="32"/>
        <v>#REF!</v>
      </c>
      <c r="R94" s="160"/>
      <c r="S94" s="39" t="e">
        <f t="shared" si="30"/>
        <v>#REF!</v>
      </c>
      <c r="T94" s="63" t="e">
        <f t="shared" si="33"/>
        <v>#REF!</v>
      </c>
      <c r="U94" s="161" t="str">
        <f t="shared" si="2"/>
        <v/>
      </c>
      <c r="V94" s="161"/>
      <c r="W94" s="71" t="e">
        <f t="shared" si="11"/>
        <v>#REF!</v>
      </c>
      <c r="X94" s="24"/>
      <c r="Y94" s="27"/>
      <c r="Z94" s="61"/>
      <c r="AA94" s="89">
        <f t="shared" si="24"/>
        <v>0.02</v>
      </c>
      <c r="AB94" s="172" t="str">
        <f t="shared" si="18"/>
        <v/>
      </c>
      <c r="AC94" s="172"/>
      <c r="AD94" s="164" t="str">
        <f t="shared" si="34"/>
        <v/>
      </c>
      <c r="AE94" s="164"/>
      <c r="AF94" s="1">
        <v>2</v>
      </c>
      <c r="AH94" t="s">
        <v>52</v>
      </c>
      <c r="AI94" t="s">
        <v>54</v>
      </c>
      <c r="AM94" t="e">
        <f t="shared" si="31"/>
        <v>#REF!</v>
      </c>
      <c r="AN94" t="e">
        <f t="shared" si="25"/>
        <v>#REF!</v>
      </c>
      <c r="AO94" t="e">
        <f t="shared" si="26"/>
        <v>#REF!</v>
      </c>
      <c r="AP94" t="e">
        <f t="shared" si="27"/>
        <v>#REF!</v>
      </c>
      <c r="AQ94" s="68" t="e">
        <f t="shared" si="28"/>
        <v>#REF!</v>
      </c>
    </row>
    <row r="95" spans="2:43" ht="15.75" customHeight="1" x14ac:dyDescent="0.2">
      <c r="B95" s="92">
        <v>86</v>
      </c>
      <c r="C95" s="158" t="str">
        <f t="shared" si="35"/>
        <v/>
      </c>
      <c r="D95" s="158"/>
      <c r="E95" s="86" t="e">
        <f>VLOOKUP($I95,#REF!,3,FALSE)</f>
        <v>#REF!</v>
      </c>
      <c r="F95" s="86" t="e">
        <f>VLOOKUP($I95,#REF!,4,FALSE)</f>
        <v>#REF!</v>
      </c>
      <c r="G95" s="86" t="e">
        <f>VLOOKUP($I95,#REF!,5,FALSE)</f>
        <v>#REF!</v>
      </c>
      <c r="H95" s="86" t="e">
        <f>VLOOKUP($I95,#REF!,6,FALSE)</f>
        <v>#REF!</v>
      </c>
      <c r="I95" s="85"/>
      <c r="J95" t="e">
        <f t="shared" si="0"/>
        <v>#REF!</v>
      </c>
      <c r="K95" s="25" t="e">
        <f t="shared" si="1"/>
        <v>#REF!</v>
      </c>
      <c r="L95" s="34" t="e">
        <f t="shared" si="29"/>
        <v>#REF!</v>
      </c>
      <c r="M95" s="26" t="e">
        <f t="shared" si="9"/>
        <v>#REF!</v>
      </c>
      <c r="N95" s="24"/>
      <c r="O95" s="27"/>
      <c r="P95" s="24" t="s">
        <v>41</v>
      </c>
      <c r="Q95" s="160" t="e">
        <f t="shared" si="32"/>
        <v>#REF!</v>
      </c>
      <c r="R95" s="160"/>
      <c r="S95" s="39" t="e">
        <f t="shared" si="30"/>
        <v>#REF!</v>
      </c>
      <c r="T95" s="63" t="e">
        <f t="shared" si="33"/>
        <v>#REF!</v>
      </c>
      <c r="U95" s="161" t="str">
        <f t="shared" si="2"/>
        <v/>
      </c>
      <c r="V95" s="161"/>
      <c r="W95" s="71" t="e">
        <f t="shared" si="11"/>
        <v>#REF!</v>
      </c>
      <c r="X95" s="24"/>
      <c r="Y95" s="27"/>
      <c r="Z95" s="61"/>
      <c r="AA95" s="89">
        <f t="shared" si="24"/>
        <v>0.02</v>
      </c>
      <c r="AB95" s="172" t="str">
        <f t="shared" si="18"/>
        <v/>
      </c>
      <c r="AC95" s="172"/>
      <c r="AD95" s="164" t="str">
        <f t="shared" si="34"/>
        <v/>
      </c>
      <c r="AE95" s="164"/>
      <c r="AF95" s="1">
        <v>1</v>
      </c>
      <c r="AH95" t="s">
        <v>54</v>
      </c>
      <c r="AI95" t="s">
        <v>54</v>
      </c>
      <c r="AM95" t="e">
        <f t="shared" si="31"/>
        <v>#REF!</v>
      </c>
      <c r="AN95" t="e">
        <f t="shared" si="25"/>
        <v>#REF!</v>
      </c>
      <c r="AO95" t="e">
        <f t="shared" si="26"/>
        <v>#REF!</v>
      </c>
      <c r="AP95" t="e">
        <f t="shared" si="27"/>
        <v>#REF!</v>
      </c>
      <c r="AQ95" s="68" t="e">
        <f t="shared" si="28"/>
        <v>#REF!</v>
      </c>
    </row>
    <row r="96" spans="2:43" ht="15.75" customHeight="1" x14ac:dyDescent="0.2">
      <c r="B96" s="92">
        <v>87</v>
      </c>
      <c r="C96" s="158" t="str">
        <f t="shared" si="35"/>
        <v/>
      </c>
      <c r="D96" s="158"/>
      <c r="E96" s="86" t="e">
        <f>VLOOKUP($I96,#REF!,3,FALSE)</f>
        <v>#REF!</v>
      </c>
      <c r="F96" s="86" t="e">
        <f>VLOOKUP($I96,#REF!,4,FALSE)</f>
        <v>#REF!</v>
      </c>
      <c r="G96" s="86" t="e">
        <f>VLOOKUP($I96,#REF!,5,FALSE)</f>
        <v>#REF!</v>
      </c>
      <c r="H96" s="86" t="e">
        <f>VLOOKUP($I96,#REF!,6,FALSE)</f>
        <v>#REF!</v>
      </c>
      <c r="I96" s="85"/>
      <c r="J96" t="e">
        <f t="shared" si="0"/>
        <v>#REF!</v>
      </c>
      <c r="K96" s="25" t="e">
        <f t="shared" si="1"/>
        <v>#REF!</v>
      </c>
      <c r="L96" s="34" t="e">
        <f t="shared" si="29"/>
        <v>#REF!</v>
      </c>
      <c r="M96" s="26" t="e">
        <f t="shared" si="9"/>
        <v>#REF!</v>
      </c>
      <c r="N96" s="24"/>
      <c r="O96" s="27"/>
      <c r="P96" s="24" t="s">
        <v>42</v>
      </c>
      <c r="Q96" s="160" t="e">
        <f t="shared" si="32"/>
        <v>#REF!</v>
      </c>
      <c r="R96" s="160"/>
      <c r="S96" s="39" t="e">
        <f t="shared" si="30"/>
        <v>#REF!</v>
      </c>
      <c r="T96" s="63" t="e">
        <f t="shared" si="33"/>
        <v>#REF!</v>
      </c>
      <c r="U96" s="161" t="str">
        <f t="shared" si="2"/>
        <v/>
      </c>
      <c r="V96" s="161"/>
      <c r="W96" s="71" t="e">
        <f t="shared" si="11"/>
        <v>#REF!</v>
      </c>
      <c r="X96" s="24"/>
      <c r="Y96" s="27"/>
      <c r="Z96" s="61"/>
      <c r="AA96" s="89">
        <f t="shared" si="24"/>
        <v>-0.02</v>
      </c>
      <c r="AB96" s="172" t="str">
        <f t="shared" si="18"/>
        <v/>
      </c>
      <c r="AC96" s="172"/>
      <c r="AD96" s="164" t="str">
        <f t="shared" si="34"/>
        <v/>
      </c>
      <c r="AE96" s="164"/>
      <c r="AF96" s="1">
        <v>1</v>
      </c>
      <c r="AH96" t="s">
        <v>54</v>
      </c>
      <c r="AI96" t="s">
        <v>57</v>
      </c>
      <c r="AM96" t="e">
        <f t="shared" si="31"/>
        <v>#REF!</v>
      </c>
      <c r="AN96" t="e">
        <f t="shared" si="25"/>
        <v>#REF!</v>
      </c>
      <c r="AO96" t="e">
        <f t="shared" si="26"/>
        <v>#REF!</v>
      </c>
      <c r="AP96" t="e">
        <f t="shared" si="27"/>
        <v>#REF!</v>
      </c>
      <c r="AQ96" s="68" t="e">
        <f t="shared" si="28"/>
        <v>#REF!</v>
      </c>
    </row>
    <row r="97" spans="2:43" ht="15.75" customHeight="1" x14ac:dyDescent="0.2">
      <c r="B97" s="92">
        <v>88</v>
      </c>
      <c r="C97" s="158" t="str">
        <f t="shared" si="35"/>
        <v/>
      </c>
      <c r="D97" s="158"/>
      <c r="E97" s="86" t="e">
        <f>VLOOKUP($I97,#REF!,3,FALSE)</f>
        <v>#REF!</v>
      </c>
      <c r="F97" s="86" t="e">
        <f>VLOOKUP($I97,#REF!,4,FALSE)</f>
        <v>#REF!</v>
      </c>
      <c r="G97" s="86" t="e">
        <f>VLOOKUP($I97,#REF!,5,FALSE)</f>
        <v>#REF!</v>
      </c>
      <c r="H97" s="86" t="e">
        <f>VLOOKUP($I97,#REF!,6,FALSE)</f>
        <v>#REF!</v>
      </c>
      <c r="I97" s="85"/>
      <c r="J97" t="e">
        <f t="shared" si="0"/>
        <v>#REF!</v>
      </c>
      <c r="K97" s="25" t="e">
        <f t="shared" si="1"/>
        <v>#REF!</v>
      </c>
      <c r="L97" s="34" t="e">
        <f t="shared" si="29"/>
        <v>#REF!</v>
      </c>
      <c r="M97" s="26" t="e">
        <f t="shared" si="9"/>
        <v>#REF!</v>
      </c>
      <c r="N97" s="24"/>
      <c r="O97" s="27"/>
      <c r="P97" s="24" t="s">
        <v>42</v>
      </c>
      <c r="Q97" s="160" t="e">
        <f t="shared" si="32"/>
        <v>#REF!</v>
      </c>
      <c r="R97" s="160"/>
      <c r="S97" s="39" t="e">
        <f t="shared" si="30"/>
        <v>#REF!</v>
      </c>
      <c r="T97" s="63" t="e">
        <f t="shared" si="33"/>
        <v>#REF!</v>
      </c>
      <c r="U97" s="161" t="str">
        <f t="shared" si="2"/>
        <v/>
      </c>
      <c r="V97" s="161"/>
      <c r="W97" s="71" t="e">
        <f t="shared" si="11"/>
        <v>#REF!</v>
      </c>
      <c r="X97" s="24"/>
      <c r="Y97" s="27"/>
      <c r="Z97" s="61"/>
      <c r="AA97" s="89">
        <f t="shared" si="24"/>
        <v>-0.02</v>
      </c>
      <c r="AB97" s="172" t="str">
        <f t="shared" si="18"/>
        <v/>
      </c>
      <c r="AC97" s="172"/>
      <c r="AD97" s="164" t="str">
        <f t="shared" si="34"/>
        <v/>
      </c>
      <c r="AE97" s="164"/>
      <c r="AF97" s="1">
        <v>2</v>
      </c>
      <c r="AH97" t="s">
        <v>54</v>
      </c>
      <c r="AI97" t="s">
        <v>57</v>
      </c>
      <c r="AM97" t="e">
        <f t="shared" si="31"/>
        <v>#REF!</v>
      </c>
      <c r="AN97" t="e">
        <f t="shared" si="25"/>
        <v>#REF!</v>
      </c>
      <c r="AO97" t="e">
        <f t="shared" si="26"/>
        <v>#REF!</v>
      </c>
      <c r="AP97" t="e">
        <f t="shared" si="27"/>
        <v>#REF!</v>
      </c>
      <c r="AQ97" s="68" t="e">
        <f t="shared" si="28"/>
        <v>#REF!</v>
      </c>
    </row>
    <row r="98" spans="2:43" ht="15.75" customHeight="1" x14ac:dyDescent="0.2">
      <c r="B98" s="92">
        <v>89</v>
      </c>
      <c r="C98" s="158" t="str">
        <f t="shared" si="35"/>
        <v/>
      </c>
      <c r="D98" s="158"/>
      <c r="E98" s="86" t="e">
        <f>VLOOKUP($I98,#REF!,3,FALSE)</f>
        <v>#REF!</v>
      </c>
      <c r="F98" s="86" t="e">
        <f>VLOOKUP($I98,#REF!,4,FALSE)</f>
        <v>#REF!</v>
      </c>
      <c r="G98" s="86" t="e">
        <f>VLOOKUP($I98,#REF!,5,FALSE)</f>
        <v>#REF!</v>
      </c>
      <c r="H98" s="86" t="e">
        <f>VLOOKUP($I98,#REF!,6,FALSE)</f>
        <v>#REF!</v>
      </c>
      <c r="I98" s="85"/>
      <c r="J98" t="e">
        <f t="shared" si="0"/>
        <v>#REF!</v>
      </c>
      <c r="K98" s="25" t="e">
        <f t="shared" si="1"/>
        <v>#REF!</v>
      </c>
      <c r="L98" s="34" t="e">
        <f t="shared" si="29"/>
        <v>#REF!</v>
      </c>
      <c r="M98" s="26" t="e">
        <f t="shared" si="9"/>
        <v>#REF!</v>
      </c>
      <c r="N98" s="24"/>
      <c r="O98" s="27"/>
      <c r="P98" s="24" t="s">
        <v>42</v>
      </c>
      <c r="Q98" s="160" t="e">
        <f t="shared" si="32"/>
        <v>#REF!</v>
      </c>
      <c r="R98" s="160"/>
      <c r="S98" s="39" t="e">
        <f t="shared" si="30"/>
        <v>#REF!</v>
      </c>
      <c r="T98" s="63" t="e">
        <f t="shared" si="33"/>
        <v>#REF!</v>
      </c>
      <c r="U98" s="161" t="str">
        <f t="shared" si="2"/>
        <v/>
      </c>
      <c r="V98" s="161"/>
      <c r="W98" s="71" t="e">
        <f t="shared" si="11"/>
        <v>#REF!</v>
      </c>
      <c r="X98" s="24"/>
      <c r="Y98" s="27"/>
      <c r="Z98" s="61"/>
      <c r="AA98" s="89">
        <f t="shared" si="24"/>
        <v>-0.02</v>
      </c>
      <c r="AB98" s="172" t="str">
        <f t="shared" si="18"/>
        <v/>
      </c>
      <c r="AC98" s="172"/>
      <c r="AD98" s="164" t="str">
        <f t="shared" si="34"/>
        <v/>
      </c>
      <c r="AE98" s="164"/>
      <c r="AF98" s="1">
        <v>1</v>
      </c>
      <c r="AH98" t="s">
        <v>54</v>
      </c>
      <c r="AI98" t="s">
        <v>54</v>
      </c>
      <c r="AM98" t="e">
        <f t="shared" si="31"/>
        <v>#REF!</v>
      </c>
      <c r="AN98" t="e">
        <f t="shared" si="25"/>
        <v>#REF!</v>
      </c>
      <c r="AO98" t="e">
        <f t="shared" si="26"/>
        <v>#REF!</v>
      </c>
      <c r="AP98" t="e">
        <f t="shared" si="27"/>
        <v>#REF!</v>
      </c>
      <c r="AQ98" s="68" t="e">
        <f t="shared" si="28"/>
        <v>#REF!</v>
      </c>
    </row>
    <row r="99" spans="2:43" ht="15.75" customHeight="1" x14ac:dyDescent="0.2">
      <c r="B99" s="92">
        <v>90</v>
      </c>
      <c r="C99" s="158" t="str">
        <f t="shared" si="35"/>
        <v/>
      </c>
      <c r="D99" s="158"/>
      <c r="E99" s="86" t="e">
        <f>VLOOKUP($I99,#REF!,3,FALSE)</f>
        <v>#REF!</v>
      </c>
      <c r="F99" s="86" t="e">
        <f>VLOOKUP($I99,#REF!,4,FALSE)</f>
        <v>#REF!</v>
      </c>
      <c r="G99" s="86" t="e">
        <f>VLOOKUP($I99,#REF!,5,FALSE)</f>
        <v>#REF!</v>
      </c>
      <c r="H99" s="86" t="e">
        <f>VLOOKUP($I99,#REF!,6,FALSE)</f>
        <v>#REF!</v>
      </c>
      <c r="I99" s="85"/>
      <c r="J99" t="e">
        <f t="shared" si="0"/>
        <v>#REF!</v>
      </c>
      <c r="K99" s="25" t="e">
        <f t="shared" si="1"/>
        <v>#REF!</v>
      </c>
      <c r="L99" s="34" t="e">
        <f t="shared" si="29"/>
        <v>#REF!</v>
      </c>
      <c r="M99" s="26" t="e">
        <f>IF(L99&gt;=J99*3,"OK","NG")</f>
        <v>#REF!</v>
      </c>
      <c r="N99" s="24"/>
      <c r="O99" s="27"/>
      <c r="P99" s="24" t="s">
        <v>42</v>
      </c>
      <c r="Q99" s="160" t="e">
        <f t="shared" si="32"/>
        <v>#REF!</v>
      </c>
      <c r="R99" s="160"/>
      <c r="S99" s="39" t="e">
        <f t="shared" si="30"/>
        <v>#REF!</v>
      </c>
      <c r="T99" s="63" t="e">
        <f t="shared" si="33"/>
        <v>#REF!</v>
      </c>
      <c r="U99" s="161" t="str">
        <f t="shared" si="2"/>
        <v/>
      </c>
      <c r="V99" s="161"/>
      <c r="W99" s="71" t="e">
        <f t="shared" si="11"/>
        <v>#REF!</v>
      </c>
      <c r="X99" s="24"/>
      <c r="Y99" s="27"/>
      <c r="Z99" s="61"/>
      <c r="AA99" s="89">
        <f t="shared" si="24"/>
        <v>-0.02</v>
      </c>
      <c r="AB99" s="172" t="str">
        <f t="shared" si="18"/>
        <v/>
      </c>
      <c r="AC99" s="172"/>
      <c r="AD99" s="164" t="str">
        <f t="shared" si="34"/>
        <v/>
      </c>
      <c r="AE99" s="164"/>
      <c r="AF99" s="1">
        <v>1</v>
      </c>
      <c r="AH99" t="s">
        <v>54</v>
      </c>
      <c r="AI99" t="s">
        <v>54</v>
      </c>
      <c r="AM99" t="e">
        <f t="shared" si="31"/>
        <v>#REF!</v>
      </c>
      <c r="AN99" t="e">
        <f t="shared" si="25"/>
        <v>#REF!</v>
      </c>
      <c r="AO99" t="e">
        <f t="shared" si="26"/>
        <v>#REF!</v>
      </c>
      <c r="AP99" t="e">
        <f t="shared" si="27"/>
        <v>#REF!</v>
      </c>
      <c r="AQ99" s="68" t="e">
        <f t="shared" si="28"/>
        <v>#REF!</v>
      </c>
    </row>
    <row r="100" spans="2:43" ht="15.75" customHeight="1" x14ac:dyDescent="0.2">
      <c r="B100" s="92">
        <v>91</v>
      </c>
      <c r="C100" s="158" t="str">
        <f t="shared" si="35"/>
        <v/>
      </c>
      <c r="D100" s="158"/>
      <c r="E100" s="86" t="e">
        <f>VLOOKUP($I100,#REF!,3,FALSE)</f>
        <v>#REF!</v>
      </c>
      <c r="F100" s="86" t="e">
        <f>VLOOKUP($I100,#REF!,4,FALSE)</f>
        <v>#REF!</v>
      </c>
      <c r="G100" s="86" t="e">
        <f>VLOOKUP($I100,#REF!,5,FALSE)</f>
        <v>#REF!</v>
      </c>
      <c r="H100" s="86" t="e">
        <f>VLOOKUP($I100,#REF!,6,FALSE)</f>
        <v>#REF!</v>
      </c>
      <c r="I100" s="85"/>
      <c r="J100" t="e">
        <f t="shared" si="0"/>
        <v>#REF!</v>
      </c>
      <c r="K100" s="25" t="e">
        <f t="shared" si="1"/>
        <v>#REF!</v>
      </c>
      <c r="L100" s="34" t="e">
        <f t="shared" si="29"/>
        <v>#REF!</v>
      </c>
      <c r="M100" s="26" t="e">
        <f t="shared" si="9"/>
        <v>#REF!</v>
      </c>
      <c r="N100" s="24"/>
      <c r="O100" s="27"/>
      <c r="P100" s="24" t="s">
        <v>42</v>
      </c>
      <c r="Q100" s="160" t="e">
        <f t="shared" si="32"/>
        <v>#REF!</v>
      </c>
      <c r="R100" s="160"/>
      <c r="S100" s="39" t="e">
        <f t="shared" si="30"/>
        <v>#REF!</v>
      </c>
      <c r="T100" s="63" t="e">
        <f t="shared" si="33"/>
        <v>#REF!</v>
      </c>
      <c r="U100" s="161" t="str">
        <f t="shared" si="2"/>
        <v/>
      </c>
      <c r="V100" s="161"/>
      <c r="W100" s="71" t="e">
        <f t="shared" si="11"/>
        <v>#REF!</v>
      </c>
      <c r="X100" s="24"/>
      <c r="Y100" s="27"/>
      <c r="Z100" s="61"/>
      <c r="AA100" s="89">
        <f t="shared" si="24"/>
        <v>-0.02</v>
      </c>
      <c r="AB100" s="172" t="str">
        <f t="shared" si="18"/>
        <v/>
      </c>
      <c r="AC100" s="172"/>
      <c r="AD100" s="164" t="str">
        <f t="shared" si="34"/>
        <v/>
      </c>
      <c r="AE100" s="164"/>
      <c r="AF100" s="1">
        <v>2</v>
      </c>
      <c r="AH100" t="s">
        <v>54</v>
      </c>
      <c r="AI100" t="s">
        <v>52</v>
      </c>
      <c r="AM100" t="e">
        <f t="shared" si="31"/>
        <v>#REF!</v>
      </c>
      <c r="AN100" t="e">
        <f t="shared" si="25"/>
        <v>#REF!</v>
      </c>
      <c r="AO100" t="e">
        <f t="shared" si="26"/>
        <v>#REF!</v>
      </c>
      <c r="AP100" t="e">
        <f t="shared" si="27"/>
        <v>#REF!</v>
      </c>
      <c r="AQ100" s="68" t="e">
        <f t="shared" si="28"/>
        <v>#REF!</v>
      </c>
    </row>
    <row r="101" spans="2:43" ht="15.75" customHeight="1" x14ac:dyDescent="0.2">
      <c r="B101" s="92">
        <v>92</v>
      </c>
      <c r="C101" s="158" t="str">
        <f t="shared" si="35"/>
        <v/>
      </c>
      <c r="D101" s="158"/>
      <c r="E101" s="86" t="e">
        <f>VLOOKUP($I101,#REF!,3,FALSE)</f>
        <v>#REF!</v>
      </c>
      <c r="F101" s="86" t="e">
        <f>VLOOKUP($I101,#REF!,4,FALSE)</f>
        <v>#REF!</v>
      </c>
      <c r="G101" s="86" t="e">
        <f>VLOOKUP($I101,#REF!,5,FALSE)</f>
        <v>#REF!</v>
      </c>
      <c r="H101" s="86" t="e">
        <f>VLOOKUP($I101,#REF!,6,FALSE)</f>
        <v>#REF!</v>
      </c>
      <c r="I101" s="85"/>
      <c r="J101" t="e">
        <f t="shared" si="0"/>
        <v>#REF!</v>
      </c>
      <c r="K101" s="25" t="e">
        <f t="shared" si="1"/>
        <v>#REF!</v>
      </c>
      <c r="L101" s="34" t="e">
        <f t="shared" si="29"/>
        <v>#REF!</v>
      </c>
      <c r="M101" s="26" t="e">
        <f t="shared" si="9"/>
        <v>#REF!</v>
      </c>
      <c r="N101" s="24"/>
      <c r="O101" s="27"/>
      <c r="P101" s="24" t="s">
        <v>42</v>
      </c>
      <c r="Q101" s="160" t="e">
        <f t="shared" si="32"/>
        <v>#REF!</v>
      </c>
      <c r="R101" s="160"/>
      <c r="S101" s="39" t="e">
        <f t="shared" si="30"/>
        <v>#REF!</v>
      </c>
      <c r="T101" s="63" t="e">
        <f t="shared" si="33"/>
        <v>#REF!</v>
      </c>
      <c r="U101" s="161" t="str">
        <f t="shared" si="2"/>
        <v/>
      </c>
      <c r="V101" s="161"/>
      <c r="W101" s="71" t="e">
        <f t="shared" si="11"/>
        <v>#REF!</v>
      </c>
      <c r="X101" s="24"/>
      <c r="Y101" s="27"/>
      <c r="Z101" s="61"/>
      <c r="AA101" s="89">
        <f t="shared" si="24"/>
        <v>-0.02</v>
      </c>
      <c r="AB101" s="172" t="str">
        <f t="shared" si="18"/>
        <v/>
      </c>
      <c r="AC101" s="172"/>
      <c r="AD101" s="164" t="str">
        <f t="shared" si="34"/>
        <v/>
      </c>
      <c r="AE101" s="164"/>
      <c r="AF101" s="1">
        <v>1</v>
      </c>
      <c r="AH101" t="s">
        <v>54</v>
      </c>
      <c r="AI101" t="s">
        <v>57</v>
      </c>
      <c r="AM101" t="e">
        <f t="shared" si="31"/>
        <v>#REF!</v>
      </c>
      <c r="AN101" t="e">
        <f t="shared" si="25"/>
        <v>#REF!</v>
      </c>
      <c r="AO101" t="e">
        <f t="shared" si="26"/>
        <v>#REF!</v>
      </c>
      <c r="AP101" t="e">
        <f t="shared" si="27"/>
        <v>#REF!</v>
      </c>
      <c r="AQ101" s="68" t="e">
        <f t="shared" si="28"/>
        <v>#REF!</v>
      </c>
    </row>
    <row r="102" spans="2:43" ht="15.75" customHeight="1" x14ac:dyDescent="0.2">
      <c r="B102" s="92">
        <v>93</v>
      </c>
      <c r="C102" s="158" t="str">
        <f t="shared" si="35"/>
        <v/>
      </c>
      <c r="D102" s="158"/>
      <c r="E102" s="86" t="e">
        <f>VLOOKUP($I102,#REF!,3,FALSE)</f>
        <v>#REF!</v>
      </c>
      <c r="F102" s="86" t="e">
        <f>VLOOKUP($I102,#REF!,4,FALSE)</f>
        <v>#REF!</v>
      </c>
      <c r="G102" s="86" t="e">
        <f>VLOOKUP($I102,#REF!,5,FALSE)</f>
        <v>#REF!</v>
      </c>
      <c r="H102" s="86" t="e">
        <f>VLOOKUP($I102,#REF!,6,FALSE)</f>
        <v>#REF!</v>
      </c>
      <c r="I102" s="85"/>
      <c r="J102" t="e">
        <f t="shared" si="0"/>
        <v>#REF!</v>
      </c>
      <c r="K102" s="25" t="e">
        <f t="shared" si="1"/>
        <v>#REF!</v>
      </c>
      <c r="L102" s="34" t="e">
        <f t="shared" si="29"/>
        <v>#REF!</v>
      </c>
      <c r="M102" s="26" t="e">
        <f t="shared" si="9"/>
        <v>#REF!</v>
      </c>
      <c r="N102" s="24"/>
      <c r="O102" s="27"/>
      <c r="P102" s="24" t="s">
        <v>42</v>
      </c>
      <c r="Q102" s="160" t="e">
        <f t="shared" si="32"/>
        <v>#REF!</v>
      </c>
      <c r="R102" s="160"/>
      <c r="S102" s="39" t="e">
        <f t="shared" si="30"/>
        <v>#REF!</v>
      </c>
      <c r="T102" s="63" t="e">
        <f t="shared" si="33"/>
        <v>#REF!</v>
      </c>
      <c r="U102" s="161" t="str">
        <f t="shared" si="2"/>
        <v/>
      </c>
      <c r="V102" s="161"/>
      <c r="W102" s="71" t="e">
        <f t="shared" si="11"/>
        <v>#REF!</v>
      </c>
      <c r="X102" s="24"/>
      <c r="Y102" s="27"/>
      <c r="Z102" s="61"/>
      <c r="AA102" s="89">
        <f t="shared" si="24"/>
        <v>-0.02</v>
      </c>
      <c r="AB102" s="172" t="str">
        <f t="shared" si="18"/>
        <v/>
      </c>
      <c r="AC102" s="172"/>
      <c r="AD102" s="164" t="str">
        <f t="shared" si="34"/>
        <v/>
      </c>
      <c r="AE102" s="164"/>
      <c r="AF102" s="1">
        <v>2</v>
      </c>
      <c r="AH102" t="s">
        <v>54</v>
      </c>
      <c r="AI102" t="s">
        <v>54</v>
      </c>
      <c r="AM102" t="e">
        <f t="shared" si="31"/>
        <v>#REF!</v>
      </c>
      <c r="AN102" t="e">
        <f t="shared" si="25"/>
        <v>#REF!</v>
      </c>
      <c r="AO102" t="e">
        <f t="shared" si="26"/>
        <v>#REF!</v>
      </c>
      <c r="AP102" t="e">
        <f t="shared" si="27"/>
        <v>#REF!</v>
      </c>
      <c r="AQ102" s="68" t="e">
        <f t="shared" si="28"/>
        <v>#REF!</v>
      </c>
    </row>
    <row r="103" spans="2:43" ht="15.75" customHeight="1" x14ac:dyDescent="0.2">
      <c r="B103" s="92">
        <v>94</v>
      </c>
      <c r="C103" s="158" t="str">
        <f t="shared" si="35"/>
        <v/>
      </c>
      <c r="D103" s="158"/>
      <c r="E103" s="86" t="e">
        <f>VLOOKUP($I103,#REF!,3,FALSE)</f>
        <v>#REF!</v>
      </c>
      <c r="F103" s="86" t="e">
        <f>VLOOKUP($I103,#REF!,4,FALSE)</f>
        <v>#REF!</v>
      </c>
      <c r="G103" s="86" t="e">
        <f>VLOOKUP($I103,#REF!,5,FALSE)</f>
        <v>#REF!</v>
      </c>
      <c r="H103" s="86" t="e">
        <f>VLOOKUP($I103,#REF!,6,FALSE)</f>
        <v>#REF!</v>
      </c>
      <c r="I103" s="85"/>
      <c r="J103" t="e">
        <f t="shared" si="0"/>
        <v>#REF!</v>
      </c>
      <c r="K103" s="25" t="e">
        <f t="shared" si="1"/>
        <v>#REF!</v>
      </c>
      <c r="L103" s="34" t="e">
        <f t="shared" si="29"/>
        <v>#REF!</v>
      </c>
      <c r="M103" s="26" t="e">
        <f t="shared" si="9"/>
        <v>#REF!</v>
      </c>
      <c r="N103" s="24"/>
      <c r="O103" s="27"/>
      <c r="P103" s="24" t="s">
        <v>42</v>
      </c>
      <c r="Q103" s="160" t="e">
        <f t="shared" si="32"/>
        <v>#REF!</v>
      </c>
      <c r="R103" s="160"/>
      <c r="S103" s="39" t="e">
        <f t="shared" si="30"/>
        <v>#REF!</v>
      </c>
      <c r="T103" s="63" t="e">
        <f t="shared" si="33"/>
        <v>#REF!</v>
      </c>
      <c r="U103" s="161" t="str">
        <f t="shared" si="2"/>
        <v/>
      </c>
      <c r="V103" s="161"/>
      <c r="W103" s="71" t="e">
        <f t="shared" si="11"/>
        <v>#REF!</v>
      </c>
      <c r="X103" s="24"/>
      <c r="Y103" s="27"/>
      <c r="Z103" s="61"/>
      <c r="AA103" s="89">
        <f t="shared" si="24"/>
        <v>-0.02</v>
      </c>
      <c r="AB103" s="172" t="str">
        <f t="shared" si="18"/>
        <v/>
      </c>
      <c r="AC103" s="172"/>
      <c r="AD103" s="164" t="str">
        <f t="shared" si="34"/>
        <v/>
      </c>
      <c r="AE103" s="164"/>
      <c r="AF103" s="1">
        <v>1</v>
      </c>
      <c r="AH103" t="s">
        <v>54</v>
      </c>
      <c r="AI103" t="s">
        <v>54</v>
      </c>
      <c r="AM103" t="e">
        <f t="shared" si="31"/>
        <v>#REF!</v>
      </c>
      <c r="AN103" t="e">
        <f t="shared" si="25"/>
        <v>#REF!</v>
      </c>
      <c r="AO103" t="e">
        <f t="shared" si="26"/>
        <v>#REF!</v>
      </c>
      <c r="AP103" t="e">
        <f t="shared" si="27"/>
        <v>#REF!</v>
      </c>
      <c r="AQ103" s="68" t="e">
        <f t="shared" si="28"/>
        <v>#REF!</v>
      </c>
    </row>
    <row r="104" spans="2:43" ht="15.75" customHeight="1" x14ac:dyDescent="0.2">
      <c r="B104" s="92">
        <v>95</v>
      </c>
      <c r="C104" s="158" t="str">
        <f t="shared" si="35"/>
        <v/>
      </c>
      <c r="D104" s="158"/>
      <c r="E104" s="86" t="e">
        <f>VLOOKUP($I104,#REF!,3,FALSE)</f>
        <v>#REF!</v>
      </c>
      <c r="F104" s="86" t="e">
        <f>VLOOKUP($I104,#REF!,4,FALSE)</f>
        <v>#REF!</v>
      </c>
      <c r="G104" s="86" t="e">
        <f>VLOOKUP($I104,#REF!,5,FALSE)</f>
        <v>#REF!</v>
      </c>
      <c r="H104" s="86" t="e">
        <f>VLOOKUP($I104,#REF!,6,FALSE)</f>
        <v>#REF!</v>
      </c>
      <c r="I104" s="85"/>
      <c r="J104" t="e">
        <f t="shared" si="0"/>
        <v>#REF!</v>
      </c>
      <c r="K104" s="25" t="e">
        <f t="shared" si="1"/>
        <v>#REF!</v>
      </c>
      <c r="L104" s="34" t="e">
        <f t="shared" si="29"/>
        <v>#REF!</v>
      </c>
      <c r="M104" s="26" t="e">
        <f t="shared" si="9"/>
        <v>#REF!</v>
      </c>
      <c r="N104" s="24"/>
      <c r="O104" s="27"/>
      <c r="P104" s="24" t="s">
        <v>42</v>
      </c>
      <c r="Q104" s="160" t="e">
        <f t="shared" si="32"/>
        <v>#REF!</v>
      </c>
      <c r="R104" s="160"/>
      <c r="S104" s="39" t="e">
        <f t="shared" si="30"/>
        <v>#REF!</v>
      </c>
      <c r="T104" s="63" t="e">
        <f t="shared" si="33"/>
        <v>#REF!</v>
      </c>
      <c r="U104" s="161" t="str">
        <f t="shared" si="2"/>
        <v/>
      </c>
      <c r="V104" s="161"/>
      <c r="W104" s="71" t="e">
        <f t="shared" si="11"/>
        <v>#REF!</v>
      </c>
      <c r="X104" s="24"/>
      <c r="Y104" s="27"/>
      <c r="Z104" s="61"/>
      <c r="AA104" s="89">
        <f t="shared" si="24"/>
        <v>-0.02</v>
      </c>
      <c r="AB104" s="172" t="str">
        <f t="shared" si="18"/>
        <v/>
      </c>
      <c r="AC104" s="172"/>
      <c r="AD104" s="164" t="str">
        <f t="shared" si="34"/>
        <v/>
      </c>
      <c r="AE104" s="164"/>
      <c r="AF104" s="1">
        <v>1</v>
      </c>
      <c r="AH104" t="s">
        <v>54</v>
      </c>
      <c r="AI104" t="s">
        <v>57</v>
      </c>
      <c r="AM104" t="e">
        <f t="shared" si="31"/>
        <v>#REF!</v>
      </c>
      <c r="AN104" t="e">
        <f t="shared" si="25"/>
        <v>#REF!</v>
      </c>
      <c r="AO104" t="e">
        <f t="shared" si="26"/>
        <v>#REF!</v>
      </c>
      <c r="AP104" t="e">
        <f t="shared" si="27"/>
        <v>#REF!</v>
      </c>
      <c r="AQ104" s="68" t="e">
        <f t="shared" si="28"/>
        <v>#REF!</v>
      </c>
    </row>
    <row r="105" spans="2:43" ht="15.75" customHeight="1" x14ac:dyDescent="0.2">
      <c r="B105" s="92">
        <v>96</v>
      </c>
      <c r="C105" s="158" t="str">
        <f t="shared" si="35"/>
        <v/>
      </c>
      <c r="D105" s="158"/>
      <c r="E105" s="86" t="e">
        <f>VLOOKUP($I105,#REF!,3,FALSE)</f>
        <v>#REF!</v>
      </c>
      <c r="F105" s="86" t="e">
        <f>VLOOKUP($I105,#REF!,4,FALSE)</f>
        <v>#REF!</v>
      </c>
      <c r="G105" s="86" t="e">
        <f>VLOOKUP($I105,#REF!,5,FALSE)</f>
        <v>#REF!</v>
      </c>
      <c r="H105" s="86" t="e">
        <f>VLOOKUP($I105,#REF!,6,FALSE)</f>
        <v>#REF!</v>
      </c>
      <c r="I105" s="85"/>
      <c r="J105" t="e">
        <f t="shared" si="0"/>
        <v>#REF!</v>
      </c>
      <c r="K105" s="25" t="e">
        <f t="shared" si="1"/>
        <v>#REF!</v>
      </c>
      <c r="L105" s="34" t="e">
        <f t="shared" si="29"/>
        <v>#REF!</v>
      </c>
      <c r="M105" s="26" t="e">
        <f t="shared" si="9"/>
        <v>#REF!</v>
      </c>
      <c r="N105" s="24"/>
      <c r="O105" s="27"/>
      <c r="P105" s="24" t="s">
        <v>42</v>
      </c>
      <c r="Q105" s="160" t="e">
        <f t="shared" si="32"/>
        <v>#REF!</v>
      </c>
      <c r="R105" s="160"/>
      <c r="S105" s="39" t="e">
        <f t="shared" si="30"/>
        <v>#REF!</v>
      </c>
      <c r="T105" s="63" t="e">
        <f t="shared" si="33"/>
        <v>#REF!</v>
      </c>
      <c r="U105" s="161" t="str">
        <f t="shared" si="2"/>
        <v/>
      </c>
      <c r="V105" s="161"/>
      <c r="W105" s="71" t="e">
        <f t="shared" si="11"/>
        <v>#REF!</v>
      </c>
      <c r="X105" s="24"/>
      <c r="Y105" s="27"/>
      <c r="Z105" s="61"/>
      <c r="AA105" s="89">
        <f t="shared" si="24"/>
        <v>-0.02</v>
      </c>
      <c r="AB105" s="172" t="str">
        <f>IF(Y105="","",ROUNDDOWN((IF(P105="売",Q105-AA105,AA105-Q105))*W105*10000000/81,0))</f>
        <v/>
      </c>
      <c r="AC105" s="172"/>
      <c r="AD105" s="164" t="str">
        <f t="shared" si="34"/>
        <v/>
      </c>
      <c r="AE105" s="164"/>
      <c r="AF105" s="1">
        <v>8</v>
      </c>
      <c r="AH105" t="s">
        <v>52</v>
      </c>
      <c r="AI105" t="s">
        <v>57</v>
      </c>
      <c r="AM105" t="e">
        <f t="shared" si="31"/>
        <v>#REF!</v>
      </c>
      <c r="AN105" t="e">
        <f t="shared" ref="AN105:AN108" si="36">IF(AB105&gt;=0,AM105/AO105,"-")</f>
        <v>#REF!</v>
      </c>
      <c r="AO105" t="e">
        <f t="shared" si="26"/>
        <v>#REF!</v>
      </c>
      <c r="AP105" t="e">
        <f t="shared" si="27"/>
        <v>#REF!</v>
      </c>
      <c r="AQ105" s="68" t="e">
        <f t="shared" ref="AQ105:AQ108" si="37">IF(AB105&gt;=0,AP105/AO105,"-")</f>
        <v>#REF!</v>
      </c>
    </row>
    <row r="106" spans="2:43" ht="15.75" customHeight="1" x14ac:dyDescent="0.2">
      <c r="B106" s="92">
        <v>97</v>
      </c>
      <c r="C106" s="158" t="str">
        <f t="shared" si="35"/>
        <v/>
      </c>
      <c r="D106" s="158"/>
      <c r="E106" s="86" t="e">
        <f>VLOOKUP($I106,#REF!,3,FALSE)</f>
        <v>#REF!</v>
      </c>
      <c r="F106" s="86" t="e">
        <f>VLOOKUP($I106,#REF!,4,FALSE)</f>
        <v>#REF!</v>
      </c>
      <c r="G106" s="86" t="e">
        <f>VLOOKUP($I106,#REF!,5,FALSE)</f>
        <v>#REF!</v>
      </c>
      <c r="H106" s="86" t="e">
        <f>VLOOKUP($I106,#REF!,6,FALSE)</f>
        <v>#REF!</v>
      </c>
      <c r="I106" s="85"/>
      <c r="J106" t="e">
        <f t="shared" si="0"/>
        <v>#REF!</v>
      </c>
      <c r="K106" s="25" t="e">
        <f t="shared" si="1"/>
        <v>#REF!</v>
      </c>
      <c r="L106" s="34" t="e">
        <f t="shared" si="29"/>
        <v>#REF!</v>
      </c>
      <c r="M106" s="26" t="e">
        <f t="shared" si="9"/>
        <v>#REF!</v>
      </c>
      <c r="N106" s="24"/>
      <c r="O106" s="27"/>
      <c r="P106" s="24" t="s">
        <v>42</v>
      </c>
      <c r="Q106" s="160" t="e">
        <f t="shared" si="32"/>
        <v>#REF!</v>
      </c>
      <c r="R106" s="160"/>
      <c r="S106" s="39" t="e">
        <f t="shared" si="30"/>
        <v>#REF!</v>
      </c>
      <c r="T106" s="63" t="e">
        <f t="shared" si="33"/>
        <v>#REF!</v>
      </c>
      <c r="U106" s="161" t="str">
        <f t="shared" si="2"/>
        <v/>
      </c>
      <c r="V106" s="161"/>
      <c r="W106" s="71" t="e">
        <f t="shared" si="11"/>
        <v>#REF!</v>
      </c>
      <c r="X106" s="24"/>
      <c r="Y106" s="27"/>
      <c r="Z106" s="61"/>
      <c r="AA106" s="89">
        <f t="shared" si="24"/>
        <v>-0.02</v>
      </c>
      <c r="AB106" s="172" t="str">
        <f>IF(Y106="","",ROUNDDOWN((IF(P106="売",Q106-AA106,AA106-Q106))*W106*10000000/81,0))</f>
        <v/>
      </c>
      <c r="AC106" s="172"/>
      <c r="AD106" s="164" t="str">
        <f t="shared" si="34"/>
        <v/>
      </c>
      <c r="AE106" s="164"/>
      <c r="AF106" s="1">
        <v>3</v>
      </c>
      <c r="AH106" t="s">
        <v>54</v>
      </c>
      <c r="AI106" t="s">
        <v>54</v>
      </c>
      <c r="AM106" t="e">
        <f t="shared" si="31"/>
        <v>#REF!</v>
      </c>
      <c r="AN106" t="e">
        <f t="shared" si="36"/>
        <v>#REF!</v>
      </c>
      <c r="AO106" t="e">
        <f t="shared" si="26"/>
        <v>#REF!</v>
      </c>
      <c r="AP106" t="e">
        <f t="shared" si="27"/>
        <v>#REF!</v>
      </c>
      <c r="AQ106" s="68" t="e">
        <f t="shared" si="37"/>
        <v>#REF!</v>
      </c>
    </row>
    <row r="107" spans="2:43" ht="15.75" customHeight="1" x14ac:dyDescent="0.2">
      <c r="B107" s="92">
        <v>98</v>
      </c>
      <c r="C107" s="158" t="str">
        <f t="shared" si="35"/>
        <v/>
      </c>
      <c r="D107" s="158"/>
      <c r="E107" s="86" t="e">
        <f>VLOOKUP($I107,#REF!,3,FALSE)</f>
        <v>#REF!</v>
      </c>
      <c r="F107" s="86" t="e">
        <f>VLOOKUP($I107,#REF!,4,FALSE)</f>
        <v>#REF!</v>
      </c>
      <c r="G107" s="86" t="e">
        <f>VLOOKUP($I107,#REF!,5,FALSE)</f>
        <v>#REF!</v>
      </c>
      <c r="H107" s="86" t="e">
        <f>VLOOKUP($I107,#REF!,6,FALSE)</f>
        <v>#REF!</v>
      </c>
      <c r="I107" s="85"/>
      <c r="J107" t="e">
        <f t="shared" si="0"/>
        <v>#REF!</v>
      </c>
      <c r="K107" s="25" t="e">
        <f t="shared" si="1"/>
        <v>#REF!</v>
      </c>
      <c r="L107" s="34" t="e">
        <f t="shared" si="29"/>
        <v>#REF!</v>
      </c>
      <c r="M107" s="26" t="e">
        <f t="shared" si="9"/>
        <v>#REF!</v>
      </c>
      <c r="N107" s="24"/>
      <c r="O107" s="27"/>
      <c r="P107" s="24" t="s">
        <v>42</v>
      </c>
      <c r="Q107" s="160" t="e">
        <f t="shared" si="32"/>
        <v>#REF!</v>
      </c>
      <c r="R107" s="160"/>
      <c r="S107" s="39" t="e">
        <f t="shared" si="30"/>
        <v>#REF!</v>
      </c>
      <c r="T107" s="63" t="e">
        <f t="shared" si="33"/>
        <v>#REF!</v>
      </c>
      <c r="U107" s="161" t="str">
        <f t="shared" si="2"/>
        <v/>
      </c>
      <c r="V107" s="161"/>
      <c r="W107" s="71" t="e">
        <f t="shared" si="11"/>
        <v>#REF!</v>
      </c>
      <c r="X107" s="24"/>
      <c r="Y107" s="27"/>
      <c r="Z107" s="61"/>
      <c r="AA107" s="89">
        <f t="shared" si="24"/>
        <v>-0.02</v>
      </c>
      <c r="AB107" s="172" t="str">
        <f>IF(Y107="","",ROUNDDOWN((IF(P107="売",Q107-AA107,AA107-Q107))*W107*10000000/81,0))</f>
        <v/>
      </c>
      <c r="AC107" s="172"/>
      <c r="AD107" s="164" t="str">
        <f t="shared" si="34"/>
        <v/>
      </c>
      <c r="AE107" s="164"/>
      <c r="AF107" s="1">
        <v>1</v>
      </c>
      <c r="AH107" t="s">
        <v>54</v>
      </c>
      <c r="AI107" t="s">
        <v>54</v>
      </c>
      <c r="AM107" t="e">
        <f t="shared" si="31"/>
        <v>#REF!</v>
      </c>
      <c r="AN107" t="e">
        <f t="shared" si="36"/>
        <v>#REF!</v>
      </c>
      <c r="AO107" t="e">
        <f t="shared" si="26"/>
        <v>#REF!</v>
      </c>
      <c r="AP107" t="e">
        <f t="shared" si="27"/>
        <v>#REF!</v>
      </c>
      <c r="AQ107" s="68" t="e">
        <f t="shared" si="37"/>
        <v>#REF!</v>
      </c>
    </row>
    <row r="108" spans="2:43" ht="15.75" customHeight="1" x14ac:dyDescent="0.2">
      <c r="B108" s="92">
        <v>99</v>
      </c>
      <c r="C108" s="158" t="str">
        <f t="shared" si="35"/>
        <v/>
      </c>
      <c r="D108" s="158"/>
      <c r="E108" s="86" t="e">
        <f>VLOOKUP($I108,#REF!,3,FALSE)</f>
        <v>#REF!</v>
      </c>
      <c r="F108" s="86" t="e">
        <f>VLOOKUP($I108,#REF!,4,FALSE)</f>
        <v>#REF!</v>
      </c>
      <c r="G108" s="86" t="e">
        <f>VLOOKUP($I108,#REF!,5,FALSE)</f>
        <v>#REF!</v>
      </c>
      <c r="H108" s="86" t="e">
        <f>VLOOKUP($I108,#REF!,6,FALSE)</f>
        <v>#REF!</v>
      </c>
      <c r="I108" s="85"/>
      <c r="J108" t="e">
        <f t="shared" si="0"/>
        <v>#REF!</v>
      </c>
      <c r="K108" s="25" t="e">
        <f t="shared" si="1"/>
        <v>#REF!</v>
      </c>
      <c r="L108" s="34" t="e">
        <f t="shared" si="29"/>
        <v>#REF!</v>
      </c>
      <c r="M108" s="26" t="e">
        <f t="shared" si="9"/>
        <v>#REF!</v>
      </c>
      <c r="N108" s="24"/>
      <c r="O108" s="27"/>
      <c r="P108" s="24" t="s">
        <v>42</v>
      </c>
      <c r="Q108" s="160" t="e">
        <f t="shared" si="32"/>
        <v>#REF!</v>
      </c>
      <c r="R108" s="160"/>
      <c r="S108" s="39" t="e">
        <f t="shared" si="30"/>
        <v>#REF!</v>
      </c>
      <c r="T108" s="63" t="e">
        <f t="shared" si="33"/>
        <v>#REF!</v>
      </c>
      <c r="U108" s="161" t="str">
        <f t="shared" si="2"/>
        <v/>
      </c>
      <c r="V108" s="161"/>
      <c r="W108" s="71" t="e">
        <f t="shared" si="11"/>
        <v>#REF!</v>
      </c>
      <c r="X108" s="24"/>
      <c r="Y108" s="27"/>
      <c r="Z108" s="61"/>
      <c r="AA108" s="89">
        <f t="shared" si="24"/>
        <v>-0.02</v>
      </c>
      <c r="AB108" s="172" t="str">
        <f>IF(Y108="","",ROUNDDOWN((IF(P108="売",Q108-AA108,AA108-Q108))*W108*10000000/81,0))</f>
        <v/>
      </c>
      <c r="AC108" s="172"/>
      <c r="AD108" s="164" t="str">
        <f t="shared" si="34"/>
        <v/>
      </c>
      <c r="AE108" s="164"/>
      <c r="AF108" s="1">
        <v>1</v>
      </c>
      <c r="AH108" t="s">
        <v>54</v>
      </c>
      <c r="AI108" t="s">
        <v>54</v>
      </c>
      <c r="AM108" t="e">
        <f t="shared" si="31"/>
        <v>#REF!</v>
      </c>
      <c r="AN108" t="e">
        <f t="shared" si="36"/>
        <v>#REF!</v>
      </c>
      <c r="AO108" t="e">
        <f t="shared" si="26"/>
        <v>#REF!</v>
      </c>
      <c r="AP108" t="e">
        <f t="shared" si="27"/>
        <v>#REF!</v>
      </c>
      <c r="AQ108" s="68" t="e">
        <f t="shared" si="37"/>
        <v>#REF!</v>
      </c>
    </row>
  </sheetData>
  <sheetProtection selectLockedCells="1" selectUnlockedCells="1"/>
  <mergeCells count="540">
    <mergeCell ref="C107:D107"/>
    <mergeCell ref="Q107:R107"/>
    <mergeCell ref="U107:V107"/>
    <mergeCell ref="AB107:AC107"/>
    <mergeCell ref="AD107:AE107"/>
    <mergeCell ref="C108:D108"/>
    <mergeCell ref="Q108:R108"/>
    <mergeCell ref="U108:V108"/>
    <mergeCell ref="AB108:AC108"/>
    <mergeCell ref="AD108:AE108"/>
    <mergeCell ref="C105:D105"/>
    <mergeCell ref="Q105:R105"/>
    <mergeCell ref="U105:V105"/>
    <mergeCell ref="AB105:AC105"/>
    <mergeCell ref="AD105:AE105"/>
    <mergeCell ref="C106:D106"/>
    <mergeCell ref="Q106:R106"/>
    <mergeCell ref="U106:V106"/>
    <mergeCell ref="AB106:AC106"/>
    <mergeCell ref="AD106:AE106"/>
    <mergeCell ref="C103:D103"/>
    <mergeCell ref="Q103:R103"/>
    <mergeCell ref="U103:V103"/>
    <mergeCell ref="AB103:AC103"/>
    <mergeCell ref="AD103:AE103"/>
    <mergeCell ref="C104:D104"/>
    <mergeCell ref="Q104:R104"/>
    <mergeCell ref="U104:V104"/>
    <mergeCell ref="AB104:AC104"/>
    <mergeCell ref="AD104:AE104"/>
    <mergeCell ref="C101:D101"/>
    <mergeCell ref="Q101:R101"/>
    <mergeCell ref="U101:V101"/>
    <mergeCell ref="AB101:AC101"/>
    <mergeCell ref="AD101:AE101"/>
    <mergeCell ref="C102:D102"/>
    <mergeCell ref="Q102:R102"/>
    <mergeCell ref="U102:V102"/>
    <mergeCell ref="AB102:AC102"/>
    <mergeCell ref="AD102:AE102"/>
    <mergeCell ref="C99:D99"/>
    <mergeCell ref="Q99:R99"/>
    <mergeCell ref="U99:V99"/>
    <mergeCell ref="AB99:AC99"/>
    <mergeCell ref="AD99:AE99"/>
    <mergeCell ref="C100:D100"/>
    <mergeCell ref="Q100:R100"/>
    <mergeCell ref="U100:V100"/>
    <mergeCell ref="AB100:AC100"/>
    <mergeCell ref="AD100:AE100"/>
    <mergeCell ref="C97:D97"/>
    <mergeCell ref="Q97:R97"/>
    <mergeCell ref="U97:V97"/>
    <mergeCell ref="AB97:AC97"/>
    <mergeCell ref="AD97:AE97"/>
    <mergeCell ref="C98:D98"/>
    <mergeCell ref="Q98:R98"/>
    <mergeCell ref="U98:V98"/>
    <mergeCell ref="AB98:AC98"/>
    <mergeCell ref="AD98:AE98"/>
    <mergeCell ref="C95:D95"/>
    <mergeCell ref="Q95:R95"/>
    <mergeCell ref="U95:V95"/>
    <mergeCell ref="AB95:AC95"/>
    <mergeCell ref="AD95:AE95"/>
    <mergeCell ref="C96:D96"/>
    <mergeCell ref="Q96:R96"/>
    <mergeCell ref="U96:V96"/>
    <mergeCell ref="AB96:AC96"/>
    <mergeCell ref="AD96:AE96"/>
    <mergeCell ref="C93:D93"/>
    <mergeCell ref="Q93:R93"/>
    <mergeCell ref="U93:V93"/>
    <mergeCell ref="AB93:AC93"/>
    <mergeCell ref="AD93:AE93"/>
    <mergeCell ref="C94:D94"/>
    <mergeCell ref="Q94:R94"/>
    <mergeCell ref="U94:V94"/>
    <mergeCell ref="AB94:AC94"/>
    <mergeCell ref="AD94:AE94"/>
    <mergeCell ref="C91:D91"/>
    <mergeCell ref="Q91:R91"/>
    <mergeCell ref="U91:V91"/>
    <mergeCell ref="AB91:AC91"/>
    <mergeCell ref="AD91:AE91"/>
    <mergeCell ref="C92:D92"/>
    <mergeCell ref="Q92:R92"/>
    <mergeCell ref="U92:V92"/>
    <mergeCell ref="AB92:AC92"/>
    <mergeCell ref="AD92:AE92"/>
    <mergeCell ref="C89:D89"/>
    <mergeCell ref="Q89:R89"/>
    <mergeCell ref="U89:V89"/>
    <mergeCell ref="AB89:AC89"/>
    <mergeCell ref="AD89:AE89"/>
    <mergeCell ref="C90:D90"/>
    <mergeCell ref="Q90:R90"/>
    <mergeCell ref="U90:V90"/>
    <mergeCell ref="AB90:AC90"/>
    <mergeCell ref="AD90:AE90"/>
    <mergeCell ref="C87:D87"/>
    <mergeCell ref="Q87:R87"/>
    <mergeCell ref="U87:V87"/>
    <mergeCell ref="AB87:AC87"/>
    <mergeCell ref="AD87:AE87"/>
    <mergeCell ref="C88:D88"/>
    <mergeCell ref="Q88:R88"/>
    <mergeCell ref="U88:V88"/>
    <mergeCell ref="AB88:AC88"/>
    <mergeCell ref="AD88:AE88"/>
    <mergeCell ref="C85:D85"/>
    <mergeCell ref="Q85:R85"/>
    <mergeCell ref="U85:V85"/>
    <mergeCell ref="AB85:AC85"/>
    <mergeCell ref="AD85:AE85"/>
    <mergeCell ref="C86:D86"/>
    <mergeCell ref="Q86:R86"/>
    <mergeCell ref="U86:V86"/>
    <mergeCell ref="AB86:AC86"/>
    <mergeCell ref="AD86:AE86"/>
    <mergeCell ref="C83:D83"/>
    <mergeCell ref="Q83:R83"/>
    <mergeCell ref="U83:V83"/>
    <mergeCell ref="AB83:AC83"/>
    <mergeCell ref="AD83:AE83"/>
    <mergeCell ref="C84:D84"/>
    <mergeCell ref="Q84:R84"/>
    <mergeCell ref="U84:V84"/>
    <mergeCell ref="AB84:AC84"/>
    <mergeCell ref="AD84:AE84"/>
    <mergeCell ref="C81:D81"/>
    <mergeCell ref="Q81:R81"/>
    <mergeCell ref="U81:V81"/>
    <mergeCell ref="AB81:AC81"/>
    <mergeCell ref="AD81:AE81"/>
    <mergeCell ref="C82:D82"/>
    <mergeCell ref="Q82:R82"/>
    <mergeCell ref="U82:V82"/>
    <mergeCell ref="AB82:AC82"/>
    <mergeCell ref="AD82:AE82"/>
    <mergeCell ref="C79:D79"/>
    <mergeCell ref="Q79:R79"/>
    <mergeCell ref="U79:V79"/>
    <mergeCell ref="AB79:AC79"/>
    <mergeCell ref="AD79:AE79"/>
    <mergeCell ref="C80:D80"/>
    <mergeCell ref="Q80:R80"/>
    <mergeCell ref="U80:V80"/>
    <mergeCell ref="AB80:AC80"/>
    <mergeCell ref="AD80:AE80"/>
    <mergeCell ref="C77:D77"/>
    <mergeCell ref="Q77:R77"/>
    <mergeCell ref="U77:V77"/>
    <mergeCell ref="AB77:AC77"/>
    <mergeCell ref="AD77:AE77"/>
    <mergeCell ref="C78:D78"/>
    <mergeCell ref="Q78:R78"/>
    <mergeCell ref="U78:V78"/>
    <mergeCell ref="AB78:AC78"/>
    <mergeCell ref="AD78:AE78"/>
    <mergeCell ref="C75:D75"/>
    <mergeCell ref="Q75:R75"/>
    <mergeCell ref="U75:V75"/>
    <mergeCell ref="AB75:AC75"/>
    <mergeCell ref="AD75:AE75"/>
    <mergeCell ref="C76:D76"/>
    <mergeCell ref="Q76:R76"/>
    <mergeCell ref="U76:V76"/>
    <mergeCell ref="AB76:AC76"/>
    <mergeCell ref="AD76:AE76"/>
    <mergeCell ref="C73:D73"/>
    <mergeCell ref="Q73:R73"/>
    <mergeCell ref="U73:V73"/>
    <mergeCell ref="AB73:AC73"/>
    <mergeCell ref="AD73:AE73"/>
    <mergeCell ref="C74:D74"/>
    <mergeCell ref="Q74:R74"/>
    <mergeCell ref="U74:V74"/>
    <mergeCell ref="AB74:AC74"/>
    <mergeCell ref="AD74:AE74"/>
    <mergeCell ref="C71:D71"/>
    <mergeCell ref="Q71:R71"/>
    <mergeCell ref="U71:V71"/>
    <mergeCell ref="AB71:AC71"/>
    <mergeCell ref="AD71:AE71"/>
    <mergeCell ref="C72:D72"/>
    <mergeCell ref="Q72:R72"/>
    <mergeCell ref="U72:V72"/>
    <mergeCell ref="AB72:AC72"/>
    <mergeCell ref="AD72:AE72"/>
    <mergeCell ref="C69:D69"/>
    <mergeCell ref="Q69:R69"/>
    <mergeCell ref="U69:V69"/>
    <mergeCell ref="AB69:AC69"/>
    <mergeCell ref="AD69:AE69"/>
    <mergeCell ref="C70:D70"/>
    <mergeCell ref="Q70:R70"/>
    <mergeCell ref="U70:V70"/>
    <mergeCell ref="AB70:AC70"/>
    <mergeCell ref="AD70:AE70"/>
    <mergeCell ref="C67:D67"/>
    <mergeCell ref="Q67:R67"/>
    <mergeCell ref="U67:V67"/>
    <mergeCell ref="AB67:AC67"/>
    <mergeCell ref="AD67:AE67"/>
    <mergeCell ref="C68:D68"/>
    <mergeCell ref="Q68:R68"/>
    <mergeCell ref="U68:V68"/>
    <mergeCell ref="AB68:AC68"/>
    <mergeCell ref="AD68:AE68"/>
    <mergeCell ref="C65:D65"/>
    <mergeCell ref="Q65:R65"/>
    <mergeCell ref="U65:V65"/>
    <mergeCell ref="AB65:AC65"/>
    <mergeCell ref="AD65:AE65"/>
    <mergeCell ref="C66:D66"/>
    <mergeCell ref="Q66:R66"/>
    <mergeCell ref="U66:V66"/>
    <mergeCell ref="AB66:AC66"/>
    <mergeCell ref="AD66:AE66"/>
    <mergeCell ref="C63:D63"/>
    <mergeCell ref="Q63:R63"/>
    <mergeCell ref="U63:V63"/>
    <mergeCell ref="AB63:AC63"/>
    <mergeCell ref="AD63:AE63"/>
    <mergeCell ref="C64:D64"/>
    <mergeCell ref="Q64:R64"/>
    <mergeCell ref="U64:V64"/>
    <mergeCell ref="AB64:AC64"/>
    <mergeCell ref="AD64:AE64"/>
    <mergeCell ref="C61:D61"/>
    <mergeCell ref="Q61:R61"/>
    <mergeCell ref="U61:V61"/>
    <mergeCell ref="AB61:AC61"/>
    <mergeCell ref="AD61:AE61"/>
    <mergeCell ref="C62:D62"/>
    <mergeCell ref="Q62:R62"/>
    <mergeCell ref="U62:V62"/>
    <mergeCell ref="AB62:AC62"/>
    <mergeCell ref="AD62:AE62"/>
    <mergeCell ref="C59:D59"/>
    <mergeCell ref="Q59:R59"/>
    <mergeCell ref="U59:V59"/>
    <mergeCell ref="AB59:AC59"/>
    <mergeCell ref="AD59:AE59"/>
    <mergeCell ref="C60:D60"/>
    <mergeCell ref="Q60:R60"/>
    <mergeCell ref="U60:V60"/>
    <mergeCell ref="AB60:AC60"/>
    <mergeCell ref="AD60:AE60"/>
    <mergeCell ref="C57:D57"/>
    <mergeCell ref="Q57:R57"/>
    <mergeCell ref="U57:V57"/>
    <mergeCell ref="AB57:AC57"/>
    <mergeCell ref="AD57:AE57"/>
    <mergeCell ref="C58:D58"/>
    <mergeCell ref="Q58:R58"/>
    <mergeCell ref="U58:V58"/>
    <mergeCell ref="AB58:AC58"/>
    <mergeCell ref="AD58:AE58"/>
    <mergeCell ref="C55:D55"/>
    <mergeCell ref="Q55:R55"/>
    <mergeCell ref="U55:V55"/>
    <mergeCell ref="AB55:AC55"/>
    <mergeCell ref="AD55:AE55"/>
    <mergeCell ref="C56:D56"/>
    <mergeCell ref="Q56:R56"/>
    <mergeCell ref="U56:V56"/>
    <mergeCell ref="AB56:AC56"/>
    <mergeCell ref="AD56:AE56"/>
    <mergeCell ref="C53:D53"/>
    <mergeCell ref="Q53:R53"/>
    <mergeCell ref="U53:V53"/>
    <mergeCell ref="AB53:AC53"/>
    <mergeCell ref="AD53:AE53"/>
    <mergeCell ref="C54:D54"/>
    <mergeCell ref="Q54:R54"/>
    <mergeCell ref="U54:V54"/>
    <mergeCell ref="AB54:AC54"/>
    <mergeCell ref="AD54:AE54"/>
    <mergeCell ref="C51:D51"/>
    <mergeCell ref="Q51:R51"/>
    <mergeCell ref="U51:V51"/>
    <mergeCell ref="AB51:AC51"/>
    <mergeCell ref="AD51:AE51"/>
    <mergeCell ref="C52:D52"/>
    <mergeCell ref="Q52:R52"/>
    <mergeCell ref="U52:V52"/>
    <mergeCell ref="AB52:AC52"/>
    <mergeCell ref="AD52:AE52"/>
    <mergeCell ref="C49:D49"/>
    <mergeCell ref="Q49:R49"/>
    <mergeCell ref="U49:V49"/>
    <mergeCell ref="AB49:AC49"/>
    <mergeCell ref="AD49:AE49"/>
    <mergeCell ref="C50:D50"/>
    <mergeCell ref="Q50:R50"/>
    <mergeCell ref="U50:V50"/>
    <mergeCell ref="AB50:AC50"/>
    <mergeCell ref="AD50:AE50"/>
    <mergeCell ref="C47:D47"/>
    <mergeCell ref="Q47:R47"/>
    <mergeCell ref="U47:V47"/>
    <mergeCell ref="AB47:AC47"/>
    <mergeCell ref="AD47:AE47"/>
    <mergeCell ref="C48:D48"/>
    <mergeCell ref="Q48:R48"/>
    <mergeCell ref="U48:V48"/>
    <mergeCell ref="AB48:AC48"/>
    <mergeCell ref="AD48:AE48"/>
    <mergeCell ref="C45:D45"/>
    <mergeCell ref="Q45:R45"/>
    <mergeCell ref="U45:V45"/>
    <mergeCell ref="AB45:AC45"/>
    <mergeCell ref="AD45:AE45"/>
    <mergeCell ref="C46:D46"/>
    <mergeCell ref="Q46:R46"/>
    <mergeCell ref="U46:V46"/>
    <mergeCell ref="AB46:AC46"/>
    <mergeCell ref="AD46:AE46"/>
    <mergeCell ref="C43:D43"/>
    <mergeCell ref="Q43:R43"/>
    <mergeCell ref="U43:V43"/>
    <mergeCell ref="AB43:AC43"/>
    <mergeCell ref="AD43:AE43"/>
    <mergeCell ref="C44:D44"/>
    <mergeCell ref="Q44:R44"/>
    <mergeCell ref="U44:V44"/>
    <mergeCell ref="AB44:AC44"/>
    <mergeCell ref="AD44:AE44"/>
    <mergeCell ref="C41:D41"/>
    <mergeCell ref="Q41:R41"/>
    <mergeCell ref="U41:V41"/>
    <mergeCell ref="AB41:AC41"/>
    <mergeCell ref="AD41:AE41"/>
    <mergeCell ref="C42:D42"/>
    <mergeCell ref="Q42:R42"/>
    <mergeCell ref="U42:V42"/>
    <mergeCell ref="AB42:AC42"/>
    <mergeCell ref="AD42:AE42"/>
    <mergeCell ref="C39:D39"/>
    <mergeCell ref="Q39:R39"/>
    <mergeCell ref="U39:V39"/>
    <mergeCell ref="AB39:AC39"/>
    <mergeCell ref="AD39:AE39"/>
    <mergeCell ref="C40:D40"/>
    <mergeCell ref="Q40:R40"/>
    <mergeCell ref="U40:V40"/>
    <mergeCell ref="AB40:AC40"/>
    <mergeCell ref="AD40:AE40"/>
    <mergeCell ref="C37:D37"/>
    <mergeCell ref="Q37:R37"/>
    <mergeCell ref="U37:V37"/>
    <mergeCell ref="AB37:AC37"/>
    <mergeCell ref="AD37:AE37"/>
    <mergeCell ref="C38:D38"/>
    <mergeCell ref="Q38:R38"/>
    <mergeCell ref="U38:V38"/>
    <mergeCell ref="AB38:AC38"/>
    <mergeCell ref="AD38:AE38"/>
    <mergeCell ref="C35:D35"/>
    <mergeCell ref="Q35:R35"/>
    <mergeCell ref="U35:V35"/>
    <mergeCell ref="AB35:AC35"/>
    <mergeCell ref="AD35:AE35"/>
    <mergeCell ref="C36:D36"/>
    <mergeCell ref="Q36:R36"/>
    <mergeCell ref="U36:V36"/>
    <mergeCell ref="AB36:AC36"/>
    <mergeCell ref="AD36:AE36"/>
    <mergeCell ref="C33:D33"/>
    <mergeCell ref="Q33:R33"/>
    <mergeCell ref="U33:V33"/>
    <mergeCell ref="AB33:AC33"/>
    <mergeCell ref="AD33:AE33"/>
    <mergeCell ref="C34:D34"/>
    <mergeCell ref="Q34:R34"/>
    <mergeCell ref="U34:V34"/>
    <mergeCell ref="AB34:AC34"/>
    <mergeCell ref="AD34:AE34"/>
    <mergeCell ref="C31:D31"/>
    <mergeCell ref="Q31:R31"/>
    <mergeCell ref="U31:V31"/>
    <mergeCell ref="AB31:AC31"/>
    <mergeCell ref="AD31:AE31"/>
    <mergeCell ref="C32:D32"/>
    <mergeCell ref="Q32:R32"/>
    <mergeCell ref="U32:V32"/>
    <mergeCell ref="AB32:AC32"/>
    <mergeCell ref="AD32:AE32"/>
    <mergeCell ref="C29:D29"/>
    <mergeCell ref="Q29:R29"/>
    <mergeCell ref="U29:V29"/>
    <mergeCell ref="AB29:AC29"/>
    <mergeCell ref="AD29:AE29"/>
    <mergeCell ref="C30:D30"/>
    <mergeCell ref="Q30:R30"/>
    <mergeCell ref="U30:V30"/>
    <mergeCell ref="AB30:AC30"/>
    <mergeCell ref="AD30:AE30"/>
    <mergeCell ref="C27:D27"/>
    <mergeCell ref="Q27:R27"/>
    <mergeCell ref="U27:V27"/>
    <mergeCell ref="AB27:AC27"/>
    <mergeCell ref="AD27:AE27"/>
    <mergeCell ref="C28:D28"/>
    <mergeCell ref="Q28:R28"/>
    <mergeCell ref="U28:V28"/>
    <mergeCell ref="AB28:AC28"/>
    <mergeCell ref="AD28:AE28"/>
    <mergeCell ref="C25:D25"/>
    <mergeCell ref="Q25:R25"/>
    <mergeCell ref="U25:V25"/>
    <mergeCell ref="AB25:AC25"/>
    <mergeCell ref="AD25:AE25"/>
    <mergeCell ref="C26:D26"/>
    <mergeCell ref="Q26:R26"/>
    <mergeCell ref="U26:V26"/>
    <mergeCell ref="AB26:AC26"/>
    <mergeCell ref="AD26:AE26"/>
    <mergeCell ref="C23:D23"/>
    <mergeCell ref="Q23:R23"/>
    <mergeCell ref="U23:V23"/>
    <mergeCell ref="AB23:AC23"/>
    <mergeCell ref="AD23:AE23"/>
    <mergeCell ref="C24:D24"/>
    <mergeCell ref="Q24:R24"/>
    <mergeCell ref="U24:V24"/>
    <mergeCell ref="AB24:AC24"/>
    <mergeCell ref="AD24:AE24"/>
    <mergeCell ref="C21:D21"/>
    <mergeCell ref="Q21:R21"/>
    <mergeCell ref="U21:V21"/>
    <mergeCell ref="AB21:AC21"/>
    <mergeCell ref="AD21:AE21"/>
    <mergeCell ref="C22:D22"/>
    <mergeCell ref="Q22:R22"/>
    <mergeCell ref="U22:V22"/>
    <mergeCell ref="AB22:AC22"/>
    <mergeCell ref="AD22:AE22"/>
    <mergeCell ref="C19:D19"/>
    <mergeCell ref="Q19:R19"/>
    <mergeCell ref="U19:V19"/>
    <mergeCell ref="AB19:AC19"/>
    <mergeCell ref="AD19:AE19"/>
    <mergeCell ref="C20:D20"/>
    <mergeCell ref="Q20:R20"/>
    <mergeCell ref="U20:V20"/>
    <mergeCell ref="AB20:AC20"/>
    <mergeCell ref="AD20:AE20"/>
    <mergeCell ref="C17:D17"/>
    <mergeCell ref="Q17:R17"/>
    <mergeCell ref="U17:V17"/>
    <mergeCell ref="AB17:AC17"/>
    <mergeCell ref="AD17:AE17"/>
    <mergeCell ref="C18:D18"/>
    <mergeCell ref="Q18:R18"/>
    <mergeCell ref="U18:V18"/>
    <mergeCell ref="AB18:AC18"/>
    <mergeCell ref="AD18:AE18"/>
    <mergeCell ref="C15:D15"/>
    <mergeCell ref="Q15:R15"/>
    <mergeCell ref="U15:V15"/>
    <mergeCell ref="AB15:AC15"/>
    <mergeCell ref="AD15:AE15"/>
    <mergeCell ref="C16:D16"/>
    <mergeCell ref="Q16:R16"/>
    <mergeCell ref="U16:V16"/>
    <mergeCell ref="AB16:AC16"/>
    <mergeCell ref="AD16:AE16"/>
    <mergeCell ref="C13:D13"/>
    <mergeCell ref="Q13:R13"/>
    <mergeCell ref="U13:V13"/>
    <mergeCell ref="AB13:AC13"/>
    <mergeCell ref="AD13:AE13"/>
    <mergeCell ref="C14:D14"/>
    <mergeCell ref="Q14:R14"/>
    <mergeCell ref="U14:V14"/>
    <mergeCell ref="AB14:AC14"/>
    <mergeCell ref="AD14:AE14"/>
    <mergeCell ref="C11:D11"/>
    <mergeCell ref="Q11:R11"/>
    <mergeCell ref="U11:V11"/>
    <mergeCell ref="AB11:AC11"/>
    <mergeCell ref="AD11:AE11"/>
    <mergeCell ref="C12:D12"/>
    <mergeCell ref="Q12:R12"/>
    <mergeCell ref="U12:V12"/>
    <mergeCell ref="AB12:AC12"/>
    <mergeCell ref="AD12:AE12"/>
    <mergeCell ref="C9:D9"/>
    <mergeCell ref="Q9:R9"/>
    <mergeCell ref="U9:V9"/>
    <mergeCell ref="AB9:AC9"/>
    <mergeCell ref="AD9:AE9"/>
    <mergeCell ref="C10:D10"/>
    <mergeCell ref="Q10:R10"/>
    <mergeCell ref="U10:V10"/>
    <mergeCell ref="AB10:AC10"/>
    <mergeCell ref="AD10:AE10"/>
    <mergeCell ref="M7:M8"/>
    <mergeCell ref="N7:R7"/>
    <mergeCell ref="T7:V7"/>
    <mergeCell ref="W7:W8"/>
    <mergeCell ref="X7:AA7"/>
    <mergeCell ref="AB7:AE7"/>
    <mergeCell ref="Q8:R8"/>
    <mergeCell ref="U8:V8"/>
    <mergeCell ref="AB8:AC8"/>
    <mergeCell ref="AD8:AE8"/>
    <mergeCell ref="B7:B8"/>
    <mergeCell ref="C7:D8"/>
    <mergeCell ref="E7:E8"/>
    <mergeCell ref="F7:F8"/>
    <mergeCell ref="G7:G8"/>
    <mergeCell ref="H7:H8"/>
    <mergeCell ref="J7:J8"/>
    <mergeCell ref="K7:K8"/>
    <mergeCell ref="L7:L8"/>
    <mergeCell ref="I7:I8"/>
    <mergeCell ref="B4:C4"/>
    <mergeCell ref="D4:N4"/>
    <mergeCell ref="O4:P4"/>
    <mergeCell ref="Q4:R4"/>
    <mergeCell ref="T4:U4"/>
    <mergeCell ref="V4:W4"/>
    <mergeCell ref="X4:Y4"/>
    <mergeCell ref="T5:U5"/>
    <mergeCell ref="V5:W5"/>
    <mergeCell ref="B2:C2"/>
    <mergeCell ref="D2:N2"/>
    <mergeCell ref="O2:P2"/>
    <mergeCell ref="Q2:R2"/>
    <mergeCell ref="T2:U2"/>
    <mergeCell ref="V2:W2"/>
    <mergeCell ref="X2:Y2"/>
    <mergeCell ref="B3:C3"/>
    <mergeCell ref="D3:R3"/>
    <mergeCell ref="T3:U3"/>
    <mergeCell ref="V3:AA3"/>
  </mergeCells>
  <phoneticPr fontId="11"/>
  <conditionalFormatting sqref="P46">
    <cfRule type="cellIs" dxfId="31" priority="17" stopIfTrue="1" operator="equal">
      <formula>"買"</formula>
    </cfRule>
    <cfRule type="cellIs" dxfId="30" priority="18" stopIfTrue="1" operator="equal">
      <formula>"売"</formula>
    </cfRule>
  </conditionalFormatting>
  <conditionalFormatting sqref="P9:P11 P47:P56 P14:P41 P44:P45 P58:P108">
    <cfRule type="cellIs" dxfId="29" priority="19" stopIfTrue="1" operator="equal">
      <formula>"買"</formula>
    </cfRule>
    <cfRule type="cellIs" dxfId="28" priority="20" stopIfTrue="1" operator="equal">
      <formula>"売"</formula>
    </cfRule>
  </conditionalFormatting>
  <conditionalFormatting sqref="P12">
    <cfRule type="cellIs" dxfId="27" priority="21" stopIfTrue="1" operator="equal">
      <formula>"買"</formula>
    </cfRule>
    <cfRule type="cellIs" dxfId="26" priority="22" stopIfTrue="1" operator="equal">
      <formula>"売"</formula>
    </cfRule>
  </conditionalFormatting>
  <conditionalFormatting sqref="P42:P43">
    <cfRule type="cellIs" dxfId="25" priority="15" stopIfTrue="1" operator="equal">
      <formula>"買"</formula>
    </cfRule>
    <cfRule type="cellIs" dxfId="24" priority="16" stopIfTrue="1" operator="equal">
      <formula>"売"</formula>
    </cfRule>
  </conditionalFormatting>
  <conditionalFormatting sqref="P57">
    <cfRule type="cellIs" dxfId="23" priority="13" stopIfTrue="1" operator="equal">
      <formula>"買"</formula>
    </cfRule>
    <cfRule type="cellIs" dxfId="22" priority="14" stopIfTrue="1" operator="equal">
      <formula>"売"</formula>
    </cfRule>
  </conditionalFormatting>
  <conditionalFormatting sqref="P13">
    <cfRule type="cellIs" dxfId="21" priority="1" stopIfTrue="1" operator="equal">
      <formula>"買"</formula>
    </cfRule>
    <cfRule type="cellIs" dxfId="20" priority="2" stopIfTrue="1" operator="equal">
      <formula>"売"</formula>
    </cfRule>
  </conditionalFormatting>
  <dataValidations count="1">
    <dataValidation type="list" operator="equal" allowBlank="1" showErrorMessage="1" sqref="P9:P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08"/>
  <sheetViews>
    <sheetView zoomScale="55" zoomScaleNormal="5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W23" sqref="AW23"/>
    </sheetView>
  </sheetViews>
  <sheetFormatPr defaultRowHeight="15.75" customHeight="1" x14ac:dyDescent="0.2"/>
  <cols>
    <col min="1" max="1" width="2.90625" style="100" customWidth="1"/>
    <col min="2" max="4" width="6.6328125" style="100" customWidth="1"/>
    <col min="5" max="8" width="8.7265625" style="100" hidden="1" customWidth="1"/>
    <col min="9" max="9" width="10.6328125" style="100" hidden="1" customWidth="1"/>
    <col min="10" max="13" width="8.7265625" style="100" hidden="1" customWidth="1"/>
    <col min="14" max="18" width="6.6328125" style="100" customWidth="1"/>
    <col min="19" max="19" width="11.26953125" style="100" customWidth="1"/>
    <col min="20" max="22" width="6.6328125" style="100" customWidth="1"/>
    <col min="23" max="23" width="10.90625" style="100" customWidth="1"/>
    <col min="24" max="25" width="6.6328125" style="100" customWidth="1"/>
    <col min="26" max="26" width="7.7265625" style="53" customWidth="1"/>
    <col min="27" max="27" width="9.7265625" style="100" customWidth="1"/>
    <col min="28" max="28" width="6.6328125" style="100" customWidth="1"/>
    <col min="29" max="30" width="8.7265625" style="100"/>
    <col min="31" max="31" width="12.90625" style="100" bestFit="1" customWidth="1"/>
    <col min="32" max="33" width="12.90625" style="1" hidden="1" customWidth="1"/>
    <col min="34" max="34" width="8.7265625" style="100" hidden="1" customWidth="1"/>
    <col min="35" max="35" width="42.36328125" style="100" hidden="1" customWidth="1"/>
    <col min="36" max="37" width="16.81640625" style="100" hidden="1" customWidth="1"/>
    <col min="38" max="38" width="10.36328125" style="100" hidden="1" customWidth="1"/>
    <col min="39" max="40" width="12.54296875" style="100" hidden="1" customWidth="1"/>
    <col min="41" max="44" width="8.7265625" style="100" hidden="1" customWidth="1"/>
    <col min="45" max="45" width="0" style="100" hidden="1" customWidth="1"/>
    <col min="46" max="16384" width="8.7265625" style="100"/>
  </cols>
  <sheetData>
    <row r="2" spans="2:45" ht="15.75" customHeight="1" x14ac:dyDescent="0.2">
      <c r="B2" s="137" t="s">
        <v>0</v>
      </c>
      <c r="C2" s="137"/>
      <c r="D2" s="138" t="s">
        <v>64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7" t="s">
        <v>1</v>
      </c>
      <c r="P2" s="137"/>
      <c r="Q2" s="139" t="s">
        <v>2</v>
      </c>
      <c r="R2" s="139"/>
      <c r="S2" s="99"/>
      <c r="T2" s="137" t="s">
        <v>3</v>
      </c>
      <c r="U2" s="137"/>
      <c r="V2" s="140">
        <f>C9</f>
        <v>1000000</v>
      </c>
      <c r="W2" s="140"/>
      <c r="X2" s="137" t="s">
        <v>4</v>
      </c>
      <c r="Y2" s="137"/>
      <c r="Z2" s="54"/>
      <c r="AA2" s="36" t="e">
        <f>C108+AB108</f>
        <v>#VALUE!</v>
      </c>
      <c r="AB2" s="4"/>
      <c r="AC2" s="4"/>
      <c r="AD2" s="4"/>
      <c r="AE2" s="42"/>
      <c r="AF2" s="43"/>
      <c r="AG2" s="43"/>
      <c r="AH2" s="43"/>
    </row>
    <row r="3" spans="2:45" ht="67" customHeight="1" x14ac:dyDescent="0.2">
      <c r="B3" s="137" t="s">
        <v>5</v>
      </c>
      <c r="C3" s="137"/>
      <c r="D3" s="141" t="s">
        <v>111</v>
      </c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5"/>
      <c r="T3" s="137" t="s">
        <v>6</v>
      </c>
      <c r="U3" s="137"/>
      <c r="V3" s="141" t="s">
        <v>7</v>
      </c>
      <c r="W3" s="141"/>
      <c r="X3" s="141"/>
      <c r="Y3" s="141"/>
      <c r="Z3" s="141"/>
      <c r="AA3" s="141"/>
      <c r="AB3" s="4"/>
      <c r="AC3" s="72">
        <v>99</v>
      </c>
    </row>
    <row r="4" spans="2:45" ht="15.75" customHeight="1" x14ac:dyDescent="0.2">
      <c r="B4" s="137" t="s">
        <v>8</v>
      </c>
      <c r="C4" s="137"/>
      <c r="D4" s="142">
        <f>SUM($AB$9:$AC$984)</f>
        <v>-99333</v>
      </c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37" t="s">
        <v>9</v>
      </c>
      <c r="P4" s="137"/>
      <c r="Q4" s="143">
        <f>SUM($AD$9:$AE$108)</f>
        <v>-674.29999999998222</v>
      </c>
      <c r="R4" s="143"/>
      <c r="S4" s="99"/>
      <c r="T4" s="144" t="s">
        <v>10</v>
      </c>
      <c r="U4" s="144"/>
      <c r="V4" s="140">
        <f>MAX($C$9:$D$990)-C9</f>
        <v>14731</v>
      </c>
      <c r="W4" s="140"/>
      <c r="X4" s="144" t="s">
        <v>11</v>
      </c>
      <c r="Y4" s="144"/>
      <c r="Z4" s="55"/>
      <c r="AA4" s="37">
        <f>MIN($C$9:$D$990)-C9</f>
        <v>-131864</v>
      </c>
      <c r="AB4" s="4"/>
      <c r="AC4" s="4"/>
      <c r="AD4" s="4"/>
    </row>
    <row r="5" spans="2:45" ht="15.75" customHeight="1" x14ac:dyDescent="0.2">
      <c r="B5" s="98" t="s">
        <v>12</v>
      </c>
      <c r="C5" s="99">
        <f>COUNTIF($AB$9:$AB$981,"&gt;0")</f>
        <v>10</v>
      </c>
      <c r="D5" s="97" t="s">
        <v>13</v>
      </c>
      <c r="E5" s="97"/>
      <c r="F5" s="97"/>
      <c r="G5" s="97"/>
      <c r="H5" s="97"/>
      <c r="I5" s="97"/>
      <c r="J5" s="97"/>
      <c r="K5" s="97"/>
      <c r="L5" s="97"/>
      <c r="M5" s="97"/>
      <c r="N5" s="7">
        <f>COUNTIF($AB$9:$AB$981,"&lt;0")</f>
        <v>17</v>
      </c>
      <c r="O5" s="97" t="s">
        <v>14</v>
      </c>
      <c r="P5" s="99">
        <f>COUNTIF($AB$9:$AB$981,"=0")</f>
        <v>24</v>
      </c>
      <c r="Q5" s="97" t="s">
        <v>15</v>
      </c>
      <c r="R5" s="8">
        <f>C5/SUM(C5,N5,P5)</f>
        <v>0.19607843137254902</v>
      </c>
      <c r="S5" s="8"/>
      <c r="T5" s="145" t="s">
        <v>16</v>
      </c>
      <c r="U5" s="145"/>
      <c r="V5" s="139"/>
      <c r="W5" s="139"/>
      <c r="X5" s="9" t="s">
        <v>17</v>
      </c>
      <c r="Y5" s="10"/>
      <c r="Z5" s="56"/>
      <c r="AA5" s="38"/>
      <c r="AB5" s="4"/>
      <c r="AC5" s="4"/>
      <c r="AD5" s="4"/>
    </row>
    <row r="6" spans="2:45" ht="7.5" customHeight="1" x14ac:dyDescent="0.2">
      <c r="B6" s="11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4"/>
      <c r="O6" s="11"/>
      <c r="P6" s="14"/>
      <c r="Q6" s="11"/>
      <c r="R6" s="15"/>
      <c r="S6" s="15"/>
      <c r="T6" s="11"/>
      <c r="U6" s="11"/>
      <c r="V6" s="14"/>
      <c r="W6" s="14"/>
      <c r="X6" s="16"/>
      <c r="Y6" s="16"/>
      <c r="Z6" s="57"/>
      <c r="AA6" s="17"/>
      <c r="AB6" s="4"/>
      <c r="AC6" s="4"/>
      <c r="AD6" s="4"/>
    </row>
    <row r="7" spans="2:45" ht="15.75" customHeight="1" x14ac:dyDescent="0.2">
      <c r="B7" s="146" t="s">
        <v>18</v>
      </c>
      <c r="C7" s="147" t="s">
        <v>19</v>
      </c>
      <c r="D7" s="147"/>
      <c r="E7" s="148" t="s">
        <v>20</v>
      </c>
      <c r="F7" s="148" t="s">
        <v>21</v>
      </c>
      <c r="G7" s="148" t="s">
        <v>22</v>
      </c>
      <c r="H7" s="148" t="s">
        <v>23</v>
      </c>
      <c r="I7" s="149" t="s">
        <v>97</v>
      </c>
      <c r="J7" s="148" t="s">
        <v>24</v>
      </c>
      <c r="K7" s="148" t="s">
        <v>25</v>
      </c>
      <c r="L7" s="148" t="s">
        <v>88</v>
      </c>
      <c r="M7" s="148" t="s">
        <v>26</v>
      </c>
      <c r="N7" s="151" t="s">
        <v>27</v>
      </c>
      <c r="O7" s="151"/>
      <c r="P7" s="151"/>
      <c r="Q7" s="151"/>
      <c r="R7" s="151"/>
      <c r="S7" s="19" t="s">
        <v>28</v>
      </c>
      <c r="T7" s="152" t="s">
        <v>29</v>
      </c>
      <c r="U7" s="152"/>
      <c r="V7" s="152"/>
      <c r="W7" s="153" t="s">
        <v>30</v>
      </c>
      <c r="X7" s="154" t="s">
        <v>31</v>
      </c>
      <c r="Y7" s="154"/>
      <c r="Z7" s="154"/>
      <c r="AA7" s="154"/>
      <c r="AB7" s="155" t="s">
        <v>32</v>
      </c>
      <c r="AC7" s="155"/>
      <c r="AD7" s="155"/>
      <c r="AE7" s="155"/>
      <c r="AI7" s="100" t="s">
        <v>69</v>
      </c>
    </row>
    <row r="8" spans="2:45" ht="90.5" customHeight="1" x14ac:dyDescent="0.2">
      <c r="B8" s="146"/>
      <c r="C8" s="147"/>
      <c r="D8" s="147"/>
      <c r="E8" s="148"/>
      <c r="F8" s="148"/>
      <c r="G8" s="148"/>
      <c r="H8" s="148"/>
      <c r="I8" s="150"/>
      <c r="J8" s="148"/>
      <c r="K8" s="148"/>
      <c r="L8" s="148"/>
      <c r="M8" s="148"/>
      <c r="N8" s="95" t="s">
        <v>33</v>
      </c>
      <c r="O8" s="95" t="s">
        <v>34</v>
      </c>
      <c r="P8" s="95" t="s">
        <v>35</v>
      </c>
      <c r="Q8" s="156" t="s">
        <v>36</v>
      </c>
      <c r="R8" s="156"/>
      <c r="S8" s="19"/>
      <c r="T8" s="96" t="s">
        <v>81</v>
      </c>
      <c r="U8" s="157" t="s">
        <v>38</v>
      </c>
      <c r="V8" s="157"/>
      <c r="W8" s="153"/>
      <c r="X8" s="101" t="s">
        <v>33</v>
      </c>
      <c r="Y8" s="101" t="s">
        <v>34</v>
      </c>
      <c r="Z8" s="58" t="s">
        <v>58</v>
      </c>
      <c r="AA8" s="35" t="s">
        <v>58</v>
      </c>
      <c r="AB8" s="155" t="s">
        <v>39</v>
      </c>
      <c r="AC8" s="155"/>
      <c r="AD8" s="155" t="s">
        <v>37</v>
      </c>
      <c r="AE8" s="155"/>
      <c r="AF8" s="1" t="s">
        <v>55</v>
      </c>
      <c r="AG8" s="1" t="s">
        <v>82</v>
      </c>
      <c r="AH8" s="100" t="s">
        <v>40</v>
      </c>
      <c r="AI8" s="23" t="s">
        <v>53</v>
      </c>
      <c r="AJ8" s="23" t="s">
        <v>83</v>
      </c>
      <c r="AK8" s="23" t="s">
        <v>116</v>
      </c>
      <c r="AL8" s="23" t="s">
        <v>78</v>
      </c>
      <c r="AM8" s="100" t="s">
        <v>80</v>
      </c>
      <c r="AN8" s="100" t="s">
        <v>79</v>
      </c>
      <c r="AO8" s="100" t="s">
        <v>76</v>
      </c>
      <c r="AP8" s="100" t="s">
        <v>77</v>
      </c>
      <c r="AQ8" s="100" t="s">
        <v>75</v>
      </c>
    </row>
    <row r="9" spans="2:45" s="104" customFormat="1" ht="15.75" customHeight="1" x14ac:dyDescent="0.2">
      <c r="B9" s="103">
        <v>1</v>
      </c>
      <c r="C9" s="174">
        <v>1000000</v>
      </c>
      <c r="D9" s="175"/>
      <c r="E9" s="104">
        <v>76.894999999999996</v>
      </c>
      <c r="F9" s="104">
        <v>76.950999999999993</v>
      </c>
      <c r="G9" s="104">
        <v>76.832999999999998</v>
      </c>
      <c r="H9" s="104">
        <v>76.843000000000004</v>
      </c>
      <c r="I9" s="105" t="s">
        <v>112</v>
      </c>
      <c r="J9" s="104">
        <f t="shared" ref="J9:J108" si="0">ABS(E9-H9)</f>
        <v>5.1999999999992497E-2</v>
      </c>
      <c r="K9" s="106" t="str">
        <f t="shared" ref="K9:K108" si="1">IF(H9&gt;E9,"陽","陰")</f>
        <v>陰</v>
      </c>
      <c r="L9" s="104">
        <f>IF(P9="買",E9-G9,F9-E9)</f>
        <v>5.5999999999997385E-2</v>
      </c>
      <c r="M9" s="107" t="str">
        <f>IF(L9&gt;=J9*3,"OK","NG")</f>
        <v>NG</v>
      </c>
      <c r="N9" s="103">
        <v>2012</v>
      </c>
      <c r="O9" s="108">
        <v>42372</v>
      </c>
      <c r="P9" s="103" t="s">
        <v>41</v>
      </c>
      <c r="Q9" s="176">
        <f>IF(P9="買",F9,G9)</f>
        <v>76.832999999999998</v>
      </c>
      <c r="R9" s="176"/>
      <c r="S9" s="103"/>
      <c r="T9" s="103">
        <f>ABS((S9-Q9)*100)</f>
        <v>7683.3</v>
      </c>
      <c r="U9" s="174">
        <f t="shared" ref="U9:U108" si="2">IF(O9="","",C9*0.03)</f>
        <v>30000</v>
      </c>
      <c r="V9" s="174"/>
      <c r="W9" s="109">
        <f>IF(T9="","",ROUNDDOWN(U9/(T9/81)/100000,2))</f>
        <v>0</v>
      </c>
      <c r="X9" s="103">
        <v>2012</v>
      </c>
      <c r="Y9" s="108">
        <v>42405</v>
      </c>
      <c r="Z9" s="110">
        <v>76.819000000000003</v>
      </c>
      <c r="AA9" s="103">
        <f t="shared" ref="AA9:AA72" si="3">IF(P9="買",Z9-0.02,Z9+0.02)</f>
        <v>76.838999999999999</v>
      </c>
      <c r="AB9" s="177">
        <f>IF(Y9="","",ROUNDDOWN((IF(P9="売",Q9-AA9,AA9-Q9))*W9*10000000/81,0))</f>
        <v>0</v>
      </c>
      <c r="AC9" s="178"/>
      <c r="AD9" s="179">
        <f>IF(Y9="","",IF(AB9&lt;0,T9*(-1),IF(P9="買",(AA9-Q9)*100,(Q9-AA9)*100)))</f>
        <v>-0.60000000000002274</v>
      </c>
      <c r="AE9" s="179"/>
      <c r="AF9" s="111">
        <v>1</v>
      </c>
      <c r="AG9" s="111" t="s">
        <v>52</v>
      </c>
      <c r="AH9" s="104" t="s">
        <v>54</v>
      </c>
      <c r="AI9" s="104" t="s">
        <v>57</v>
      </c>
      <c r="AJ9" s="104" t="s">
        <v>52</v>
      </c>
      <c r="AK9" s="104">
        <v>2</v>
      </c>
      <c r="AL9" s="104">
        <v>76.605000000000004</v>
      </c>
      <c r="AM9" s="104">
        <f>ABS(Q9-AL9)</f>
        <v>0.22799999999999443</v>
      </c>
      <c r="AN9" s="104">
        <f>IF(AB9&gt;=0,AM9/AO9,"-")</f>
        <v>1.9322033898305431</v>
      </c>
      <c r="AO9" s="104">
        <f t="shared" ref="AO9:AO72" si="4">F9-G9</f>
        <v>0.117999999999995</v>
      </c>
      <c r="AP9" s="104">
        <f t="shared" ref="AP9:AP72" si="5">ABS(Q9-AA9)</f>
        <v>6.0000000000002274E-3</v>
      </c>
      <c r="AQ9" s="112">
        <f t="shared" ref="AQ9:AQ72" si="6">IF(AB9&gt;=0,AP9/AO9,"-")</f>
        <v>5.0847457627122727E-2</v>
      </c>
    </row>
    <row r="10" spans="2:45" s="79" customFormat="1" ht="15.75" customHeight="1" x14ac:dyDescent="0.2">
      <c r="B10" s="102">
        <v>2</v>
      </c>
      <c r="C10" s="159">
        <f>IF(AB9="","",C9+AB9)</f>
        <v>1000000</v>
      </c>
      <c r="D10" s="165"/>
      <c r="E10" s="86" t="e">
        <f>VLOOKUP($I10,#REF!,3,FALSE)</f>
        <v>#REF!</v>
      </c>
      <c r="F10" s="86">
        <v>76.903000000000006</v>
      </c>
      <c r="G10" s="86">
        <v>76.819000000000003</v>
      </c>
      <c r="H10" s="86" t="e">
        <f>VLOOKUP($I10,#REF!,6,FALSE)</f>
        <v>#REF!</v>
      </c>
      <c r="I10" s="85"/>
      <c r="J10" s="79" t="e">
        <f t="shared" si="0"/>
        <v>#REF!</v>
      </c>
      <c r="K10" s="69" t="e">
        <f t="shared" si="1"/>
        <v>#REF!</v>
      </c>
      <c r="L10" s="34" t="e">
        <f t="shared" ref="L10:L73" si="7">IF(P10="買",E10-G10,F10-E10)</f>
        <v>#REF!</v>
      </c>
      <c r="M10" s="82" t="e">
        <f t="shared" ref="M10:M108" si="8">IF(L10&gt;=J10*3,"OK","NG")</f>
        <v>#REF!</v>
      </c>
      <c r="N10" s="102">
        <v>2012</v>
      </c>
      <c r="O10" s="27">
        <v>42381</v>
      </c>
      <c r="P10" s="102" t="s">
        <v>41</v>
      </c>
      <c r="Q10" s="166">
        <f>IF(P10="買",F10,G10)</f>
        <v>76.819000000000003</v>
      </c>
      <c r="R10" s="167"/>
      <c r="S10" s="94">
        <f t="shared" ref="S10:S73" si="9">IF(P10="買",G10-0.02,F10+0.02)</f>
        <v>76.923000000000002</v>
      </c>
      <c r="T10" s="94">
        <f>ABS((S10-Q10)*100)</f>
        <v>10.39999999999992</v>
      </c>
      <c r="U10" s="168">
        <f t="shared" si="2"/>
        <v>30000</v>
      </c>
      <c r="V10" s="169"/>
      <c r="W10" s="71">
        <f t="shared" ref="W10:W108" si="10">IF(T10="","",ROUNDDOWN(U10/(T10/81)/100000,2))</f>
        <v>2.33</v>
      </c>
      <c r="X10" s="102"/>
      <c r="Y10" s="27">
        <v>42381</v>
      </c>
      <c r="Z10" s="60"/>
      <c r="AA10" s="94">
        <v>76.923000000000002</v>
      </c>
      <c r="AB10" s="162">
        <f t="shared" ref="AB10:AB37" si="11">IF(Y10="","",ROUNDDOWN((IF(P10="売",Q10-AA10,AA10-Q10))*W10*10000000/81,0))</f>
        <v>-29916</v>
      </c>
      <c r="AC10" s="163"/>
      <c r="AD10" s="170">
        <f>IF(Y10="","",IF(AB10&lt;0,T10*(-1),IF(P10="買",(AA10-Q10)*100,(Q10-AA10)*100)))</f>
        <v>-10.39999999999992</v>
      </c>
      <c r="AE10" s="171"/>
      <c r="AF10" s="83">
        <v>1</v>
      </c>
      <c r="AG10" s="83" t="s">
        <v>52</v>
      </c>
      <c r="AH10" s="79" t="s">
        <v>54</v>
      </c>
      <c r="AI10" s="79" t="s">
        <v>54</v>
      </c>
      <c r="AJ10" s="79" t="s">
        <v>54</v>
      </c>
      <c r="AK10" s="79">
        <v>12</v>
      </c>
      <c r="AL10" s="79">
        <v>76.811999999999998</v>
      </c>
      <c r="AM10" s="79">
        <f t="shared" ref="AM10:AM73" si="12">ABS(Q10-AL10)</f>
        <v>7.0000000000050022E-3</v>
      </c>
      <c r="AN10" s="79" t="str">
        <f t="shared" ref="AN10:AN72" si="13">IF(AB10&gt;=0,AM10/AO10,"-")</f>
        <v>-</v>
      </c>
      <c r="AO10" s="79">
        <f t="shared" si="4"/>
        <v>8.4000000000003183E-2</v>
      </c>
      <c r="AP10" s="79">
        <f t="shared" si="5"/>
        <v>0.1039999999999992</v>
      </c>
      <c r="AQ10" s="84" t="str">
        <f t="shared" si="6"/>
        <v>-</v>
      </c>
    </row>
    <row r="11" spans="2:45" s="79" customFormat="1" ht="15.75" customHeight="1" x14ac:dyDescent="0.2">
      <c r="B11" s="102">
        <v>3</v>
      </c>
      <c r="C11" s="158">
        <f>IF(AB10="","",C10+AB10)</f>
        <v>970084</v>
      </c>
      <c r="D11" s="159"/>
      <c r="E11" s="86" t="e">
        <f>VLOOKUP($I11,#REF!,3,FALSE)</f>
        <v>#REF!</v>
      </c>
      <c r="F11" s="86">
        <v>76.3</v>
      </c>
      <c r="G11" s="86">
        <v>76.14</v>
      </c>
      <c r="H11" s="86" t="e">
        <f>VLOOKUP($I11,#REF!,6,FALSE)</f>
        <v>#REF!</v>
      </c>
      <c r="I11" s="85" t="s">
        <v>115</v>
      </c>
      <c r="J11" s="79" t="e">
        <f t="shared" si="0"/>
        <v>#REF!</v>
      </c>
      <c r="K11" s="69" t="e">
        <f t="shared" si="1"/>
        <v>#REF!</v>
      </c>
      <c r="L11" s="34" t="e">
        <f t="shared" si="7"/>
        <v>#REF!</v>
      </c>
      <c r="M11" s="82" t="e">
        <f t="shared" si="8"/>
        <v>#REF!</v>
      </c>
      <c r="N11" s="102"/>
      <c r="O11" s="27">
        <v>42401</v>
      </c>
      <c r="P11" s="102" t="s">
        <v>41</v>
      </c>
      <c r="Q11" s="160">
        <f t="shared" ref="Q11:Q74" si="14">IF(P11="買",F11,G11)</f>
        <v>76.14</v>
      </c>
      <c r="R11" s="160"/>
      <c r="S11" s="94">
        <f t="shared" si="9"/>
        <v>76.319999999999993</v>
      </c>
      <c r="T11" s="94">
        <f t="shared" ref="T11:T74" si="15">ABS((S11-Q11)*100)</f>
        <v>17.999999999999261</v>
      </c>
      <c r="U11" s="161">
        <f t="shared" si="2"/>
        <v>29102.52</v>
      </c>
      <c r="V11" s="161"/>
      <c r="W11" s="71">
        <f t="shared" si="10"/>
        <v>1.3</v>
      </c>
      <c r="X11" s="102"/>
      <c r="Y11" s="27">
        <v>42401</v>
      </c>
      <c r="Z11" s="59"/>
      <c r="AA11" s="94">
        <v>76.319999999999993</v>
      </c>
      <c r="AB11" s="172">
        <f t="shared" si="11"/>
        <v>-28888</v>
      </c>
      <c r="AC11" s="172"/>
      <c r="AD11" s="164">
        <f t="shared" ref="AD11:AD74" si="16">IF(Y11="","",IF(AB11&lt;0,T11*(-1),IF(P11="買",(AA11-Q11)*100,(Q11-AA11)*100)))</f>
        <v>-17.999999999999261</v>
      </c>
      <c r="AE11" s="164"/>
      <c r="AF11" s="83">
        <v>2</v>
      </c>
      <c r="AG11" s="83" t="s">
        <v>52</v>
      </c>
      <c r="AH11" s="79" t="s">
        <v>54</v>
      </c>
      <c r="AI11" s="79" t="s">
        <v>54</v>
      </c>
      <c r="AJ11" s="79" t="s">
        <v>54</v>
      </c>
      <c r="AK11" s="79">
        <v>2</v>
      </c>
      <c r="AL11" s="79">
        <v>76.010000000000005</v>
      </c>
      <c r="AM11" s="79">
        <f t="shared" si="12"/>
        <v>0.12999999999999545</v>
      </c>
      <c r="AN11" s="79" t="str">
        <f t="shared" si="13"/>
        <v>-</v>
      </c>
      <c r="AO11" s="79">
        <f t="shared" si="4"/>
        <v>0.15999999999999659</v>
      </c>
      <c r="AP11" s="79">
        <f t="shared" si="5"/>
        <v>0.17999999999999261</v>
      </c>
      <c r="AQ11" s="84" t="str">
        <f t="shared" si="6"/>
        <v>-</v>
      </c>
    </row>
    <row r="12" spans="2:45" s="79" customFormat="1" ht="15.75" customHeight="1" x14ac:dyDescent="0.2">
      <c r="B12" s="102">
        <v>4</v>
      </c>
      <c r="C12" s="158">
        <f t="shared" ref="C12:C75" si="17">IF(AB11="","",C11+AB11)</f>
        <v>941196</v>
      </c>
      <c r="D12" s="159"/>
      <c r="E12" s="86" t="e">
        <f>VLOOKUP($I12,#REF!,3,FALSE)</f>
        <v>#REF!</v>
      </c>
      <c r="F12" s="86">
        <v>77.08</v>
      </c>
      <c r="G12" s="86">
        <v>76.819999999999993</v>
      </c>
      <c r="H12" s="86" t="e">
        <f>VLOOKUP($I12,#REF!,6,FALSE)</f>
        <v>#REF!</v>
      </c>
      <c r="I12" s="85"/>
      <c r="J12" s="79" t="e">
        <f t="shared" si="0"/>
        <v>#REF!</v>
      </c>
      <c r="K12" s="69" t="e">
        <f t="shared" si="1"/>
        <v>#REF!</v>
      </c>
      <c r="L12" s="34" t="e">
        <f t="shared" si="7"/>
        <v>#REF!</v>
      </c>
      <c r="M12" s="82" t="e">
        <f t="shared" si="8"/>
        <v>#REF!</v>
      </c>
      <c r="N12" s="102"/>
      <c r="O12" s="27">
        <v>42409</v>
      </c>
      <c r="P12" s="102" t="s">
        <v>42</v>
      </c>
      <c r="Q12" s="160">
        <f t="shared" si="14"/>
        <v>77.08</v>
      </c>
      <c r="R12" s="160"/>
      <c r="S12" s="94">
        <f t="shared" si="9"/>
        <v>76.8</v>
      </c>
      <c r="T12" s="94">
        <f t="shared" si="15"/>
        <v>28.000000000000114</v>
      </c>
      <c r="U12" s="161">
        <f t="shared" si="2"/>
        <v>28235.879999999997</v>
      </c>
      <c r="V12" s="161"/>
      <c r="W12" s="71">
        <f t="shared" si="10"/>
        <v>0.81</v>
      </c>
      <c r="X12" s="102"/>
      <c r="Y12" s="27">
        <v>42413</v>
      </c>
      <c r="Z12" s="59">
        <v>77.540000000000006</v>
      </c>
      <c r="AA12" s="94">
        <f t="shared" si="3"/>
        <v>77.52000000000001</v>
      </c>
      <c r="AB12" s="172">
        <f t="shared" si="11"/>
        <v>44000</v>
      </c>
      <c r="AC12" s="172"/>
      <c r="AD12" s="164">
        <f t="shared" si="16"/>
        <v>44.000000000001194</v>
      </c>
      <c r="AE12" s="164"/>
      <c r="AF12" s="83">
        <v>2</v>
      </c>
      <c r="AG12" s="83" t="s">
        <v>54</v>
      </c>
      <c r="AH12" s="69" t="s">
        <v>54</v>
      </c>
      <c r="AI12" s="79" t="s">
        <v>54</v>
      </c>
      <c r="AJ12" s="79" t="s">
        <v>54</v>
      </c>
      <c r="AK12" s="79">
        <v>12</v>
      </c>
      <c r="AL12" s="79">
        <v>77.819999999999993</v>
      </c>
      <c r="AM12" s="79">
        <f t="shared" si="12"/>
        <v>0.73999999999999488</v>
      </c>
      <c r="AN12" s="79">
        <f t="shared" si="13"/>
        <v>2.8461538461537703</v>
      </c>
      <c r="AO12" s="79">
        <f t="shared" si="4"/>
        <v>0.26000000000000512</v>
      </c>
      <c r="AP12" s="79">
        <f t="shared" si="5"/>
        <v>0.44000000000001194</v>
      </c>
      <c r="AQ12" s="84">
        <f t="shared" si="6"/>
        <v>1.6923076923077049</v>
      </c>
      <c r="AS12" s="82"/>
    </row>
    <row r="13" spans="2:45" s="104" customFormat="1" ht="15.75" customHeight="1" x14ac:dyDescent="0.2">
      <c r="B13" s="103">
        <v>5</v>
      </c>
      <c r="C13" s="174">
        <f t="shared" si="17"/>
        <v>985196</v>
      </c>
      <c r="D13" s="174"/>
      <c r="E13" s="113" t="e">
        <f>VLOOKUP($I13,#REF!,3,FALSE)</f>
        <v>#REF!</v>
      </c>
      <c r="F13" s="113">
        <v>78.84</v>
      </c>
      <c r="G13" s="113">
        <v>78.41</v>
      </c>
      <c r="H13" s="113" t="e">
        <f>VLOOKUP($I13,#REF!,6,FALSE)</f>
        <v>#REF!</v>
      </c>
      <c r="I13" s="105"/>
      <c r="J13" s="104" t="e">
        <f t="shared" si="0"/>
        <v>#REF!</v>
      </c>
      <c r="K13" s="106" t="e">
        <f t="shared" si="1"/>
        <v>#REF!</v>
      </c>
      <c r="L13" s="104" t="e">
        <f t="shared" si="7"/>
        <v>#REF!</v>
      </c>
      <c r="M13" s="107" t="s">
        <v>70</v>
      </c>
      <c r="N13" s="103"/>
      <c r="O13" s="108">
        <v>42416</v>
      </c>
      <c r="P13" s="103" t="s">
        <v>42</v>
      </c>
      <c r="Q13" s="176">
        <f t="shared" si="14"/>
        <v>78.84</v>
      </c>
      <c r="R13" s="176"/>
      <c r="S13" s="103"/>
      <c r="T13" s="103">
        <f t="shared" si="15"/>
        <v>7884</v>
      </c>
      <c r="U13" s="174">
        <f t="shared" si="2"/>
        <v>29555.879999999997</v>
      </c>
      <c r="V13" s="174"/>
      <c r="W13" s="109">
        <f t="shared" si="10"/>
        <v>0</v>
      </c>
      <c r="X13" s="103"/>
      <c r="Y13" s="108">
        <v>42423</v>
      </c>
      <c r="Z13" s="110">
        <v>80.02</v>
      </c>
      <c r="AA13" s="103">
        <f t="shared" si="3"/>
        <v>80</v>
      </c>
      <c r="AB13" s="180">
        <f t="shared" si="11"/>
        <v>0</v>
      </c>
      <c r="AC13" s="180"/>
      <c r="AD13" s="179">
        <f t="shared" si="16"/>
        <v>115.99999999999966</v>
      </c>
      <c r="AE13" s="179"/>
      <c r="AF13" s="111">
        <v>1</v>
      </c>
      <c r="AG13" s="111" t="s">
        <v>52</v>
      </c>
      <c r="AH13" s="104" t="s">
        <v>54</v>
      </c>
      <c r="AI13" s="104" t="s">
        <v>56</v>
      </c>
      <c r="AJ13" s="104" t="s">
        <v>52</v>
      </c>
      <c r="AK13" s="104">
        <v>12</v>
      </c>
      <c r="AL13" s="104">
        <v>80.400000000000006</v>
      </c>
      <c r="AM13" s="104">
        <f t="shared" si="12"/>
        <v>1.5600000000000023</v>
      </c>
      <c r="AN13" s="104">
        <f t="shared" si="13"/>
        <v>3.6279069767441339</v>
      </c>
      <c r="AO13" s="104">
        <f t="shared" si="4"/>
        <v>0.43000000000000682</v>
      </c>
      <c r="AP13" s="104">
        <f t="shared" si="5"/>
        <v>1.1599999999999966</v>
      </c>
      <c r="AQ13" s="112">
        <f t="shared" si="6"/>
        <v>2.6976744186046004</v>
      </c>
      <c r="AS13" s="107"/>
    </row>
    <row r="14" spans="2:45" s="104" customFormat="1" ht="15.75" customHeight="1" x14ac:dyDescent="0.2">
      <c r="B14" s="103">
        <v>6</v>
      </c>
      <c r="C14" s="174">
        <f t="shared" si="17"/>
        <v>985196</v>
      </c>
      <c r="D14" s="174"/>
      <c r="E14" s="113" t="e">
        <f>VLOOKUP($I14,#REF!,3,FALSE)</f>
        <v>#REF!</v>
      </c>
      <c r="F14" s="113">
        <v>82.355999999999995</v>
      </c>
      <c r="G14" s="113">
        <v>81.725999999999999</v>
      </c>
      <c r="H14" s="113" t="e">
        <f>VLOOKUP($I14,#REF!,6,FALSE)</f>
        <v>#REF!</v>
      </c>
      <c r="I14" s="105"/>
      <c r="J14" s="104" t="e">
        <f t="shared" si="0"/>
        <v>#REF!</v>
      </c>
      <c r="K14" s="106" t="e">
        <f t="shared" si="1"/>
        <v>#REF!</v>
      </c>
      <c r="L14" s="104" t="e">
        <f t="shared" si="7"/>
        <v>#REF!</v>
      </c>
      <c r="M14" s="107" t="e">
        <f t="shared" si="8"/>
        <v>#REF!</v>
      </c>
      <c r="N14" s="103"/>
      <c r="O14" s="108">
        <v>42438</v>
      </c>
      <c r="P14" s="103" t="s">
        <v>42</v>
      </c>
      <c r="Q14" s="176">
        <f t="shared" si="14"/>
        <v>82.355999999999995</v>
      </c>
      <c r="R14" s="176"/>
      <c r="S14" s="103"/>
      <c r="T14" s="103">
        <f t="shared" si="15"/>
        <v>8235.5999999999985</v>
      </c>
      <c r="U14" s="174">
        <f t="shared" si="2"/>
        <v>29555.879999999997</v>
      </c>
      <c r="V14" s="174"/>
      <c r="W14" s="109">
        <f t="shared" si="10"/>
        <v>0</v>
      </c>
      <c r="X14" s="103"/>
      <c r="Y14" s="108">
        <v>42442</v>
      </c>
      <c r="Z14" s="110">
        <v>82.105000000000004</v>
      </c>
      <c r="AA14" s="103">
        <f t="shared" si="3"/>
        <v>82.085000000000008</v>
      </c>
      <c r="AB14" s="180">
        <f t="shared" si="11"/>
        <v>0</v>
      </c>
      <c r="AC14" s="180"/>
      <c r="AD14" s="179">
        <f t="shared" si="16"/>
        <v>-27.099999999998658</v>
      </c>
      <c r="AE14" s="179"/>
      <c r="AF14" s="111">
        <v>1</v>
      </c>
      <c r="AG14" s="111" t="s">
        <v>54</v>
      </c>
      <c r="AH14" s="104" t="s">
        <v>54</v>
      </c>
      <c r="AI14" s="104" t="s">
        <v>57</v>
      </c>
      <c r="AJ14" s="104" t="s">
        <v>52</v>
      </c>
      <c r="AK14" s="104">
        <v>1</v>
      </c>
      <c r="AL14" s="104">
        <v>82.635999999999996</v>
      </c>
      <c r="AM14" s="104">
        <f t="shared" si="12"/>
        <v>0.28000000000000114</v>
      </c>
      <c r="AN14" s="104">
        <f t="shared" si="13"/>
        <v>0.44444444444444947</v>
      </c>
      <c r="AO14" s="104">
        <f t="shared" si="4"/>
        <v>0.62999999999999545</v>
      </c>
      <c r="AP14" s="104">
        <f t="shared" si="5"/>
        <v>0.27099999999998658</v>
      </c>
      <c r="AQ14" s="112">
        <f t="shared" si="6"/>
        <v>0.43015873015871198</v>
      </c>
      <c r="AS14" s="107"/>
    </row>
    <row r="15" spans="2:45" s="104" customFormat="1" ht="15.75" customHeight="1" x14ac:dyDescent="0.2">
      <c r="B15" s="103">
        <v>7</v>
      </c>
      <c r="C15" s="174">
        <f t="shared" si="17"/>
        <v>985196</v>
      </c>
      <c r="D15" s="174"/>
      <c r="E15" s="113" t="e">
        <f>VLOOKUP($I15,#REF!,3,FALSE)</f>
        <v>#REF!</v>
      </c>
      <c r="F15" s="113">
        <v>82.290999999999997</v>
      </c>
      <c r="G15" s="113">
        <v>82.183999999999997</v>
      </c>
      <c r="H15" s="113" t="e">
        <f>VLOOKUP($I15,#REF!,6,FALSE)</f>
        <v>#REF!</v>
      </c>
      <c r="I15" s="105"/>
      <c r="J15" s="106" t="e">
        <f t="shared" si="0"/>
        <v>#REF!</v>
      </c>
      <c r="K15" s="106" t="e">
        <f t="shared" si="1"/>
        <v>#REF!</v>
      </c>
      <c r="L15" s="104" t="e">
        <f t="shared" si="7"/>
        <v>#REF!</v>
      </c>
      <c r="M15" s="114" t="e">
        <f t="shared" si="8"/>
        <v>#REF!</v>
      </c>
      <c r="N15" s="103"/>
      <c r="O15" s="108">
        <v>42442</v>
      </c>
      <c r="P15" s="103" t="s">
        <v>42</v>
      </c>
      <c r="Q15" s="176">
        <f t="shared" si="14"/>
        <v>82.290999999999997</v>
      </c>
      <c r="R15" s="176"/>
      <c r="S15" s="103"/>
      <c r="T15" s="103">
        <f t="shared" si="15"/>
        <v>8229.1</v>
      </c>
      <c r="U15" s="174">
        <f t="shared" si="2"/>
        <v>29555.879999999997</v>
      </c>
      <c r="V15" s="174"/>
      <c r="W15" s="109">
        <f t="shared" si="10"/>
        <v>0</v>
      </c>
      <c r="X15" s="103"/>
      <c r="Y15" s="108">
        <v>42442</v>
      </c>
      <c r="Z15" s="110">
        <v>82.105000000000004</v>
      </c>
      <c r="AA15" s="103">
        <v>82.164000000000001</v>
      </c>
      <c r="AB15" s="180">
        <f t="shared" si="11"/>
        <v>0</v>
      </c>
      <c r="AC15" s="180"/>
      <c r="AD15" s="179">
        <f t="shared" si="16"/>
        <v>-12.699999999999534</v>
      </c>
      <c r="AE15" s="179"/>
      <c r="AF15" s="111">
        <v>1</v>
      </c>
      <c r="AG15" s="111" t="s">
        <v>54</v>
      </c>
      <c r="AH15" s="104" t="s">
        <v>54</v>
      </c>
      <c r="AI15" s="104" t="s">
        <v>57</v>
      </c>
      <c r="AJ15" s="104" t="s">
        <v>54</v>
      </c>
      <c r="AK15" s="104">
        <v>12</v>
      </c>
      <c r="AL15" s="104">
        <v>82.468000000000004</v>
      </c>
      <c r="AM15" s="104">
        <f t="shared" si="12"/>
        <v>0.17700000000000671</v>
      </c>
      <c r="AN15" s="104">
        <f t="shared" si="13"/>
        <v>1.6542056074767086</v>
      </c>
      <c r="AO15" s="104">
        <f t="shared" si="4"/>
        <v>0.10699999999999932</v>
      </c>
      <c r="AP15" s="104">
        <f t="shared" si="5"/>
        <v>0.12699999999999534</v>
      </c>
      <c r="AQ15" s="112">
        <f t="shared" si="6"/>
        <v>1.1869158878504313</v>
      </c>
      <c r="AS15" s="107"/>
    </row>
    <row r="16" spans="2:45" s="104" customFormat="1" ht="15.75" customHeight="1" x14ac:dyDescent="0.2">
      <c r="B16" s="103">
        <v>8</v>
      </c>
      <c r="C16" s="174">
        <f t="shared" si="17"/>
        <v>985196</v>
      </c>
      <c r="D16" s="174"/>
      <c r="E16" s="113" t="e">
        <f>VLOOKUP($I16,#REF!,3,FALSE)</f>
        <v>#REF!</v>
      </c>
      <c r="F16" s="113">
        <v>83.734999999999999</v>
      </c>
      <c r="G16" s="113">
        <v>83.557000000000002</v>
      </c>
      <c r="H16" s="113" t="e">
        <f>VLOOKUP($I16,#REF!,6,FALSE)</f>
        <v>#REF!</v>
      </c>
      <c r="I16" s="105"/>
      <c r="J16" s="104" t="e">
        <f t="shared" si="0"/>
        <v>#REF!</v>
      </c>
      <c r="K16" s="106" t="e">
        <f t="shared" si="1"/>
        <v>#REF!</v>
      </c>
      <c r="L16" s="104" t="e">
        <f t="shared" si="7"/>
        <v>#REF!</v>
      </c>
      <c r="M16" s="107" t="e">
        <f t="shared" si="8"/>
        <v>#REF!</v>
      </c>
      <c r="N16" s="103"/>
      <c r="O16" s="108">
        <v>42450</v>
      </c>
      <c r="P16" s="103" t="s">
        <v>42</v>
      </c>
      <c r="Q16" s="176">
        <f t="shared" si="14"/>
        <v>83.734999999999999</v>
      </c>
      <c r="R16" s="176"/>
      <c r="S16" s="103"/>
      <c r="T16" s="103">
        <f t="shared" si="15"/>
        <v>8373.5</v>
      </c>
      <c r="U16" s="174">
        <f t="shared" si="2"/>
        <v>29555.879999999997</v>
      </c>
      <c r="V16" s="174"/>
      <c r="W16" s="109">
        <f t="shared" si="10"/>
        <v>0</v>
      </c>
      <c r="X16" s="103"/>
      <c r="Y16" s="108">
        <v>42450</v>
      </c>
      <c r="Z16" s="115"/>
      <c r="AA16" s="103">
        <v>83.537000000000006</v>
      </c>
      <c r="AB16" s="180">
        <f t="shared" si="11"/>
        <v>0</v>
      </c>
      <c r="AC16" s="180"/>
      <c r="AD16" s="179">
        <f t="shared" si="16"/>
        <v>-19.799999999999329</v>
      </c>
      <c r="AE16" s="179"/>
      <c r="AF16" s="111">
        <v>1</v>
      </c>
      <c r="AG16" s="111" t="s">
        <v>54</v>
      </c>
      <c r="AH16" s="104" t="s">
        <v>54</v>
      </c>
      <c r="AI16" s="104" t="s">
        <v>57</v>
      </c>
      <c r="AJ16" s="104" t="s">
        <v>54</v>
      </c>
      <c r="AK16" s="104">
        <v>12</v>
      </c>
      <c r="AL16" s="104">
        <v>84.087000000000003</v>
      </c>
      <c r="AM16" s="104">
        <f t="shared" si="12"/>
        <v>0.35200000000000387</v>
      </c>
      <c r="AN16" s="104">
        <f t="shared" si="13"/>
        <v>1.9775280898876926</v>
      </c>
      <c r="AO16" s="104">
        <f t="shared" si="4"/>
        <v>0.17799999999999727</v>
      </c>
      <c r="AP16" s="104">
        <f t="shared" si="5"/>
        <v>0.19799999999999329</v>
      </c>
      <c r="AQ16" s="112">
        <f t="shared" si="6"/>
        <v>1.1123595505617772</v>
      </c>
      <c r="AS16" s="107"/>
    </row>
    <row r="17" spans="2:45" s="79" customFormat="1" ht="15.75" customHeight="1" x14ac:dyDescent="0.2">
      <c r="B17" s="102">
        <v>9</v>
      </c>
      <c r="C17" s="158">
        <f t="shared" si="17"/>
        <v>985196</v>
      </c>
      <c r="D17" s="158"/>
      <c r="E17" s="86" t="e">
        <f>VLOOKUP($I17,#REF!,3,FALSE)</f>
        <v>#REF!</v>
      </c>
      <c r="F17" s="86">
        <v>81.427999999999997</v>
      </c>
      <c r="G17" s="86">
        <v>80.462999999999994</v>
      </c>
      <c r="H17" s="86" t="e">
        <f>VLOOKUP($I17,#REF!,6,FALSE)</f>
        <v>#REF!</v>
      </c>
      <c r="I17" s="85"/>
      <c r="J17" s="79" t="e">
        <f t="shared" si="0"/>
        <v>#REF!</v>
      </c>
      <c r="K17" s="69" t="e">
        <f t="shared" si="1"/>
        <v>#REF!</v>
      </c>
      <c r="L17" s="34" t="e">
        <f t="shared" si="7"/>
        <v>#REF!</v>
      </c>
      <c r="M17" s="82" t="e">
        <f t="shared" si="8"/>
        <v>#REF!</v>
      </c>
      <c r="N17" s="102"/>
      <c r="O17" s="27">
        <v>42487</v>
      </c>
      <c r="P17" s="102" t="s">
        <v>41</v>
      </c>
      <c r="Q17" s="160">
        <f t="shared" si="14"/>
        <v>80.462999999999994</v>
      </c>
      <c r="R17" s="160"/>
      <c r="S17" s="94">
        <f t="shared" si="9"/>
        <v>81.447999999999993</v>
      </c>
      <c r="T17" s="94">
        <f t="shared" si="15"/>
        <v>98.499999999999943</v>
      </c>
      <c r="U17" s="161">
        <f t="shared" si="2"/>
        <v>29555.879999999997</v>
      </c>
      <c r="V17" s="161"/>
      <c r="W17" s="71">
        <f t="shared" si="10"/>
        <v>0.24</v>
      </c>
      <c r="X17" s="102"/>
      <c r="Y17" s="27">
        <v>42491</v>
      </c>
      <c r="Z17" s="59">
        <v>79.935000000000002</v>
      </c>
      <c r="AA17" s="94">
        <f t="shared" si="3"/>
        <v>79.954999999999998</v>
      </c>
      <c r="AB17" s="172">
        <f t="shared" si="11"/>
        <v>15051</v>
      </c>
      <c r="AC17" s="172"/>
      <c r="AD17" s="164">
        <f t="shared" si="16"/>
        <v>50.799999999999557</v>
      </c>
      <c r="AE17" s="164"/>
      <c r="AF17" s="83">
        <v>2</v>
      </c>
      <c r="AG17" s="83" t="s">
        <v>54</v>
      </c>
      <c r="AH17" s="79" t="s">
        <v>54</v>
      </c>
      <c r="AI17" s="79" t="s">
        <v>54</v>
      </c>
      <c r="AJ17" s="79" t="s">
        <v>52</v>
      </c>
      <c r="AK17" s="79">
        <v>12</v>
      </c>
      <c r="AL17" s="79">
        <v>79.634</v>
      </c>
      <c r="AM17" s="79">
        <f t="shared" si="12"/>
        <v>0.82899999999999352</v>
      </c>
      <c r="AN17" s="79">
        <f t="shared" si="13"/>
        <v>0.85906735751294361</v>
      </c>
      <c r="AO17" s="79">
        <f t="shared" si="4"/>
        <v>0.96500000000000341</v>
      </c>
      <c r="AP17" s="79">
        <f t="shared" si="5"/>
        <v>0.50799999999999557</v>
      </c>
      <c r="AQ17" s="84">
        <f t="shared" si="6"/>
        <v>0.52642487046631481</v>
      </c>
      <c r="AS17" s="82"/>
    </row>
    <row r="18" spans="2:45" s="79" customFormat="1" ht="15.75" customHeight="1" x14ac:dyDescent="0.2">
      <c r="B18" s="102">
        <v>10</v>
      </c>
      <c r="C18" s="158">
        <f t="shared" si="17"/>
        <v>1000247</v>
      </c>
      <c r="D18" s="158"/>
      <c r="E18" s="86" t="e">
        <f>VLOOKUP($I18,#REF!,3,FALSE)</f>
        <v>#REF!</v>
      </c>
      <c r="F18" s="86">
        <v>80.182000000000002</v>
      </c>
      <c r="G18" s="86">
        <v>80.849999999999994</v>
      </c>
      <c r="H18" s="86" t="e">
        <f>VLOOKUP($I18,#REF!,6,FALSE)</f>
        <v>#REF!</v>
      </c>
      <c r="I18" s="85"/>
      <c r="J18" s="69" t="e">
        <f t="shared" si="0"/>
        <v>#REF!</v>
      </c>
      <c r="K18" s="69" t="e">
        <f t="shared" si="1"/>
        <v>#REF!</v>
      </c>
      <c r="L18" s="34" t="e">
        <f t="shared" si="7"/>
        <v>#REF!</v>
      </c>
      <c r="M18" s="70" t="e">
        <f t="shared" si="8"/>
        <v>#REF!</v>
      </c>
      <c r="N18" s="102"/>
      <c r="O18" s="27">
        <v>42493</v>
      </c>
      <c r="P18" s="102" t="s">
        <v>42</v>
      </c>
      <c r="Q18" s="160">
        <f t="shared" si="14"/>
        <v>80.182000000000002</v>
      </c>
      <c r="R18" s="160"/>
      <c r="S18" s="94">
        <f t="shared" si="9"/>
        <v>80.83</v>
      </c>
      <c r="T18" s="94">
        <f t="shared" si="15"/>
        <v>64.799999999999613</v>
      </c>
      <c r="U18" s="161">
        <f t="shared" si="2"/>
        <v>30007.41</v>
      </c>
      <c r="V18" s="161"/>
      <c r="W18" s="71">
        <f t="shared" si="10"/>
        <v>0.37</v>
      </c>
      <c r="X18" s="102"/>
      <c r="Y18" s="27">
        <v>42494</v>
      </c>
      <c r="Z18" s="59">
        <v>80.125</v>
      </c>
      <c r="AA18" s="94">
        <f t="shared" si="3"/>
        <v>80.105000000000004</v>
      </c>
      <c r="AB18" s="172">
        <f t="shared" si="11"/>
        <v>-3517</v>
      </c>
      <c r="AC18" s="172"/>
      <c r="AD18" s="164">
        <f t="shared" si="16"/>
        <v>-64.799999999999613</v>
      </c>
      <c r="AE18" s="164"/>
      <c r="AF18" s="83">
        <v>1</v>
      </c>
      <c r="AG18" s="83" t="s">
        <v>54</v>
      </c>
      <c r="AH18" s="79" t="s">
        <v>54</v>
      </c>
      <c r="AI18" s="79" t="s">
        <v>54</v>
      </c>
      <c r="AJ18" s="79" t="s">
        <v>54</v>
      </c>
      <c r="AK18" s="79">
        <v>12</v>
      </c>
      <c r="AL18" s="79">
        <v>80.542000000000002</v>
      </c>
      <c r="AM18" s="79">
        <f t="shared" si="12"/>
        <v>0.35999999999999943</v>
      </c>
      <c r="AN18" s="79" t="str">
        <f t="shared" si="13"/>
        <v>-</v>
      </c>
      <c r="AO18" s="79">
        <f t="shared" si="4"/>
        <v>-0.66799999999999216</v>
      </c>
      <c r="AP18" s="79">
        <f t="shared" si="5"/>
        <v>7.6999999999998181E-2</v>
      </c>
      <c r="AQ18" s="84" t="str">
        <f t="shared" si="6"/>
        <v>-</v>
      </c>
      <c r="AS18" s="82"/>
    </row>
    <row r="19" spans="2:45" s="104" customFormat="1" ht="15.75" customHeight="1" x14ac:dyDescent="0.2">
      <c r="B19" s="103">
        <v>11</v>
      </c>
      <c r="C19" s="174">
        <f t="shared" si="17"/>
        <v>996730</v>
      </c>
      <c r="D19" s="174"/>
      <c r="E19" s="113" t="e">
        <f>VLOOKUP($I19,#REF!,3,FALSE)</f>
        <v>#REF!</v>
      </c>
      <c r="F19" s="113">
        <v>79.950999999999993</v>
      </c>
      <c r="G19" s="113">
        <v>79.721999999999994</v>
      </c>
      <c r="H19" s="113" t="e">
        <f>VLOOKUP($I19,#REF!,6,FALSE)</f>
        <v>#REF!</v>
      </c>
      <c r="I19" s="105"/>
      <c r="J19" s="104" t="e">
        <f t="shared" si="0"/>
        <v>#REF!</v>
      </c>
      <c r="K19" s="106" t="e">
        <f t="shared" si="1"/>
        <v>#REF!</v>
      </c>
      <c r="L19" s="104" t="e">
        <f t="shared" si="7"/>
        <v>#REF!</v>
      </c>
      <c r="M19" s="107" t="e">
        <f t="shared" si="8"/>
        <v>#REF!</v>
      </c>
      <c r="N19" s="103"/>
      <c r="O19" s="108">
        <v>42501</v>
      </c>
      <c r="P19" s="103" t="s">
        <v>42</v>
      </c>
      <c r="Q19" s="176">
        <f t="shared" si="14"/>
        <v>79.950999999999993</v>
      </c>
      <c r="R19" s="176"/>
      <c r="S19" s="103"/>
      <c r="T19" s="103">
        <f t="shared" si="15"/>
        <v>7995.0999999999995</v>
      </c>
      <c r="U19" s="174">
        <f t="shared" si="2"/>
        <v>29901.899999999998</v>
      </c>
      <c r="V19" s="174"/>
      <c r="W19" s="109">
        <f t="shared" si="10"/>
        <v>0</v>
      </c>
      <c r="X19" s="103"/>
      <c r="Y19" s="108">
        <v>42504</v>
      </c>
      <c r="Z19" s="116"/>
      <c r="AA19" s="103">
        <v>79.701999999999998</v>
      </c>
      <c r="AB19" s="180">
        <f t="shared" si="11"/>
        <v>0</v>
      </c>
      <c r="AC19" s="180"/>
      <c r="AD19" s="179">
        <f t="shared" si="16"/>
        <v>-24.899999999999523</v>
      </c>
      <c r="AE19" s="179"/>
      <c r="AF19" s="111">
        <v>1</v>
      </c>
      <c r="AG19" s="111" t="s">
        <v>52</v>
      </c>
      <c r="AH19" s="104" t="s">
        <v>54</v>
      </c>
      <c r="AI19" s="104" t="s">
        <v>57</v>
      </c>
      <c r="AJ19" s="104" t="s">
        <v>84</v>
      </c>
      <c r="AK19" s="117">
        <v>12</v>
      </c>
      <c r="AL19" s="104">
        <v>80.176000000000002</v>
      </c>
      <c r="AM19" s="104">
        <f t="shared" si="12"/>
        <v>0.22500000000000853</v>
      </c>
      <c r="AN19" s="104">
        <f t="shared" si="13"/>
        <v>0.98253275109174365</v>
      </c>
      <c r="AO19" s="104">
        <f t="shared" si="4"/>
        <v>0.2289999999999992</v>
      </c>
      <c r="AP19" s="104">
        <f t="shared" si="5"/>
        <v>0.24899999999999523</v>
      </c>
      <c r="AQ19" s="112">
        <f t="shared" si="6"/>
        <v>1.0873362445414676</v>
      </c>
      <c r="AS19" s="107"/>
    </row>
    <row r="20" spans="2:45" s="79" customFormat="1" ht="15.75" customHeight="1" x14ac:dyDescent="0.2">
      <c r="B20" s="102">
        <v>12</v>
      </c>
      <c r="C20" s="158">
        <f t="shared" si="17"/>
        <v>996730</v>
      </c>
      <c r="D20" s="158"/>
      <c r="E20" s="86" t="e">
        <f>VLOOKUP($I20,#REF!,3,FALSE)</f>
        <v>#REF!</v>
      </c>
      <c r="F20" s="86">
        <v>79.528000000000006</v>
      </c>
      <c r="G20" s="86">
        <v>79.341999999999999</v>
      </c>
      <c r="H20" s="86" t="e">
        <f>VLOOKUP($I20,#REF!,6,FALSE)</f>
        <v>#REF!</v>
      </c>
      <c r="I20" s="85"/>
      <c r="J20" s="79" t="e">
        <f t="shared" si="0"/>
        <v>#REF!</v>
      </c>
      <c r="K20" s="69" t="e">
        <f t="shared" si="1"/>
        <v>#REF!</v>
      </c>
      <c r="L20" s="34" t="e">
        <f t="shared" si="7"/>
        <v>#REF!</v>
      </c>
      <c r="M20" s="82"/>
      <c r="N20" s="102"/>
      <c r="O20" s="27">
        <v>42514</v>
      </c>
      <c r="P20" s="102" t="s">
        <v>41</v>
      </c>
      <c r="Q20" s="160">
        <f t="shared" si="14"/>
        <v>79.341999999999999</v>
      </c>
      <c r="R20" s="160"/>
      <c r="S20" s="94">
        <f t="shared" si="9"/>
        <v>79.548000000000002</v>
      </c>
      <c r="T20" s="94">
        <f t="shared" si="15"/>
        <v>20.600000000000307</v>
      </c>
      <c r="U20" s="161">
        <f t="shared" si="2"/>
        <v>29901.899999999998</v>
      </c>
      <c r="V20" s="161"/>
      <c r="W20" s="71">
        <f t="shared" si="10"/>
        <v>1.17</v>
      </c>
      <c r="X20" s="102"/>
      <c r="Y20" s="27">
        <v>42514</v>
      </c>
      <c r="Z20" s="61"/>
      <c r="AA20" s="94">
        <v>79.548000000000002</v>
      </c>
      <c r="AB20" s="172">
        <f t="shared" si="11"/>
        <v>-29755</v>
      </c>
      <c r="AC20" s="172"/>
      <c r="AD20" s="164">
        <f t="shared" si="16"/>
        <v>-20.600000000000307</v>
      </c>
      <c r="AE20" s="164"/>
      <c r="AF20" s="83">
        <v>1</v>
      </c>
      <c r="AG20" s="83" t="s">
        <v>54</v>
      </c>
      <c r="AH20" s="79" t="s">
        <v>52</v>
      </c>
      <c r="AI20" s="79" t="s">
        <v>54</v>
      </c>
      <c r="AJ20" s="79" t="s">
        <v>85</v>
      </c>
      <c r="AK20" s="78">
        <v>12</v>
      </c>
      <c r="AL20" s="79">
        <v>79.337999999999994</v>
      </c>
      <c r="AM20" s="79">
        <f t="shared" si="12"/>
        <v>4.0000000000048885E-3</v>
      </c>
      <c r="AN20" s="79" t="str">
        <f t="shared" si="13"/>
        <v>-</v>
      </c>
      <c r="AO20" s="79">
        <f t="shared" si="4"/>
        <v>0.18600000000000705</v>
      </c>
      <c r="AP20" s="79">
        <f t="shared" si="5"/>
        <v>0.20600000000000307</v>
      </c>
      <c r="AQ20" s="84" t="str">
        <f t="shared" si="6"/>
        <v>-</v>
      </c>
      <c r="AS20" s="82"/>
    </row>
    <row r="21" spans="2:45" s="79" customFormat="1" ht="15.75" customHeight="1" x14ac:dyDescent="0.2">
      <c r="B21" s="102">
        <v>13</v>
      </c>
      <c r="C21" s="158">
        <f t="shared" si="17"/>
        <v>966975</v>
      </c>
      <c r="D21" s="158"/>
      <c r="E21" s="86" t="e">
        <f>VLOOKUP($I21,#REF!,3,FALSE)</f>
        <v>#REF!</v>
      </c>
      <c r="F21" s="86">
        <v>79.028000000000006</v>
      </c>
      <c r="G21" s="86">
        <v>78.84</v>
      </c>
      <c r="H21" s="86" t="e">
        <f>VLOOKUP($I21,#REF!,6,FALSE)</f>
        <v>#REF!</v>
      </c>
      <c r="I21" s="85"/>
      <c r="J21" s="79" t="e">
        <f t="shared" si="0"/>
        <v>#REF!</v>
      </c>
      <c r="K21" s="69" t="e">
        <f t="shared" si="1"/>
        <v>#REF!</v>
      </c>
      <c r="L21" s="34" t="e">
        <f t="shared" si="7"/>
        <v>#REF!</v>
      </c>
      <c r="M21" s="82" t="e">
        <f t="shared" si="8"/>
        <v>#REF!</v>
      </c>
      <c r="N21" s="102"/>
      <c r="O21" s="27">
        <v>42541</v>
      </c>
      <c r="P21" s="102" t="s">
        <v>41</v>
      </c>
      <c r="Q21" s="160">
        <f t="shared" si="14"/>
        <v>78.84</v>
      </c>
      <c r="R21" s="160"/>
      <c r="S21" s="94">
        <f t="shared" si="9"/>
        <v>79.048000000000002</v>
      </c>
      <c r="T21" s="94">
        <f t="shared" si="15"/>
        <v>20.799999999999841</v>
      </c>
      <c r="U21" s="161">
        <f t="shared" si="2"/>
        <v>29009.25</v>
      </c>
      <c r="V21" s="161"/>
      <c r="W21" s="71">
        <f t="shared" si="10"/>
        <v>1.1200000000000001</v>
      </c>
      <c r="X21" s="102"/>
      <c r="Y21" s="27">
        <v>42541</v>
      </c>
      <c r="Z21" s="61"/>
      <c r="AA21" s="94">
        <v>79.048000000000002</v>
      </c>
      <c r="AB21" s="172">
        <f t="shared" si="11"/>
        <v>-28760</v>
      </c>
      <c r="AC21" s="172"/>
      <c r="AD21" s="164">
        <f t="shared" si="16"/>
        <v>-20.799999999999841</v>
      </c>
      <c r="AE21" s="164"/>
      <c r="AF21" s="83">
        <v>5</v>
      </c>
      <c r="AG21" s="83" t="s">
        <v>54</v>
      </c>
      <c r="AH21" s="79" t="s">
        <v>52</v>
      </c>
      <c r="AI21" s="79" t="s">
        <v>54</v>
      </c>
      <c r="AJ21" s="79" t="s">
        <v>54</v>
      </c>
      <c r="AK21" s="78">
        <v>12</v>
      </c>
      <c r="AL21" s="79">
        <v>78.793999999999997</v>
      </c>
      <c r="AM21" s="79">
        <f t="shared" si="12"/>
        <v>4.600000000000648E-2</v>
      </c>
      <c r="AN21" s="79" t="str">
        <f t="shared" si="13"/>
        <v>-</v>
      </c>
      <c r="AO21" s="79">
        <f t="shared" si="4"/>
        <v>0.18800000000000239</v>
      </c>
      <c r="AP21" s="79">
        <f t="shared" si="5"/>
        <v>0.20799999999999841</v>
      </c>
      <c r="AQ21" s="84" t="str">
        <f t="shared" si="6"/>
        <v>-</v>
      </c>
      <c r="AS21" s="82"/>
    </row>
    <row r="22" spans="2:45" s="79" customFormat="1" ht="15.75" customHeight="1" x14ac:dyDescent="0.2">
      <c r="B22" s="102">
        <v>14</v>
      </c>
      <c r="C22" s="158">
        <f t="shared" si="17"/>
        <v>938215</v>
      </c>
      <c r="D22" s="158"/>
      <c r="E22" s="86" t="e">
        <f>VLOOKUP($I22,#REF!,3,FALSE)</f>
        <v>#REF!</v>
      </c>
      <c r="F22" s="86">
        <v>79.116</v>
      </c>
      <c r="G22" s="86">
        <v>78.793999999999997</v>
      </c>
      <c r="H22" s="86" t="e">
        <f>VLOOKUP($I22,#REF!,6,FALSE)</f>
        <v>#REF!</v>
      </c>
      <c r="I22" s="85"/>
      <c r="J22" s="79" t="e">
        <f t="shared" si="0"/>
        <v>#REF!</v>
      </c>
      <c r="K22" s="69" t="e">
        <f t="shared" si="1"/>
        <v>#REF!</v>
      </c>
      <c r="L22" s="34" t="e">
        <f t="shared" si="7"/>
        <v>#REF!</v>
      </c>
      <c r="M22" s="82" t="e">
        <f t="shared" si="8"/>
        <v>#REF!</v>
      </c>
      <c r="N22" s="102"/>
      <c r="O22" s="27">
        <v>42541</v>
      </c>
      <c r="P22" s="102" t="s">
        <v>41</v>
      </c>
      <c r="Q22" s="160">
        <f t="shared" si="14"/>
        <v>78.793999999999997</v>
      </c>
      <c r="R22" s="160"/>
      <c r="S22" s="94">
        <f t="shared" si="9"/>
        <v>79.135999999999996</v>
      </c>
      <c r="T22" s="94">
        <f t="shared" si="15"/>
        <v>34.199999999999875</v>
      </c>
      <c r="U22" s="161">
        <f t="shared" si="2"/>
        <v>28146.45</v>
      </c>
      <c r="V22" s="161"/>
      <c r="W22" s="71">
        <f t="shared" si="10"/>
        <v>0.66</v>
      </c>
      <c r="X22" s="102"/>
      <c r="Y22" s="27">
        <v>42541</v>
      </c>
      <c r="Z22" s="61"/>
      <c r="AA22" s="94">
        <v>79.135999999999996</v>
      </c>
      <c r="AB22" s="172">
        <f t="shared" si="11"/>
        <v>-27866</v>
      </c>
      <c r="AC22" s="172"/>
      <c r="AD22" s="164">
        <f t="shared" si="16"/>
        <v>-34.199999999999875</v>
      </c>
      <c r="AE22" s="164"/>
      <c r="AF22" s="83">
        <v>2</v>
      </c>
      <c r="AG22" s="83" t="s">
        <v>86</v>
      </c>
      <c r="AH22" s="79" t="s">
        <v>87</v>
      </c>
      <c r="AI22" s="79" t="s">
        <v>54</v>
      </c>
      <c r="AJ22" s="79" t="s">
        <v>52</v>
      </c>
      <c r="AK22" s="78">
        <v>12</v>
      </c>
      <c r="AL22" s="79">
        <v>78.787999999999997</v>
      </c>
      <c r="AM22" s="79">
        <f t="shared" si="12"/>
        <v>6.0000000000002274E-3</v>
      </c>
      <c r="AN22" s="79" t="str">
        <f t="shared" si="13"/>
        <v>-</v>
      </c>
      <c r="AO22" s="79">
        <f t="shared" si="4"/>
        <v>0.32200000000000273</v>
      </c>
      <c r="AP22" s="79">
        <f t="shared" si="5"/>
        <v>0.34199999999999875</v>
      </c>
      <c r="AQ22" s="84" t="str">
        <f t="shared" si="6"/>
        <v>-</v>
      </c>
    </row>
    <row r="23" spans="2:45" s="104" customFormat="1" ht="15.75" customHeight="1" x14ac:dyDescent="0.2">
      <c r="B23" s="103">
        <v>15</v>
      </c>
      <c r="C23" s="174">
        <f t="shared" si="17"/>
        <v>910349</v>
      </c>
      <c r="D23" s="174"/>
      <c r="E23" s="113" t="e">
        <f>VLOOKUP($I23,#REF!,3,FALSE)</f>
        <v>#REF!</v>
      </c>
      <c r="F23" s="113">
        <v>79.635000000000005</v>
      </c>
      <c r="G23" s="113">
        <v>79.540000000000006</v>
      </c>
      <c r="H23" s="113" t="e">
        <f>VLOOKUP($I23,#REF!,6,FALSE)</f>
        <v>#REF!</v>
      </c>
      <c r="I23" s="105"/>
      <c r="J23" s="104" t="e">
        <f t="shared" si="0"/>
        <v>#REF!</v>
      </c>
      <c r="K23" s="106" t="e">
        <f t="shared" si="1"/>
        <v>#REF!</v>
      </c>
      <c r="L23" s="104" t="e">
        <f t="shared" si="7"/>
        <v>#REF!</v>
      </c>
      <c r="M23" s="107" t="e">
        <f t="shared" si="8"/>
        <v>#REF!</v>
      </c>
      <c r="N23" s="103"/>
      <c r="O23" s="108">
        <v>42561</v>
      </c>
      <c r="P23" s="103" t="s">
        <v>41</v>
      </c>
      <c r="Q23" s="176">
        <f t="shared" si="14"/>
        <v>79.540000000000006</v>
      </c>
      <c r="R23" s="176"/>
      <c r="S23" s="103"/>
      <c r="T23" s="103">
        <f t="shared" si="15"/>
        <v>7954.0000000000009</v>
      </c>
      <c r="U23" s="174">
        <f t="shared" si="2"/>
        <v>27310.469999999998</v>
      </c>
      <c r="V23" s="174"/>
      <c r="W23" s="109">
        <f t="shared" si="10"/>
        <v>0</v>
      </c>
      <c r="X23" s="103"/>
      <c r="Y23" s="108">
        <v>42562</v>
      </c>
      <c r="Z23" s="116">
        <v>79.5</v>
      </c>
      <c r="AA23" s="103">
        <f t="shared" si="3"/>
        <v>79.52</v>
      </c>
      <c r="AB23" s="180">
        <f t="shared" si="11"/>
        <v>0</v>
      </c>
      <c r="AC23" s="180"/>
      <c r="AD23" s="179">
        <f t="shared" si="16"/>
        <v>2.0000000000010232</v>
      </c>
      <c r="AE23" s="179"/>
      <c r="AF23" s="111">
        <v>1</v>
      </c>
      <c r="AG23" s="111" t="s">
        <v>52</v>
      </c>
      <c r="AH23" s="104" t="s">
        <v>54</v>
      </c>
      <c r="AI23" s="104" t="s">
        <v>56</v>
      </c>
      <c r="AJ23" s="104" t="s">
        <v>52</v>
      </c>
      <c r="AK23" s="117">
        <v>1</v>
      </c>
      <c r="AL23" s="104">
        <v>79.465000000000003</v>
      </c>
      <c r="AM23" s="104">
        <f t="shared" si="12"/>
        <v>7.5000000000002842E-2</v>
      </c>
      <c r="AN23" s="104">
        <f t="shared" si="13"/>
        <v>0.78947368421056563</v>
      </c>
      <c r="AO23" s="104">
        <f t="shared" si="4"/>
        <v>9.4999999999998863E-2</v>
      </c>
      <c r="AP23" s="104">
        <f t="shared" si="5"/>
        <v>2.0000000000010232E-2</v>
      </c>
      <c r="AQ23" s="112">
        <f t="shared" si="6"/>
        <v>0.21052631578958392</v>
      </c>
    </row>
    <row r="24" spans="2:45" ht="15.75" customHeight="1" x14ac:dyDescent="0.2">
      <c r="B24" s="102">
        <v>16</v>
      </c>
      <c r="C24" s="158">
        <f t="shared" si="17"/>
        <v>910349</v>
      </c>
      <c r="D24" s="158"/>
      <c r="E24" s="86" t="e">
        <f>VLOOKUP($I24,#REF!,3,FALSE)</f>
        <v>#REF!</v>
      </c>
      <c r="F24" s="86">
        <v>78.209999999999994</v>
      </c>
      <c r="G24" s="86">
        <v>78.12</v>
      </c>
      <c r="H24" s="86" t="e">
        <f>VLOOKUP($I24,#REF!,6,FALSE)</f>
        <v>#REF!</v>
      </c>
      <c r="I24" s="85"/>
      <c r="J24" s="100" t="e">
        <f t="shared" si="0"/>
        <v>#REF!</v>
      </c>
      <c r="K24" s="25" t="e">
        <f t="shared" si="1"/>
        <v>#REF!</v>
      </c>
      <c r="L24" s="34" t="e">
        <f t="shared" si="7"/>
        <v>#REF!</v>
      </c>
      <c r="M24" s="26" t="e">
        <f t="shared" si="8"/>
        <v>#REF!</v>
      </c>
      <c r="N24" s="102"/>
      <c r="O24" s="27">
        <v>42575</v>
      </c>
      <c r="P24" s="102" t="s">
        <v>41</v>
      </c>
      <c r="Q24" s="160">
        <f t="shared" si="14"/>
        <v>78.12</v>
      </c>
      <c r="R24" s="160"/>
      <c r="S24" s="94">
        <f t="shared" si="9"/>
        <v>78.22999999999999</v>
      </c>
      <c r="T24" s="94">
        <f t="shared" si="15"/>
        <v>10.999999999998522</v>
      </c>
      <c r="U24" s="161">
        <f t="shared" si="2"/>
        <v>27310.469999999998</v>
      </c>
      <c r="V24" s="161"/>
      <c r="W24" s="71">
        <f t="shared" si="10"/>
        <v>2.0099999999999998</v>
      </c>
      <c r="X24" s="102"/>
      <c r="Y24" s="27">
        <v>42576</v>
      </c>
      <c r="Z24" s="61"/>
      <c r="AA24" s="94">
        <v>78.23</v>
      </c>
      <c r="AB24" s="172">
        <f t="shared" si="11"/>
        <v>-27296</v>
      </c>
      <c r="AC24" s="172"/>
      <c r="AD24" s="164">
        <f t="shared" si="16"/>
        <v>-10.999999999998522</v>
      </c>
      <c r="AE24" s="164"/>
      <c r="AF24" s="1">
        <v>1</v>
      </c>
      <c r="AG24" s="1" t="s">
        <v>52</v>
      </c>
      <c r="AH24" s="100" t="s">
        <v>54</v>
      </c>
      <c r="AI24" s="100" t="s">
        <v>54</v>
      </c>
      <c r="AJ24" s="100" t="s">
        <v>54</v>
      </c>
      <c r="AK24" s="78">
        <v>1</v>
      </c>
      <c r="AL24" s="79">
        <v>78.06</v>
      </c>
      <c r="AM24" s="100">
        <f t="shared" si="12"/>
        <v>6.0000000000002274E-2</v>
      </c>
      <c r="AN24" s="100" t="str">
        <f t="shared" si="13"/>
        <v>-</v>
      </c>
      <c r="AO24" s="100">
        <f t="shared" si="4"/>
        <v>8.99999999999892E-2</v>
      </c>
      <c r="AP24" s="100">
        <f t="shared" si="5"/>
        <v>0.10999999999999943</v>
      </c>
      <c r="AQ24" s="68" t="str">
        <f t="shared" si="6"/>
        <v>-</v>
      </c>
    </row>
    <row r="25" spans="2:45" s="104" customFormat="1" ht="15.75" customHeight="1" x14ac:dyDescent="0.2">
      <c r="B25" s="103">
        <v>17</v>
      </c>
      <c r="C25" s="174">
        <f t="shared" si="17"/>
        <v>883053</v>
      </c>
      <c r="D25" s="174"/>
      <c r="E25" s="113" t="e">
        <f>VLOOKUP($I25,#REF!,3,FALSE)</f>
        <v>#REF!</v>
      </c>
      <c r="F25" s="113">
        <v>78.53</v>
      </c>
      <c r="G25" s="113">
        <v>78.45</v>
      </c>
      <c r="H25" s="113" t="e">
        <f>VLOOKUP($I25,#REF!,6,FALSE)</f>
        <v>#REF!</v>
      </c>
      <c r="I25" s="105"/>
      <c r="J25" s="104" t="e">
        <f t="shared" si="0"/>
        <v>#REF!</v>
      </c>
      <c r="K25" s="106" t="e">
        <f t="shared" si="1"/>
        <v>#REF!</v>
      </c>
      <c r="L25" s="104" t="e">
        <f t="shared" si="7"/>
        <v>#REF!</v>
      </c>
      <c r="M25" s="107" t="e">
        <f t="shared" si="8"/>
        <v>#REF!</v>
      </c>
      <c r="N25" s="103"/>
      <c r="O25" s="108">
        <v>42591</v>
      </c>
      <c r="P25" s="103" t="s">
        <v>42</v>
      </c>
      <c r="Q25" s="176">
        <f t="shared" si="14"/>
        <v>78.53</v>
      </c>
      <c r="R25" s="176"/>
      <c r="S25" s="103"/>
      <c r="T25" s="103">
        <f t="shared" si="15"/>
        <v>7853</v>
      </c>
      <c r="U25" s="174">
        <f t="shared" si="2"/>
        <v>26491.59</v>
      </c>
      <c r="V25" s="174"/>
      <c r="W25" s="109">
        <f t="shared" si="10"/>
        <v>0</v>
      </c>
      <c r="X25" s="103"/>
      <c r="Y25" s="108">
        <v>42592</v>
      </c>
      <c r="Z25" s="116">
        <v>78.48</v>
      </c>
      <c r="AA25" s="103">
        <f t="shared" si="3"/>
        <v>78.460000000000008</v>
      </c>
      <c r="AB25" s="180">
        <f t="shared" si="11"/>
        <v>0</v>
      </c>
      <c r="AC25" s="180"/>
      <c r="AD25" s="179">
        <f t="shared" si="16"/>
        <v>-6.9999999999993179</v>
      </c>
      <c r="AE25" s="179"/>
      <c r="AF25" s="111">
        <v>1</v>
      </c>
      <c r="AG25" s="111" t="s">
        <v>54</v>
      </c>
      <c r="AH25" s="104" t="s">
        <v>52</v>
      </c>
      <c r="AI25" s="104" t="s">
        <v>57</v>
      </c>
      <c r="AJ25" s="104" t="s">
        <v>52</v>
      </c>
      <c r="AK25" s="117">
        <v>12</v>
      </c>
      <c r="AL25" s="104">
        <v>78.78</v>
      </c>
      <c r="AM25" s="104">
        <f t="shared" si="12"/>
        <v>0.25</v>
      </c>
      <c r="AN25" s="104">
        <f t="shared" si="13"/>
        <v>3.1250000000000666</v>
      </c>
      <c r="AO25" s="104">
        <f t="shared" si="4"/>
        <v>7.9999999999998295E-2</v>
      </c>
      <c r="AP25" s="104">
        <f t="shared" si="5"/>
        <v>6.9999999999993179E-2</v>
      </c>
      <c r="AQ25" s="112">
        <f t="shared" si="6"/>
        <v>0.87499999999993339</v>
      </c>
    </row>
    <row r="26" spans="2:45" ht="15.75" customHeight="1" x14ac:dyDescent="0.2">
      <c r="B26" s="102">
        <v>18</v>
      </c>
      <c r="C26" s="158">
        <f t="shared" si="17"/>
        <v>883053</v>
      </c>
      <c r="D26" s="158"/>
      <c r="E26" s="86" t="e">
        <f>VLOOKUP($I26,#REF!,3,FALSE)</f>
        <v>#REF!</v>
      </c>
      <c r="F26" s="86">
        <v>79.3</v>
      </c>
      <c r="G26" s="86">
        <v>79.150000000000006</v>
      </c>
      <c r="H26" s="86" t="e">
        <f>VLOOKUP($I26,#REF!,6,FALSE)</f>
        <v>#REF!</v>
      </c>
      <c r="I26" s="85"/>
      <c r="J26" s="100" t="e">
        <f t="shared" si="0"/>
        <v>#REF!</v>
      </c>
      <c r="K26" s="25" t="e">
        <f t="shared" si="1"/>
        <v>#REF!</v>
      </c>
      <c r="L26" s="34" t="e">
        <f t="shared" si="7"/>
        <v>#REF!</v>
      </c>
      <c r="M26" s="26"/>
      <c r="N26" s="102"/>
      <c r="O26" s="27">
        <v>42604</v>
      </c>
      <c r="P26" s="102" t="s">
        <v>41</v>
      </c>
      <c r="Q26" s="160">
        <f t="shared" si="14"/>
        <v>79.150000000000006</v>
      </c>
      <c r="R26" s="160"/>
      <c r="S26" s="94">
        <f t="shared" si="9"/>
        <v>79.319999999999993</v>
      </c>
      <c r="T26" s="94">
        <f t="shared" si="15"/>
        <v>16.999999999998749</v>
      </c>
      <c r="U26" s="161">
        <f t="shared" si="2"/>
        <v>26491.59</v>
      </c>
      <c r="V26" s="161"/>
      <c r="W26" s="71">
        <f t="shared" si="10"/>
        <v>1.26</v>
      </c>
      <c r="X26" s="102"/>
      <c r="Y26" s="27">
        <v>42606</v>
      </c>
      <c r="Z26" s="61">
        <v>78.7</v>
      </c>
      <c r="AA26" s="94">
        <f t="shared" si="3"/>
        <v>78.72</v>
      </c>
      <c r="AB26" s="172">
        <f t="shared" si="11"/>
        <v>66888</v>
      </c>
      <c r="AC26" s="172"/>
      <c r="AD26" s="164">
        <f t="shared" si="16"/>
        <v>43.000000000000682</v>
      </c>
      <c r="AE26" s="164"/>
      <c r="AF26" s="1">
        <v>1</v>
      </c>
      <c r="AG26" s="1" t="s">
        <v>85</v>
      </c>
      <c r="AH26" s="100" t="s">
        <v>54</v>
      </c>
      <c r="AI26" s="100" t="s">
        <v>54</v>
      </c>
      <c r="AJ26" s="100" t="s">
        <v>52</v>
      </c>
      <c r="AK26" s="78">
        <v>12</v>
      </c>
      <c r="AL26" s="79">
        <v>78.27</v>
      </c>
      <c r="AM26" s="100">
        <f t="shared" si="12"/>
        <v>0.88000000000000966</v>
      </c>
      <c r="AN26" s="100">
        <f t="shared" si="13"/>
        <v>5.8666666666670642</v>
      </c>
      <c r="AO26" s="100">
        <f t="shared" si="4"/>
        <v>0.14999999999999147</v>
      </c>
      <c r="AP26" s="100">
        <f t="shared" si="5"/>
        <v>0.43000000000000682</v>
      </c>
      <c r="AQ26" s="68">
        <f t="shared" si="6"/>
        <v>2.866666666666875</v>
      </c>
    </row>
    <row r="27" spans="2:45" s="104" customFormat="1" ht="15.75" customHeight="1" x14ac:dyDescent="0.2">
      <c r="B27" s="103">
        <v>19</v>
      </c>
      <c r="C27" s="174">
        <f t="shared" si="17"/>
        <v>949941</v>
      </c>
      <c r="D27" s="174"/>
      <c r="E27" s="113" t="e">
        <f>VLOOKUP($I27,#REF!,3,FALSE)</f>
        <v>#REF!</v>
      </c>
      <c r="F27" s="113">
        <v>77.86</v>
      </c>
      <c r="G27" s="113">
        <v>77.709999999999994</v>
      </c>
      <c r="H27" s="113" t="e">
        <f>VLOOKUP($I27,#REF!,6,FALSE)</f>
        <v>#REF!</v>
      </c>
      <c r="I27" s="105"/>
      <c r="J27" s="104" t="e">
        <f t="shared" si="0"/>
        <v>#REF!</v>
      </c>
      <c r="K27" s="106" t="e">
        <f t="shared" si="1"/>
        <v>#REF!</v>
      </c>
      <c r="L27" s="104" t="e">
        <f t="shared" si="7"/>
        <v>#REF!</v>
      </c>
      <c r="M27" s="107" t="e">
        <f t="shared" si="8"/>
        <v>#REF!</v>
      </c>
      <c r="N27" s="103"/>
      <c r="O27" s="108">
        <v>42638</v>
      </c>
      <c r="P27" s="103" t="s">
        <v>41</v>
      </c>
      <c r="Q27" s="176">
        <f t="shared" si="14"/>
        <v>77.709999999999994</v>
      </c>
      <c r="R27" s="176"/>
      <c r="S27" s="103"/>
      <c r="T27" s="103">
        <f t="shared" si="15"/>
        <v>7770.9999999999991</v>
      </c>
      <c r="U27" s="174">
        <f t="shared" si="2"/>
        <v>28498.23</v>
      </c>
      <c r="V27" s="174"/>
      <c r="W27" s="109">
        <f t="shared" si="10"/>
        <v>0</v>
      </c>
      <c r="X27" s="103"/>
      <c r="Y27" s="108">
        <v>42639</v>
      </c>
      <c r="Z27" s="116"/>
      <c r="AA27" s="103">
        <v>77.88</v>
      </c>
      <c r="AB27" s="180">
        <f t="shared" si="11"/>
        <v>0</v>
      </c>
      <c r="AC27" s="180"/>
      <c r="AD27" s="179">
        <f t="shared" si="16"/>
        <v>-17.000000000000171</v>
      </c>
      <c r="AE27" s="179"/>
      <c r="AF27" s="111">
        <v>1</v>
      </c>
      <c r="AG27" s="111" t="s">
        <v>52</v>
      </c>
      <c r="AH27" s="104" t="s">
        <v>54</v>
      </c>
      <c r="AI27" s="104" t="s">
        <v>57</v>
      </c>
      <c r="AJ27" s="104" t="s">
        <v>85</v>
      </c>
      <c r="AK27" s="117">
        <v>1</v>
      </c>
      <c r="AL27" s="104">
        <v>77.58</v>
      </c>
      <c r="AM27" s="104">
        <f t="shared" si="12"/>
        <v>0.12999999999999545</v>
      </c>
      <c r="AN27" s="104">
        <f t="shared" si="13"/>
        <v>0.86666666666660352</v>
      </c>
      <c r="AO27" s="104">
        <f t="shared" si="4"/>
        <v>0.15000000000000568</v>
      </c>
      <c r="AP27" s="104">
        <f t="shared" si="5"/>
        <v>0.17000000000000171</v>
      </c>
      <c r="AQ27" s="112">
        <f t="shared" si="6"/>
        <v>1.1333333333333018</v>
      </c>
    </row>
    <row r="28" spans="2:45" ht="15.75" customHeight="1" x14ac:dyDescent="0.2">
      <c r="B28" s="102">
        <v>20</v>
      </c>
      <c r="C28" s="158">
        <f t="shared" si="17"/>
        <v>949941</v>
      </c>
      <c r="D28" s="158"/>
      <c r="E28" s="86" t="e">
        <f>VLOOKUP($I28,#REF!,3,FALSE)</f>
        <v>#REF!</v>
      </c>
      <c r="F28" s="86">
        <v>79.36</v>
      </c>
      <c r="G28" s="86">
        <v>79.239999999999995</v>
      </c>
      <c r="H28" s="86" t="e">
        <f>VLOOKUP($I28,#REF!,6,FALSE)</f>
        <v>#REF!</v>
      </c>
      <c r="I28" s="85"/>
      <c r="J28" s="100" t="e">
        <f t="shared" si="0"/>
        <v>#REF!</v>
      </c>
      <c r="K28" s="25" t="e">
        <f t="shared" si="1"/>
        <v>#REF!</v>
      </c>
      <c r="L28" s="34" t="e">
        <f t="shared" si="7"/>
        <v>#REF!</v>
      </c>
      <c r="M28" s="26" t="e">
        <f t="shared" si="8"/>
        <v>#REF!</v>
      </c>
      <c r="N28" s="102"/>
      <c r="O28" s="27">
        <v>42662</v>
      </c>
      <c r="P28" s="102" t="s">
        <v>42</v>
      </c>
      <c r="Q28" s="160">
        <f t="shared" si="14"/>
        <v>79.36</v>
      </c>
      <c r="R28" s="160"/>
      <c r="S28" s="94">
        <f t="shared" si="9"/>
        <v>79.22</v>
      </c>
      <c r="T28" s="94">
        <f t="shared" si="15"/>
        <v>14.000000000000057</v>
      </c>
      <c r="U28" s="161">
        <f t="shared" si="2"/>
        <v>28498.23</v>
      </c>
      <c r="V28" s="161"/>
      <c r="W28" s="71">
        <f t="shared" si="10"/>
        <v>1.64</v>
      </c>
      <c r="X28" s="102"/>
      <c r="Y28" s="27">
        <v>42666</v>
      </c>
      <c r="Z28" s="61">
        <v>79.7</v>
      </c>
      <c r="AA28" s="94">
        <f t="shared" si="3"/>
        <v>79.680000000000007</v>
      </c>
      <c r="AB28" s="172">
        <f>IF(Y28="","",ROUNDDOWN((IF(P28="売",Q28-AA28,AA28-Q28))*W28*10000000/81,0))</f>
        <v>64790</v>
      </c>
      <c r="AC28" s="172"/>
      <c r="AD28" s="164">
        <f t="shared" si="16"/>
        <v>32.000000000000739</v>
      </c>
      <c r="AE28" s="164"/>
      <c r="AF28" s="1">
        <v>2</v>
      </c>
      <c r="AG28" s="1" t="s">
        <v>54</v>
      </c>
      <c r="AH28" s="100" t="s">
        <v>52</v>
      </c>
      <c r="AI28" s="100" t="s">
        <v>54</v>
      </c>
      <c r="AJ28" s="100" t="s">
        <v>54</v>
      </c>
      <c r="AK28" s="78">
        <v>2</v>
      </c>
      <c r="AL28" s="79">
        <v>80.010000000000005</v>
      </c>
      <c r="AM28" s="100">
        <f t="shared" si="12"/>
        <v>0.65000000000000568</v>
      </c>
      <c r="AN28" s="100">
        <f t="shared" si="13"/>
        <v>5.4166666666665089</v>
      </c>
      <c r="AO28" s="100">
        <f t="shared" si="4"/>
        <v>0.12000000000000455</v>
      </c>
      <c r="AP28" s="100">
        <f t="shared" si="5"/>
        <v>0.32000000000000739</v>
      </c>
      <c r="AQ28" s="68">
        <f t="shared" si="6"/>
        <v>2.666666666666627</v>
      </c>
    </row>
    <row r="29" spans="2:45" ht="17.5" customHeight="1" x14ac:dyDescent="0.2">
      <c r="B29" s="102">
        <v>21</v>
      </c>
      <c r="C29" s="158">
        <f t="shared" si="17"/>
        <v>1014731</v>
      </c>
      <c r="D29" s="158"/>
      <c r="E29" s="86" t="e">
        <f>VLOOKUP($I29,#REF!,3,FALSE)</f>
        <v>#REF!</v>
      </c>
      <c r="F29" s="86">
        <v>80.37</v>
      </c>
      <c r="G29" s="86">
        <v>80.180000000000007</v>
      </c>
      <c r="H29" s="86" t="e">
        <f>VLOOKUP($I29,#REF!,6,FALSE)</f>
        <v>#REF!</v>
      </c>
      <c r="I29" s="85"/>
      <c r="J29" s="100" t="e">
        <f t="shared" si="0"/>
        <v>#REF!</v>
      </c>
      <c r="K29" s="25" t="e">
        <f t="shared" si="1"/>
        <v>#REF!</v>
      </c>
      <c r="L29" s="34" t="e">
        <f t="shared" si="7"/>
        <v>#REF!</v>
      </c>
      <c r="M29" s="26" t="e">
        <f t="shared" si="8"/>
        <v>#REF!</v>
      </c>
      <c r="N29" s="102"/>
      <c r="O29" s="27">
        <v>42669</v>
      </c>
      <c r="P29" s="102" t="s">
        <v>42</v>
      </c>
      <c r="Q29" s="160">
        <f t="shared" si="14"/>
        <v>80.37</v>
      </c>
      <c r="R29" s="160"/>
      <c r="S29" s="94">
        <f t="shared" si="9"/>
        <v>80.160000000000011</v>
      </c>
      <c r="T29" s="94">
        <f t="shared" si="15"/>
        <v>20.999999999999375</v>
      </c>
      <c r="U29" s="161">
        <f t="shared" si="2"/>
        <v>30441.93</v>
      </c>
      <c r="V29" s="161"/>
      <c r="W29" s="71">
        <f t="shared" si="10"/>
        <v>1.17</v>
      </c>
      <c r="X29" s="102"/>
      <c r="Y29" s="27">
        <v>42669</v>
      </c>
      <c r="Z29" s="61"/>
      <c r="AA29" s="94">
        <v>80.16</v>
      </c>
      <c r="AB29" s="172">
        <f t="shared" si="11"/>
        <v>-30333</v>
      </c>
      <c r="AC29" s="172"/>
      <c r="AD29" s="164">
        <f t="shared" si="16"/>
        <v>-20.999999999999375</v>
      </c>
      <c r="AE29" s="164"/>
      <c r="AF29" s="1">
        <v>1</v>
      </c>
      <c r="AG29" s="1" t="s">
        <v>54</v>
      </c>
      <c r="AH29" s="100" t="s">
        <v>54</v>
      </c>
      <c r="AI29" s="100" t="s">
        <v>54</v>
      </c>
      <c r="AJ29" s="100" t="s">
        <v>52</v>
      </c>
      <c r="AK29" s="78">
        <v>1</v>
      </c>
      <c r="AL29" s="79">
        <v>80.38</v>
      </c>
      <c r="AM29" s="100">
        <f t="shared" si="12"/>
        <v>9.9999999999909051E-3</v>
      </c>
      <c r="AN29" s="100" t="str">
        <f t="shared" si="13"/>
        <v>-</v>
      </c>
      <c r="AO29" s="100">
        <f t="shared" si="4"/>
        <v>0.18999999999999773</v>
      </c>
      <c r="AP29" s="100">
        <f t="shared" si="5"/>
        <v>0.21000000000000796</v>
      </c>
      <c r="AQ29" s="68" t="str">
        <f t="shared" si="6"/>
        <v>-</v>
      </c>
    </row>
    <row r="30" spans="2:45" s="104" customFormat="1" ht="15.75" customHeight="1" x14ac:dyDescent="0.2">
      <c r="B30" s="103">
        <v>22</v>
      </c>
      <c r="C30" s="174">
        <f t="shared" si="17"/>
        <v>984398</v>
      </c>
      <c r="D30" s="174"/>
      <c r="E30" s="113" t="e">
        <f>VLOOKUP($I30,#REF!,3,FALSE)</f>
        <v>#REF!</v>
      </c>
      <c r="F30" s="113">
        <v>81.34</v>
      </c>
      <c r="G30" s="113">
        <v>81.16</v>
      </c>
      <c r="H30" s="113" t="e">
        <f>VLOOKUP($I30,#REF!,6,FALSE)</f>
        <v>#REF!</v>
      </c>
      <c r="I30" s="105"/>
      <c r="J30" s="104" t="e">
        <f t="shared" si="0"/>
        <v>#REF!</v>
      </c>
      <c r="K30" s="106" t="e">
        <f t="shared" si="1"/>
        <v>#REF!</v>
      </c>
      <c r="L30" s="104" t="e">
        <f t="shared" si="7"/>
        <v>#REF!</v>
      </c>
      <c r="M30" s="107" t="s">
        <v>70</v>
      </c>
      <c r="N30" s="103"/>
      <c r="O30" s="108">
        <v>42693</v>
      </c>
      <c r="P30" s="103" t="s">
        <v>42</v>
      </c>
      <c r="Q30" s="176">
        <f t="shared" si="14"/>
        <v>81.34</v>
      </c>
      <c r="R30" s="176"/>
      <c r="S30" s="103"/>
      <c r="T30" s="103">
        <f t="shared" si="15"/>
        <v>8134</v>
      </c>
      <c r="U30" s="174">
        <f t="shared" si="2"/>
        <v>29531.94</v>
      </c>
      <c r="V30" s="174"/>
      <c r="W30" s="109">
        <f t="shared" si="10"/>
        <v>0</v>
      </c>
      <c r="X30" s="103"/>
      <c r="Y30" s="108">
        <v>42694</v>
      </c>
      <c r="Z30" s="116"/>
      <c r="AA30" s="103">
        <v>81.14</v>
      </c>
      <c r="AB30" s="180">
        <f t="shared" si="11"/>
        <v>0</v>
      </c>
      <c r="AC30" s="180"/>
      <c r="AD30" s="179">
        <f t="shared" si="16"/>
        <v>-20.000000000000284</v>
      </c>
      <c r="AE30" s="179"/>
      <c r="AF30" s="111">
        <v>3</v>
      </c>
      <c r="AG30" s="111" t="s">
        <v>52</v>
      </c>
      <c r="AH30" s="104" t="s">
        <v>52</v>
      </c>
      <c r="AI30" s="104" t="s">
        <v>57</v>
      </c>
      <c r="AJ30" s="104" t="s">
        <v>52</v>
      </c>
      <c r="AK30" s="117">
        <v>12</v>
      </c>
      <c r="AL30" s="104">
        <v>81.44</v>
      </c>
      <c r="AM30" s="104">
        <f t="shared" si="12"/>
        <v>9.9999999999994316E-2</v>
      </c>
      <c r="AN30" s="104">
        <f t="shared" si="13"/>
        <v>0.55555555555550296</v>
      </c>
      <c r="AO30" s="104">
        <f t="shared" si="4"/>
        <v>0.18000000000000682</v>
      </c>
      <c r="AP30" s="104">
        <f t="shared" si="5"/>
        <v>0.20000000000000284</v>
      </c>
      <c r="AQ30" s="112">
        <f t="shared" si="6"/>
        <v>1.1111111111110847</v>
      </c>
    </row>
    <row r="31" spans="2:45" ht="15.75" customHeight="1" x14ac:dyDescent="0.2">
      <c r="B31" s="102">
        <v>23</v>
      </c>
      <c r="C31" s="158">
        <f t="shared" si="17"/>
        <v>984398</v>
      </c>
      <c r="D31" s="158"/>
      <c r="E31" s="86" t="e">
        <f>VLOOKUP($I31,#REF!,3,FALSE)</f>
        <v>#REF!</v>
      </c>
      <c r="F31" s="86">
        <v>84.18</v>
      </c>
      <c r="G31" s="86">
        <v>83.98</v>
      </c>
      <c r="H31" s="86" t="e">
        <f>VLOOKUP($I31,#REF!,6,FALSE)</f>
        <v>#REF!</v>
      </c>
      <c r="I31" s="85"/>
      <c r="J31" s="100" t="e">
        <f t="shared" si="0"/>
        <v>#REF!</v>
      </c>
      <c r="K31" s="25" t="e">
        <f t="shared" si="1"/>
        <v>#REF!</v>
      </c>
      <c r="L31" s="34" t="e">
        <f t="shared" si="7"/>
        <v>#REF!</v>
      </c>
      <c r="M31" s="26" t="e">
        <f t="shared" si="8"/>
        <v>#REF!</v>
      </c>
      <c r="N31" s="102"/>
      <c r="O31" s="27">
        <v>42725</v>
      </c>
      <c r="P31" s="102" t="s">
        <v>41</v>
      </c>
      <c r="Q31" s="160">
        <f t="shared" si="14"/>
        <v>83.98</v>
      </c>
      <c r="R31" s="160"/>
      <c r="S31" s="94">
        <f t="shared" si="9"/>
        <v>84.2</v>
      </c>
      <c r="T31" s="94">
        <f t="shared" si="15"/>
        <v>21.999999999999886</v>
      </c>
      <c r="U31" s="161">
        <f t="shared" si="2"/>
        <v>29531.94</v>
      </c>
      <c r="V31" s="161"/>
      <c r="W31" s="71">
        <f t="shared" si="10"/>
        <v>1.08</v>
      </c>
      <c r="X31" s="102"/>
      <c r="Y31" s="27">
        <v>42725</v>
      </c>
      <c r="Z31" s="61"/>
      <c r="AA31" s="94">
        <v>84.2</v>
      </c>
      <c r="AB31" s="172">
        <f t="shared" si="11"/>
        <v>-29333</v>
      </c>
      <c r="AC31" s="172"/>
      <c r="AD31" s="164">
        <f t="shared" si="16"/>
        <v>-21.999999999999886</v>
      </c>
      <c r="AE31" s="164"/>
      <c r="AF31" s="1">
        <v>1</v>
      </c>
      <c r="AG31" s="1" t="s">
        <v>52</v>
      </c>
      <c r="AH31" s="100" t="s">
        <v>52</v>
      </c>
      <c r="AI31" s="100" t="s">
        <v>54</v>
      </c>
      <c r="AJ31" s="100" t="s">
        <v>52</v>
      </c>
      <c r="AK31" s="78">
        <v>12</v>
      </c>
      <c r="AL31" s="79">
        <v>83.91</v>
      </c>
      <c r="AM31" s="100">
        <f t="shared" si="12"/>
        <v>7.000000000000739E-2</v>
      </c>
      <c r="AN31" s="100" t="str">
        <f t="shared" si="13"/>
        <v>-</v>
      </c>
      <c r="AO31" s="100">
        <f t="shared" si="4"/>
        <v>0.20000000000000284</v>
      </c>
      <c r="AP31" s="100">
        <f t="shared" si="5"/>
        <v>0.21999999999999886</v>
      </c>
      <c r="AQ31" s="68" t="str">
        <f t="shared" si="6"/>
        <v>-</v>
      </c>
    </row>
    <row r="32" spans="2:45" s="104" customFormat="1" ht="15.75" customHeight="1" x14ac:dyDescent="0.2">
      <c r="B32" s="103">
        <v>24</v>
      </c>
      <c r="C32" s="174">
        <f t="shared" si="17"/>
        <v>955065</v>
      </c>
      <c r="D32" s="174"/>
      <c r="E32" s="113" t="e">
        <f>VLOOKUP($I32,#REF!,3,FALSE)</f>
        <v>#REF!</v>
      </c>
      <c r="F32" s="113">
        <v>99.254000000000005</v>
      </c>
      <c r="G32" s="113">
        <v>98.587000000000003</v>
      </c>
      <c r="H32" s="113" t="e">
        <f>VLOOKUP($I32,#REF!,6,FALSE)</f>
        <v>#REF!</v>
      </c>
      <c r="I32" s="105"/>
      <c r="J32" s="104" t="e">
        <f t="shared" si="0"/>
        <v>#REF!</v>
      </c>
      <c r="K32" s="106" t="e">
        <f t="shared" si="1"/>
        <v>#REF!</v>
      </c>
      <c r="L32" s="104" t="e">
        <f t="shared" si="7"/>
        <v>#REF!</v>
      </c>
      <c r="M32" s="107" t="s">
        <v>70</v>
      </c>
      <c r="N32" s="103"/>
      <c r="O32" s="108">
        <v>42469</v>
      </c>
      <c r="P32" s="103" t="s">
        <v>42</v>
      </c>
      <c r="Q32" s="176">
        <f t="shared" si="14"/>
        <v>99.254000000000005</v>
      </c>
      <c r="R32" s="176"/>
      <c r="S32" s="103"/>
      <c r="T32" s="103">
        <f t="shared" si="15"/>
        <v>9925.4</v>
      </c>
      <c r="U32" s="174">
        <f t="shared" si="2"/>
        <v>28651.95</v>
      </c>
      <c r="V32" s="174"/>
      <c r="W32" s="109">
        <f t="shared" si="10"/>
        <v>0</v>
      </c>
      <c r="X32" s="103"/>
      <c r="Y32" s="108">
        <v>42471</v>
      </c>
      <c r="Z32" s="116">
        <v>99.358000000000004</v>
      </c>
      <c r="AA32" s="103">
        <f t="shared" si="3"/>
        <v>99.338000000000008</v>
      </c>
      <c r="AB32" s="180">
        <f t="shared" si="11"/>
        <v>0</v>
      </c>
      <c r="AC32" s="180"/>
      <c r="AD32" s="179">
        <f t="shared" si="16"/>
        <v>8.4000000000003183</v>
      </c>
      <c r="AE32" s="179"/>
      <c r="AF32" s="111">
        <v>1</v>
      </c>
      <c r="AG32" s="111" t="s">
        <v>54</v>
      </c>
      <c r="AH32" s="104" t="s">
        <v>54</v>
      </c>
      <c r="AI32" s="104" t="s">
        <v>56</v>
      </c>
      <c r="AJ32" s="104" t="s">
        <v>54</v>
      </c>
      <c r="AK32" s="117">
        <v>12</v>
      </c>
      <c r="AL32" s="104">
        <v>99.87</v>
      </c>
      <c r="AM32" s="104">
        <f t="shared" si="12"/>
        <v>0.61599999999999966</v>
      </c>
      <c r="AN32" s="104">
        <f t="shared" si="13"/>
        <v>0.923538230884555</v>
      </c>
      <c r="AO32" s="104">
        <f t="shared" si="4"/>
        <v>0.66700000000000159</v>
      </c>
      <c r="AP32" s="104">
        <f t="shared" si="5"/>
        <v>8.4000000000003183E-2</v>
      </c>
      <c r="AQ32" s="112">
        <f t="shared" si="6"/>
        <v>0.12593703148426233</v>
      </c>
    </row>
    <row r="33" spans="2:43" s="104" customFormat="1" ht="15.75" customHeight="1" x14ac:dyDescent="0.2">
      <c r="B33" s="103">
        <v>25</v>
      </c>
      <c r="C33" s="174">
        <f t="shared" si="17"/>
        <v>955065</v>
      </c>
      <c r="D33" s="174"/>
      <c r="E33" s="113" t="e">
        <f>VLOOKUP($I33,#REF!,3,FALSE)</f>
        <v>#REF!</v>
      </c>
      <c r="F33" s="113">
        <v>99.52</v>
      </c>
      <c r="G33" s="113">
        <v>99.037999999999997</v>
      </c>
      <c r="H33" s="113" t="e">
        <f>VLOOKUP($I33,#REF!,6,FALSE)</f>
        <v>#REF!</v>
      </c>
      <c r="I33" s="105"/>
      <c r="J33" s="104" t="e">
        <f t="shared" si="0"/>
        <v>#REF!</v>
      </c>
      <c r="K33" s="106" t="e">
        <f t="shared" si="1"/>
        <v>#REF!</v>
      </c>
      <c r="L33" s="104" t="e">
        <f t="shared" si="7"/>
        <v>#REF!</v>
      </c>
      <c r="M33" s="107" t="s">
        <v>70</v>
      </c>
      <c r="N33" s="103"/>
      <c r="O33" s="108">
        <v>42470</v>
      </c>
      <c r="P33" s="103" t="s">
        <v>42</v>
      </c>
      <c r="Q33" s="176">
        <f t="shared" si="14"/>
        <v>99.52</v>
      </c>
      <c r="R33" s="176"/>
      <c r="S33" s="103"/>
      <c r="T33" s="103">
        <f t="shared" si="15"/>
        <v>9952</v>
      </c>
      <c r="U33" s="174">
        <f t="shared" si="2"/>
        <v>28651.95</v>
      </c>
      <c r="V33" s="174"/>
      <c r="W33" s="109">
        <f t="shared" si="10"/>
        <v>0</v>
      </c>
      <c r="X33" s="103"/>
      <c r="Y33" s="108">
        <v>42471</v>
      </c>
      <c r="Z33" s="116">
        <v>99.358000000000004</v>
      </c>
      <c r="AA33" s="103">
        <f t="shared" si="3"/>
        <v>99.338000000000008</v>
      </c>
      <c r="AB33" s="180">
        <f t="shared" si="11"/>
        <v>0</v>
      </c>
      <c r="AC33" s="180"/>
      <c r="AD33" s="179">
        <f t="shared" si="16"/>
        <v>-18.199999999998795</v>
      </c>
      <c r="AE33" s="179"/>
      <c r="AF33" s="111">
        <v>1</v>
      </c>
      <c r="AG33" s="111" t="s">
        <v>54</v>
      </c>
      <c r="AH33" s="104" t="s">
        <v>52</v>
      </c>
      <c r="AI33" s="104" t="s">
        <v>57</v>
      </c>
      <c r="AJ33" s="104" t="s">
        <v>52</v>
      </c>
      <c r="AK33" s="117">
        <v>12</v>
      </c>
      <c r="AL33" s="104">
        <v>99.87</v>
      </c>
      <c r="AM33" s="104">
        <f t="shared" si="12"/>
        <v>0.35000000000000853</v>
      </c>
      <c r="AN33" s="104">
        <f t="shared" si="13"/>
        <v>0.72614107883819301</v>
      </c>
      <c r="AO33" s="104">
        <f t="shared" si="4"/>
        <v>0.48199999999999932</v>
      </c>
      <c r="AP33" s="104">
        <f t="shared" si="5"/>
        <v>0.18199999999998795</v>
      </c>
      <c r="AQ33" s="112">
        <f t="shared" si="6"/>
        <v>0.37759336099582613</v>
      </c>
    </row>
    <row r="34" spans="2:43" s="104" customFormat="1" ht="15.75" customHeight="1" x14ac:dyDescent="0.2">
      <c r="B34" s="103">
        <v>26</v>
      </c>
      <c r="C34" s="174">
        <f t="shared" si="17"/>
        <v>955065</v>
      </c>
      <c r="D34" s="174"/>
      <c r="E34" s="113" t="e">
        <f>VLOOKUP($I34,#REF!,3,FALSE)</f>
        <v>#REF!</v>
      </c>
      <c r="F34" s="113">
        <v>99.763000000000005</v>
      </c>
      <c r="G34" s="113">
        <v>99.302000000000007</v>
      </c>
      <c r="H34" s="113" t="e">
        <f>VLOOKUP($I34,#REF!,6,FALSE)</f>
        <v>#REF!</v>
      </c>
      <c r="I34" s="105"/>
      <c r="J34" s="104" t="e">
        <f t="shared" si="0"/>
        <v>#REF!</v>
      </c>
      <c r="K34" s="106" t="e">
        <f t="shared" si="1"/>
        <v>#REF!</v>
      </c>
      <c r="L34" s="104" t="e">
        <f t="shared" si="7"/>
        <v>#REF!</v>
      </c>
      <c r="M34" s="107" t="e">
        <f t="shared" si="8"/>
        <v>#REF!</v>
      </c>
      <c r="N34" s="103"/>
      <c r="O34" s="108">
        <v>42470</v>
      </c>
      <c r="P34" s="103" t="s">
        <v>42</v>
      </c>
      <c r="Q34" s="176">
        <f t="shared" si="14"/>
        <v>99.763000000000005</v>
      </c>
      <c r="R34" s="176"/>
      <c r="S34" s="103"/>
      <c r="T34" s="103">
        <f t="shared" si="15"/>
        <v>9976.3000000000011</v>
      </c>
      <c r="U34" s="174">
        <f t="shared" si="2"/>
        <v>28651.95</v>
      </c>
      <c r="V34" s="174"/>
      <c r="W34" s="109">
        <f t="shared" si="10"/>
        <v>0</v>
      </c>
      <c r="X34" s="103"/>
      <c r="Y34" s="108">
        <v>42471</v>
      </c>
      <c r="Z34" s="116">
        <v>99.358000000000004</v>
      </c>
      <c r="AA34" s="103">
        <f t="shared" si="3"/>
        <v>99.338000000000008</v>
      </c>
      <c r="AB34" s="180">
        <f t="shared" si="11"/>
        <v>0</v>
      </c>
      <c r="AC34" s="180"/>
      <c r="AD34" s="179">
        <f t="shared" si="16"/>
        <v>-42.499999999999716</v>
      </c>
      <c r="AE34" s="179"/>
      <c r="AF34" s="111">
        <v>1</v>
      </c>
      <c r="AG34" s="111" t="s">
        <v>54</v>
      </c>
      <c r="AH34" s="104" t="s">
        <v>54</v>
      </c>
      <c r="AI34" s="104" t="s">
        <v>89</v>
      </c>
      <c r="AJ34" s="104" t="s">
        <v>85</v>
      </c>
      <c r="AK34" s="117">
        <v>1</v>
      </c>
      <c r="AL34" s="104">
        <v>99.87</v>
      </c>
      <c r="AM34" s="104">
        <f t="shared" si="12"/>
        <v>0.10699999999999932</v>
      </c>
      <c r="AN34" s="104">
        <f t="shared" si="13"/>
        <v>0.23210412147505349</v>
      </c>
      <c r="AO34" s="104">
        <f t="shared" si="4"/>
        <v>0.46099999999999852</v>
      </c>
      <c r="AP34" s="104">
        <f t="shared" si="5"/>
        <v>0.42499999999999716</v>
      </c>
      <c r="AQ34" s="112">
        <f t="shared" si="6"/>
        <v>0.92190889370932438</v>
      </c>
    </row>
    <row r="35" spans="2:43" s="104" customFormat="1" ht="15.75" customHeight="1" x14ac:dyDescent="0.2">
      <c r="B35" s="103">
        <v>27</v>
      </c>
      <c r="C35" s="174">
        <f t="shared" si="17"/>
        <v>955065</v>
      </c>
      <c r="D35" s="174"/>
      <c r="E35" s="113" t="e">
        <f>VLOOKUP($I35,#REF!,3,FALSE)</f>
        <v>#REF!</v>
      </c>
      <c r="F35" s="113">
        <v>98.091999999999999</v>
      </c>
      <c r="G35" s="113">
        <v>97.658000000000001</v>
      </c>
      <c r="H35" s="113" t="e">
        <f>VLOOKUP($I35,#REF!,6,FALSE)</f>
        <v>#REF!</v>
      </c>
      <c r="I35" s="105"/>
      <c r="J35" s="104" t="e">
        <f t="shared" si="0"/>
        <v>#REF!</v>
      </c>
      <c r="K35" s="106" t="e">
        <f t="shared" si="1"/>
        <v>#REF!</v>
      </c>
      <c r="L35" s="104" t="e">
        <f t="shared" si="7"/>
        <v>#REF!</v>
      </c>
      <c r="M35" s="107" t="e">
        <f t="shared" si="8"/>
        <v>#REF!</v>
      </c>
      <c r="N35" s="103"/>
      <c r="O35" s="108">
        <v>42490</v>
      </c>
      <c r="P35" s="103" t="s">
        <v>41</v>
      </c>
      <c r="Q35" s="176">
        <f t="shared" si="14"/>
        <v>97.658000000000001</v>
      </c>
      <c r="R35" s="176"/>
      <c r="S35" s="103"/>
      <c r="T35" s="103">
        <f t="shared" si="15"/>
        <v>9765.7999999999993</v>
      </c>
      <c r="U35" s="174">
        <f t="shared" si="2"/>
        <v>28651.95</v>
      </c>
      <c r="V35" s="174"/>
      <c r="W35" s="109">
        <f t="shared" si="10"/>
        <v>0</v>
      </c>
      <c r="X35" s="103"/>
      <c r="Y35" s="108">
        <v>42492</v>
      </c>
      <c r="Z35" s="116">
        <v>97.536000000000001</v>
      </c>
      <c r="AA35" s="103">
        <f t="shared" si="3"/>
        <v>97.555999999999997</v>
      </c>
      <c r="AB35" s="180">
        <f t="shared" si="11"/>
        <v>0</v>
      </c>
      <c r="AC35" s="180"/>
      <c r="AD35" s="179">
        <f t="shared" si="16"/>
        <v>10.200000000000387</v>
      </c>
      <c r="AE35" s="179"/>
      <c r="AF35" s="111">
        <v>3</v>
      </c>
      <c r="AG35" s="111" t="s">
        <v>54</v>
      </c>
      <c r="AH35" s="104" t="s">
        <v>52</v>
      </c>
      <c r="AI35" s="104" t="s">
        <v>56</v>
      </c>
      <c r="AJ35" s="104" t="s">
        <v>54</v>
      </c>
      <c r="AK35" s="117">
        <v>12</v>
      </c>
      <c r="AL35" s="104">
        <v>97.004999999999995</v>
      </c>
      <c r="AM35" s="104">
        <f t="shared" si="12"/>
        <v>0.6530000000000058</v>
      </c>
      <c r="AN35" s="104">
        <f t="shared" si="13"/>
        <v>1.5046082949308976</v>
      </c>
      <c r="AO35" s="104">
        <f t="shared" si="4"/>
        <v>0.4339999999999975</v>
      </c>
      <c r="AP35" s="104">
        <f t="shared" si="5"/>
        <v>0.10200000000000387</v>
      </c>
      <c r="AQ35" s="112">
        <f t="shared" si="6"/>
        <v>0.23502304147466463</v>
      </c>
    </row>
    <row r="36" spans="2:43" s="104" customFormat="1" ht="15.75" customHeight="1" x14ac:dyDescent="0.2">
      <c r="B36" s="103">
        <v>28</v>
      </c>
      <c r="C36" s="175">
        <f t="shared" si="17"/>
        <v>955065</v>
      </c>
      <c r="D36" s="181"/>
      <c r="E36" s="113" t="e">
        <f>VLOOKUP($I36,#REF!,3,FALSE)</f>
        <v>#REF!</v>
      </c>
      <c r="F36" s="113">
        <v>103.122</v>
      </c>
      <c r="G36" s="113">
        <v>102.42400000000001</v>
      </c>
      <c r="H36" s="113" t="e">
        <f>VLOOKUP($I36,#REF!,6,FALSE)</f>
        <v>#REF!</v>
      </c>
      <c r="I36" s="105"/>
      <c r="J36" s="104" t="e">
        <f>ABS(E36-H36)</f>
        <v>#REF!</v>
      </c>
      <c r="K36" s="106" t="e">
        <f>IF(H36&gt;E36,"陽","陰")</f>
        <v>#REF!</v>
      </c>
      <c r="L36" s="104" t="e">
        <f t="shared" si="7"/>
        <v>#REF!</v>
      </c>
      <c r="M36" s="107" t="e">
        <f>IF(L36&gt;=J36*3,"OK","NG")</f>
        <v>#REF!</v>
      </c>
      <c r="N36" s="103"/>
      <c r="O36" s="108">
        <v>42507</v>
      </c>
      <c r="P36" s="103" t="s">
        <v>42</v>
      </c>
      <c r="Q36" s="182">
        <f>IF(P36="買",F36,G36)</f>
        <v>103.122</v>
      </c>
      <c r="R36" s="183"/>
      <c r="S36" s="103"/>
      <c r="T36" s="103">
        <f>ABS((S36-Q36)*100)</f>
        <v>10312.200000000001</v>
      </c>
      <c r="U36" s="175">
        <f>IF(O36="","",C36*0.03)</f>
        <v>28651.95</v>
      </c>
      <c r="V36" s="181"/>
      <c r="W36" s="109">
        <f>IF(T36="","",ROUNDDOWN(U36/(T36/81)/100000,2))</f>
        <v>0</v>
      </c>
      <c r="X36" s="103"/>
      <c r="Y36" s="108">
        <v>42510</v>
      </c>
      <c r="Z36" s="116"/>
      <c r="AA36" s="103">
        <v>102.404</v>
      </c>
      <c r="AB36" s="177">
        <f t="shared" si="11"/>
        <v>0</v>
      </c>
      <c r="AC36" s="178"/>
      <c r="AD36" s="184">
        <f t="shared" si="16"/>
        <v>-71.800000000000352</v>
      </c>
      <c r="AE36" s="185"/>
      <c r="AF36" s="111">
        <v>1</v>
      </c>
      <c r="AG36" s="111" t="s">
        <v>54</v>
      </c>
      <c r="AH36" s="104" t="s">
        <v>54</v>
      </c>
      <c r="AI36" s="104" t="s">
        <v>89</v>
      </c>
      <c r="AJ36" s="104" t="s">
        <v>54</v>
      </c>
      <c r="AK36" s="117">
        <v>1</v>
      </c>
      <c r="AL36" s="104">
        <v>103.306</v>
      </c>
      <c r="AM36" s="104">
        <f t="shared" si="12"/>
        <v>0.1839999999999975</v>
      </c>
      <c r="AN36" s="104">
        <f t="shared" si="13"/>
        <v>0.26361031518624539</v>
      </c>
      <c r="AO36" s="104">
        <f t="shared" si="4"/>
        <v>0.69799999999999329</v>
      </c>
      <c r="AP36" s="104">
        <f t="shared" si="5"/>
        <v>0.71800000000000352</v>
      </c>
      <c r="AQ36" s="112">
        <f t="shared" si="6"/>
        <v>1.0286532951289549</v>
      </c>
    </row>
    <row r="37" spans="2:43" ht="15.75" customHeight="1" x14ac:dyDescent="0.2">
      <c r="B37" s="102">
        <v>29</v>
      </c>
      <c r="C37" s="159">
        <f t="shared" si="17"/>
        <v>955065</v>
      </c>
      <c r="D37" s="173"/>
      <c r="E37" s="86" t="e">
        <f>VLOOKUP($I37,#REF!,3,FALSE)</f>
        <v>#REF!</v>
      </c>
      <c r="F37" s="86">
        <v>102.55200000000001</v>
      </c>
      <c r="G37" s="86">
        <v>102.16200000000001</v>
      </c>
      <c r="H37" s="86" t="e">
        <f>VLOOKUP($I37,#REF!,6,FALSE)</f>
        <v>#REF!</v>
      </c>
      <c r="I37" s="85"/>
      <c r="J37" s="100" t="e">
        <f>ABS(E37-H37)</f>
        <v>#REF!</v>
      </c>
      <c r="K37" s="25" t="e">
        <f>IF(H37&gt;E37,"陽","陰")</f>
        <v>#REF!</v>
      </c>
      <c r="L37" s="34" t="e">
        <f t="shared" si="7"/>
        <v>#REF!</v>
      </c>
      <c r="M37" s="26" t="s">
        <v>70</v>
      </c>
      <c r="N37" s="102"/>
      <c r="O37" s="27">
        <v>42510</v>
      </c>
      <c r="P37" s="102" t="s">
        <v>41</v>
      </c>
      <c r="Q37" s="166">
        <f>IF(P37="買",F37,G37)</f>
        <v>102.16200000000001</v>
      </c>
      <c r="R37" s="167"/>
      <c r="S37" s="94">
        <f>IF(P37="買",G37-0.02,F37+0.02)</f>
        <v>102.572</v>
      </c>
      <c r="T37" s="94">
        <f>ABS((S37-Q37)*100)</f>
        <v>40.999999999999659</v>
      </c>
      <c r="U37" s="168">
        <f>IF(O37="","",C37*0.03)</f>
        <v>28651.95</v>
      </c>
      <c r="V37" s="169"/>
      <c r="W37" s="71">
        <f>IF(T37="","",ROUNDDOWN(U37/(T37/81)/100000,2))</f>
        <v>0.56000000000000005</v>
      </c>
      <c r="X37" s="102"/>
      <c r="Y37" s="27">
        <v>42511</v>
      </c>
      <c r="Z37" s="61"/>
      <c r="AA37" s="94">
        <v>102.572</v>
      </c>
      <c r="AB37" s="162">
        <f t="shared" si="11"/>
        <v>-28345</v>
      </c>
      <c r="AC37" s="163"/>
      <c r="AD37" s="170">
        <f t="shared" si="16"/>
        <v>-40.999999999999659</v>
      </c>
      <c r="AE37" s="171"/>
      <c r="AF37" s="1">
        <v>1</v>
      </c>
      <c r="AG37" s="1" t="s">
        <v>54</v>
      </c>
      <c r="AH37" s="100" t="s">
        <v>54</v>
      </c>
      <c r="AI37" s="100" t="s">
        <v>54</v>
      </c>
      <c r="AJ37" s="100" t="s">
        <v>84</v>
      </c>
      <c r="AK37" s="78">
        <v>12</v>
      </c>
      <c r="AL37" s="79">
        <v>102.069</v>
      </c>
      <c r="AM37" s="100">
        <f t="shared" si="12"/>
        <v>9.3000000000003524E-2</v>
      </c>
      <c r="AN37" s="100" t="str">
        <f t="shared" si="13"/>
        <v>-</v>
      </c>
      <c r="AO37" s="100">
        <f t="shared" si="4"/>
        <v>0.39000000000000057</v>
      </c>
      <c r="AP37" s="100">
        <f t="shared" si="5"/>
        <v>0.40999999999999659</v>
      </c>
      <c r="AQ37" s="68" t="str">
        <f t="shared" si="6"/>
        <v>-</v>
      </c>
    </row>
    <row r="38" spans="2:43" s="104" customFormat="1" ht="15.75" customHeight="1" x14ac:dyDescent="0.2">
      <c r="B38" s="103">
        <v>30</v>
      </c>
      <c r="C38" s="174">
        <f t="shared" si="17"/>
        <v>926720</v>
      </c>
      <c r="D38" s="174"/>
      <c r="E38" s="113" t="e">
        <f>VLOOKUP($I38,#REF!,3,FALSE)</f>
        <v>#REF!</v>
      </c>
      <c r="F38" s="113">
        <v>102.991</v>
      </c>
      <c r="G38" s="113">
        <v>102.53100000000001</v>
      </c>
      <c r="H38" s="113" t="e">
        <f>VLOOKUP($I38,#REF!,6,FALSE)</f>
        <v>#REF!</v>
      </c>
      <c r="I38" s="105"/>
      <c r="J38" s="104" t="e">
        <f t="shared" si="0"/>
        <v>#REF!</v>
      </c>
      <c r="K38" s="106" t="e">
        <f t="shared" si="1"/>
        <v>#REF!</v>
      </c>
      <c r="L38" s="104" t="e">
        <f t="shared" si="7"/>
        <v>#REF!</v>
      </c>
      <c r="M38" s="107" t="e">
        <f t="shared" si="8"/>
        <v>#REF!</v>
      </c>
      <c r="N38" s="103"/>
      <c r="O38" s="108">
        <v>42512</v>
      </c>
      <c r="P38" s="103" t="s">
        <v>42</v>
      </c>
      <c r="Q38" s="176">
        <f t="shared" si="14"/>
        <v>102.991</v>
      </c>
      <c r="R38" s="176"/>
      <c r="S38" s="103"/>
      <c r="T38" s="103">
        <f t="shared" si="15"/>
        <v>10299.1</v>
      </c>
      <c r="U38" s="174">
        <f t="shared" si="2"/>
        <v>27801.599999999999</v>
      </c>
      <c r="V38" s="174"/>
      <c r="W38" s="109">
        <f t="shared" si="10"/>
        <v>0</v>
      </c>
      <c r="X38" s="103"/>
      <c r="Y38" s="108">
        <v>42513</v>
      </c>
      <c r="Z38" s="116"/>
      <c r="AA38" s="103">
        <v>102.511</v>
      </c>
      <c r="AB38" s="180">
        <f>IF(Y38="","",ROUNDDOWN((IF(P38="売",Q38-AA38,AA38-Q38))*W38*10000000/81,0))</f>
        <v>0</v>
      </c>
      <c r="AC38" s="180"/>
      <c r="AD38" s="179">
        <f>IF(Y38="","",IF(AB38&lt;0,T38*(-1),IF(P38="買",(AA38-Q38)*100,(Q38-AA38)*100)))</f>
        <v>-48.000000000000398</v>
      </c>
      <c r="AE38" s="179"/>
      <c r="AF38" s="111">
        <v>1</v>
      </c>
      <c r="AG38" s="111" t="s">
        <v>54</v>
      </c>
      <c r="AH38" s="104" t="s">
        <v>54</v>
      </c>
      <c r="AI38" s="104" t="s">
        <v>57</v>
      </c>
      <c r="AJ38" s="104" t="s">
        <v>52</v>
      </c>
      <c r="AK38" s="117">
        <v>12</v>
      </c>
      <c r="AL38" s="104">
        <v>103.733</v>
      </c>
      <c r="AM38" s="104">
        <f t="shared" si="12"/>
        <v>0.74200000000000443</v>
      </c>
      <c r="AN38" s="104">
        <f t="shared" si="13"/>
        <v>1.6130434782609011</v>
      </c>
      <c r="AO38" s="104">
        <f t="shared" si="4"/>
        <v>0.45999999999999375</v>
      </c>
      <c r="AP38" s="104">
        <f t="shared" si="5"/>
        <v>0.48000000000000398</v>
      </c>
      <c r="AQ38" s="112">
        <f t="shared" si="6"/>
        <v>1.0434782608695881</v>
      </c>
    </row>
    <row r="39" spans="2:43" s="104" customFormat="1" ht="15.75" customHeight="1" x14ac:dyDescent="0.2">
      <c r="B39" s="103">
        <v>31</v>
      </c>
      <c r="C39" s="174">
        <f t="shared" si="17"/>
        <v>926720</v>
      </c>
      <c r="D39" s="174"/>
      <c r="E39" s="113" t="e">
        <f>VLOOKUP($I39,#REF!,3,FALSE)</f>
        <v>#REF!</v>
      </c>
      <c r="F39" s="113">
        <v>102.521</v>
      </c>
      <c r="G39" s="113">
        <v>101.084</v>
      </c>
      <c r="H39" s="113" t="e">
        <f>VLOOKUP($I39,#REF!,6,FALSE)</f>
        <v>#REF!</v>
      </c>
      <c r="I39" s="105"/>
      <c r="J39" s="104" t="e">
        <f t="shared" si="0"/>
        <v>#REF!</v>
      </c>
      <c r="K39" s="106" t="e">
        <f t="shared" si="1"/>
        <v>#REF!</v>
      </c>
      <c r="L39" s="104" t="e">
        <f t="shared" si="7"/>
        <v>#REF!</v>
      </c>
      <c r="M39" s="107" t="s">
        <v>71</v>
      </c>
      <c r="N39" s="103"/>
      <c r="O39" s="108">
        <v>42514</v>
      </c>
      <c r="P39" s="103" t="s">
        <v>41</v>
      </c>
      <c r="Q39" s="176">
        <f t="shared" si="14"/>
        <v>101.084</v>
      </c>
      <c r="R39" s="176"/>
      <c r="S39" s="118"/>
      <c r="T39" s="103">
        <f t="shared" si="15"/>
        <v>10108.4</v>
      </c>
      <c r="U39" s="174">
        <f t="shared" si="2"/>
        <v>27801.599999999999</v>
      </c>
      <c r="V39" s="174"/>
      <c r="W39" s="109">
        <f t="shared" si="10"/>
        <v>0</v>
      </c>
      <c r="X39" s="103"/>
      <c r="Y39" s="108">
        <v>42518</v>
      </c>
      <c r="Z39" s="116">
        <v>101.17700000000001</v>
      </c>
      <c r="AA39" s="103">
        <f t="shared" si="3"/>
        <v>101.197</v>
      </c>
      <c r="AB39" s="180">
        <f>IF(Y39="","",ROUNDDOWN((IF(P39="売",Q39-AA39,AA39-Q39))*W39*10000000/81,0))</f>
        <v>0</v>
      </c>
      <c r="AC39" s="180"/>
      <c r="AD39" s="179">
        <f>IF(Y39="","",IF(AB39&lt;0,T39*(-1),IF(P39="買",(AA39-Q39)*100,(Q39-AA39)*100)))</f>
        <v>-11.299999999999955</v>
      </c>
      <c r="AE39" s="179"/>
      <c r="AF39" s="111">
        <v>3</v>
      </c>
      <c r="AG39" s="111" t="s">
        <v>54</v>
      </c>
      <c r="AH39" s="104" t="s">
        <v>54</v>
      </c>
      <c r="AI39" s="104" t="s">
        <v>57</v>
      </c>
      <c r="AJ39" s="104" t="s">
        <v>54</v>
      </c>
      <c r="AK39" s="117">
        <v>12</v>
      </c>
      <c r="AL39" s="104">
        <v>101.139</v>
      </c>
      <c r="AM39" s="104">
        <f t="shared" si="12"/>
        <v>5.499999999999261E-2</v>
      </c>
      <c r="AN39" s="104">
        <f t="shared" si="13"/>
        <v>3.8274182324281626E-2</v>
      </c>
      <c r="AO39" s="104">
        <f t="shared" si="4"/>
        <v>1.4369999999999976</v>
      </c>
      <c r="AP39" s="104">
        <f t="shared" si="5"/>
        <v>0.11299999999999955</v>
      </c>
      <c r="AQ39" s="112">
        <f t="shared" si="6"/>
        <v>7.8636047320807048E-2</v>
      </c>
    </row>
    <row r="40" spans="2:43" ht="15.75" customHeight="1" x14ac:dyDescent="0.2">
      <c r="B40" s="102">
        <v>32</v>
      </c>
      <c r="C40" s="158">
        <f t="shared" si="17"/>
        <v>926720</v>
      </c>
      <c r="D40" s="158"/>
      <c r="E40" s="86" t="e">
        <f>VLOOKUP($I40,#REF!,3,FALSE)</f>
        <v>#REF!</v>
      </c>
      <c r="F40" s="86">
        <v>101.535</v>
      </c>
      <c r="G40" s="86">
        <v>100.893</v>
      </c>
      <c r="H40" s="86" t="e">
        <f>VLOOKUP($I40,#REF!,6,FALSE)</f>
        <v>#REF!</v>
      </c>
      <c r="I40" s="85"/>
      <c r="J40" s="100" t="e">
        <f t="shared" si="0"/>
        <v>#REF!</v>
      </c>
      <c r="K40" s="25" t="e">
        <f t="shared" si="1"/>
        <v>#REF!</v>
      </c>
      <c r="L40" s="34" t="e">
        <f t="shared" si="7"/>
        <v>#REF!</v>
      </c>
      <c r="M40" s="26" t="s">
        <v>71</v>
      </c>
      <c r="N40" s="102"/>
      <c r="O40" s="27">
        <v>42520</v>
      </c>
      <c r="P40" s="102" t="s">
        <v>41</v>
      </c>
      <c r="Q40" s="160">
        <f t="shared" si="14"/>
        <v>100.893</v>
      </c>
      <c r="R40" s="160"/>
      <c r="S40" s="94">
        <f t="shared" si="9"/>
        <v>101.55499999999999</v>
      </c>
      <c r="T40" s="94">
        <f t="shared" si="15"/>
        <v>66.199999999999193</v>
      </c>
      <c r="U40" s="161">
        <f t="shared" si="2"/>
        <v>27801.599999999999</v>
      </c>
      <c r="V40" s="161"/>
      <c r="W40" s="71">
        <f t="shared" si="10"/>
        <v>0.34</v>
      </c>
      <c r="X40" s="102"/>
      <c r="Y40" s="27">
        <v>42520</v>
      </c>
      <c r="Z40" s="61"/>
      <c r="AA40" s="94">
        <v>101.55500000000001</v>
      </c>
      <c r="AB40" s="172">
        <f>IF(Y40="","",ROUNDDOWN((IF(P40="売",Q40-AA40,AA40-Q40))*W40*10000000/81,0))</f>
        <v>-27787</v>
      </c>
      <c r="AC40" s="172"/>
      <c r="AD40" s="164">
        <f>IF(Y40="","",IF(AB40&lt;0,T40*(-1),IF(P40="買",(AA40-Q40)*100,(Q40-AA40)*100)))</f>
        <v>-66.199999999999193</v>
      </c>
      <c r="AE40" s="164"/>
      <c r="AF40" s="1">
        <v>1</v>
      </c>
      <c r="AG40" s="1" t="s">
        <v>54</v>
      </c>
      <c r="AH40" s="100" t="s">
        <v>54</v>
      </c>
      <c r="AI40" s="100" t="s">
        <v>52</v>
      </c>
      <c r="AJ40" s="100" t="s">
        <v>54</v>
      </c>
      <c r="AK40" s="78">
        <v>2</v>
      </c>
      <c r="AL40" s="79">
        <v>100.467</v>
      </c>
      <c r="AM40" s="100">
        <f t="shared" si="12"/>
        <v>0.42600000000000193</v>
      </c>
      <c r="AN40" s="100" t="str">
        <f t="shared" si="13"/>
        <v>-</v>
      </c>
      <c r="AO40" s="100">
        <f t="shared" si="4"/>
        <v>0.64199999999999591</v>
      </c>
      <c r="AP40" s="100">
        <f t="shared" si="5"/>
        <v>0.66200000000000614</v>
      </c>
      <c r="AQ40" s="68" t="str">
        <f t="shared" si="6"/>
        <v>-</v>
      </c>
    </row>
    <row r="41" spans="2:43" ht="15.75" customHeight="1" x14ac:dyDescent="0.2">
      <c r="B41" s="102">
        <v>33</v>
      </c>
      <c r="C41" s="158">
        <f t="shared" si="17"/>
        <v>898933</v>
      </c>
      <c r="D41" s="158"/>
      <c r="E41" s="86" t="e">
        <f>VLOOKUP($I41,#REF!,3,FALSE)</f>
        <v>#REF!</v>
      </c>
      <c r="F41" s="86">
        <v>100.508</v>
      </c>
      <c r="G41" s="86">
        <v>100.026</v>
      </c>
      <c r="H41" s="86" t="e">
        <f>VLOOKUP($I41,#REF!,6,FALSE)</f>
        <v>#REF!</v>
      </c>
      <c r="I41" s="85"/>
      <c r="J41" s="100" t="e">
        <f t="shared" si="0"/>
        <v>#REF!</v>
      </c>
      <c r="K41" s="25" t="e">
        <f t="shared" si="1"/>
        <v>#REF!</v>
      </c>
      <c r="L41" s="34" t="e">
        <f t="shared" si="7"/>
        <v>#REF!</v>
      </c>
      <c r="M41" s="26" t="e">
        <f t="shared" si="8"/>
        <v>#REF!</v>
      </c>
      <c r="N41" s="102">
        <v>2013</v>
      </c>
      <c r="O41" s="27">
        <v>42524</v>
      </c>
      <c r="P41" s="102" t="s">
        <v>41</v>
      </c>
      <c r="Q41" s="160">
        <f t="shared" si="14"/>
        <v>100.026</v>
      </c>
      <c r="R41" s="160"/>
      <c r="S41" s="94">
        <f t="shared" si="9"/>
        <v>100.52799999999999</v>
      </c>
      <c r="T41" s="94">
        <f t="shared" si="15"/>
        <v>50.199999999999534</v>
      </c>
      <c r="U41" s="161">
        <f t="shared" si="2"/>
        <v>26967.989999999998</v>
      </c>
      <c r="V41" s="161"/>
      <c r="W41" s="71">
        <f t="shared" si="10"/>
        <v>0.43</v>
      </c>
      <c r="X41" s="102">
        <v>2013</v>
      </c>
      <c r="Y41" s="27">
        <v>42525</v>
      </c>
      <c r="Z41" s="61">
        <v>99.86</v>
      </c>
      <c r="AA41" s="94">
        <f t="shared" si="3"/>
        <v>99.88</v>
      </c>
      <c r="AB41" s="172">
        <f t="shared" ref="AB41:AB104" si="18">IF(Y41="","",ROUNDDOWN((IF(P41="売",Q41-AA41,AA41-Q41))*W41*10000000/81,0))</f>
        <v>7750</v>
      </c>
      <c r="AC41" s="172"/>
      <c r="AD41" s="164">
        <f t="shared" si="16"/>
        <v>14.60000000000008</v>
      </c>
      <c r="AE41" s="164"/>
      <c r="AF41" s="1">
        <v>1</v>
      </c>
      <c r="AG41" s="1" t="s">
        <v>54</v>
      </c>
      <c r="AH41" s="100" t="s">
        <v>52</v>
      </c>
      <c r="AI41" s="100" t="s">
        <v>54</v>
      </c>
      <c r="AJ41" s="100" t="s">
        <v>52</v>
      </c>
      <c r="AK41" s="78">
        <v>1</v>
      </c>
      <c r="AL41" s="79">
        <v>98.861999999999995</v>
      </c>
      <c r="AM41" s="100">
        <f t="shared" si="12"/>
        <v>1.1640000000000015</v>
      </c>
      <c r="AN41" s="100">
        <f t="shared" si="13"/>
        <v>2.4149377593361061</v>
      </c>
      <c r="AO41" s="100">
        <f t="shared" si="4"/>
        <v>0.48199999999999932</v>
      </c>
      <c r="AP41" s="100">
        <f t="shared" si="5"/>
        <v>0.1460000000000008</v>
      </c>
      <c r="AQ41" s="68">
        <f t="shared" si="6"/>
        <v>0.30290456431535479</v>
      </c>
    </row>
    <row r="42" spans="2:43" ht="15.75" customHeight="1" x14ac:dyDescent="0.2">
      <c r="B42" s="102">
        <v>33.5</v>
      </c>
      <c r="C42" s="158">
        <f t="shared" si="17"/>
        <v>906683</v>
      </c>
      <c r="D42" s="158"/>
      <c r="E42" s="86" t="e">
        <f>VLOOKUP($I42,#REF!,3,FALSE)</f>
        <v>#REF!</v>
      </c>
      <c r="F42" s="86">
        <v>99.322999999999993</v>
      </c>
      <c r="G42" s="86">
        <v>95.902000000000001</v>
      </c>
      <c r="H42" s="86" t="e">
        <f>VLOOKUP($I42,#REF!,6,FALSE)</f>
        <v>#REF!</v>
      </c>
      <c r="I42" s="85"/>
      <c r="J42" s="100" t="e">
        <f t="shared" si="0"/>
        <v>#REF!</v>
      </c>
      <c r="K42" s="25" t="e">
        <f t="shared" si="1"/>
        <v>#REF!</v>
      </c>
      <c r="L42" s="34" t="e">
        <f t="shared" si="7"/>
        <v>#REF!</v>
      </c>
      <c r="M42" s="26" t="e">
        <f t="shared" si="8"/>
        <v>#REF!</v>
      </c>
      <c r="N42" s="102"/>
      <c r="O42" s="27">
        <v>42528</v>
      </c>
      <c r="P42" s="102" t="s">
        <v>41</v>
      </c>
      <c r="Q42" s="160">
        <f t="shared" si="14"/>
        <v>95.902000000000001</v>
      </c>
      <c r="R42" s="160"/>
      <c r="S42" s="62">
        <f t="shared" si="9"/>
        <v>99.342999999999989</v>
      </c>
      <c r="T42" s="94">
        <f t="shared" si="15"/>
        <v>344.09999999999883</v>
      </c>
      <c r="U42" s="161">
        <f t="shared" si="2"/>
        <v>27200.489999999998</v>
      </c>
      <c r="V42" s="161"/>
      <c r="W42" s="71">
        <f t="shared" si="10"/>
        <v>0.06</v>
      </c>
      <c r="X42" s="102"/>
      <c r="Y42" s="27">
        <v>42528</v>
      </c>
      <c r="Z42" s="61">
        <v>97.516000000000005</v>
      </c>
      <c r="AA42" s="94">
        <f t="shared" si="3"/>
        <v>97.536000000000001</v>
      </c>
      <c r="AB42" s="172">
        <f t="shared" si="18"/>
        <v>-12103</v>
      </c>
      <c r="AC42" s="172"/>
      <c r="AD42" s="164">
        <f t="shared" si="16"/>
        <v>-344.09999999999883</v>
      </c>
      <c r="AE42" s="164"/>
      <c r="AF42" s="1">
        <v>3</v>
      </c>
      <c r="AG42" s="1" t="s">
        <v>54</v>
      </c>
      <c r="AH42" s="100" t="s">
        <v>54</v>
      </c>
      <c r="AI42" s="100" t="s">
        <v>54</v>
      </c>
      <c r="AJ42" s="100" t="s">
        <v>54</v>
      </c>
      <c r="AK42" s="78">
        <v>2</v>
      </c>
      <c r="AL42" s="79">
        <v>94.994</v>
      </c>
      <c r="AM42" s="100">
        <f t="shared" si="12"/>
        <v>0.90800000000000125</v>
      </c>
      <c r="AN42" s="100" t="str">
        <f t="shared" si="13"/>
        <v>-</v>
      </c>
      <c r="AO42" s="100">
        <f t="shared" si="4"/>
        <v>3.4209999999999923</v>
      </c>
      <c r="AP42" s="100">
        <f t="shared" si="5"/>
        <v>1.6340000000000003</v>
      </c>
      <c r="AQ42" s="68" t="str">
        <f t="shared" si="6"/>
        <v>-</v>
      </c>
    </row>
    <row r="43" spans="2:43" s="104" customFormat="1" ht="15.75" customHeight="1" x14ac:dyDescent="0.2">
      <c r="B43" s="103">
        <v>34</v>
      </c>
      <c r="C43" s="174">
        <f t="shared" si="17"/>
        <v>894580</v>
      </c>
      <c r="D43" s="174"/>
      <c r="E43" s="113" t="e">
        <f>VLOOKUP($I43,#REF!,3,FALSE)</f>
        <v>#REF!</v>
      </c>
      <c r="F43" s="113">
        <v>97.683999999999997</v>
      </c>
      <c r="G43" s="113">
        <v>96.918999999999997</v>
      </c>
      <c r="H43" s="113" t="e">
        <f>VLOOKUP($I43,#REF!,6,FALSE)</f>
        <v>#REF!</v>
      </c>
      <c r="I43" s="105"/>
      <c r="J43" s="104" t="e">
        <f t="shared" si="0"/>
        <v>#REF!</v>
      </c>
      <c r="K43" s="106" t="e">
        <f t="shared" si="1"/>
        <v>#REF!</v>
      </c>
      <c r="L43" s="104" t="e">
        <f t="shared" si="7"/>
        <v>#REF!</v>
      </c>
      <c r="M43" s="107" t="e">
        <f t="shared" si="8"/>
        <v>#REF!</v>
      </c>
      <c r="N43" s="103"/>
      <c r="O43" s="108">
        <v>42542</v>
      </c>
      <c r="P43" s="103" t="s">
        <v>42</v>
      </c>
      <c r="Q43" s="176">
        <f t="shared" si="14"/>
        <v>97.683999999999997</v>
      </c>
      <c r="R43" s="176"/>
      <c r="S43" s="103"/>
      <c r="T43" s="103">
        <f t="shared" si="15"/>
        <v>9768.4</v>
      </c>
      <c r="U43" s="174">
        <f t="shared" si="2"/>
        <v>26837.399999999998</v>
      </c>
      <c r="V43" s="174"/>
      <c r="W43" s="109">
        <f t="shared" si="10"/>
        <v>0</v>
      </c>
      <c r="X43" s="103"/>
      <c r="Y43" s="119">
        <v>42545</v>
      </c>
      <c r="Z43" s="116">
        <v>97.263999999999996</v>
      </c>
      <c r="AA43" s="103">
        <f t="shared" si="3"/>
        <v>97.244</v>
      </c>
      <c r="AB43" s="180">
        <f t="shared" si="18"/>
        <v>0</v>
      </c>
      <c r="AC43" s="180"/>
      <c r="AD43" s="179">
        <f t="shared" si="16"/>
        <v>-43.999999999999773</v>
      </c>
      <c r="AE43" s="179"/>
      <c r="AF43" s="111">
        <v>1</v>
      </c>
      <c r="AG43" s="111" t="s">
        <v>90</v>
      </c>
      <c r="AH43" s="104" t="s">
        <v>54</v>
      </c>
      <c r="AI43" s="104" t="s">
        <v>57</v>
      </c>
      <c r="AJ43" s="104" t="s">
        <v>90</v>
      </c>
      <c r="AK43" s="117">
        <v>2</v>
      </c>
      <c r="AL43" s="104">
        <v>98.7</v>
      </c>
      <c r="AM43" s="104">
        <f t="shared" si="12"/>
        <v>1.0160000000000053</v>
      </c>
      <c r="AN43" s="104">
        <f t="shared" si="13"/>
        <v>1.3281045751634046</v>
      </c>
      <c r="AO43" s="104">
        <f t="shared" si="4"/>
        <v>0.76500000000000057</v>
      </c>
      <c r="AP43" s="104">
        <f t="shared" si="5"/>
        <v>0.43999999999999773</v>
      </c>
      <c r="AQ43" s="112">
        <f t="shared" si="6"/>
        <v>0.57516339869280708</v>
      </c>
    </row>
    <row r="44" spans="2:43" s="104" customFormat="1" ht="15.75" customHeight="1" x14ac:dyDescent="0.2">
      <c r="B44" s="103">
        <v>35</v>
      </c>
      <c r="C44" s="174">
        <f t="shared" si="17"/>
        <v>894580</v>
      </c>
      <c r="D44" s="174"/>
      <c r="E44" s="113" t="e">
        <f>VLOOKUP($I44,#REF!,3,FALSE)</f>
        <v>#REF!</v>
      </c>
      <c r="F44" s="113">
        <v>97.988</v>
      </c>
      <c r="G44" s="113">
        <v>97.323999999999998</v>
      </c>
      <c r="H44" s="113" t="e">
        <f>VLOOKUP($I44,#REF!,6,FALSE)</f>
        <v>#REF!</v>
      </c>
      <c r="I44" s="105"/>
      <c r="J44" s="104" t="e">
        <f t="shared" si="0"/>
        <v>#REF!</v>
      </c>
      <c r="K44" s="106" t="e">
        <f t="shared" si="1"/>
        <v>#REF!</v>
      </c>
      <c r="L44" s="104" t="e">
        <f t="shared" si="7"/>
        <v>#REF!</v>
      </c>
      <c r="M44" s="107" t="e">
        <f t="shared" si="8"/>
        <v>#REF!</v>
      </c>
      <c r="N44" s="103"/>
      <c r="O44" s="108">
        <v>42545</v>
      </c>
      <c r="P44" s="103" t="s">
        <v>42</v>
      </c>
      <c r="Q44" s="176">
        <f t="shared" si="14"/>
        <v>97.988</v>
      </c>
      <c r="R44" s="176"/>
      <c r="S44" s="103"/>
      <c r="T44" s="103">
        <f t="shared" si="15"/>
        <v>9798.7999999999993</v>
      </c>
      <c r="U44" s="174">
        <f t="shared" si="2"/>
        <v>26837.399999999998</v>
      </c>
      <c r="V44" s="174"/>
      <c r="W44" s="109">
        <f t="shared" si="10"/>
        <v>0</v>
      </c>
      <c r="X44" s="103"/>
      <c r="Y44" s="108">
        <v>42545</v>
      </c>
      <c r="Z44" s="116"/>
      <c r="AA44" s="103">
        <v>97.304000000000002</v>
      </c>
      <c r="AB44" s="180">
        <f t="shared" si="18"/>
        <v>0</v>
      </c>
      <c r="AC44" s="180"/>
      <c r="AD44" s="179">
        <f t="shared" si="16"/>
        <v>-68.39999999999975</v>
      </c>
      <c r="AE44" s="179"/>
      <c r="AF44" s="111">
        <v>2</v>
      </c>
      <c r="AG44" s="111" t="s">
        <v>54</v>
      </c>
      <c r="AH44" s="104" t="s">
        <v>92</v>
      </c>
      <c r="AI44" s="104" t="s">
        <v>57</v>
      </c>
      <c r="AJ44" s="104" t="s">
        <v>52</v>
      </c>
      <c r="AK44" s="117">
        <v>12</v>
      </c>
      <c r="AL44" s="104">
        <v>98.7</v>
      </c>
      <c r="AM44" s="104">
        <f t="shared" si="12"/>
        <v>0.7120000000000033</v>
      </c>
      <c r="AN44" s="104">
        <f t="shared" si="13"/>
        <v>1.0722891566265087</v>
      </c>
      <c r="AO44" s="104">
        <f t="shared" si="4"/>
        <v>0.66400000000000148</v>
      </c>
      <c r="AP44" s="104">
        <f t="shared" si="5"/>
        <v>0.6839999999999975</v>
      </c>
      <c r="AQ44" s="112">
        <f t="shared" si="6"/>
        <v>1.0301204819277048</v>
      </c>
    </row>
    <row r="45" spans="2:43" ht="15.75" customHeight="1" x14ac:dyDescent="0.2">
      <c r="B45" s="102">
        <v>36</v>
      </c>
      <c r="C45" s="158">
        <f t="shared" si="17"/>
        <v>894580</v>
      </c>
      <c r="D45" s="158"/>
      <c r="E45" s="86" t="e">
        <f>VLOOKUP($I45,#REF!,3,FALSE)</f>
        <v>#REF!</v>
      </c>
      <c r="F45" s="86">
        <v>100.361</v>
      </c>
      <c r="G45" s="86">
        <v>100.024</v>
      </c>
      <c r="H45" s="86" t="e">
        <f>VLOOKUP($I45,#REF!,6,FALSE)</f>
        <v>#REF!</v>
      </c>
      <c r="I45" s="85"/>
      <c r="J45" s="100" t="e">
        <f t="shared" si="0"/>
        <v>#REF!</v>
      </c>
      <c r="K45" s="25" t="e">
        <f t="shared" si="1"/>
        <v>#REF!</v>
      </c>
      <c r="L45" s="34" t="e">
        <f t="shared" si="7"/>
        <v>#REF!</v>
      </c>
      <c r="M45" s="26" t="e">
        <f t="shared" si="8"/>
        <v>#REF!</v>
      </c>
      <c r="N45" s="102"/>
      <c r="O45" s="27">
        <v>42556</v>
      </c>
      <c r="P45" s="102" t="s">
        <v>42</v>
      </c>
      <c r="Q45" s="160">
        <f t="shared" si="14"/>
        <v>100.361</v>
      </c>
      <c r="R45" s="160"/>
      <c r="S45" s="94">
        <f t="shared" si="9"/>
        <v>100.004</v>
      </c>
      <c r="T45" s="94">
        <f t="shared" si="15"/>
        <v>35.699999999999932</v>
      </c>
      <c r="U45" s="161">
        <f t="shared" si="2"/>
        <v>26837.399999999998</v>
      </c>
      <c r="V45" s="161"/>
      <c r="W45" s="71">
        <f t="shared" si="10"/>
        <v>0.6</v>
      </c>
      <c r="X45" s="102"/>
      <c r="Y45" s="27">
        <v>42556</v>
      </c>
      <c r="Z45" s="61"/>
      <c r="AA45" s="94">
        <v>100.004</v>
      </c>
      <c r="AB45" s="172">
        <f t="shared" si="18"/>
        <v>-26444</v>
      </c>
      <c r="AC45" s="172"/>
      <c r="AD45" s="164">
        <f t="shared" si="16"/>
        <v>-35.699999999999932</v>
      </c>
      <c r="AE45" s="164"/>
      <c r="AF45" s="1">
        <v>1</v>
      </c>
      <c r="AG45" s="1" t="s">
        <v>54</v>
      </c>
      <c r="AH45" s="100" t="s">
        <v>54</v>
      </c>
      <c r="AI45" s="100" t="s">
        <v>54</v>
      </c>
      <c r="AJ45" s="100" t="s">
        <v>52</v>
      </c>
      <c r="AK45" s="78">
        <v>12</v>
      </c>
      <c r="AL45" s="79">
        <v>100.458</v>
      </c>
      <c r="AM45" s="100">
        <f t="shared" si="12"/>
        <v>9.6999999999994202E-2</v>
      </c>
      <c r="AN45" s="100" t="str">
        <f t="shared" si="13"/>
        <v>-</v>
      </c>
      <c r="AO45" s="100">
        <f t="shared" si="4"/>
        <v>0.3370000000000033</v>
      </c>
      <c r="AP45" s="100">
        <f t="shared" si="5"/>
        <v>0.35699999999999932</v>
      </c>
      <c r="AQ45" s="68" t="str">
        <f t="shared" si="6"/>
        <v>-</v>
      </c>
    </row>
    <row r="46" spans="2:43" ht="15.75" customHeight="1" x14ac:dyDescent="0.2">
      <c r="B46" s="102">
        <v>37</v>
      </c>
      <c r="C46" s="158">
        <f t="shared" si="17"/>
        <v>868136</v>
      </c>
      <c r="D46" s="158"/>
      <c r="E46" s="86" t="e">
        <f>VLOOKUP($I46,#REF!,3,FALSE)</f>
        <v>#REF!</v>
      </c>
      <c r="F46" s="86">
        <v>100.04600000000001</v>
      </c>
      <c r="G46" s="86">
        <v>99.822000000000003</v>
      </c>
      <c r="H46" s="86" t="e">
        <f>VLOOKUP($I46,#REF!,6,FALSE)</f>
        <v>#REF!</v>
      </c>
      <c r="I46" s="85"/>
      <c r="J46" s="100" t="e">
        <f t="shared" si="0"/>
        <v>#REF!</v>
      </c>
      <c r="K46" s="25" t="e">
        <f t="shared" si="1"/>
        <v>#REF!</v>
      </c>
      <c r="L46" s="34" t="e">
        <f t="shared" si="7"/>
        <v>#REF!</v>
      </c>
      <c r="M46" s="26" t="e">
        <f t="shared" si="8"/>
        <v>#REF!</v>
      </c>
      <c r="N46" s="102"/>
      <c r="O46" s="27">
        <v>42573</v>
      </c>
      <c r="P46" s="102" t="s">
        <v>41</v>
      </c>
      <c r="Q46" s="160">
        <f t="shared" si="14"/>
        <v>99.822000000000003</v>
      </c>
      <c r="R46" s="160"/>
      <c r="S46" s="94">
        <f t="shared" si="9"/>
        <v>100.066</v>
      </c>
      <c r="T46" s="94">
        <f t="shared" si="15"/>
        <v>24.399999999999977</v>
      </c>
      <c r="U46" s="161">
        <f t="shared" si="2"/>
        <v>26044.079999999998</v>
      </c>
      <c r="V46" s="161"/>
      <c r="W46" s="71">
        <f t="shared" si="10"/>
        <v>0.86</v>
      </c>
      <c r="X46" s="102"/>
      <c r="Y46" s="27">
        <v>42574</v>
      </c>
      <c r="Z46" s="61">
        <v>99.682000000000002</v>
      </c>
      <c r="AA46" s="94">
        <f t="shared" si="3"/>
        <v>99.701999999999998</v>
      </c>
      <c r="AB46" s="172">
        <f t="shared" si="18"/>
        <v>12740</v>
      </c>
      <c r="AC46" s="172"/>
      <c r="AD46" s="164">
        <f t="shared" si="16"/>
        <v>12.000000000000455</v>
      </c>
      <c r="AE46" s="164"/>
      <c r="AF46" s="1">
        <v>1</v>
      </c>
      <c r="AG46" s="1" t="s">
        <v>52</v>
      </c>
      <c r="AH46" s="100" t="s">
        <v>54</v>
      </c>
      <c r="AI46" s="100" t="s">
        <v>92</v>
      </c>
      <c r="AJ46" s="100" t="s">
        <v>52</v>
      </c>
      <c r="AK46" s="78">
        <v>1</v>
      </c>
      <c r="AL46" s="79">
        <v>99.144000000000005</v>
      </c>
      <c r="AM46" s="100">
        <f t="shared" si="12"/>
        <v>0.67799999999999727</v>
      </c>
      <c r="AN46" s="100">
        <f t="shared" si="13"/>
        <v>3.0267857142856514</v>
      </c>
      <c r="AO46" s="100">
        <f t="shared" si="4"/>
        <v>0.22400000000000375</v>
      </c>
      <c r="AP46" s="100">
        <f t="shared" si="5"/>
        <v>0.12000000000000455</v>
      </c>
      <c r="AQ46" s="68">
        <f t="shared" si="6"/>
        <v>0.53571428571429702</v>
      </c>
    </row>
    <row r="47" spans="2:43" ht="15.75" customHeight="1" x14ac:dyDescent="0.2">
      <c r="B47" s="102">
        <v>38</v>
      </c>
      <c r="C47" s="158">
        <f t="shared" si="17"/>
        <v>880876</v>
      </c>
      <c r="D47" s="158"/>
      <c r="E47" s="86" t="e">
        <f>VLOOKUP($I47,#REF!,3,FALSE)</f>
        <v>#REF!</v>
      </c>
      <c r="F47" s="86">
        <v>98.418999999999997</v>
      </c>
      <c r="G47" s="86">
        <v>98.016000000000005</v>
      </c>
      <c r="H47" s="86" t="e">
        <f>VLOOKUP($I47,#REF!,6,FALSE)</f>
        <v>#REF!</v>
      </c>
      <c r="I47" s="85"/>
      <c r="J47" s="100" t="e">
        <f t="shared" si="0"/>
        <v>#REF!</v>
      </c>
      <c r="K47" s="25" t="e">
        <f t="shared" si="1"/>
        <v>#REF!</v>
      </c>
      <c r="L47" s="34" t="e">
        <f t="shared" si="7"/>
        <v>#REF!</v>
      </c>
      <c r="M47" s="26" t="s">
        <v>74</v>
      </c>
      <c r="N47" s="102"/>
      <c r="O47" s="27">
        <v>42588</v>
      </c>
      <c r="P47" s="102" t="s">
        <v>41</v>
      </c>
      <c r="Q47" s="160">
        <f t="shared" si="14"/>
        <v>98.016000000000005</v>
      </c>
      <c r="R47" s="160"/>
      <c r="S47" s="94">
        <f t="shared" si="9"/>
        <v>98.438999999999993</v>
      </c>
      <c r="T47" s="94">
        <f t="shared" si="15"/>
        <v>42.299999999998761</v>
      </c>
      <c r="U47" s="161">
        <f t="shared" si="2"/>
        <v>26426.28</v>
      </c>
      <c r="V47" s="161"/>
      <c r="W47" s="71">
        <f t="shared" si="10"/>
        <v>0.5</v>
      </c>
      <c r="X47" s="102"/>
      <c r="Y47" s="27">
        <v>42591</v>
      </c>
      <c r="Z47" s="61">
        <v>96.933999999999997</v>
      </c>
      <c r="AA47" s="94">
        <f t="shared" si="3"/>
        <v>96.953999999999994</v>
      </c>
      <c r="AB47" s="172">
        <f t="shared" si="18"/>
        <v>65555</v>
      </c>
      <c r="AC47" s="172"/>
      <c r="AD47" s="164">
        <f t="shared" si="16"/>
        <v>106.20000000000118</v>
      </c>
      <c r="AE47" s="164"/>
      <c r="AF47" s="1">
        <v>1</v>
      </c>
      <c r="AG47" s="1" t="s">
        <v>90</v>
      </c>
      <c r="AH47" s="100" t="s">
        <v>54</v>
      </c>
      <c r="AI47" s="100" t="s">
        <v>54</v>
      </c>
      <c r="AJ47" s="100" t="s">
        <v>90</v>
      </c>
      <c r="AK47" s="100">
        <v>1</v>
      </c>
      <c r="AL47" s="79">
        <v>95.808999999999997</v>
      </c>
      <c r="AM47" s="100">
        <f t="shared" si="12"/>
        <v>2.2070000000000078</v>
      </c>
      <c r="AN47" s="100">
        <f t="shared" si="13"/>
        <v>5.4764267990075783</v>
      </c>
      <c r="AO47" s="100">
        <f t="shared" si="4"/>
        <v>0.40299999999999159</v>
      </c>
      <c r="AP47" s="100">
        <f t="shared" si="5"/>
        <v>1.0620000000000118</v>
      </c>
      <c r="AQ47" s="68">
        <f t="shared" si="6"/>
        <v>2.6352357320100097</v>
      </c>
    </row>
    <row r="48" spans="2:43" ht="15.75" customHeight="1" x14ac:dyDescent="0.2">
      <c r="B48" s="102">
        <v>39</v>
      </c>
      <c r="C48" s="158">
        <f t="shared" si="17"/>
        <v>946431</v>
      </c>
      <c r="D48" s="158"/>
      <c r="E48" s="86" t="e">
        <f>VLOOKUP($I48,#REF!,3,FALSE)</f>
        <v>#REF!</v>
      </c>
      <c r="F48" s="86">
        <v>96.48</v>
      </c>
      <c r="G48" s="86">
        <v>96.167000000000002</v>
      </c>
      <c r="H48" s="86" t="e">
        <f>VLOOKUP($I48,#REF!,6,FALSE)</f>
        <v>#REF!</v>
      </c>
      <c r="I48" s="85"/>
      <c r="J48" s="100" t="e">
        <f t="shared" si="0"/>
        <v>#REF!</v>
      </c>
      <c r="K48" s="25" t="e">
        <f t="shared" si="1"/>
        <v>#REF!</v>
      </c>
      <c r="L48" s="34" t="e">
        <f t="shared" si="7"/>
        <v>#REF!</v>
      </c>
      <c r="M48" s="26" t="e">
        <f t="shared" si="8"/>
        <v>#REF!</v>
      </c>
      <c r="N48" s="102"/>
      <c r="O48" s="27">
        <v>42594</v>
      </c>
      <c r="P48" s="102" t="s">
        <v>41</v>
      </c>
      <c r="Q48" s="160">
        <f t="shared" si="14"/>
        <v>96.167000000000002</v>
      </c>
      <c r="R48" s="160"/>
      <c r="S48" s="94">
        <f t="shared" si="9"/>
        <v>96.5</v>
      </c>
      <c r="T48" s="94">
        <f t="shared" si="15"/>
        <v>33.299999999999841</v>
      </c>
      <c r="U48" s="161">
        <f t="shared" si="2"/>
        <v>28392.93</v>
      </c>
      <c r="V48" s="161"/>
      <c r="W48" s="71">
        <f t="shared" si="10"/>
        <v>0.69</v>
      </c>
      <c r="X48" s="102"/>
      <c r="Y48" s="27">
        <v>42594</v>
      </c>
      <c r="Z48" s="61"/>
      <c r="AA48" s="94">
        <v>96.5</v>
      </c>
      <c r="AB48" s="172">
        <f t="shared" si="18"/>
        <v>-28366</v>
      </c>
      <c r="AC48" s="172"/>
      <c r="AD48" s="164">
        <f t="shared" si="16"/>
        <v>-33.299999999999841</v>
      </c>
      <c r="AE48" s="164"/>
      <c r="AF48" s="1">
        <v>1</v>
      </c>
      <c r="AG48" s="1" t="s">
        <v>90</v>
      </c>
      <c r="AH48" s="100" t="s">
        <v>54</v>
      </c>
      <c r="AI48" s="100" t="s">
        <v>54</v>
      </c>
      <c r="AJ48" s="100" t="s">
        <v>90</v>
      </c>
      <c r="AK48" s="78">
        <v>12</v>
      </c>
      <c r="AL48" s="79">
        <v>95.924000000000007</v>
      </c>
      <c r="AM48" s="100">
        <f t="shared" si="12"/>
        <v>0.242999999999995</v>
      </c>
      <c r="AN48" s="100" t="str">
        <f t="shared" si="13"/>
        <v>-</v>
      </c>
      <c r="AO48" s="100">
        <f t="shared" si="4"/>
        <v>0.31300000000000239</v>
      </c>
      <c r="AP48" s="100">
        <f t="shared" si="5"/>
        <v>0.33299999999999841</v>
      </c>
      <c r="AQ48" s="68" t="str">
        <f t="shared" si="6"/>
        <v>-</v>
      </c>
    </row>
    <row r="49" spans="2:43" s="79" customFormat="1" ht="15.75" customHeight="1" x14ac:dyDescent="0.2">
      <c r="B49" s="102">
        <v>40</v>
      </c>
      <c r="C49" s="158">
        <f t="shared" si="17"/>
        <v>918065</v>
      </c>
      <c r="D49" s="158"/>
      <c r="E49" s="86" t="e">
        <f>VLOOKUP($I49,#REF!,3,FALSE)</f>
        <v>#REF!</v>
      </c>
      <c r="F49" s="86">
        <v>96.936000000000007</v>
      </c>
      <c r="G49" s="86">
        <v>96.474999999999994</v>
      </c>
      <c r="H49" s="86" t="e">
        <f>VLOOKUP($I49,#REF!,6,FALSE)</f>
        <v>#REF!</v>
      </c>
      <c r="I49" s="85"/>
      <c r="J49" s="79" t="e">
        <f t="shared" si="0"/>
        <v>#REF!</v>
      </c>
      <c r="K49" s="69" t="e">
        <f t="shared" si="1"/>
        <v>#REF!</v>
      </c>
      <c r="L49" s="34" t="e">
        <f t="shared" si="7"/>
        <v>#REF!</v>
      </c>
      <c r="M49" s="82" t="e">
        <f t="shared" si="8"/>
        <v>#REF!</v>
      </c>
      <c r="N49" s="102"/>
      <c r="O49" s="27">
        <v>42595</v>
      </c>
      <c r="P49" s="102" t="s">
        <v>42</v>
      </c>
      <c r="Q49" s="160">
        <f t="shared" si="14"/>
        <v>96.936000000000007</v>
      </c>
      <c r="R49" s="160"/>
      <c r="S49" s="94">
        <f t="shared" si="9"/>
        <v>96.454999999999998</v>
      </c>
      <c r="T49" s="94">
        <f t="shared" si="15"/>
        <v>48.100000000000875</v>
      </c>
      <c r="U49" s="161">
        <f t="shared" si="2"/>
        <v>27541.95</v>
      </c>
      <c r="V49" s="161"/>
      <c r="W49" s="71">
        <f t="shared" si="10"/>
        <v>0.46</v>
      </c>
      <c r="X49" s="102"/>
      <c r="Y49" s="27">
        <v>42597</v>
      </c>
      <c r="Z49" s="61">
        <v>97.938000000000002</v>
      </c>
      <c r="AA49" s="94">
        <f t="shared" si="3"/>
        <v>97.918000000000006</v>
      </c>
      <c r="AB49" s="172">
        <f t="shared" si="18"/>
        <v>55767</v>
      </c>
      <c r="AC49" s="172"/>
      <c r="AD49" s="164">
        <f t="shared" si="16"/>
        <v>98.199999999999932</v>
      </c>
      <c r="AE49" s="164"/>
      <c r="AF49" s="83">
        <v>1</v>
      </c>
      <c r="AG49" s="83" t="s">
        <v>54</v>
      </c>
      <c r="AH49" s="79" t="s">
        <v>54</v>
      </c>
      <c r="AI49" s="79" t="s">
        <v>54</v>
      </c>
      <c r="AJ49" s="79" t="s">
        <v>90</v>
      </c>
      <c r="AK49" s="79">
        <v>12</v>
      </c>
      <c r="AL49" s="79">
        <v>98.427000000000007</v>
      </c>
      <c r="AM49" s="79">
        <f t="shared" si="12"/>
        <v>1.4909999999999997</v>
      </c>
      <c r="AN49" s="79">
        <f t="shared" si="13"/>
        <v>3.2342733188719275</v>
      </c>
      <c r="AO49" s="79">
        <f t="shared" si="4"/>
        <v>0.46100000000001273</v>
      </c>
      <c r="AP49" s="79">
        <f t="shared" si="5"/>
        <v>0.98199999999999932</v>
      </c>
      <c r="AQ49" s="84">
        <f t="shared" si="6"/>
        <v>2.1301518438177269</v>
      </c>
    </row>
    <row r="50" spans="2:43" s="104" customFormat="1" ht="15.75" customHeight="1" x14ac:dyDescent="0.2">
      <c r="B50" s="103">
        <v>41</v>
      </c>
      <c r="C50" s="174">
        <f t="shared" si="17"/>
        <v>973832</v>
      </c>
      <c r="D50" s="174"/>
      <c r="E50" s="113" t="e">
        <f>VLOOKUP($I50,#REF!,3,FALSE)</f>
        <v>#REF!</v>
      </c>
      <c r="F50" s="113">
        <v>99.614000000000004</v>
      </c>
      <c r="G50" s="113">
        <v>99.168999999999997</v>
      </c>
      <c r="H50" s="113" t="e">
        <f>VLOOKUP($I50,#REF!,6,FALSE)</f>
        <v>#REF!</v>
      </c>
      <c r="I50" s="105"/>
      <c r="J50" s="104" t="e">
        <f t="shared" si="0"/>
        <v>#REF!</v>
      </c>
      <c r="K50" s="106" t="e">
        <f t="shared" si="1"/>
        <v>#REF!</v>
      </c>
      <c r="L50" s="104" t="e">
        <f t="shared" si="7"/>
        <v>#REF!</v>
      </c>
      <c r="M50" s="107" t="e">
        <f t="shared" si="8"/>
        <v>#REF!</v>
      </c>
      <c r="N50" s="103"/>
      <c r="O50" s="108">
        <v>42616</v>
      </c>
      <c r="P50" s="103" t="s">
        <v>42</v>
      </c>
      <c r="Q50" s="176">
        <f t="shared" si="14"/>
        <v>99.614000000000004</v>
      </c>
      <c r="R50" s="176"/>
      <c r="S50" s="103"/>
      <c r="T50" s="103">
        <f t="shared" si="15"/>
        <v>9961.4</v>
      </c>
      <c r="U50" s="174">
        <f t="shared" si="2"/>
        <v>29214.959999999999</v>
      </c>
      <c r="V50" s="174"/>
      <c r="W50" s="109">
        <f t="shared" si="10"/>
        <v>0</v>
      </c>
      <c r="X50" s="103"/>
      <c r="Y50" s="108">
        <v>42619</v>
      </c>
      <c r="Z50" s="116">
        <v>99.566999999999993</v>
      </c>
      <c r="AA50" s="103">
        <f t="shared" si="3"/>
        <v>99.546999999999997</v>
      </c>
      <c r="AB50" s="180">
        <f t="shared" si="18"/>
        <v>0</v>
      </c>
      <c r="AC50" s="180"/>
      <c r="AD50" s="179">
        <f t="shared" si="16"/>
        <v>-6.7000000000007276</v>
      </c>
      <c r="AE50" s="179"/>
      <c r="AF50" s="111">
        <v>1</v>
      </c>
      <c r="AG50" s="111" t="s">
        <v>90</v>
      </c>
      <c r="AH50" s="104" t="s">
        <v>54</v>
      </c>
      <c r="AI50" s="104" t="s">
        <v>57</v>
      </c>
      <c r="AJ50" s="104" t="s">
        <v>90</v>
      </c>
      <c r="AK50" s="117">
        <v>2</v>
      </c>
      <c r="AL50" s="104">
        <v>100.224</v>
      </c>
      <c r="AM50" s="104">
        <f t="shared" si="12"/>
        <v>0.60999999999999943</v>
      </c>
      <c r="AN50" s="104">
        <f t="shared" si="13"/>
        <v>1.3707865168539086</v>
      </c>
      <c r="AO50" s="104">
        <f t="shared" si="4"/>
        <v>0.44500000000000739</v>
      </c>
      <c r="AP50" s="104">
        <f t="shared" si="5"/>
        <v>6.7000000000007276E-2</v>
      </c>
      <c r="AQ50" s="112">
        <f t="shared" si="6"/>
        <v>0.15056179775282283</v>
      </c>
    </row>
    <row r="51" spans="2:43" s="104" customFormat="1" ht="15.75" customHeight="1" x14ac:dyDescent="0.2">
      <c r="B51" s="103">
        <v>42</v>
      </c>
      <c r="C51" s="174">
        <f t="shared" si="17"/>
        <v>973832</v>
      </c>
      <c r="D51" s="174"/>
      <c r="E51" s="113" t="e">
        <f>VLOOKUP($I51,#REF!,3,FALSE)</f>
        <v>#REF!</v>
      </c>
      <c r="F51" s="113">
        <v>99.626000000000005</v>
      </c>
      <c r="G51" s="113">
        <v>99.242000000000004</v>
      </c>
      <c r="H51" s="113" t="e">
        <f>VLOOKUP($I51,#REF!,6,FALSE)</f>
        <v>#REF!</v>
      </c>
      <c r="I51" s="105"/>
      <c r="J51" s="104" t="e">
        <f t="shared" si="0"/>
        <v>#REF!</v>
      </c>
      <c r="K51" s="106" t="e">
        <f t="shared" si="1"/>
        <v>#REF!</v>
      </c>
      <c r="L51" s="104" t="e">
        <f t="shared" si="7"/>
        <v>#REF!</v>
      </c>
      <c r="M51" s="107" t="e">
        <f t="shared" si="8"/>
        <v>#REF!</v>
      </c>
      <c r="N51" s="103"/>
      <c r="O51" s="108">
        <v>42617</v>
      </c>
      <c r="P51" s="103" t="s">
        <v>42</v>
      </c>
      <c r="Q51" s="176">
        <f t="shared" si="14"/>
        <v>99.626000000000005</v>
      </c>
      <c r="R51" s="176"/>
      <c r="S51" s="103"/>
      <c r="T51" s="103">
        <f t="shared" si="15"/>
        <v>9962.6</v>
      </c>
      <c r="U51" s="174">
        <f t="shared" si="2"/>
        <v>29214.959999999999</v>
      </c>
      <c r="V51" s="174"/>
      <c r="W51" s="109">
        <f t="shared" si="10"/>
        <v>0</v>
      </c>
      <c r="X51" s="103"/>
      <c r="Y51" s="108">
        <v>42619</v>
      </c>
      <c r="Z51" s="116">
        <v>99.566999999999993</v>
      </c>
      <c r="AA51" s="103">
        <f t="shared" si="3"/>
        <v>99.546999999999997</v>
      </c>
      <c r="AB51" s="180">
        <f t="shared" si="18"/>
        <v>0</v>
      </c>
      <c r="AC51" s="180"/>
      <c r="AD51" s="179">
        <f t="shared" si="16"/>
        <v>-7.9000000000007731</v>
      </c>
      <c r="AE51" s="179"/>
      <c r="AF51" s="111">
        <v>1</v>
      </c>
      <c r="AG51" s="111" t="s">
        <v>90</v>
      </c>
      <c r="AH51" s="104" t="s">
        <v>54</v>
      </c>
      <c r="AI51" s="104" t="s">
        <v>57</v>
      </c>
      <c r="AJ51" s="104" t="s">
        <v>54</v>
      </c>
      <c r="AK51" s="117">
        <v>2</v>
      </c>
      <c r="AL51" s="104">
        <v>100.224</v>
      </c>
      <c r="AM51" s="104">
        <f t="shared" si="12"/>
        <v>0.59799999999999898</v>
      </c>
      <c r="AN51" s="104">
        <f t="shared" si="13"/>
        <v>1.5572916666666625</v>
      </c>
      <c r="AO51" s="104">
        <f t="shared" si="4"/>
        <v>0.38400000000000034</v>
      </c>
      <c r="AP51" s="104">
        <f t="shared" si="5"/>
        <v>7.9000000000007731E-2</v>
      </c>
      <c r="AQ51" s="112">
        <f t="shared" si="6"/>
        <v>0.20572916666668661</v>
      </c>
    </row>
    <row r="52" spans="2:43" ht="15.75" customHeight="1" x14ac:dyDescent="0.2">
      <c r="B52" s="102">
        <v>43</v>
      </c>
      <c r="C52" s="158">
        <f t="shared" si="17"/>
        <v>973832</v>
      </c>
      <c r="D52" s="158"/>
      <c r="E52" s="86" t="e">
        <f>VLOOKUP($I52,#REF!,3,FALSE)</f>
        <v>#REF!</v>
      </c>
      <c r="F52" s="86">
        <v>99.731999999999999</v>
      </c>
      <c r="G52" s="86">
        <v>99.444999999999993</v>
      </c>
      <c r="H52" s="86" t="e">
        <f>VLOOKUP($I52,#REF!,6,FALSE)</f>
        <v>#REF!</v>
      </c>
      <c r="I52" s="85"/>
      <c r="J52" s="100" t="e">
        <f t="shared" si="0"/>
        <v>#REF!</v>
      </c>
      <c r="K52" s="25" t="e">
        <f t="shared" si="1"/>
        <v>#REF!</v>
      </c>
      <c r="L52" s="34" t="e">
        <f t="shared" si="7"/>
        <v>#REF!</v>
      </c>
      <c r="M52" s="26" t="e">
        <f t="shared" si="8"/>
        <v>#REF!</v>
      </c>
      <c r="N52" s="102"/>
      <c r="O52" s="27">
        <v>42617</v>
      </c>
      <c r="P52" s="102" t="s">
        <v>42</v>
      </c>
      <c r="Q52" s="160">
        <f t="shared" si="14"/>
        <v>99.731999999999999</v>
      </c>
      <c r="R52" s="160"/>
      <c r="S52" s="94">
        <f t="shared" si="9"/>
        <v>99.424999999999997</v>
      </c>
      <c r="T52" s="94">
        <f t="shared" si="15"/>
        <v>30.700000000000216</v>
      </c>
      <c r="U52" s="161">
        <f t="shared" si="2"/>
        <v>29214.959999999999</v>
      </c>
      <c r="V52" s="161"/>
      <c r="W52" s="71">
        <f t="shared" si="10"/>
        <v>0.77</v>
      </c>
      <c r="X52" s="102"/>
      <c r="Y52" s="27">
        <v>42617</v>
      </c>
      <c r="Z52" s="61"/>
      <c r="AA52" s="94">
        <v>99.424999999999997</v>
      </c>
      <c r="AB52" s="172">
        <f t="shared" si="18"/>
        <v>-29183</v>
      </c>
      <c r="AC52" s="172"/>
      <c r="AD52" s="164">
        <f t="shared" si="16"/>
        <v>-30.700000000000216</v>
      </c>
      <c r="AE52" s="164"/>
      <c r="AF52" s="1">
        <v>1</v>
      </c>
      <c r="AG52" s="1" t="s">
        <v>90</v>
      </c>
      <c r="AH52" s="100" t="s">
        <v>92</v>
      </c>
      <c r="AI52" s="100" t="s">
        <v>92</v>
      </c>
      <c r="AJ52" s="79" t="s">
        <v>52</v>
      </c>
      <c r="AK52" s="78">
        <v>12</v>
      </c>
      <c r="AL52" s="79">
        <v>99.8</v>
      </c>
      <c r="AM52" s="100">
        <f t="shared" si="12"/>
        <v>6.799999999999784E-2</v>
      </c>
      <c r="AN52" s="100" t="str">
        <f t="shared" si="13"/>
        <v>-</v>
      </c>
      <c r="AO52" s="100">
        <f t="shared" si="4"/>
        <v>0.28700000000000614</v>
      </c>
      <c r="AP52" s="100">
        <f t="shared" si="5"/>
        <v>0.30700000000000216</v>
      </c>
      <c r="AQ52" s="68" t="str">
        <f t="shared" si="6"/>
        <v>-</v>
      </c>
    </row>
    <row r="53" spans="2:43" ht="15.75" customHeight="1" x14ac:dyDescent="0.2">
      <c r="B53" s="102">
        <v>44</v>
      </c>
      <c r="C53" s="158">
        <f t="shared" si="17"/>
        <v>944649</v>
      </c>
      <c r="D53" s="158"/>
      <c r="E53" s="86" t="e">
        <f>VLOOKUP($I53,#REF!,3,FALSE)</f>
        <v>#REF!</v>
      </c>
      <c r="F53" s="86">
        <v>100.17100000000001</v>
      </c>
      <c r="G53" s="86">
        <v>99.744</v>
      </c>
      <c r="H53" s="86" t="e">
        <f>VLOOKUP($I53,#REF!,6,FALSE)</f>
        <v>#REF!</v>
      </c>
      <c r="I53" s="85"/>
      <c r="J53" s="100" t="e">
        <f t="shared" si="0"/>
        <v>#REF!</v>
      </c>
      <c r="K53" s="25" t="e">
        <f t="shared" si="1"/>
        <v>#REF!</v>
      </c>
      <c r="L53" s="34" t="e">
        <f t="shared" si="7"/>
        <v>#REF!</v>
      </c>
      <c r="M53" s="26" t="e">
        <f t="shared" si="8"/>
        <v>#REF!</v>
      </c>
      <c r="N53" s="102"/>
      <c r="O53" s="27">
        <v>42618</v>
      </c>
      <c r="P53" s="102" t="s">
        <v>42</v>
      </c>
      <c r="Q53" s="160">
        <f t="shared" si="14"/>
        <v>100.17100000000001</v>
      </c>
      <c r="R53" s="160"/>
      <c r="S53" s="94">
        <f t="shared" si="9"/>
        <v>99.724000000000004</v>
      </c>
      <c r="T53" s="94">
        <f t="shared" si="15"/>
        <v>44.700000000000273</v>
      </c>
      <c r="U53" s="161">
        <f t="shared" si="2"/>
        <v>28339.469999999998</v>
      </c>
      <c r="V53" s="161"/>
      <c r="W53" s="71">
        <f t="shared" si="10"/>
        <v>0.51</v>
      </c>
      <c r="X53" s="102"/>
      <c r="Y53" s="27">
        <v>42619</v>
      </c>
      <c r="Z53" s="61"/>
      <c r="AA53" s="94">
        <v>99.724000000000004</v>
      </c>
      <c r="AB53" s="172">
        <f t="shared" si="18"/>
        <v>-28144</v>
      </c>
      <c r="AC53" s="172"/>
      <c r="AD53" s="164">
        <f t="shared" si="16"/>
        <v>-44.700000000000273</v>
      </c>
      <c r="AE53" s="164"/>
      <c r="AF53" s="1">
        <v>1</v>
      </c>
      <c r="AG53" s="1" t="s">
        <v>52</v>
      </c>
      <c r="AH53" s="100" t="s">
        <v>54</v>
      </c>
      <c r="AI53" s="100" t="s">
        <v>54</v>
      </c>
      <c r="AJ53" s="79" t="s">
        <v>54</v>
      </c>
      <c r="AK53" s="78">
        <v>12</v>
      </c>
      <c r="AL53" s="79">
        <v>100.224</v>
      </c>
      <c r="AM53" s="100">
        <f t="shared" si="12"/>
        <v>5.2999999999997272E-2</v>
      </c>
      <c r="AN53" s="100" t="str">
        <f t="shared" si="13"/>
        <v>-</v>
      </c>
      <c r="AO53" s="100">
        <f t="shared" si="4"/>
        <v>0.42700000000000671</v>
      </c>
      <c r="AP53" s="100">
        <f t="shared" si="5"/>
        <v>0.44700000000000273</v>
      </c>
      <c r="AQ53" s="68" t="str">
        <f t="shared" si="6"/>
        <v>-</v>
      </c>
    </row>
    <row r="54" spans="2:43" ht="15.75" customHeight="1" x14ac:dyDescent="0.2">
      <c r="B54" s="102">
        <v>45</v>
      </c>
      <c r="C54" s="158">
        <f t="shared" si="17"/>
        <v>916505</v>
      </c>
      <c r="D54" s="158"/>
      <c r="E54" s="86" t="e">
        <f>VLOOKUP($I54,#REF!,3,FALSE)</f>
        <v>#REF!</v>
      </c>
      <c r="F54" s="86">
        <v>99.769000000000005</v>
      </c>
      <c r="G54" s="86">
        <v>99.489000000000004</v>
      </c>
      <c r="H54" s="86" t="e">
        <f>VLOOKUP($I54,#REF!,6,FALSE)</f>
        <v>#REF!</v>
      </c>
      <c r="I54" s="85"/>
      <c r="J54" s="100" t="e">
        <f t="shared" si="0"/>
        <v>#REF!</v>
      </c>
      <c r="K54" s="25" t="e">
        <f t="shared" si="1"/>
        <v>#REF!</v>
      </c>
      <c r="L54" s="34" t="e">
        <f t="shared" si="7"/>
        <v>#REF!</v>
      </c>
      <c r="M54" s="26" t="e">
        <f t="shared" si="8"/>
        <v>#REF!</v>
      </c>
      <c r="N54" s="102"/>
      <c r="O54" s="27">
        <v>42623</v>
      </c>
      <c r="P54" s="102" t="s">
        <v>42</v>
      </c>
      <c r="Q54" s="160">
        <f t="shared" si="14"/>
        <v>99.769000000000005</v>
      </c>
      <c r="R54" s="160"/>
      <c r="S54" s="94">
        <f t="shared" si="9"/>
        <v>99.469000000000008</v>
      </c>
      <c r="T54" s="94">
        <f t="shared" si="15"/>
        <v>29.999999999999716</v>
      </c>
      <c r="U54" s="161">
        <f t="shared" si="2"/>
        <v>27495.149999999998</v>
      </c>
      <c r="V54" s="161"/>
      <c r="W54" s="71">
        <f t="shared" si="10"/>
        <v>0.74</v>
      </c>
      <c r="X54" s="102"/>
      <c r="Y54" s="27">
        <v>42624</v>
      </c>
      <c r="Z54" s="61">
        <v>100.087</v>
      </c>
      <c r="AA54" s="94">
        <f t="shared" si="3"/>
        <v>100.06700000000001</v>
      </c>
      <c r="AB54" s="172">
        <f t="shared" si="18"/>
        <v>27224</v>
      </c>
      <c r="AC54" s="172"/>
      <c r="AD54" s="164">
        <f t="shared" si="16"/>
        <v>29.800000000000182</v>
      </c>
      <c r="AE54" s="164"/>
      <c r="AF54" s="1">
        <v>7</v>
      </c>
      <c r="AG54" s="1" t="s">
        <v>54</v>
      </c>
      <c r="AH54" s="100" t="s">
        <v>54</v>
      </c>
      <c r="AI54" s="100" t="s">
        <v>54</v>
      </c>
      <c r="AJ54" s="79" t="s">
        <v>52</v>
      </c>
      <c r="AK54" s="78">
        <v>12</v>
      </c>
      <c r="AL54" s="79">
        <v>100.608</v>
      </c>
      <c r="AM54" s="100">
        <f t="shared" si="12"/>
        <v>0.83899999999999864</v>
      </c>
      <c r="AN54" s="100">
        <f t="shared" si="13"/>
        <v>2.9964285714285546</v>
      </c>
      <c r="AO54" s="100">
        <f t="shared" si="4"/>
        <v>0.28000000000000114</v>
      </c>
      <c r="AP54" s="100">
        <f t="shared" si="5"/>
        <v>0.29800000000000182</v>
      </c>
      <c r="AQ54" s="68">
        <f t="shared" si="6"/>
        <v>1.0642857142857165</v>
      </c>
    </row>
    <row r="55" spans="2:43" s="104" customFormat="1" ht="15.75" customHeight="1" x14ac:dyDescent="0.2">
      <c r="B55" s="103">
        <v>46</v>
      </c>
      <c r="C55" s="174">
        <f t="shared" si="17"/>
        <v>943729</v>
      </c>
      <c r="D55" s="174"/>
      <c r="E55" s="113" t="e">
        <f>VLOOKUP($I55,#REF!,3,FALSE)</f>
        <v>#REF!</v>
      </c>
      <c r="F55" s="113">
        <v>98.091999999999999</v>
      </c>
      <c r="G55" s="113">
        <v>97.765000000000001</v>
      </c>
      <c r="H55" s="113" t="e">
        <f>VLOOKUP($I55,#REF!,6,FALSE)</f>
        <v>#REF!</v>
      </c>
      <c r="I55" s="105"/>
      <c r="J55" s="104" t="e">
        <f t="shared" si="0"/>
        <v>#REF!</v>
      </c>
      <c r="K55" s="106" t="e">
        <f t="shared" si="1"/>
        <v>#REF!</v>
      </c>
      <c r="L55" s="104" t="e">
        <f t="shared" si="7"/>
        <v>#REF!</v>
      </c>
      <c r="M55" s="107" t="e">
        <f t="shared" si="8"/>
        <v>#REF!</v>
      </c>
      <c r="N55" s="103"/>
      <c r="O55" s="108">
        <v>42645</v>
      </c>
      <c r="P55" s="103" t="s">
        <v>41</v>
      </c>
      <c r="Q55" s="176">
        <f t="shared" si="14"/>
        <v>97.765000000000001</v>
      </c>
      <c r="R55" s="176"/>
      <c r="S55" s="103"/>
      <c r="T55" s="103">
        <f t="shared" si="15"/>
        <v>9776.5</v>
      </c>
      <c r="U55" s="174">
        <f t="shared" si="2"/>
        <v>28311.87</v>
      </c>
      <c r="V55" s="174"/>
      <c r="W55" s="109">
        <f t="shared" si="10"/>
        <v>0</v>
      </c>
      <c r="X55" s="103"/>
      <c r="Y55" s="108">
        <v>42646</v>
      </c>
      <c r="Z55" s="116">
        <v>97.567999999999998</v>
      </c>
      <c r="AA55" s="103">
        <f t="shared" si="3"/>
        <v>97.587999999999994</v>
      </c>
      <c r="AB55" s="180">
        <f t="shared" si="18"/>
        <v>0</v>
      </c>
      <c r="AC55" s="180"/>
      <c r="AD55" s="179">
        <f t="shared" si="16"/>
        <v>17.700000000000671</v>
      </c>
      <c r="AE55" s="179"/>
      <c r="AF55" s="111">
        <v>2</v>
      </c>
      <c r="AG55" s="111" t="s">
        <v>90</v>
      </c>
      <c r="AH55" s="104" t="s">
        <v>92</v>
      </c>
      <c r="AI55" s="104" t="s">
        <v>56</v>
      </c>
      <c r="AJ55" s="104" t="s">
        <v>52</v>
      </c>
      <c r="AK55" s="117">
        <v>12</v>
      </c>
      <c r="AL55" s="104">
        <v>97.147000000000006</v>
      </c>
      <c r="AM55" s="104">
        <f t="shared" si="12"/>
        <v>0.617999999999995</v>
      </c>
      <c r="AN55" s="104">
        <f t="shared" si="13"/>
        <v>1.8899082568807291</v>
      </c>
      <c r="AO55" s="104">
        <f t="shared" si="4"/>
        <v>0.32699999999999818</v>
      </c>
      <c r="AP55" s="104">
        <f t="shared" si="5"/>
        <v>0.17700000000000671</v>
      </c>
      <c r="AQ55" s="112">
        <f t="shared" si="6"/>
        <v>0.54128440366974828</v>
      </c>
    </row>
    <row r="56" spans="2:43" ht="15.75" customHeight="1" x14ac:dyDescent="0.2">
      <c r="B56" s="102">
        <v>47</v>
      </c>
      <c r="C56" s="158">
        <f t="shared" si="17"/>
        <v>943729</v>
      </c>
      <c r="D56" s="158"/>
      <c r="E56" s="86" t="e">
        <f>VLOOKUP($I56,#REF!,3,FALSE)</f>
        <v>#REF!</v>
      </c>
      <c r="F56" s="86">
        <v>98.034999999999997</v>
      </c>
      <c r="G56" s="86">
        <v>97.674000000000007</v>
      </c>
      <c r="H56" s="86" t="e">
        <f>VLOOKUP($I56,#REF!,6,FALSE)</f>
        <v>#REF!</v>
      </c>
      <c r="I56" s="85"/>
      <c r="J56" s="100" t="e">
        <f t="shared" si="0"/>
        <v>#REF!</v>
      </c>
      <c r="K56" s="25" t="e">
        <f t="shared" si="1"/>
        <v>#REF!</v>
      </c>
      <c r="L56" s="34" t="e">
        <f t="shared" si="7"/>
        <v>#REF!</v>
      </c>
      <c r="M56" s="26" t="e">
        <f t="shared" si="8"/>
        <v>#REF!</v>
      </c>
      <c r="N56" s="102"/>
      <c r="O56" s="27">
        <v>42645</v>
      </c>
      <c r="P56" s="102" t="s">
        <v>41</v>
      </c>
      <c r="Q56" s="160">
        <f t="shared" si="14"/>
        <v>97.674000000000007</v>
      </c>
      <c r="R56" s="160"/>
      <c r="S56" s="94">
        <f t="shared" si="9"/>
        <v>98.054999999999993</v>
      </c>
      <c r="T56" s="94">
        <f t="shared" si="15"/>
        <v>38.099999999998602</v>
      </c>
      <c r="U56" s="161">
        <f t="shared" si="2"/>
        <v>28311.87</v>
      </c>
      <c r="V56" s="161"/>
      <c r="W56" s="71">
        <f t="shared" si="10"/>
        <v>0.6</v>
      </c>
      <c r="X56" s="102"/>
      <c r="Y56" s="27">
        <v>42646</v>
      </c>
      <c r="Z56" s="61">
        <v>97.567999999999998</v>
      </c>
      <c r="AA56" s="94">
        <f t="shared" si="3"/>
        <v>97.587999999999994</v>
      </c>
      <c r="AB56" s="172">
        <f t="shared" si="18"/>
        <v>6370</v>
      </c>
      <c r="AC56" s="172"/>
      <c r="AD56" s="164">
        <f t="shared" si="16"/>
        <v>8.6000000000012733</v>
      </c>
      <c r="AE56" s="164"/>
      <c r="AF56" s="1">
        <v>1</v>
      </c>
      <c r="AG56" s="1" t="s">
        <v>90</v>
      </c>
      <c r="AH56" s="100" t="s">
        <v>54</v>
      </c>
      <c r="AI56" s="100" t="s">
        <v>54</v>
      </c>
      <c r="AJ56" s="79" t="s">
        <v>90</v>
      </c>
      <c r="AK56" s="78">
        <v>1</v>
      </c>
      <c r="AL56" s="79">
        <v>97.147000000000006</v>
      </c>
      <c r="AM56" s="100">
        <f t="shared" si="12"/>
        <v>0.52700000000000102</v>
      </c>
      <c r="AN56" s="100">
        <f t="shared" si="13"/>
        <v>1.4598337950138938</v>
      </c>
      <c r="AO56" s="100">
        <f t="shared" si="4"/>
        <v>0.36099999999999</v>
      </c>
      <c r="AP56" s="100">
        <f t="shared" si="5"/>
        <v>8.6000000000012733E-2</v>
      </c>
      <c r="AQ56" s="68">
        <f t="shared" si="6"/>
        <v>0.23822714681444632</v>
      </c>
    </row>
    <row r="57" spans="2:43" s="104" customFormat="1" ht="15.75" customHeight="1" x14ac:dyDescent="0.2">
      <c r="B57" s="103">
        <v>48</v>
      </c>
      <c r="C57" s="174">
        <f t="shared" si="17"/>
        <v>950099</v>
      </c>
      <c r="D57" s="174"/>
      <c r="E57" s="113" t="e">
        <f>VLOOKUP($I57,#REF!,3,FALSE)</f>
        <v>#REF!</v>
      </c>
      <c r="F57" s="113">
        <v>97.203999999999994</v>
      </c>
      <c r="G57" s="113">
        <v>97.02</v>
      </c>
      <c r="H57" s="113" t="e">
        <f>VLOOKUP($I57,#REF!,6,FALSE)</f>
        <v>#REF!</v>
      </c>
      <c r="I57" s="105"/>
      <c r="J57" s="104" t="e">
        <f t="shared" si="0"/>
        <v>#REF!</v>
      </c>
      <c r="K57" s="106" t="e">
        <f t="shared" si="1"/>
        <v>#REF!</v>
      </c>
      <c r="L57" s="104" t="e">
        <f t="shared" si="7"/>
        <v>#REF!</v>
      </c>
      <c r="M57" s="107" t="e">
        <f t="shared" si="8"/>
        <v>#REF!</v>
      </c>
      <c r="N57" s="103"/>
      <c r="O57" s="108">
        <v>42650</v>
      </c>
      <c r="P57" s="103" t="s">
        <v>41</v>
      </c>
      <c r="Q57" s="176">
        <f t="shared" si="14"/>
        <v>97.02</v>
      </c>
      <c r="R57" s="176"/>
      <c r="S57" s="103"/>
      <c r="T57" s="103">
        <f t="shared" si="15"/>
        <v>9702</v>
      </c>
      <c r="U57" s="174">
        <f t="shared" si="2"/>
        <v>28502.969999999998</v>
      </c>
      <c r="V57" s="174"/>
      <c r="W57" s="109">
        <f t="shared" si="10"/>
        <v>0</v>
      </c>
      <c r="X57" s="103"/>
      <c r="Y57" s="108">
        <v>42647</v>
      </c>
      <c r="Z57" s="116">
        <v>97.218999999999994</v>
      </c>
      <c r="AA57" s="103">
        <f t="shared" si="3"/>
        <v>97.23899999999999</v>
      </c>
      <c r="AB57" s="180">
        <f t="shared" si="18"/>
        <v>0</v>
      </c>
      <c r="AC57" s="180"/>
      <c r="AD57" s="179">
        <f t="shared" si="16"/>
        <v>-21.899999999999409</v>
      </c>
      <c r="AE57" s="179"/>
      <c r="AF57" s="111">
        <v>1</v>
      </c>
      <c r="AG57" s="111" t="s">
        <v>95</v>
      </c>
      <c r="AH57" s="104" t="s">
        <v>54</v>
      </c>
      <c r="AI57" s="104" t="s">
        <v>57</v>
      </c>
      <c r="AJ57" s="104" t="s">
        <v>91</v>
      </c>
      <c r="AK57" s="117">
        <v>1</v>
      </c>
      <c r="AL57" s="104">
        <v>96.566999999999993</v>
      </c>
      <c r="AM57" s="104">
        <f t="shared" si="12"/>
        <v>0.45300000000000296</v>
      </c>
      <c r="AN57" s="104">
        <f t="shared" si="13"/>
        <v>2.4619565217391801</v>
      </c>
      <c r="AO57" s="104">
        <f t="shared" si="4"/>
        <v>0.1839999999999975</v>
      </c>
      <c r="AP57" s="104">
        <f t="shared" si="5"/>
        <v>0.21899999999999409</v>
      </c>
      <c r="AQ57" s="112">
        <f t="shared" si="6"/>
        <v>1.1902173913043319</v>
      </c>
    </row>
    <row r="58" spans="2:43" ht="15.75" customHeight="1" x14ac:dyDescent="0.2">
      <c r="B58" s="102">
        <v>49</v>
      </c>
      <c r="C58" s="158">
        <f t="shared" si="17"/>
        <v>950099</v>
      </c>
      <c r="D58" s="158"/>
      <c r="E58" s="86" t="e">
        <f>VLOOKUP($I58,#REF!,3,FALSE)</f>
        <v>#REF!</v>
      </c>
      <c r="F58" s="86">
        <v>96.974999999999994</v>
      </c>
      <c r="G58" s="86">
        <v>96.667000000000002</v>
      </c>
      <c r="H58" s="86" t="e">
        <f>VLOOKUP($I58,#REF!,6,FALSE)</f>
        <v>#REF!</v>
      </c>
      <c r="I58" s="85"/>
      <c r="J58" s="100" t="e">
        <f t="shared" si="0"/>
        <v>#REF!</v>
      </c>
      <c r="K58" s="25" t="e">
        <f t="shared" si="1"/>
        <v>#REF!</v>
      </c>
      <c r="L58" s="34" t="e">
        <f t="shared" si="7"/>
        <v>#REF!</v>
      </c>
      <c r="M58" s="26" t="e">
        <f t="shared" si="8"/>
        <v>#REF!</v>
      </c>
      <c r="N58" s="102"/>
      <c r="O58" s="27">
        <v>42651</v>
      </c>
      <c r="P58" s="102" t="s">
        <v>41</v>
      </c>
      <c r="Q58" s="160">
        <f t="shared" si="14"/>
        <v>96.667000000000002</v>
      </c>
      <c r="R58" s="160"/>
      <c r="S58" s="94">
        <f t="shared" si="9"/>
        <v>96.99499999999999</v>
      </c>
      <c r="T58" s="94">
        <f t="shared" si="15"/>
        <v>32.799999999998875</v>
      </c>
      <c r="U58" s="161">
        <f t="shared" si="2"/>
        <v>28502.969999999998</v>
      </c>
      <c r="V58" s="161"/>
      <c r="W58" s="71">
        <f t="shared" si="10"/>
        <v>0.7</v>
      </c>
      <c r="X58" s="102"/>
      <c r="Y58" s="27">
        <v>42647</v>
      </c>
      <c r="Z58" s="61">
        <v>97.218999999999994</v>
      </c>
      <c r="AA58" s="94">
        <f t="shared" si="3"/>
        <v>97.23899999999999</v>
      </c>
      <c r="AB58" s="172">
        <f t="shared" si="18"/>
        <v>-49432</v>
      </c>
      <c r="AC58" s="172"/>
      <c r="AD58" s="164">
        <f t="shared" si="16"/>
        <v>-32.799999999998875</v>
      </c>
      <c r="AE58" s="164"/>
      <c r="AF58" s="1">
        <v>1</v>
      </c>
      <c r="AG58" s="1" t="s">
        <v>90</v>
      </c>
      <c r="AH58" s="100" t="s">
        <v>54</v>
      </c>
      <c r="AI58" s="100" t="s">
        <v>54</v>
      </c>
      <c r="AJ58" s="79" t="s">
        <v>91</v>
      </c>
      <c r="AK58" s="78">
        <v>1</v>
      </c>
      <c r="AL58" s="79">
        <v>96.566999999999993</v>
      </c>
      <c r="AM58" s="100">
        <f t="shared" si="12"/>
        <v>0.10000000000000853</v>
      </c>
      <c r="AN58" s="100" t="str">
        <f t="shared" si="13"/>
        <v>-</v>
      </c>
      <c r="AO58" s="100">
        <f t="shared" si="4"/>
        <v>0.30799999999999272</v>
      </c>
      <c r="AP58" s="100">
        <f t="shared" si="5"/>
        <v>0.57199999999998852</v>
      </c>
      <c r="AQ58" s="68" t="str">
        <f t="shared" si="6"/>
        <v>-</v>
      </c>
    </row>
    <row r="59" spans="2:43" s="104" customFormat="1" ht="15.75" customHeight="1" x14ac:dyDescent="0.2">
      <c r="B59" s="103">
        <v>50</v>
      </c>
      <c r="C59" s="174">
        <f t="shared" si="17"/>
        <v>900667</v>
      </c>
      <c r="D59" s="174"/>
      <c r="E59" s="113" t="e">
        <f>VLOOKUP($I59,#REF!,3,FALSE)</f>
        <v>#REF!</v>
      </c>
      <c r="F59" s="113">
        <v>97.641000000000005</v>
      </c>
      <c r="G59" s="113">
        <v>97.244</v>
      </c>
      <c r="H59" s="113" t="e">
        <f>VLOOKUP($I59,#REF!,6,FALSE)</f>
        <v>#REF!</v>
      </c>
      <c r="I59" s="105"/>
      <c r="J59" s="104" t="e">
        <f>ABS(E59-H59)</f>
        <v>#REF!</v>
      </c>
      <c r="K59" s="106" t="e">
        <f t="shared" si="1"/>
        <v>#REF!</v>
      </c>
      <c r="L59" s="104" t="e">
        <f t="shared" si="7"/>
        <v>#REF!</v>
      </c>
      <c r="M59" s="107" t="e">
        <f t="shared" si="8"/>
        <v>#REF!</v>
      </c>
      <c r="N59" s="103"/>
      <c r="O59" s="108">
        <v>42653</v>
      </c>
      <c r="P59" s="103" t="s">
        <v>42</v>
      </c>
      <c r="Q59" s="176">
        <f t="shared" si="14"/>
        <v>97.641000000000005</v>
      </c>
      <c r="R59" s="176"/>
      <c r="S59" s="103"/>
      <c r="T59" s="103">
        <f>ABS((S59-Q59)*100)</f>
        <v>9764.1</v>
      </c>
      <c r="U59" s="174">
        <f>IF(O59="","",C59*0.03)</f>
        <v>27020.01</v>
      </c>
      <c r="V59" s="174"/>
      <c r="W59" s="109">
        <f t="shared" si="10"/>
        <v>0</v>
      </c>
      <c r="X59" s="103"/>
      <c r="Y59" s="108">
        <v>42657</v>
      </c>
      <c r="Z59" s="116">
        <v>98.194000000000003</v>
      </c>
      <c r="AA59" s="103">
        <f t="shared" si="3"/>
        <v>98.174000000000007</v>
      </c>
      <c r="AB59" s="180">
        <f t="shared" si="18"/>
        <v>0</v>
      </c>
      <c r="AC59" s="180"/>
      <c r="AD59" s="179">
        <f t="shared" si="16"/>
        <v>53.300000000000125</v>
      </c>
      <c r="AE59" s="179"/>
      <c r="AF59" s="111">
        <v>2</v>
      </c>
      <c r="AG59" s="111" t="s">
        <v>90</v>
      </c>
      <c r="AH59" s="104" t="s">
        <v>92</v>
      </c>
      <c r="AI59" s="104" t="s">
        <v>56</v>
      </c>
      <c r="AJ59" s="104" t="s">
        <v>52</v>
      </c>
      <c r="AK59" s="117">
        <v>1</v>
      </c>
      <c r="AL59" s="104">
        <v>98.573999999999998</v>
      </c>
      <c r="AM59" s="104">
        <f>ABS(Q59-AL59)</f>
        <v>0.93299999999999272</v>
      </c>
      <c r="AN59" s="104">
        <f t="shared" si="13"/>
        <v>2.3501259445843314</v>
      </c>
      <c r="AO59" s="104">
        <f t="shared" si="4"/>
        <v>0.39700000000000557</v>
      </c>
      <c r="AP59" s="104">
        <f t="shared" si="5"/>
        <v>0.53300000000000125</v>
      </c>
      <c r="AQ59" s="112">
        <f t="shared" si="6"/>
        <v>1.3425692695213949</v>
      </c>
    </row>
    <row r="60" spans="2:43" ht="15.75" customHeight="1" x14ac:dyDescent="0.2">
      <c r="B60" s="102">
        <v>51</v>
      </c>
      <c r="C60" s="158">
        <f t="shared" si="17"/>
        <v>900667</v>
      </c>
      <c r="D60" s="158"/>
      <c r="E60" s="86" t="e">
        <f>VLOOKUP($I60,#REF!,3,FALSE)</f>
        <v>#REF!</v>
      </c>
      <c r="F60" s="86" t="e">
        <f>VLOOKUP($I60,#REF!,4,FALSE)</f>
        <v>#REF!</v>
      </c>
      <c r="G60" s="86" t="e">
        <f>VLOOKUP($I60,#REF!,5,FALSE)</f>
        <v>#REF!</v>
      </c>
      <c r="H60" s="86" t="e">
        <f>VLOOKUP($I60,#REF!,6,FALSE)</f>
        <v>#REF!</v>
      </c>
      <c r="I60" s="85"/>
      <c r="J60" s="100" t="e">
        <f t="shared" si="0"/>
        <v>#REF!</v>
      </c>
      <c r="K60" s="25" t="e">
        <f t="shared" si="1"/>
        <v>#REF!</v>
      </c>
      <c r="L60" s="34" t="e">
        <f t="shared" si="7"/>
        <v>#REF!</v>
      </c>
      <c r="M60" s="26" t="e">
        <f t="shared" si="8"/>
        <v>#REF!</v>
      </c>
      <c r="N60" s="102"/>
      <c r="O60" s="27"/>
      <c r="P60" s="102" t="s">
        <v>42</v>
      </c>
      <c r="Q60" s="160" t="e">
        <f t="shared" si="14"/>
        <v>#REF!</v>
      </c>
      <c r="R60" s="160"/>
      <c r="S60" s="94" t="e">
        <f t="shared" si="9"/>
        <v>#REF!</v>
      </c>
      <c r="T60" s="94" t="e">
        <f>ABS((S60-Q60)*100)</f>
        <v>#REF!</v>
      </c>
      <c r="U60" s="161" t="str">
        <f>IF(O60="","",C60*0.03)</f>
        <v/>
      </c>
      <c r="V60" s="161"/>
      <c r="W60" s="71" t="e">
        <f>IF(T60="","",ROUNDDOWN(U60/(T60/81)/100000,2))</f>
        <v>#REF!</v>
      </c>
      <c r="X60" s="102"/>
      <c r="Y60" s="27"/>
      <c r="Z60" s="61"/>
      <c r="AA60" s="94">
        <f>IF(P60="買",Z60-0.02,Z60+0.02)</f>
        <v>-0.02</v>
      </c>
      <c r="AB60" s="172" t="str">
        <f>IF(Y60="","",ROUNDDOWN((IF(P60="売",Q60-AA60,AA60-Q60))*W60*10000000/81,0))</f>
        <v/>
      </c>
      <c r="AC60" s="172"/>
      <c r="AD60" s="164" t="str">
        <f t="shared" si="16"/>
        <v/>
      </c>
      <c r="AE60" s="164"/>
      <c r="AF60" s="1">
        <v>1</v>
      </c>
      <c r="AG60" s="1" t="s">
        <v>90</v>
      </c>
      <c r="AH60" s="100" t="s">
        <v>92</v>
      </c>
      <c r="AI60" s="100" t="s">
        <v>127</v>
      </c>
      <c r="AJ60" s="79" t="s">
        <v>54</v>
      </c>
      <c r="AK60" s="78">
        <v>12</v>
      </c>
      <c r="AL60" s="79">
        <v>103.075</v>
      </c>
      <c r="AM60" s="100" t="e">
        <f>ABS(Q60-AL60)</f>
        <v>#REF!</v>
      </c>
      <c r="AN60" s="100" t="e">
        <f t="shared" si="13"/>
        <v>#REF!</v>
      </c>
      <c r="AO60" s="100" t="e">
        <f t="shared" si="4"/>
        <v>#REF!</v>
      </c>
      <c r="AP60" s="100" t="e">
        <f t="shared" si="5"/>
        <v>#REF!</v>
      </c>
      <c r="AQ60" s="68" t="e">
        <f t="shared" si="6"/>
        <v>#REF!</v>
      </c>
    </row>
    <row r="61" spans="2:43" ht="15.75" customHeight="1" x14ac:dyDescent="0.2">
      <c r="B61" s="102">
        <v>52</v>
      </c>
      <c r="C61" s="158" t="str">
        <f t="shared" si="17"/>
        <v/>
      </c>
      <c r="D61" s="158"/>
      <c r="E61" s="86" t="e">
        <f>VLOOKUP($I61,#REF!,3,FALSE)</f>
        <v>#REF!</v>
      </c>
      <c r="F61" s="86" t="e">
        <f>VLOOKUP($I61,#REF!,4,FALSE)</f>
        <v>#REF!</v>
      </c>
      <c r="G61" s="86" t="e">
        <f>VLOOKUP($I61,#REF!,5,FALSE)</f>
        <v>#REF!</v>
      </c>
      <c r="H61" s="86" t="e">
        <f>VLOOKUP($I61,#REF!,6,FALSE)</f>
        <v>#REF!</v>
      </c>
      <c r="I61" s="85"/>
      <c r="J61" s="100" t="e">
        <f t="shared" si="0"/>
        <v>#REF!</v>
      </c>
      <c r="K61" s="25" t="e">
        <f t="shared" si="1"/>
        <v>#REF!</v>
      </c>
      <c r="L61" s="34" t="e">
        <f t="shared" si="7"/>
        <v>#REF!</v>
      </c>
      <c r="M61" s="26" t="e">
        <f t="shared" si="8"/>
        <v>#REF!</v>
      </c>
      <c r="N61" s="102"/>
      <c r="O61" s="27"/>
      <c r="P61" s="102" t="s">
        <v>42</v>
      </c>
      <c r="Q61" s="160" t="e">
        <f t="shared" si="14"/>
        <v>#REF!</v>
      </c>
      <c r="R61" s="160"/>
      <c r="S61" s="94" t="e">
        <f t="shared" si="9"/>
        <v>#REF!</v>
      </c>
      <c r="T61" s="94" t="e">
        <f t="shared" si="15"/>
        <v>#REF!</v>
      </c>
      <c r="U61" s="161" t="str">
        <f t="shared" si="2"/>
        <v/>
      </c>
      <c r="V61" s="161"/>
      <c r="W61" s="71" t="e">
        <f t="shared" si="10"/>
        <v>#REF!</v>
      </c>
      <c r="X61" s="102"/>
      <c r="Y61" s="27"/>
      <c r="Z61" s="61"/>
      <c r="AA61" s="94">
        <f t="shared" si="3"/>
        <v>-0.02</v>
      </c>
      <c r="AB61" s="172" t="str">
        <f t="shared" ref="AB61" si="19">IF(Y61="","",ROUNDDOWN((IF(P61="売",Q61-AA61,AA61-Q61))*W61*10000000/81,0))</f>
        <v/>
      </c>
      <c r="AC61" s="172"/>
      <c r="AD61" s="164" t="str">
        <f t="shared" si="16"/>
        <v/>
      </c>
      <c r="AE61" s="164"/>
      <c r="AF61" s="1">
        <v>2</v>
      </c>
      <c r="AG61" s="1" t="s">
        <v>90</v>
      </c>
      <c r="AH61" s="100" t="s">
        <v>54</v>
      </c>
      <c r="AI61" s="100" t="s">
        <v>54</v>
      </c>
      <c r="AJ61" s="79" t="s">
        <v>96</v>
      </c>
      <c r="AK61" s="78" t="s">
        <v>91</v>
      </c>
      <c r="AM61" s="100" t="e">
        <f t="shared" si="12"/>
        <v>#REF!</v>
      </c>
      <c r="AN61" s="100" t="e">
        <f t="shared" si="13"/>
        <v>#REF!</v>
      </c>
      <c r="AO61" s="100" t="e">
        <f t="shared" si="4"/>
        <v>#REF!</v>
      </c>
      <c r="AP61" s="100" t="e">
        <f t="shared" si="5"/>
        <v>#REF!</v>
      </c>
      <c r="AQ61" s="68" t="e">
        <f t="shared" si="6"/>
        <v>#REF!</v>
      </c>
    </row>
    <row r="62" spans="2:43" ht="15.75" customHeight="1" x14ac:dyDescent="0.2">
      <c r="B62" s="102">
        <v>53</v>
      </c>
      <c r="C62" s="158" t="str">
        <f t="shared" si="17"/>
        <v/>
      </c>
      <c r="D62" s="158"/>
      <c r="E62" s="86" t="e">
        <f>VLOOKUP($I62,#REF!,3,FALSE)</f>
        <v>#REF!</v>
      </c>
      <c r="F62" s="86" t="e">
        <f>VLOOKUP($I62,#REF!,4,FALSE)</f>
        <v>#REF!</v>
      </c>
      <c r="G62" s="86" t="e">
        <f>VLOOKUP($I62,#REF!,5,FALSE)</f>
        <v>#REF!</v>
      </c>
      <c r="H62" s="86" t="e">
        <f>VLOOKUP($I62,#REF!,6,FALSE)</f>
        <v>#REF!</v>
      </c>
      <c r="I62" s="85"/>
      <c r="J62" s="100" t="e">
        <f t="shared" si="0"/>
        <v>#REF!</v>
      </c>
      <c r="K62" s="25" t="e">
        <f t="shared" si="1"/>
        <v>#REF!</v>
      </c>
      <c r="L62" s="34" t="e">
        <f t="shared" si="7"/>
        <v>#REF!</v>
      </c>
      <c r="M62" s="26" t="e">
        <f t="shared" si="8"/>
        <v>#REF!</v>
      </c>
      <c r="N62" s="102"/>
      <c r="O62" s="27"/>
      <c r="P62" s="102" t="s">
        <v>41</v>
      </c>
      <c r="Q62" s="160" t="e">
        <f t="shared" si="14"/>
        <v>#REF!</v>
      </c>
      <c r="R62" s="160"/>
      <c r="S62" s="94" t="e">
        <f t="shared" si="9"/>
        <v>#REF!</v>
      </c>
      <c r="T62" s="94" t="e">
        <f t="shared" si="15"/>
        <v>#REF!</v>
      </c>
      <c r="U62" s="161" t="str">
        <f t="shared" si="2"/>
        <v/>
      </c>
      <c r="V62" s="161"/>
      <c r="W62" s="71" t="e">
        <f t="shared" si="10"/>
        <v>#REF!</v>
      </c>
      <c r="X62" s="102"/>
      <c r="Y62" s="27"/>
      <c r="Z62" s="61"/>
      <c r="AA62" s="94">
        <f t="shared" si="3"/>
        <v>0.02</v>
      </c>
      <c r="AB62" s="172" t="str">
        <f t="shared" si="18"/>
        <v/>
      </c>
      <c r="AC62" s="172"/>
      <c r="AD62" s="164" t="str">
        <f t="shared" si="16"/>
        <v/>
      </c>
      <c r="AE62" s="164"/>
      <c r="AF62" s="1">
        <v>1</v>
      </c>
      <c r="AG62" s="1" t="s">
        <v>91</v>
      </c>
      <c r="AH62" s="100" t="s">
        <v>54</v>
      </c>
      <c r="AI62" s="100" t="s">
        <v>54</v>
      </c>
      <c r="AJ62" s="79" t="s">
        <v>91</v>
      </c>
      <c r="AK62" s="78" t="s">
        <v>94</v>
      </c>
      <c r="AM62" s="100" t="e">
        <f t="shared" si="12"/>
        <v>#REF!</v>
      </c>
      <c r="AN62" s="100" t="e">
        <f t="shared" si="13"/>
        <v>#REF!</v>
      </c>
      <c r="AO62" s="100" t="e">
        <f t="shared" si="4"/>
        <v>#REF!</v>
      </c>
      <c r="AP62" s="100" t="e">
        <f t="shared" si="5"/>
        <v>#REF!</v>
      </c>
      <c r="AQ62" s="68" t="e">
        <f t="shared" si="6"/>
        <v>#REF!</v>
      </c>
    </row>
    <row r="63" spans="2:43" ht="15.75" customHeight="1" x14ac:dyDescent="0.2">
      <c r="B63" s="102">
        <v>54</v>
      </c>
      <c r="C63" s="158" t="str">
        <f t="shared" si="17"/>
        <v/>
      </c>
      <c r="D63" s="158"/>
      <c r="E63" s="86" t="e">
        <f>VLOOKUP($I63,#REF!,3,FALSE)</f>
        <v>#REF!</v>
      </c>
      <c r="F63" s="86" t="e">
        <f>VLOOKUP($I63,#REF!,4,FALSE)</f>
        <v>#REF!</v>
      </c>
      <c r="G63" s="86" t="e">
        <f>VLOOKUP($I63,#REF!,5,FALSE)</f>
        <v>#REF!</v>
      </c>
      <c r="H63" s="86" t="e">
        <f>VLOOKUP($I63,#REF!,6,FALSE)</f>
        <v>#REF!</v>
      </c>
      <c r="I63" s="85"/>
      <c r="J63" s="100" t="e">
        <f t="shared" si="0"/>
        <v>#REF!</v>
      </c>
      <c r="K63" s="25" t="e">
        <f t="shared" si="1"/>
        <v>#REF!</v>
      </c>
      <c r="L63" s="34" t="e">
        <f t="shared" si="7"/>
        <v>#REF!</v>
      </c>
      <c r="M63" s="26" t="e">
        <f t="shared" si="8"/>
        <v>#REF!</v>
      </c>
      <c r="N63" s="102"/>
      <c r="O63" s="27"/>
      <c r="P63" s="102" t="s">
        <v>42</v>
      </c>
      <c r="Q63" s="160" t="e">
        <f t="shared" si="14"/>
        <v>#REF!</v>
      </c>
      <c r="R63" s="160"/>
      <c r="S63" s="94" t="e">
        <f t="shared" si="9"/>
        <v>#REF!</v>
      </c>
      <c r="T63" s="94" t="e">
        <f t="shared" si="15"/>
        <v>#REF!</v>
      </c>
      <c r="U63" s="161" t="str">
        <f t="shared" si="2"/>
        <v/>
      </c>
      <c r="V63" s="161"/>
      <c r="W63" s="71" t="e">
        <f t="shared" si="10"/>
        <v>#REF!</v>
      </c>
      <c r="X63" s="102"/>
      <c r="Y63" s="27"/>
      <c r="Z63" s="61"/>
      <c r="AA63" s="94">
        <f t="shared" si="3"/>
        <v>-0.02</v>
      </c>
      <c r="AB63" s="172" t="str">
        <f t="shared" si="18"/>
        <v/>
      </c>
      <c r="AC63" s="172"/>
      <c r="AD63" s="164" t="str">
        <f t="shared" si="16"/>
        <v/>
      </c>
      <c r="AE63" s="164"/>
      <c r="AF63" s="1">
        <v>7</v>
      </c>
      <c r="AG63" s="1" t="s">
        <v>90</v>
      </c>
      <c r="AH63" s="100" t="s">
        <v>52</v>
      </c>
      <c r="AI63" s="100" t="s">
        <v>57</v>
      </c>
      <c r="AJ63" s="79" t="s">
        <v>91</v>
      </c>
      <c r="AK63" s="78" t="s">
        <v>94</v>
      </c>
      <c r="AM63" s="100" t="e">
        <f t="shared" si="12"/>
        <v>#REF!</v>
      </c>
      <c r="AN63" s="100" t="e">
        <f t="shared" si="13"/>
        <v>#REF!</v>
      </c>
      <c r="AO63" s="100" t="e">
        <f t="shared" si="4"/>
        <v>#REF!</v>
      </c>
      <c r="AP63" s="100" t="e">
        <f t="shared" si="5"/>
        <v>#REF!</v>
      </c>
      <c r="AQ63" s="68" t="e">
        <f t="shared" si="6"/>
        <v>#REF!</v>
      </c>
    </row>
    <row r="64" spans="2:43" ht="15.75" customHeight="1" x14ac:dyDescent="0.2">
      <c r="B64" s="102">
        <v>55</v>
      </c>
      <c r="C64" s="158" t="str">
        <f t="shared" si="17"/>
        <v/>
      </c>
      <c r="D64" s="158"/>
      <c r="E64" s="86" t="e">
        <f>VLOOKUP($I64,#REF!,3,FALSE)</f>
        <v>#REF!</v>
      </c>
      <c r="F64" s="86" t="e">
        <f>VLOOKUP($I64,#REF!,4,FALSE)</f>
        <v>#REF!</v>
      </c>
      <c r="G64" s="86" t="e">
        <f>VLOOKUP($I64,#REF!,5,FALSE)</f>
        <v>#REF!</v>
      </c>
      <c r="H64" s="86" t="e">
        <f>VLOOKUP($I64,#REF!,6,FALSE)</f>
        <v>#REF!</v>
      </c>
      <c r="I64" s="85"/>
      <c r="J64" s="100" t="e">
        <f t="shared" si="0"/>
        <v>#REF!</v>
      </c>
      <c r="K64" s="25" t="e">
        <f t="shared" si="1"/>
        <v>#REF!</v>
      </c>
      <c r="L64" s="34" t="e">
        <f t="shared" si="7"/>
        <v>#REF!</v>
      </c>
      <c r="M64" s="26" t="e">
        <f t="shared" si="8"/>
        <v>#REF!</v>
      </c>
      <c r="N64" s="102"/>
      <c r="O64" s="27"/>
      <c r="P64" s="102" t="s">
        <v>42</v>
      </c>
      <c r="Q64" s="160" t="e">
        <f t="shared" si="14"/>
        <v>#REF!</v>
      </c>
      <c r="R64" s="160"/>
      <c r="S64" s="94" t="e">
        <f t="shared" si="9"/>
        <v>#REF!</v>
      </c>
      <c r="T64" s="94" t="e">
        <f t="shared" si="15"/>
        <v>#REF!</v>
      </c>
      <c r="U64" s="161" t="str">
        <f t="shared" si="2"/>
        <v/>
      </c>
      <c r="V64" s="161"/>
      <c r="W64" s="71" t="e">
        <f t="shared" si="10"/>
        <v>#REF!</v>
      </c>
      <c r="X64" s="102"/>
      <c r="Y64" s="27"/>
      <c r="Z64" s="61"/>
      <c r="AA64" s="94">
        <f t="shared" si="3"/>
        <v>-0.02</v>
      </c>
      <c r="AB64" s="172" t="str">
        <f t="shared" si="18"/>
        <v/>
      </c>
      <c r="AC64" s="172"/>
      <c r="AD64" s="164" t="str">
        <f t="shared" si="16"/>
        <v/>
      </c>
      <c r="AE64" s="164"/>
      <c r="AF64" s="1">
        <v>5</v>
      </c>
      <c r="AG64" s="1" t="s">
        <v>90</v>
      </c>
      <c r="AH64" s="100" t="s">
        <v>92</v>
      </c>
      <c r="AI64" s="100" t="s">
        <v>57</v>
      </c>
      <c r="AJ64" s="79" t="s">
        <v>54</v>
      </c>
      <c r="AK64" s="100" t="s">
        <v>90</v>
      </c>
      <c r="AM64" s="100" t="e">
        <f t="shared" si="12"/>
        <v>#REF!</v>
      </c>
      <c r="AN64" s="100" t="e">
        <f t="shared" si="13"/>
        <v>#REF!</v>
      </c>
      <c r="AO64" s="100" t="e">
        <f t="shared" si="4"/>
        <v>#REF!</v>
      </c>
      <c r="AP64" s="100" t="e">
        <f t="shared" si="5"/>
        <v>#REF!</v>
      </c>
      <c r="AQ64" s="68" t="e">
        <f t="shared" si="6"/>
        <v>#REF!</v>
      </c>
    </row>
    <row r="65" spans="2:43" ht="15.75" customHeight="1" x14ac:dyDescent="0.2">
      <c r="B65" s="102">
        <v>56</v>
      </c>
      <c r="C65" s="158" t="str">
        <f t="shared" si="17"/>
        <v/>
      </c>
      <c r="D65" s="158"/>
      <c r="E65" s="86" t="e">
        <f>VLOOKUP($I65,#REF!,3,FALSE)</f>
        <v>#REF!</v>
      </c>
      <c r="F65" s="86" t="e">
        <f>VLOOKUP($I65,#REF!,4,FALSE)</f>
        <v>#REF!</v>
      </c>
      <c r="G65" s="86" t="e">
        <f>VLOOKUP($I65,#REF!,5,FALSE)</f>
        <v>#REF!</v>
      </c>
      <c r="H65" s="86" t="e">
        <f>VLOOKUP($I65,#REF!,6,FALSE)</f>
        <v>#REF!</v>
      </c>
      <c r="I65" s="85"/>
      <c r="J65" s="100" t="e">
        <f t="shared" si="0"/>
        <v>#REF!</v>
      </c>
      <c r="K65" s="25" t="e">
        <f t="shared" si="1"/>
        <v>#REF!</v>
      </c>
      <c r="L65" s="34" t="e">
        <f t="shared" si="7"/>
        <v>#REF!</v>
      </c>
      <c r="M65" s="26" t="e">
        <f t="shared" si="8"/>
        <v>#REF!</v>
      </c>
      <c r="N65" s="102"/>
      <c r="O65" s="27"/>
      <c r="P65" s="102" t="s">
        <v>42</v>
      </c>
      <c r="Q65" s="160" t="e">
        <f t="shared" si="14"/>
        <v>#REF!</v>
      </c>
      <c r="R65" s="160"/>
      <c r="S65" s="94" t="e">
        <f t="shared" si="9"/>
        <v>#REF!</v>
      </c>
      <c r="T65" s="94" t="e">
        <f t="shared" si="15"/>
        <v>#REF!</v>
      </c>
      <c r="U65" s="161" t="str">
        <f t="shared" si="2"/>
        <v/>
      </c>
      <c r="V65" s="161"/>
      <c r="W65" s="71" t="e">
        <f t="shared" si="10"/>
        <v>#REF!</v>
      </c>
      <c r="X65" s="102"/>
      <c r="Y65" s="27"/>
      <c r="Z65" s="61"/>
      <c r="AA65" s="94">
        <f t="shared" si="3"/>
        <v>-0.02</v>
      </c>
      <c r="AB65" s="172" t="str">
        <f t="shared" si="18"/>
        <v/>
      </c>
      <c r="AC65" s="172"/>
      <c r="AD65" s="164" t="str">
        <f t="shared" si="16"/>
        <v/>
      </c>
      <c r="AE65" s="164"/>
      <c r="AF65" s="1">
        <v>1</v>
      </c>
      <c r="AG65" s="1" t="s">
        <v>90</v>
      </c>
      <c r="AH65" s="100" t="s">
        <v>54</v>
      </c>
      <c r="AI65" s="100" t="s">
        <v>57</v>
      </c>
      <c r="AJ65" s="79" t="s">
        <v>90</v>
      </c>
      <c r="AK65" s="78" t="s">
        <v>90</v>
      </c>
      <c r="AM65" s="100" t="e">
        <f t="shared" si="12"/>
        <v>#REF!</v>
      </c>
      <c r="AN65" s="100" t="e">
        <f t="shared" si="13"/>
        <v>#REF!</v>
      </c>
      <c r="AO65" s="100" t="e">
        <f t="shared" si="4"/>
        <v>#REF!</v>
      </c>
      <c r="AP65" s="100" t="e">
        <f t="shared" si="5"/>
        <v>#REF!</v>
      </c>
      <c r="AQ65" s="68" t="e">
        <f t="shared" si="6"/>
        <v>#REF!</v>
      </c>
    </row>
    <row r="66" spans="2:43" ht="15.75" customHeight="1" x14ac:dyDescent="0.2">
      <c r="B66" s="102">
        <v>57</v>
      </c>
      <c r="C66" s="158" t="str">
        <f t="shared" si="17"/>
        <v/>
      </c>
      <c r="D66" s="158"/>
      <c r="E66" s="86" t="e">
        <f>VLOOKUP($I66,#REF!,3,FALSE)</f>
        <v>#REF!</v>
      </c>
      <c r="F66" s="86" t="e">
        <f>VLOOKUP($I66,#REF!,4,FALSE)</f>
        <v>#REF!</v>
      </c>
      <c r="G66" s="86" t="e">
        <f>VLOOKUP($I66,#REF!,5,FALSE)</f>
        <v>#REF!</v>
      </c>
      <c r="H66" s="86" t="e">
        <f>VLOOKUP($I66,#REF!,6,FALSE)</f>
        <v>#REF!</v>
      </c>
      <c r="I66" s="85"/>
      <c r="J66" s="100" t="e">
        <f t="shared" si="0"/>
        <v>#REF!</v>
      </c>
      <c r="K66" s="25" t="e">
        <f t="shared" si="1"/>
        <v>#REF!</v>
      </c>
      <c r="L66" s="34" t="e">
        <f t="shared" si="7"/>
        <v>#REF!</v>
      </c>
      <c r="M66" s="26" t="e">
        <f t="shared" si="8"/>
        <v>#REF!</v>
      </c>
      <c r="N66" s="102"/>
      <c r="O66" s="27"/>
      <c r="P66" s="102" t="s">
        <v>42</v>
      </c>
      <c r="Q66" s="160" t="e">
        <f t="shared" si="14"/>
        <v>#REF!</v>
      </c>
      <c r="R66" s="160"/>
      <c r="S66" s="94" t="e">
        <f t="shared" si="9"/>
        <v>#REF!</v>
      </c>
      <c r="T66" s="94" t="e">
        <f t="shared" si="15"/>
        <v>#REF!</v>
      </c>
      <c r="U66" s="161" t="str">
        <f t="shared" si="2"/>
        <v/>
      </c>
      <c r="V66" s="161"/>
      <c r="W66" s="71" t="e">
        <f t="shared" si="10"/>
        <v>#REF!</v>
      </c>
      <c r="X66" s="102"/>
      <c r="Y66" s="27"/>
      <c r="Z66" s="61"/>
      <c r="AA66" s="94">
        <f t="shared" si="3"/>
        <v>-0.02</v>
      </c>
      <c r="AB66" s="172" t="str">
        <f t="shared" si="18"/>
        <v/>
      </c>
      <c r="AC66" s="172"/>
      <c r="AD66" s="164" t="str">
        <f t="shared" si="16"/>
        <v/>
      </c>
      <c r="AE66" s="164"/>
      <c r="AF66" s="1">
        <v>2</v>
      </c>
      <c r="AG66" s="1" t="s">
        <v>90</v>
      </c>
      <c r="AH66" s="100" t="s">
        <v>54</v>
      </c>
      <c r="AI66" s="100" t="s">
        <v>56</v>
      </c>
      <c r="AJ66" s="79" t="s">
        <v>91</v>
      </c>
      <c r="AK66" s="78" t="s">
        <v>94</v>
      </c>
      <c r="AM66" s="100" t="e">
        <f t="shared" si="12"/>
        <v>#REF!</v>
      </c>
      <c r="AN66" s="100" t="e">
        <f t="shared" si="13"/>
        <v>#REF!</v>
      </c>
      <c r="AO66" s="100" t="e">
        <f t="shared" si="4"/>
        <v>#REF!</v>
      </c>
      <c r="AP66" s="100" t="e">
        <f t="shared" si="5"/>
        <v>#REF!</v>
      </c>
      <c r="AQ66" s="68" t="e">
        <f t="shared" si="6"/>
        <v>#REF!</v>
      </c>
    </row>
    <row r="67" spans="2:43" ht="15.75" customHeight="1" x14ac:dyDescent="0.2">
      <c r="B67" s="102">
        <v>58</v>
      </c>
      <c r="C67" s="158" t="str">
        <f t="shared" si="17"/>
        <v/>
      </c>
      <c r="D67" s="158"/>
      <c r="E67" s="86" t="e">
        <f>VLOOKUP($I67,#REF!,3,FALSE)</f>
        <v>#REF!</v>
      </c>
      <c r="F67" s="86" t="e">
        <f>VLOOKUP($I67,#REF!,4,FALSE)</f>
        <v>#REF!</v>
      </c>
      <c r="G67" s="86" t="e">
        <f>VLOOKUP($I67,#REF!,5,FALSE)</f>
        <v>#REF!</v>
      </c>
      <c r="H67" s="86" t="e">
        <f>VLOOKUP($I67,#REF!,6,FALSE)</f>
        <v>#REF!</v>
      </c>
      <c r="I67" s="85"/>
      <c r="J67" s="100" t="e">
        <f t="shared" si="0"/>
        <v>#REF!</v>
      </c>
      <c r="K67" s="25" t="e">
        <f t="shared" si="1"/>
        <v>#REF!</v>
      </c>
      <c r="L67" s="34" t="e">
        <f t="shared" si="7"/>
        <v>#REF!</v>
      </c>
      <c r="M67" s="26" t="e">
        <f>IF(L67&gt;=J67*3,"OK","NG")</f>
        <v>#REF!</v>
      </c>
      <c r="N67" s="102"/>
      <c r="O67" s="27"/>
      <c r="P67" s="102" t="s">
        <v>41</v>
      </c>
      <c r="Q67" s="160" t="e">
        <f t="shared" si="14"/>
        <v>#REF!</v>
      </c>
      <c r="R67" s="160"/>
      <c r="S67" s="94" t="e">
        <f t="shared" si="9"/>
        <v>#REF!</v>
      </c>
      <c r="T67" s="94" t="e">
        <f t="shared" si="15"/>
        <v>#REF!</v>
      </c>
      <c r="U67" s="161" t="str">
        <f t="shared" si="2"/>
        <v/>
      </c>
      <c r="V67" s="161"/>
      <c r="W67" s="71" t="e">
        <f t="shared" si="10"/>
        <v>#REF!</v>
      </c>
      <c r="X67" s="102"/>
      <c r="Y67" s="27"/>
      <c r="Z67" s="61"/>
      <c r="AA67" s="94">
        <f t="shared" si="3"/>
        <v>0.02</v>
      </c>
      <c r="AB67" s="172" t="str">
        <f t="shared" si="18"/>
        <v/>
      </c>
      <c r="AC67" s="172"/>
      <c r="AD67" s="164" t="str">
        <f t="shared" si="16"/>
        <v/>
      </c>
      <c r="AE67" s="164"/>
      <c r="AF67" s="1">
        <v>1</v>
      </c>
      <c r="AG67" s="1" t="s">
        <v>90</v>
      </c>
      <c r="AH67" s="100" t="s">
        <v>92</v>
      </c>
      <c r="AI67" s="100" t="s">
        <v>57</v>
      </c>
      <c r="AJ67" s="79" t="s">
        <v>90</v>
      </c>
      <c r="AK67" s="78" t="s">
        <v>90</v>
      </c>
      <c r="AM67" s="100" t="e">
        <f t="shared" si="12"/>
        <v>#REF!</v>
      </c>
      <c r="AN67" s="100" t="e">
        <f t="shared" si="13"/>
        <v>#REF!</v>
      </c>
      <c r="AO67" s="100" t="e">
        <f t="shared" si="4"/>
        <v>#REF!</v>
      </c>
      <c r="AP67" s="100" t="e">
        <f t="shared" si="5"/>
        <v>#REF!</v>
      </c>
      <c r="AQ67" s="68" t="e">
        <f t="shared" si="6"/>
        <v>#REF!</v>
      </c>
    </row>
    <row r="68" spans="2:43" ht="15.75" customHeight="1" x14ac:dyDescent="0.2">
      <c r="B68" s="102">
        <v>59</v>
      </c>
      <c r="C68" s="158" t="str">
        <f t="shared" si="17"/>
        <v/>
      </c>
      <c r="D68" s="158"/>
      <c r="E68" s="86" t="e">
        <f>VLOOKUP($I68,#REF!,3,FALSE)</f>
        <v>#REF!</v>
      </c>
      <c r="F68" s="86" t="e">
        <f>VLOOKUP($I68,#REF!,4,FALSE)</f>
        <v>#REF!</v>
      </c>
      <c r="G68" s="86" t="e">
        <f>VLOOKUP($I68,#REF!,5,FALSE)</f>
        <v>#REF!</v>
      </c>
      <c r="H68" s="86" t="e">
        <f>VLOOKUP($I68,#REF!,6,FALSE)</f>
        <v>#REF!</v>
      </c>
      <c r="I68" s="85"/>
      <c r="J68" s="100" t="e">
        <f t="shared" si="0"/>
        <v>#REF!</v>
      </c>
      <c r="K68" s="25" t="e">
        <f t="shared" si="1"/>
        <v>#REF!</v>
      </c>
      <c r="L68" s="34" t="e">
        <f t="shared" si="7"/>
        <v>#REF!</v>
      </c>
      <c r="M68" s="26" t="e">
        <f t="shared" si="8"/>
        <v>#REF!</v>
      </c>
      <c r="N68" s="102"/>
      <c r="O68" s="27"/>
      <c r="P68" s="102" t="s">
        <v>41</v>
      </c>
      <c r="Q68" s="160" t="e">
        <f t="shared" si="14"/>
        <v>#REF!</v>
      </c>
      <c r="R68" s="160"/>
      <c r="S68" s="94" t="e">
        <f t="shared" si="9"/>
        <v>#REF!</v>
      </c>
      <c r="T68" s="94" t="e">
        <f t="shared" si="15"/>
        <v>#REF!</v>
      </c>
      <c r="U68" s="161" t="str">
        <f t="shared" si="2"/>
        <v/>
      </c>
      <c r="V68" s="161"/>
      <c r="W68" s="71" t="e">
        <f t="shared" si="10"/>
        <v>#REF!</v>
      </c>
      <c r="X68" s="102"/>
      <c r="Y68" s="27"/>
      <c r="Z68" s="61"/>
      <c r="AA68" s="94">
        <f t="shared" si="3"/>
        <v>0.02</v>
      </c>
      <c r="AB68" s="172" t="str">
        <f t="shared" si="18"/>
        <v/>
      </c>
      <c r="AC68" s="172"/>
      <c r="AD68" s="164" t="str">
        <f t="shared" si="16"/>
        <v/>
      </c>
      <c r="AE68" s="164"/>
      <c r="AF68" s="1">
        <v>1</v>
      </c>
      <c r="AG68" s="1" t="s">
        <v>91</v>
      </c>
      <c r="AH68" s="100" t="s">
        <v>54</v>
      </c>
      <c r="AI68" s="100" t="s">
        <v>92</v>
      </c>
      <c r="AJ68" s="79" t="s">
        <v>90</v>
      </c>
      <c r="AK68" s="78" t="s">
        <v>94</v>
      </c>
      <c r="AM68" s="100" t="e">
        <f t="shared" si="12"/>
        <v>#REF!</v>
      </c>
      <c r="AN68" s="100" t="e">
        <f t="shared" si="13"/>
        <v>#REF!</v>
      </c>
      <c r="AO68" s="100" t="e">
        <f t="shared" si="4"/>
        <v>#REF!</v>
      </c>
      <c r="AP68" s="100" t="e">
        <f t="shared" si="5"/>
        <v>#REF!</v>
      </c>
      <c r="AQ68" s="68" t="e">
        <f t="shared" si="6"/>
        <v>#REF!</v>
      </c>
    </row>
    <row r="69" spans="2:43" ht="15.75" customHeight="1" x14ac:dyDescent="0.2">
      <c r="B69" s="102">
        <v>60</v>
      </c>
      <c r="C69" s="158" t="str">
        <f t="shared" si="17"/>
        <v/>
      </c>
      <c r="D69" s="158"/>
      <c r="E69" s="86" t="e">
        <f>VLOOKUP($I69,#REF!,3,FALSE)</f>
        <v>#REF!</v>
      </c>
      <c r="F69" s="86" t="e">
        <f>VLOOKUP($I69,#REF!,4,FALSE)</f>
        <v>#REF!</v>
      </c>
      <c r="G69" s="86" t="e">
        <f>VLOOKUP($I69,#REF!,5,FALSE)</f>
        <v>#REF!</v>
      </c>
      <c r="H69" s="86" t="e">
        <f>VLOOKUP($I69,#REF!,6,FALSE)</f>
        <v>#REF!</v>
      </c>
      <c r="I69" s="85"/>
      <c r="J69" s="100" t="e">
        <f t="shared" si="0"/>
        <v>#REF!</v>
      </c>
      <c r="K69" s="25" t="e">
        <f t="shared" si="1"/>
        <v>#REF!</v>
      </c>
      <c r="L69" s="34" t="e">
        <f t="shared" si="7"/>
        <v>#REF!</v>
      </c>
      <c r="M69" s="26" t="e">
        <f t="shared" si="8"/>
        <v>#REF!</v>
      </c>
      <c r="N69" s="102"/>
      <c r="O69" s="27"/>
      <c r="P69" s="102" t="s">
        <v>41</v>
      </c>
      <c r="Q69" s="160" t="e">
        <f t="shared" si="14"/>
        <v>#REF!</v>
      </c>
      <c r="R69" s="160"/>
      <c r="S69" s="94" t="e">
        <f t="shared" si="9"/>
        <v>#REF!</v>
      </c>
      <c r="T69" s="94" t="e">
        <f t="shared" si="15"/>
        <v>#REF!</v>
      </c>
      <c r="U69" s="161" t="str">
        <f t="shared" si="2"/>
        <v/>
      </c>
      <c r="V69" s="161"/>
      <c r="W69" s="71" t="e">
        <f t="shared" si="10"/>
        <v>#REF!</v>
      </c>
      <c r="X69" s="102"/>
      <c r="Y69" s="27"/>
      <c r="Z69" s="61"/>
      <c r="AA69" s="94">
        <f t="shared" si="3"/>
        <v>0.02</v>
      </c>
      <c r="AB69" s="172" t="str">
        <f t="shared" si="18"/>
        <v/>
      </c>
      <c r="AC69" s="172"/>
      <c r="AD69" s="164" t="str">
        <f t="shared" si="16"/>
        <v/>
      </c>
      <c r="AE69" s="164"/>
      <c r="AF69" s="1">
        <v>1</v>
      </c>
      <c r="AG69" s="1" t="s">
        <v>90</v>
      </c>
      <c r="AH69" s="100" t="s">
        <v>52</v>
      </c>
      <c r="AI69" s="100" t="s">
        <v>54</v>
      </c>
      <c r="AJ69" s="79" t="s">
        <v>90</v>
      </c>
      <c r="AK69" s="78" t="s">
        <v>90</v>
      </c>
      <c r="AM69" s="100" t="e">
        <f t="shared" si="12"/>
        <v>#REF!</v>
      </c>
      <c r="AN69" s="100" t="e">
        <f t="shared" si="13"/>
        <v>#REF!</v>
      </c>
      <c r="AO69" s="100" t="e">
        <f t="shared" si="4"/>
        <v>#REF!</v>
      </c>
      <c r="AP69" s="100" t="e">
        <f t="shared" si="5"/>
        <v>#REF!</v>
      </c>
      <c r="AQ69" s="68" t="e">
        <f t="shared" si="6"/>
        <v>#REF!</v>
      </c>
    </row>
    <row r="70" spans="2:43" ht="15.75" customHeight="1" x14ac:dyDescent="0.2">
      <c r="B70" s="102">
        <v>61</v>
      </c>
      <c r="C70" s="158" t="str">
        <f t="shared" si="17"/>
        <v/>
      </c>
      <c r="D70" s="158"/>
      <c r="E70" s="86" t="e">
        <f>VLOOKUP($I70,#REF!,3,FALSE)</f>
        <v>#REF!</v>
      </c>
      <c r="F70" s="86" t="e">
        <f>VLOOKUP($I70,#REF!,4,FALSE)</f>
        <v>#REF!</v>
      </c>
      <c r="G70" s="86" t="e">
        <f>VLOOKUP($I70,#REF!,5,FALSE)</f>
        <v>#REF!</v>
      </c>
      <c r="H70" s="86" t="e">
        <f>VLOOKUP($I70,#REF!,6,FALSE)</f>
        <v>#REF!</v>
      </c>
      <c r="I70" s="85"/>
      <c r="J70" s="100" t="e">
        <f t="shared" si="0"/>
        <v>#REF!</v>
      </c>
      <c r="K70" s="25" t="e">
        <f t="shared" si="1"/>
        <v>#REF!</v>
      </c>
      <c r="L70" s="34" t="e">
        <f t="shared" si="7"/>
        <v>#REF!</v>
      </c>
      <c r="M70" s="26" t="e">
        <f t="shared" si="8"/>
        <v>#REF!</v>
      </c>
      <c r="N70" s="102"/>
      <c r="O70" s="27"/>
      <c r="P70" s="102" t="s">
        <v>41</v>
      </c>
      <c r="Q70" s="160" t="e">
        <f t="shared" si="14"/>
        <v>#REF!</v>
      </c>
      <c r="R70" s="160"/>
      <c r="S70" s="94" t="e">
        <f t="shared" si="9"/>
        <v>#REF!</v>
      </c>
      <c r="T70" s="94" t="e">
        <f t="shared" si="15"/>
        <v>#REF!</v>
      </c>
      <c r="U70" s="161" t="str">
        <f t="shared" si="2"/>
        <v/>
      </c>
      <c r="V70" s="161"/>
      <c r="W70" s="71" t="e">
        <f t="shared" si="10"/>
        <v>#REF!</v>
      </c>
      <c r="X70" s="102"/>
      <c r="Y70" s="27"/>
      <c r="Z70" s="61"/>
      <c r="AA70" s="94">
        <f t="shared" si="3"/>
        <v>0.02</v>
      </c>
      <c r="AB70" s="172" t="str">
        <f t="shared" si="18"/>
        <v/>
      </c>
      <c r="AC70" s="172"/>
      <c r="AD70" s="164" t="str">
        <f t="shared" si="16"/>
        <v/>
      </c>
      <c r="AE70" s="164"/>
      <c r="AF70" s="1">
        <v>1</v>
      </c>
      <c r="AG70" s="1" t="s">
        <v>91</v>
      </c>
      <c r="AH70" s="100" t="s">
        <v>52</v>
      </c>
      <c r="AI70" s="100" t="s">
        <v>54</v>
      </c>
      <c r="AJ70" s="79" t="s">
        <v>54</v>
      </c>
      <c r="AK70" s="78" t="s">
        <v>54</v>
      </c>
      <c r="AM70" s="100" t="e">
        <f t="shared" si="12"/>
        <v>#REF!</v>
      </c>
      <c r="AN70" s="100" t="e">
        <f t="shared" si="13"/>
        <v>#REF!</v>
      </c>
      <c r="AO70" s="100" t="e">
        <f t="shared" si="4"/>
        <v>#REF!</v>
      </c>
      <c r="AP70" s="100" t="e">
        <f t="shared" si="5"/>
        <v>#REF!</v>
      </c>
      <c r="AQ70" s="68" t="e">
        <f t="shared" si="6"/>
        <v>#REF!</v>
      </c>
    </row>
    <row r="71" spans="2:43" ht="15.75" customHeight="1" x14ac:dyDescent="0.2">
      <c r="B71" s="102">
        <v>62</v>
      </c>
      <c r="C71" s="158" t="str">
        <f t="shared" si="17"/>
        <v/>
      </c>
      <c r="D71" s="158"/>
      <c r="E71" s="86" t="e">
        <f>VLOOKUP($I71,#REF!,3,FALSE)</f>
        <v>#REF!</v>
      </c>
      <c r="F71" s="86" t="e">
        <f>VLOOKUP($I71,#REF!,4,FALSE)</f>
        <v>#REF!</v>
      </c>
      <c r="G71" s="86" t="e">
        <f>VLOOKUP($I71,#REF!,5,FALSE)</f>
        <v>#REF!</v>
      </c>
      <c r="H71" s="86" t="e">
        <f>VLOOKUP($I71,#REF!,6,FALSE)</f>
        <v>#REF!</v>
      </c>
      <c r="I71" s="85"/>
      <c r="J71" s="100" t="e">
        <f t="shared" si="0"/>
        <v>#REF!</v>
      </c>
      <c r="K71" s="25" t="e">
        <f t="shared" si="1"/>
        <v>#REF!</v>
      </c>
      <c r="L71" s="34" t="e">
        <f t="shared" si="7"/>
        <v>#REF!</v>
      </c>
      <c r="M71" s="26" t="e">
        <f t="shared" si="8"/>
        <v>#REF!</v>
      </c>
      <c r="N71" s="102"/>
      <c r="O71" s="27"/>
      <c r="P71" s="102" t="s">
        <v>42</v>
      </c>
      <c r="Q71" s="160" t="e">
        <f t="shared" si="14"/>
        <v>#REF!</v>
      </c>
      <c r="R71" s="160"/>
      <c r="S71" s="94" t="e">
        <f t="shared" si="9"/>
        <v>#REF!</v>
      </c>
      <c r="T71" s="94" t="e">
        <f t="shared" si="15"/>
        <v>#REF!</v>
      </c>
      <c r="U71" s="161" t="str">
        <f t="shared" si="2"/>
        <v/>
      </c>
      <c r="V71" s="161"/>
      <c r="W71" s="71" t="e">
        <f t="shared" si="10"/>
        <v>#REF!</v>
      </c>
      <c r="X71" s="102"/>
      <c r="Y71" s="27"/>
      <c r="Z71" s="61"/>
      <c r="AA71" s="94">
        <f t="shared" si="3"/>
        <v>-0.02</v>
      </c>
      <c r="AB71" s="172" t="str">
        <f t="shared" si="18"/>
        <v/>
      </c>
      <c r="AC71" s="172"/>
      <c r="AD71" s="164" t="str">
        <f t="shared" si="16"/>
        <v/>
      </c>
      <c r="AE71" s="164"/>
      <c r="AF71" s="1">
        <v>1</v>
      </c>
      <c r="AG71" s="1" t="s">
        <v>91</v>
      </c>
      <c r="AH71" s="100" t="s">
        <v>90</v>
      </c>
      <c r="AI71" s="100" t="s">
        <v>92</v>
      </c>
      <c r="AJ71" s="79" t="s">
        <v>54</v>
      </c>
      <c r="AK71" s="100" t="s">
        <v>90</v>
      </c>
      <c r="AM71" s="100" t="e">
        <f t="shared" si="12"/>
        <v>#REF!</v>
      </c>
      <c r="AN71" s="100" t="e">
        <f t="shared" si="13"/>
        <v>#REF!</v>
      </c>
      <c r="AO71" s="100" t="e">
        <f t="shared" si="4"/>
        <v>#REF!</v>
      </c>
      <c r="AP71" s="100" t="e">
        <f t="shared" si="5"/>
        <v>#REF!</v>
      </c>
      <c r="AQ71" s="68" t="e">
        <f t="shared" si="6"/>
        <v>#REF!</v>
      </c>
    </row>
    <row r="72" spans="2:43" ht="15.75" customHeight="1" x14ac:dyDescent="0.2">
      <c r="B72" s="102">
        <v>63</v>
      </c>
      <c r="C72" s="158" t="str">
        <f t="shared" si="17"/>
        <v/>
      </c>
      <c r="D72" s="158"/>
      <c r="E72" s="86" t="e">
        <f>VLOOKUP($I72,#REF!,3,FALSE)</f>
        <v>#REF!</v>
      </c>
      <c r="F72" s="86" t="e">
        <f>VLOOKUP($I72,#REF!,4,FALSE)</f>
        <v>#REF!</v>
      </c>
      <c r="G72" s="86" t="e">
        <f>VLOOKUP($I72,#REF!,5,FALSE)</f>
        <v>#REF!</v>
      </c>
      <c r="H72" s="86" t="e">
        <f>VLOOKUP($I72,#REF!,6,FALSE)</f>
        <v>#REF!</v>
      </c>
      <c r="I72" s="85"/>
      <c r="J72" s="100" t="e">
        <f t="shared" si="0"/>
        <v>#REF!</v>
      </c>
      <c r="K72" s="25" t="e">
        <f t="shared" si="1"/>
        <v>#REF!</v>
      </c>
      <c r="L72" s="34" t="e">
        <f t="shared" si="7"/>
        <v>#REF!</v>
      </c>
      <c r="M72" s="26" t="e">
        <f t="shared" si="8"/>
        <v>#REF!</v>
      </c>
      <c r="N72" s="102"/>
      <c r="O72" s="27"/>
      <c r="P72" s="102" t="s">
        <v>42</v>
      </c>
      <c r="Q72" s="160" t="e">
        <f t="shared" si="14"/>
        <v>#REF!</v>
      </c>
      <c r="R72" s="160"/>
      <c r="S72" s="94" t="e">
        <f t="shared" si="9"/>
        <v>#REF!</v>
      </c>
      <c r="T72" s="94" t="e">
        <f t="shared" si="15"/>
        <v>#REF!</v>
      </c>
      <c r="U72" s="161" t="str">
        <f t="shared" si="2"/>
        <v/>
      </c>
      <c r="V72" s="161"/>
      <c r="W72" s="71" t="e">
        <f t="shared" si="10"/>
        <v>#REF!</v>
      </c>
      <c r="X72" s="102"/>
      <c r="Y72" s="27"/>
      <c r="Z72" s="61"/>
      <c r="AA72" s="94">
        <f t="shared" si="3"/>
        <v>-0.02</v>
      </c>
      <c r="AB72" s="172" t="str">
        <f t="shared" si="18"/>
        <v/>
      </c>
      <c r="AC72" s="172"/>
      <c r="AD72" s="164" t="str">
        <f t="shared" si="16"/>
        <v/>
      </c>
      <c r="AE72" s="164"/>
      <c r="AF72" s="1">
        <v>1</v>
      </c>
      <c r="AG72" s="1" t="s">
        <v>96</v>
      </c>
      <c r="AH72" s="100" t="s">
        <v>95</v>
      </c>
      <c r="AI72" s="100" t="s">
        <v>57</v>
      </c>
      <c r="AJ72" s="79" t="s">
        <v>91</v>
      </c>
      <c r="AK72" s="78" t="s">
        <v>91</v>
      </c>
      <c r="AM72" s="100" t="e">
        <f t="shared" si="12"/>
        <v>#REF!</v>
      </c>
      <c r="AN72" s="100" t="e">
        <f t="shared" si="13"/>
        <v>#REF!</v>
      </c>
      <c r="AO72" s="100" t="e">
        <f t="shared" si="4"/>
        <v>#REF!</v>
      </c>
      <c r="AP72" s="100" t="e">
        <f t="shared" si="5"/>
        <v>#REF!</v>
      </c>
      <c r="AQ72" s="68" t="e">
        <f t="shared" si="6"/>
        <v>#REF!</v>
      </c>
    </row>
    <row r="73" spans="2:43" ht="15.75" customHeight="1" x14ac:dyDescent="0.2">
      <c r="B73" s="102">
        <v>64</v>
      </c>
      <c r="C73" s="158" t="str">
        <f t="shared" si="17"/>
        <v/>
      </c>
      <c r="D73" s="158"/>
      <c r="E73" s="86" t="e">
        <f>VLOOKUP($I73,#REF!,3,FALSE)</f>
        <v>#REF!</v>
      </c>
      <c r="F73" s="86" t="e">
        <f>VLOOKUP($I73,#REF!,4,FALSE)</f>
        <v>#REF!</v>
      </c>
      <c r="G73" s="86" t="e">
        <f>VLOOKUP($I73,#REF!,5,FALSE)</f>
        <v>#REF!</v>
      </c>
      <c r="H73" s="86" t="e">
        <f>VLOOKUP($I73,#REF!,6,FALSE)</f>
        <v>#REF!</v>
      </c>
      <c r="I73" s="85"/>
      <c r="J73" s="100" t="e">
        <f t="shared" si="0"/>
        <v>#REF!</v>
      </c>
      <c r="K73" s="25" t="e">
        <f t="shared" si="1"/>
        <v>#REF!</v>
      </c>
      <c r="L73" s="34" t="e">
        <f t="shared" si="7"/>
        <v>#REF!</v>
      </c>
      <c r="M73" s="26" t="e">
        <f t="shared" si="8"/>
        <v>#REF!</v>
      </c>
      <c r="N73" s="102"/>
      <c r="O73" s="27"/>
      <c r="P73" s="102" t="s">
        <v>42</v>
      </c>
      <c r="Q73" s="160" t="e">
        <f t="shared" si="14"/>
        <v>#REF!</v>
      </c>
      <c r="R73" s="160"/>
      <c r="S73" s="94" t="e">
        <f t="shared" si="9"/>
        <v>#REF!</v>
      </c>
      <c r="T73" s="94" t="e">
        <f t="shared" si="15"/>
        <v>#REF!</v>
      </c>
      <c r="U73" s="161" t="str">
        <f t="shared" si="2"/>
        <v/>
      </c>
      <c r="V73" s="161"/>
      <c r="W73" s="71" t="e">
        <f t="shared" si="10"/>
        <v>#REF!</v>
      </c>
      <c r="X73" s="102"/>
      <c r="Y73" s="27"/>
      <c r="Z73" s="61"/>
      <c r="AA73" s="94">
        <f t="shared" ref="AA73:AA108" si="20">IF(P73="買",Z73-0.02,Z73+0.02)</f>
        <v>-0.02</v>
      </c>
      <c r="AB73" s="172" t="str">
        <f t="shared" si="18"/>
        <v/>
      </c>
      <c r="AC73" s="172"/>
      <c r="AD73" s="164" t="str">
        <f t="shared" si="16"/>
        <v/>
      </c>
      <c r="AE73" s="164"/>
      <c r="AF73" s="1">
        <v>4</v>
      </c>
      <c r="AG73" s="1" t="s">
        <v>90</v>
      </c>
      <c r="AH73" s="100" t="s">
        <v>92</v>
      </c>
      <c r="AI73" s="100" t="s">
        <v>57</v>
      </c>
      <c r="AJ73" s="79" t="s">
        <v>90</v>
      </c>
      <c r="AK73" s="78" t="s">
        <v>90</v>
      </c>
      <c r="AM73" s="100" t="e">
        <f t="shared" si="12"/>
        <v>#REF!</v>
      </c>
      <c r="AN73" s="100" t="e">
        <f t="shared" ref="AN73:AN108" si="21">IF(AB73&gt;=0,AM73/AO73,"-")</f>
        <v>#REF!</v>
      </c>
      <c r="AO73" s="100" t="e">
        <f t="shared" ref="AO73:AO108" si="22">F73-G73</f>
        <v>#REF!</v>
      </c>
      <c r="AP73" s="100" t="e">
        <f t="shared" ref="AP73:AP108" si="23">ABS(Q73-AA73)</f>
        <v>#REF!</v>
      </c>
      <c r="AQ73" s="68" t="e">
        <f t="shared" ref="AQ73:AQ108" si="24">IF(AB73&gt;=0,AP73/AO73,"-")</f>
        <v>#REF!</v>
      </c>
    </row>
    <row r="74" spans="2:43" ht="15.75" customHeight="1" x14ac:dyDescent="0.2">
      <c r="B74" s="102">
        <v>65</v>
      </c>
      <c r="C74" s="158" t="str">
        <f t="shared" si="17"/>
        <v/>
      </c>
      <c r="D74" s="158"/>
      <c r="E74" s="86" t="e">
        <f>VLOOKUP($I74,#REF!,3,FALSE)</f>
        <v>#REF!</v>
      </c>
      <c r="F74" s="86" t="e">
        <f>VLOOKUP($I74,#REF!,4,FALSE)</f>
        <v>#REF!</v>
      </c>
      <c r="G74" s="86" t="e">
        <f>VLOOKUP($I74,#REF!,5,FALSE)</f>
        <v>#REF!</v>
      </c>
      <c r="H74" s="86" t="e">
        <f>VLOOKUP($I74,#REF!,6,FALSE)</f>
        <v>#REF!</v>
      </c>
      <c r="I74" s="85"/>
      <c r="J74" s="100" t="e">
        <f t="shared" si="0"/>
        <v>#REF!</v>
      </c>
      <c r="K74" s="25" t="e">
        <f t="shared" si="1"/>
        <v>#REF!</v>
      </c>
      <c r="L74" s="34" t="e">
        <f t="shared" ref="L74:L108" si="25">IF(P74="買",E74-G74,F74-E74)</f>
        <v>#REF!</v>
      </c>
      <c r="M74" s="26" t="e">
        <f t="shared" si="8"/>
        <v>#REF!</v>
      </c>
      <c r="N74" s="102"/>
      <c r="O74" s="27"/>
      <c r="P74" s="102" t="s">
        <v>42</v>
      </c>
      <c r="Q74" s="160" t="e">
        <f t="shared" si="14"/>
        <v>#REF!</v>
      </c>
      <c r="R74" s="160"/>
      <c r="S74" s="94" t="e">
        <f t="shared" ref="S74:S108" si="26">IF(P74="買",G74-0.02,F74+0.02)</f>
        <v>#REF!</v>
      </c>
      <c r="T74" s="94" t="e">
        <f t="shared" si="15"/>
        <v>#REF!</v>
      </c>
      <c r="U74" s="161" t="str">
        <f t="shared" si="2"/>
        <v/>
      </c>
      <c r="V74" s="161"/>
      <c r="W74" s="71" t="e">
        <f t="shared" si="10"/>
        <v>#REF!</v>
      </c>
      <c r="X74" s="102"/>
      <c r="Y74" s="27"/>
      <c r="Z74" s="61"/>
      <c r="AA74" s="94">
        <f t="shared" si="20"/>
        <v>-0.02</v>
      </c>
      <c r="AB74" s="172" t="str">
        <f t="shared" si="18"/>
        <v/>
      </c>
      <c r="AC74" s="172"/>
      <c r="AD74" s="164" t="str">
        <f t="shared" si="16"/>
        <v/>
      </c>
      <c r="AE74" s="164"/>
      <c r="AF74" s="1">
        <v>1</v>
      </c>
      <c r="AG74" s="1" t="s">
        <v>90</v>
      </c>
      <c r="AH74" s="100" t="s">
        <v>54</v>
      </c>
      <c r="AI74" s="100" t="s">
        <v>56</v>
      </c>
      <c r="AJ74" s="79" t="s">
        <v>90</v>
      </c>
      <c r="AK74" s="78" t="s">
        <v>52</v>
      </c>
      <c r="AM74" s="100" t="e">
        <f t="shared" ref="AM74:AM108" si="27">ABS(Q74-AL74)</f>
        <v>#REF!</v>
      </c>
      <c r="AN74" s="100" t="e">
        <f t="shared" si="21"/>
        <v>#REF!</v>
      </c>
      <c r="AO74" s="100" t="e">
        <f t="shared" si="22"/>
        <v>#REF!</v>
      </c>
      <c r="AP74" s="100" t="e">
        <f t="shared" si="23"/>
        <v>#REF!</v>
      </c>
      <c r="AQ74" s="68" t="e">
        <f t="shared" si="24"/>
        <v>#REF!</v>
      </c>
    </row>
    <row r="75" spans="2:43" ht="15.75" customHeight="1" x14ac:dyDescent="0.2">
      <c r="B75" s="102">
        <v>66</v>
      </c>
      <c r="C75" s="158" t="str">
        <f t="shared" si="17"/>
        <v/>
      </c>
      <c r="D75" s="158"/>
      <c r="E75" s="86" t="e">
        <f>VLOOKUP($I75,#REF!,3,FALSE)</f>
        <v>#REF!</v>
      </c>
      <c r="F75" s="86" t="e">
        <f>VLOOKUP($I75,#REF!,4,FALSE)</f>
        <v>#REF!</v>
      </c>
      <c r="G75" s="86" t="e">
        <f>VLOOKUP($I75,#REF!,5,FALSE)</f>
        <v>#REF!</v>
      </c>
      <c r="H75" s="86" t="e">
        <f>VLOOKUP($I75,#REF!,6,FALSE)</f>
        <v>#REF!</v>
      </c>
      <c r="I75" s="85"/>
      <c r="J75" s="100" t="e">
        <f t="shared" si="0"/>
        <v>#REF!</v>
      </c>
      <c r="K75" s="25" t="e">
        <f t="shared" si="1"/>
        <v>#REF!</v>
      </c>
      <c r="L75" s="34" t="e">
        <f t="shared" si="25"/>
        <v>#REF!</v>
      </c>
      <c r="M75" s="26" t="e">
        <f t="shared" si="8"/>
        <v>#REF!</v>
      </c>
      <c r="N75" s="102"/>
      <c r="O75" s="27"/>
      <c r="P75" s="102" t="s">
        <v>42</v>
      </c>
      <c r="Q75" s="160" t="e">
        <f t="shared" ref="Q75:Q108" si="28">IF(P75="買",F75,G75)</f>
        <v>#REF!</v>
      </c>
      <c r="R75" s="160"/>
      <c r="S75" s="94" t="e">
        <f t="shared" si="26"/>
        <v>#REF!</v>
      </c>
      <c r="T75" s="94" t="e">
        <f t="shared" ref="T75:T108" si="29">ABS((S75-Q75)*100)</f>
        <v>#REF!</v>
      </c>
      <c r="U75" s="161" t="str">
        <f t="shared" si="2"/>
        <v/>
      </c>
      <c r="V75" s="161"/>
      <c r="W75" s="71" t="e">
        <f t="shared" si="10"/>
        <v>#REF!</v>
      </c>
      <c r="X75" s="102"/>
      <c r="Y75" s="27"/>
      <c r="Z75" s="61"/>
      <c r="AA75" s="94">
        <f t="shared" si="20"/>
        <v>-0.02</v>
      </c>
      <c r="AB75" s="172" t="str">
        <f t="shared" si="18"/>
        <v/>
      </c>
      <c r="AC75" s="172"/>
      <c r="AD75" s="164" t="str">
        <f t="shared" ref="AD75:AD108" si="30">IF(Y75="","",IF(AB75&lt;0,T75*(-1),IF(P75="買",(AA75-Q75)*100,(Q75-AA75)*100)))</f>
        <v/>
      </c>
      <c r="AE75" s="164"/>
      <c r="AF75" s="1">
        <v>1</v>
      </c>
      <c r="AG75" s="1" t="s">
        <v>90</v>
      </c>
      <c r="AH75" s="100" t="s">
        <v>90</v>
      </c>
      <c r="AI75" s="100" t="s">
        <v>57</v>
      </c>
      <c r="AJ75" s="79" t="s">
        <v>90</v>
      </c>
      <c r="AK75" s="78" t="s">
        <v>91</v>
      </c>
      <c r="AM75" s="100" t="e">
        <f t="shared" si="27"/>
        <v>#REF!</v>
      </c>
      <c r="AN75" s="100" t="e">
        <f t="shared" si="21"/>
        <v>#REF!</v>
      </c>
      <c r="AO75" s="100" t="e">
        <f t="shared" si="22"/>
        <v>#REF!</v>
      </c>
      <c r="AP75" s="100" t="e">
        <f t="shared" si="23"/>
        <v>#REF!</v>
      </c>
      <c r="AQ75" s="68" t="e">
        <f t="shared" si="24"/>
        <v>#REF!</v>
      </c>
    </row>
    <row r="76" spans="2:43" ht="15.75" customHeight="1" x14ac:dyDescent="0.2">
      <c r="B76" s="102">
        <v>67</v>
      </c>
      <c r="C76" s="158" t="str">
        <f t="shared" ref="C76:C108" si="31">IF(AB75="","",C75+AB75)</f>
        <v/>
      </c>
      <c r="D76" s="158"/>
      <c r="E76" s="86" t="e">
        <f>VLOOKUP($I76,#REF!,3,FALSE)</f>
        <v>#REF!</v>
      </c>
      <c r="F76" s="86" t="e">
        <f>VLOOKUP($I76,#REF!,4,FALSE)</f>
        <v>#REF!</v>
      </c>
      <c r="G76" s="86" t="e">
        <f>VLOOKUP($I76,#REF!,5,FALSE)</f>
        <v>#REF!</v>
      </c>
      <c r="H76" s="86" t="e">
        <f>VLOOKUP($I76,#REF!,6,FALSE)</f>
        <v>#REF!</v>
      </c>
      <c r="I76" s="85"/>
      <c r="J76" s="100" t="e">
        <f t="shared" si="0"/>
        <v>#REF!</v>
      </c>
      <c r="K76" s="25" t="e">
        <f t="shared" si="1"/>
        <v>#REF!</v>
      </c>
      <c r="L76" s="34" t="e">
        <f t="shared" si="25"/>
        <v>#REF!</v>
      </c>
      <c r="M76" s="26" t="e">
        <f t="shared" si="8"/>
        <v>#REF!</v>
      </c>
      <c r="N76" s="102"/>
      <c r="O76" s="27"/>
      <c r="P76" s="102" t="s">
        <v>42</v>
      </c>
      <c r="Q76" s="160" t="e">
        <f t="shared" si="28"/>
        <v>#REF!</v>
      </c>
      <c r="R76" s="160"/>
      <c r="S76" s="94" t="e">
        <f t="shared" si="26"/>
        <v>#REF!</v>
      </c>
      <c r="T76" s="94" t="e">
        <f t="shared" si="29"/>
        <v>#REF!</v>
      </c>
      <c r="U76" s="161" t="str">
        <f t="shared" si="2"/>
        <v/>
      </c>
      <c r="V76" s="161"/>
      <c r="W76" s="71" t="e">
        <f t="shared" si="10"/>
        <v>#REF!</v>
      </c>
      <c r="X76" s="102"/>
      <c r="Y76" s="27"/>
      <c r="Z76" s="61"/>
      <c r="AA76" s="94">
        <f t="shared" si="20"/>
        <v>-0.02</v>
      </c>
      <c r="AB76" s="172" t="str">
        <f t="shared" si="18"/>
        <v/>
      </c>
      <c r="AC76" s="172"/>
      <c r="AD76" s="164" t="str">
        <f t="shared" si="30"/>
        <v/>
      </c>
      <c r="AE76" s="164"/>
      <c r="AF76" s="1">
        <v>1</v>
      </c>
      <c r="AG76" s="1" t="s">
        <v>90</v>
      </c>
      <c r="AH76" s="100" t="s">
        <v>90</v>
      </c>
      <c r="AI76" s="100" t="s">
        <v>57</v>
      </c>
      <c r="AJ76" s="79" t="s">
        <v>96</v>
      </c>
      <c r="AK76" s="78" t="s">
        <v>90</v>
      </c>
      <c r="AM76" s="100" t="e">
        <f t="shared" si="27"/>
        <v>#REF!</v>
      </c>
      <c r="AN76" s="100" t="e">
        <f t="shared" si="21"/>
        <v>#REF!</v>
      </c>
      <c r="AO76" s="100" t="e">
        <f t="shared" si="22"/>
        <v>#REF!</v>
      </c>
      <c r="AP76" s="100" t="e">
        <f t="shared" si="23"/>
        <v>#REF!</v>
      </c>
      <c r="AQ76" s="68" t="e">
        <f t="shared" si="24"/>
        <v>#REF!</v>
      </c>
    </row>
    <row r="77" spans="2:43" ht="15.75" customHeight="1" x14ac:dyDescent="0.2">
      <c r="B77" s="102">
        <v>68</v>
      </c>
      <c r="C77" s="158" t="str">
        <f t="shared" si="31"/>
        <v/>
      </c>
      <c r="D77" s="158"/>
      <c r="E77" s="86" t="e">
        <f>VLOOKUP($I77,#REF!,3,FALSE)</f>
        <v>#REF!</v>
      </c>
      <c r="F77" s="86" t="e">
        <f>VLOOKUP($I77,#REF!,4,FALSE)</f>
        <v>#REF!</v>
      </c>
      <c r="G77" s="86" t="e">
        <f>VLOOKUP($I77,#REF!,5,FALSE)</f>
        <v>#REF!</v>
      </c>
      <c r="H77" s="86" t="e">
        <f>VLOOKUP($I77,#REF!,6,FALSE)</f>
        <v>#REF!</v>
      </c>
      <c r="I77" s="85"/>
      <c r="J77" s="100" t="e">
        <f t="shared" si="0"/>
        <v>#REF!</v>
      </c>
      <c r="K77" s="25" t="e">
        <f t="shared" si="1"/>
        <v>#REF!</v>
      </c>
      <c r="L77" s="34" t="e">
        <f t="shared" si="25"/>
        <v>#REF!</v>
      </c>
      <c r="M77" s="26" t="e">
        <f t="shared" si="8"/>
        <v>#REF!</v>
      </c>
      <c r="N77" s="102"/>
      <c r="O77" s="27"/>
      <c r="P77" s="102" t="s">
        <v>42</v>
      </c>
      <c r="Q77" s="160" t="e">
        <f t="shared" si="28"/>
        <v>#REF!</v>
      </c>
      <c r="R77" s="160"/>
      <c r="S77" s="94" t="e">
        <f t="shared" si="26"/>
        <v>#REF!</v>
      </c>
      <c r="T77" s="94" t="e">
        <f t="shared" si="29"/>
        <v>#REF!</v>
      </c>
      <c r="U77" s="161" t="str">
        <f t="shared" si="2"/>
        <v/>
      </c>
      <c r="V77" s="161"/>
      <c r="W77" s="71" t="e">
        <f t="shared" si="10"/>
        <v>#REF!</v>
      </c>
      <c r="X77" s="102"/>
      <c r="Y77" s="27"/>
      <c r="Z77" s="61"/>
      <c r="AA77" s="94">
        <f t="shared" si="20"/>
        <v>-0.02</v>
      </c>
      <c r="AB77" s="172" t="str">
        <f t="shared" si="18"/>
        <v/>
      </c>
      <c r="AC77" s="172"/>
      <c r="AD77" s="164" t="str">
        <f t="shared" si="30"/>
        <v/>
      </c>
      <c r="AE77" s="164"/>
      <c r="AF77" s="1">
        <v>1</v>
      </c>
      <c r="AG77" s="1" t="s">
        <v>90</v>
      </c>
      <c r="AH77" s="100" t="s">
        <v>90</v>
      </c>
      <c r="AI77" s="100" t="s">
        <v>57</v>
      </c>
      <c r="AJ77" s="79" t="s">
        <v>91</v>
      </c>
      <c r="AK77" s="78" t="s">
        <v>94</v>
      </c>
      <c r="AM77" s="100" t="e">
        <f t="shared" si="27"/>
        <v>#REF!</v>
      </c>
      <c r="AN77" s="100" t="e">
        <f t="shared" si="21"/>
        <v>#REF!</v>
      </c>
      <c r="AO77" s="100" t="e">
        <f t="shared" si="22"/>
        <v>#REF!</v>
      </c>
      <c r="AP77" s="100" t="e">
        <f t="shared" si="23"/>
        <v>#REF!</v>
      </c>
      <c r="AQ77" s="68" t="e">
        <f t="shared" si="24"/>
        <v>#REF!</v>
      </c>
    </row>
    <row r="78" spans="2:43" ht="15.75" customHeight="1" x14ac:dyDescent="0.2">
      <c r="B78" s="102">
        <v>69</v>
      </c>
      <c r="C78" s="158" t="str">
        <f t="shared" si="31"/>
        <v/>
      </c>
      <c r="D78" s="158"/>
      <c r="E78" s="86" t="e">
        <f>VLOOKUP($I78,#REF!,3,FALSE)</f>
        <v>#REF!</v>
      </c>
      <c r="F78" s="86" t="e">
        <f>VLOOKUP($I78,#REF!,4,FALSE)</f>
        <v>#REF!</v>
      </c>
      <c r="G78" s="86" t="e">
        <f>VLOOKUP($I78,#REF!,5,FALSE)</f>
        <v>#REF!</v>
      </c>
      <c r="H78" s="86" t="e">
        <f>VLOOKUP($I78,#REF!,6,FALSE)</f>
        <v>#REF!</v>
      </c>
      <c r="I78" s="85"/>
      <c r="J78" s="100" t="e">
        <f t="shared" si="0"/>
        <v>#REF!</v>
      </c>
      <c r="K78" s="25" t="e">
        <f t="shared" si="1"/>
        <v>#REF!</v>
      </c>
      <c r="L78" s="34" t="e">
        <f t="shared" si="25"/>
        <v>#REF!</v>
      </c>
      <c r="M78" s="26" t="e">
        <f t="shared" si="8"/>
        <v>#REF!</v>
      </c>
      <c r="N78" s="102"/>
      <c r="O78" s="27"/>
      <c r="P78" s="102" t="s">
        <v>42</v>
      </c>
      <c r="Q78" s="160" t="e">
        <f t="shared" si="28"/>
        <v>#REF!</v>
      </c>
      <c r="R78" s="160"/>
      <c r="S78" s="94" t="e">
        <f t="shared" si="26"/>
        <v>#REF!</v>
      </c>
      <c r="T78" s="94" t="e">
        <f t="shared" si="29"/>
        <v>#REF!</v>
      </c>
      <c r="U78" s="161" t="str">
        <f t="shared" si="2"/>
        <v/>
      </c>
      <c r="V78" s="161"/>
      <c r="W78" s="71" t="e">
        <f t="shared" si="10"/>
        <v>#REF!</v>
      </c>
      <c r="X78" s="102"/>
      <c r="Y78" s="27"/>
      <c r="Z78" s="61"/>
      <c r="AA78" s="94">
        <f t="shared" si="20"/>
        <v>-0.02</v>
      </c>
      <c r="AB78" s="172" t="str">
        <f t="shared" si="18"/>
        <v/>
      </c>
      <c r="AC78" s="172"/>
      <c r="AD78" s="164" t="str">
        <f t="shared" si="30"/>
        <v/>
      </c>
      <c r="AE78" s="164"/>
      <c r="AF78" s="1">
        <v>1</v>
      </c>
      <c r="AG78" s="1" t="s">
        <v>90</v>
      </c>
      <c r="AH78" s="100" t="s">
        <v>90</v>
      </c>
      <c r="AI78" s="100" t="s">
        <v>57</v>
      </c>
      <c r="AJ78" s="79" t="s">
        <v>54</v>
      </c>
      <c r="AK78" s="78" t="s">
        <v>52</v>
      </c>
      <c r="AM78" s="100" t="e">
        <f t="shared" si="27"/>
        <v>#REF!</v>
      </c>
      <c r="AN78" s="100" t="e">
        <f t="shared" si="21"/>
        <v>#REF!</v>
      </c>
      <c r="AO78" s="100" t="e">
        <f t="shared" si="22"/>
        <v>#REF!</v>
      </c>
      <c r="AP78" s="100" t="e">
        <f t="shared" si="23"/>
        <v>#REF!</v>
      </c>
      <c r="AQ78" s="68" t="e">
        <f t="shared" si="24"/>
        <v>#REF!</v>
      </c>
    </row>
    <row r="79" spans="2:43" ht="15.75" customHeight="1" x14ac:dyDescent="0.2">
      <c r="B79" s="102">
        <v>70</v>
      </c>
      <c r="C79" s="158" t="str">
        <f t="shared" si="31"/>
        <v/>
      </c>
      <c r="D79" s="158"/>
      <c r="E79" s="86" t="e">
        <f>VLOOKUP($I79,#REF!,3,FALSE)</f>
        <v>#REF!</v>
      </c>
      <c r="F79" s="86" t="e">
        <f>VLOOKUP($I79,#REF!,4,FALSE)</f>
        <v>#REF!</v>
      </c>
      <c r="G79" s="86" t="e">
        <f>VLOOKUP($I79,#REF!,5,FALSE)</f>
        <v>#REF!</v>
      </c>
      <c r="H79" s="86" t="e">
        <f>VLOOKUP($I79,#REF!,6,FALSE)</f>
        <v>#REF!</v>
      </c>
      <c r="I79" s="85"/>
      <c r="J79" s="100" t="e">
        <f t="shared" si="0"/>
        <v>#REF!</v>
      </c>
      <c r="K79" s="25" t="e">
        <f t="shared" si="1"/>
        <v>#REF!</v>
      </c>
      <c r="L79" s="34" t="e">
        <f t="shared" si="25"/>
        <v>#REF!</v>
      </c>
      <c r="M79" s="26" t="e">
        <f t="shared" si="8"/>
        <v>#REF!</v>
      </c>
      <c r="N79" s="102"/>
      <c r="O79" s="27"/>
      <c r="P79" s="102" t="s">
        <v>42</v>
      </c>
      <c r="Q79" s="160" t="e">
        <f t="shared" si="28"/>
        <v>#REF!</v>
      </c>
      <c r="R79" s="160"/>
      <c r="S79" s="94" t="e">
        <f t="shared" si="26"/>
        <v>#REF!</v>
      </c>
      <c r="T79" s="94" t="e">
        <f t="shared" si="29"/>
        <v>#REF!</v>
      </c>
      <c r="U79" s="161" t="str">
        <f t="shared" si="2"/>
        <v/>
      </c>
      <c r="V79" s="161"/>
      <c r="W79" s="71" t="e">
        <f t="shared" si="10"/>
        <v>#REF!</v>
      </c>
      <c r="X79" s="102"/>
      <c r="Y79" s="27"/>
      <c r="Z79" s="61"/>
      <c r="AA79" s="94">
        <f t="shared" si="20"/>
        <v>-0.02</v>
      </c>
      <c r="AB79" s="172" t="str">
        <f t="shared" si="18"/>
        <v/>
      </c>
      <c r="AC79" s="172"/>
      <c r="AD79" s="164" t="str">
        <f t="shared" si="30"/>
        <v/>
      </c>
      <c r="AE79" s="164"/>
      <c r="AF79" s="1">
        <v>1</v>
      </c>
      <c r="AG79" s="1" t="s">
        <v>91</v>
      </c>
      <c r="AH79" s="100" t="s">
        <v>54</v>
      </c>
      <c r="AI79" s="100" t="s">
        <v>57</v>
      </c>
      <c r="AJ79" s="79" t="s">
        <v>90</v>
      </c>
      <c r="AK79" s="78" t="s">
        <v>91</v>
      </c>
      <c r="AM79" s="100" t="e">
        <f t="shared" si="27"/>
        <v>#REF!</v>
      </c>
      <c r="AN79" s="100" t="e">
        <f t="shared" si="21"/>
        <v>#REF!</v>
      </c>
      <c r="AO79" s="100" t="e">
        <f t="shared" si="22"/>
        <v>#REF!</v>
      </c>
      <c r="AP79" s="100" t="e">
        <f t="shared" si="23"/>
        <v>#REF!</v>
      </c>
      <c r="AQ79" s="68" t="e">
        <f t="shared" si="24"/>
        <v>#REF!</v>
      </c>
    </row>
    <row r="80" spans="2:43" ht="15.75" customHeight="1" x14ac:dyDescent="0.2">
      <c r="B80" s="102">
        <v>71</v>
      </c>
      <c r="C80" s="158" t="str">
        <f t="shared" si="31"/>
        <v/>
      </c>
      <c r="D80" s="158"/>
      <c r="E80" s="86" t="e">
        <f>VLOOKUP($I80,#REF!,3,FALSE)</f>
        <v>#REF!</v>
      </c>
      <c r="F80" s="86" t="e">
        <f>VLOOKUP($I80,#REF!,4,FALSE)</f>
        <v>#REF!</v>
      </c>
      <c r="G80" s="86" t="e">
        <f>VLOOKUP($I80,#REF!,5,FALSE)</f>
        <v>#REF!</v>
      </c>
      <c r="H80" s="86" t="e">
        <f>VLOOKUP($I80,#REF!,6,FALSE)</f>
        <v>#REF!</v>
      </c>
      <c r="I80" s="85"/>
      <c r="J80" s="100" t="e">
        <f t="shared" si="0"/>
        <v>#REF!</v>
      </c>
      <c r="K80" s="25" t="e">
        <f t="shared" si="1"/>
        <v>#REF!</v>
      </c>
      <c r="L80" s="34" t="e">
        <f t="shared" si="25"/>
        <v>#REF!</v>
      </c>
      <c r="M80" s="26" t="e">
        <f t="shared" si="8"/>
        <v>#REF!</v>
      </c>
      <c r="N80" s="102"/>
      <c r="O80" s="27"/>
      <c r="P80" s="102" t="s">
        <v>41</v>
      </c>
      <c r="Q80" s="160" t="e">
        <f t="shared" si="28"/>
        <v>#REF!</v>
      </c>
      <c r="R80" s="160"/>
      <c r="S80" s="94" t="e">
        <f t="shared" si="26"/>
        <v>#REF!</v>
      </c>
      <c r="T80" s="94" t="e">
        <f t="shared" si="29"/>
        <v>#REF!</v>
      </c>
      <c r="U80" s="161" t="str">
        <f t="shared" si="2"/>
        <v/>
      </c>
      <c r="V80" s="161"/>
      <c r="W80" s="71" t="e">
        <f t="shared" si="10"/>
        <v>#REF!</v>
      </c>
      <c r="X80" s="102"/>
      <c r="Y80" s="27"/>
      <c r="Z80" s="61"/>
      <c r="AA80" s="94">
        <f t="shared" si="20"/>
        <v>0.02</v>
      </c>
      <c r="AB80" s="172" t="str">
        <f t="shared" si="18"/>
        <v/>
      </c>
      <c r="AC80" s="172"/>
      <c r="AD80" s="164" t="str">
        <f t="shared" si="30"/>
        <v/>
      </c>
      <c r="AE80" s="164"/>
      <c r="AF80" s="1">
        <v>1</v>
      </c>
      <c r="AG80" s="1" t="s">
        <v>91</v>
      </c>
      <c r="AH80" s="100" t="s">
        <v>54</v>
      </c>
      <c r="AI80" s="100" t="s">
        <v>54</v>
      </c>
      <c r="AJ80" s="79" t="s">
        <v>91</v>
      </c>
      <c r="AK80" s="78" t="s">
        <v>90</v>
      </c>
      <c r="AM80" s="100" t="e">
        <f t="shared" si="27"/>
        <v>#REF!</v>
      </c>
      <c r="AN80" s="100" t="e">
        <f t="shared" si="21"/>
        <v>#REF!</v>
      </c>
      <c r="AO80" s="100" t="e">
        <f t="shared" si="22"/>
        <v>#REF!</v>
      </c>
      <c r="AP80" s="100" t="e">
        <f t="shared" si="23"/>
        <v>#REF!</v>
      </c>
      <c r="AQ80" s="68" t="e">
        <f t="shared" si="24"/>
        <v>#REF!</v>
      </c>
    </row>
    <row r="81" spans="2:43" ht="15.75" customHeight="1" x14ac:dyDescent="0.2">
      <c r="B81" s="102">
        <v>72</v>
      </c>
      <c r="C81" s="158" t="str">
        <f t="shared" si="31"/>
        <v/>
      </c>
      <c r="D81" s="158"/>
      <c r="E81" s="86" t="e">
        <f>VLOOKUP($I81,#REF!,3,FALSE)</f>
        <v>#REF!</v>
      </c>
      <c r="F81" s="86" t="e">
        <f>VLOOKUP($I81,#REF!,4,FALSE)</f>
        <v>#REF!</v>
      </c>
      <c r="G81" s="86" t="e">
        <f>VLOOKUP($I81,#REF!,5,FALSE)</f>
        <v>#REF!</v>
      </c>
      <c r="H81" s="86" t="e">
        <f>VLOOKUP($I81,#REF!,6,FALSE)</f>
        <v>#REF!</v>
      </c>
      <c r="I81" s="85"/>
      <c r="J81" s="100" t="e">
        <f t="shared" si="0"/>
        <v>#REF!</v>
      </c>
      <c r="K81" s="25" t="e">
        <f t="shared" si="1"/>
        <v>#REF!</v>
      </c>
      <c r="L81" s="34" t="e">
        <f t="shared" si="25"/>
        <v>#REF!</v>
      </c>
      <c r="M81" s="26" t="e">
        <f t="shared" si="8"/>
        <v>#REF!</v>
      </c>
      <c r="N81" s="102"/>
      <c r="O81" s="27"/>
      <c r="P81" s="102" t="s">
        <v>41</v>
      </c>
      <c r="Q81" s="160" t="e">
        <f t="shared" si="28"/>
        <v>#REF!</v>
      </c>
      <c r="R81" s="160"/>
      <c r="S81" s="94" t="e">
        <f t="shared" si="26"/>
        <v>#REF!</v>
      </c>
      <c r="T81" s="94" t="e">
        <f t="shared" si="29"/>
        <v>#REF!</v>
      </c>
      <c r="U81" s="161" t="str">
        <f t="shared" si="2"/>
        <v/>
      </c>
      <c r="V81" s="161"/>
      <c r="W81" s="71" t="e">
        <f t="shared" si="10"/>
        <v>#REF!</v>
      </c>
      <c r="X81" s="102"/>
      <c r="Y81" s="27"/>
      <c r="Z81" s="61"/>
      <c r="AA81" s="94">
        <f t="shared" si="20"/>
        <v>0.02</v>
      </c>
      <c r="AB81" s="172" t="str">
        <f t="shared" si="18"/>
        <v/>
      </c>
      <c r="AC81" s="172"/>
      <c r="AD81" s="164" t="str">
        <f t="shared" si="30"/>
        <v/>
      </c>
      <c r="AE81" s="164"/>
      <c r="AF81" s="1">
        <v>1</v>
      </c>
      <c r="AG81" s="1" t="s">
        <v>90</v>
      </c>
      <c r="AH81" s="100" t="s">
        <v>54</v>
      </c>
      <c r="AI81" s="100" t="s">
        <v>92</v>
      </c>
      <c r="AJ81" s="79" t="s">
        <v>90</v>
      </c>
      <c r="AK81" s="78" t="s">
        <v>52</v>
      </c>
      <c r="AM81" s="100" t="e">
        <f t="shared" si="27"/>
        <v>#REF!</v>
      </c>
      <c r="AN81" s="100" t="e">
        <f t="shared" si="21"/>
        <v>#REF!</v>
      </c>
      <c r="AO81" s="100" t="e">
        <f t="shared" si="22"/>
        <v>#REF!</v>
      </c>
      <c r="AP81" s="100" t="e">
        <f t="shared" si="23"/>
        <v>#REF!</v>
      </c>
      <c r="AQ81" s="68" t="e">
        <f t="shared" si="24"/>
        <v>#REF!</v>
      </c>
    </row>
    <row r="82" spans="2:43" ht="15.75" customHeight="1" x14ac:dyDescent="0.2">
      <c r="B82" s="102">
        <v>73</v>
      </c>
      <c r="C82" s="158" t="str">
        <f t="shared" si="31"/>
        <v/>
      </c>
      <c r="D82" s="158"/>
      <c r="E82" s="86" t="e">
        <f>VLOOKUP($I82,#REF!,3,FALSE)</f>
        <v>#REF!</v>
      </c>
      <c r="F82" s="86" t="e">
        <f>VLOOKUP($I82,#REF!,4,FALSE)</f>
        <v>#REF!</v>
      </c>
      <c r="G82" s="86" t="e">
        <f>VLOOKUP($I82,#REF!,5,FALSE)</f>
        <v>#REF!</v>
      </c>
      <c r="H82" s="86" t="e">
        <f>VLOOKUP($I82,#REF!,6,FALSE)</f>
        <v>#REF!</v>
      </c>
      <c r="I82" s="85"/>
      <c r="J82" s="100" t="e">
        <f t="shared" si="0"/>
        <v>#REF!</v>
      </c>
      <c r="K82" s="25" t="e">
        <f t="shared" si="1"/>
        <v>#REF!</v>
      </c>
      <c r="L82" s="34" t="e">
        <f t="shared" si="25"/>
        <v>#REF!</v>
      </c>
      <c r="M82" s="26" t="e">
        <f t="shared" si="8"/>
        <v>#REF!</v>
      </c>
      <c r="N82" s="102"/>
      <c r="O82" s="27"/>
      <c r="P82" s="102" t="s">
        <v>41</v>
      </c>
      <c r="Q82" s="160" t="e">
        <f t="shared" si="28"/>
        <v>#REF!</v>
      </c>
      <c r="R82" s="160"/>
      <c r="S82" s="94" t="e">
        <f t="shared" si="26"/>
        <v>#REF!</v>
      </c>
      <c r="T82" s="94" t="e">
        <f t="shared" si="29"/>
        <v>#REF!</v>
      </c>
      <c r="U82" s="161" t="str">
        <f t="shared" si="2"/>
        <v/>
      </c>
      <c r="V82" s="161"/>
      <c r="W82" s="71" t="e">
        <f t="shared" si="10"/>
        <v>#REF!</v>
      </c>
      <c r="X82" s="102"/>
      <c r="Y82" s="27"/>
      <c r="Z82" s="61"/>
      <c r="AA82" s="94">
        <f t="shared" si="20"/>
        <v>0.02</v>
      </c>
      <c r="AB82" s="172" t="str">
        <f t="shared" si="18"/>
        <v/>
      </c>
      <c r="AC82" s="172"/>
      <c r="AD82" s="164" t="str">
        <f t="shared" si="30"/>
        <v/>
      </c>
      <c r="AE82" s="164"/>
      <c r="AF82" s="1">
        <v>1</v>
      </c>
      <c r="AG82" s="1" t="s">
        <v>91</v>
      </c>
      <c r="AH82" s="100" t="s">
        <v>54</v>
      </c>
      <c r="AI82" s="100" t="s">
        <v>57</v>
      </c>
      <c r="AJ82" s="79" t="s">
        <v>109</v>
      </c>
      <c r="AK82" s="78" t="s">
        <v>54</v>
      </c>
      <c r="AM82" s="100" t="e">
        <f t="shared" si="27"/>
        <v>#REF!</v>
      </c>
      <c r="AN82" s="100" t="e">
        <f t="shared" si="21"/>
        <v>#REF!</v>
      </c>
      <c r="AO82" s="100" t="e">
        <f t="shared" si="22"/>
        <v>#REF!</v>
      </c>
      <c r="AP82" s="100" t="e">
        <f t="shared" si="23"/>
        <v>#REF!</v>
      </c>
      <c r="AQ82" s="68" t="e">
        <f t="shared" si="24"/>
        <v>#REF!</v>
      </c>
    </row>
    <row r="83" spans="2:43" ht="15.75" customHeight="1" x14ac:dyDescent="0.2">
      <c r="B83" s="102">
        <v>74</v>
      </c>
      <c r="C83" s="158" t="str">
        <f t="shared" si="31"/>
        <v/>
      </c>
      <c r="D83" s="158"/>
      <c r="E83" s="86" t="e">
        <f>VLOOKUP($I83,#REF!,3,FALSE)</f>
        <v>#REF!</v>
      </c>
      <c r="F83" s="86" t="e">
        <f>VLOOKUP($I83,#REF!,4,FALSE)</f>
        <v>#REF!</v>
      </c>
      <c r="G83" s="86" t="e">
        <f>VLOOKUP($I83,#REF!,5,FALSE)</f>
        <v>#REF!</v>
      </c>
      <c r="H83" s="86" t="e">
        <f>VLOOKUP($I83,#REF!,6,FALSE)</f>
        <v>#REF!</v>
      </c>
      <c r="I83" s="85"/>
      <c r="J83" s="100" t="e">
        <f t="shared" si="0"/>
        <v>#REF!</v>
      </c>
      <c r="K83" s="25" t="e">
        <f t="shared" si="1"/>
        <v>#REF!</v>
      </c>
      <c r="L83" s="34" t="e">
        <f t="shared" si="25"/>
        <v>#REF!</v>
      </c>
      <c r="M83" s="26" t="e">
        <f t="shared" si="8"/>
        <v>#REF!</v>
      </c>
      <c r="N83" s="102"/>
      <c r="O83" s="27"/>
      <c r="P83" s="102" t="s">
        <v>42</v>
      </c>
      <c r="Q83" s="160" t="e">
        <f t="shared" si="28"/>
        <v>#REF!</v>
      </c>
      <c r="R83" s="160"/>
      <c r="S83" s="94" t="e">
        <f t="shared" si="26"/>
        <v>#REF!</v>
      </c>
      <c r="T83" s="94" t="e">
        <f t="shared" si="29"/>
        <v>#REF!</v>
      </c>
      <c r="U83" s="161" t="str">
        <f t="shared" si="2"/>
        <v/>
      </c>
      <c r="V83" s="161"/>
      <c r="W83" s="71" t="e">
        <f t="shared" si="10"/>
        <v>#REF!</v>
      </c>
      <c r="X83" s="102"/>
      <c r="Y83" s="27"/>
      <c r="Z83" s="61"/>
      <c r="AA83" s="94">
        <f t="shared" si="20"/>
        <v>-0.02</v>
      </c>
      <c r="AB83" s="172" t="str">
        <f t="shared" si="18"/>
        <v/>
      </c>
      <c r="AC83" s="172"/>
      <c r="AD83" s="164" t="str">
        <f t="shared" si="30"/>
        <v/>
      </c>
      <c r="AE83" s="164"/>
      <c r="AF83" s="1">
        <v>1</v>
      </c>
      <c r="AG83" s="1" t="s">
        <v>90</v>
      </c>
      <c r="AH83" s="100" t="s">
        <v>54</v>
      </c>
      <c r="AI83" s="100" t="s">
        <v>92</v>
      </c>
      <c r="AJ83" s="79" t="s">
        <v>90</v>
      </c>
      <c r="AK83" s="78" t="s">
        <v>91</v>
      </c>
      <c r="AM83" s="100" t="e">
        <f t="shared" si="27"/>
        <v>#REF!</v>
      </c>
      <c r="AN83" s="100" t="e">
        <f t="shared" si="21"/>
        <v>#REF!</v>
      </c>
      <c r="AO83" s="100" t="e">
        <f t="shared" si="22"/>
        <v>#REF!</v>
      </c>
      <c r="AP83" s="100" t="e">
        <f t="shared" si="23"/>
        <v>#REF!</v>
      </c>
      <c r="AQ83" s="68" t="e">
        <f t="shared" si="24"/>
        <v>#REF!</v>
      </c>
    </row>
    <row r="84" spans="2:43" ht="15.75" customHeight="1" x14ac:dyDescent="0.2">
      <c r="B84" s="102">
        <v>75</v>
      </c>
      <c r="C84" s="158" t="str">
        <f t="shared" si="31"/>
        <v/>
      </c>
      <c r="D84" s="158"/>
      <c r="E84" s="86" t="e">
        <f>VLOOKUP($I84,#REF!,3,FALSE)</f>
        <v>#REF!</v>
      </c>
      <c r="F84" s="86" t="e">
        <f>VLOOKUP($I84,#REF!,4,FALSE)</f>
        <v>#REF!</v>
      </c>
      <c r="G84" s="86" t="e">
        <f>VLOOKUP($I84,#REF!,5,FALSE)</f>
        <v>#REF!</v>
      </c>
      <c r="H84" s="86" t="e">
        <f>VLOOKUP($I84,#REF!,6,FALSE)</f>
        <v>#REF!</v>
      </c>
      <c r="I84" s="85"/>
      <c r="J84" s="100" t="e">
        <f t="shared" si="0"/>
        <v>#REF!</v>
      </c>
      <c r="K84" s="25" t="e">
        <f t="shared" si="1"/>
        <v>#REF!</v>
      </c>
      <c r="L84" s="34" t="e">
        <f t="shared" si="25"/>
        <v>#REF!</v>
      </c>
      <c r="M84" s="26" t="e">
        <f t="shared" si="8"/>
        <v>#REF!</v>
      </c>
      <c r="N84" s="102"/>
      <c r="O84" s="27"/>
      <c r="P84" s="102" t="s">
        <v>42</v>
      </c>
      <c r="Q84" s="160" t="e">
        <f t="shared" si="28"/>
        <v>#REF!</v>
      </c>
      <c r="R84" s="160"/>
      <c r="S84" s="94" t="e">
        <f t="shared" si="26"/>
        <v>#REF!</v>
      </c>
      <c r="T84" s="94" t="e">
        <f t="shared" si="29"/>
        <v>#REF!</v>
      </c>
      <c r="U84" s="161" t="str">
        <f t="shared" si="2"/>
        <v/>
      </c>
      <c r="V84" s="161"/>
      <c r="W84" s="71" t="e">
        <f t="shared" si="10"/>
        <v>#REF!</v>
      </c>
      <c r="X84" s="102"/>
      <c r="Y84" s="27"/>
      <c r="Z84" s="61"/>
      <c r="AA84" s="94">
        <f t="shared" si="20"/>
        <v>-0.02</v>
      </c>
      <c r="AB84" s="172" t="str">
        <f t="shared" si="18"/>
        <v/>
      </c>
      <c r="AC84" s="172"/>
      <c r="AD84" s="164" t="str">
        <f t="shared" si="30"/>
        <v/>
      </c>
      <c r="AE84" s="164"/>
      <c r="AF84" s="1">
        <v>1</v>
      </c>
      <c r="AG84" s="1" t="s">
        <v>54</v>
      </c>
      <c r="AH84" s="100" t="s">
        <v>54</v>
      </c>
      <c r="AI84" s="100" t="s">
        <v>54</v>
      </c>
      <c r="AJ84" s="79" t="s">
        <v>90</v>
      </c>
      <c r="AK84" s="78" t="s">
        <v>91</v>
      </c>
      <c r="AM84" s="100" t="e">
        <f t="shared" si="27"/>
        <v>#REF!</v>
      </c>
      <c r="AN84" s="100" t="e">
        <f t="shared" si="21"/>
        <v>#REF!</v>
      </c>
      <c r="AO84" s="100" t="e">
        <f t="shared" si="22"/>
        <v>#REF!</v>
      </c>
      <c r="AP84" s="100" t="e">
        <f t="shared" si="23"/>
        <v>#REF!</v>
      </c>
      <c r="AQ84" s="68" t="e">
        <f t="shared" si="24"/>
        <v>#REF!</v>
      </c>
    </row>
    <row r="85" spans="2:43" ht="15.75" customHeight="1" x14ac:dyDescent="0.2">
      <c r="B85" s="102">
        <v>76</v>
      </c>
      <c r="C85" s="158" t="str">
        <f t="shared" si="31"/>
        <v/>
      </c>
      <c r="D85" s="158"/>
      <c r="E85" s="86" t="e">
        <f>VLOOKUP($I85,#REF!,3,FALSE)</f>
        <v>#REF!</v>
      </c>
      <c r="F85" s="86" t="e">
        <f>VLOOKUP($I85,#REF!,4,FALSE)</f>
        <v>#REF!</v>
      </c>
      <c r="G85" s="86" t="e">
        <f>VLOOKUP($I85,#REF!,5,FALSE)</f>
        <v>#REF!</v>
      </c>
      <c r="H85" s="86" t="e">
        <f>VLOOKUP($I85,#REF!,6,FALSE)</f>
        <v>#REF!</v>
      </c>
      <c r="I85" s="85"/>
      <c r="J85" s="100" t="e">
        <f t="shared" si="0"/>
        <v>#REF!</v>
      </c>
      <c r="K85" s="25" t="e">
        <f t="shared" si="1"/>
        <v>#REF!</v>
      </c>
      <c r="L85" s="34" t="e">
        <f t="shared" si="25"/>
        <v>#REF!</v>
      </c>
      <c r="M85" s="26" t="e">
        <f t="shared" si="8"/>
        <v>#REF!</v>
      </c>
      <c r="N85" s="102"/>
      <c r="O85" s="27"/>
      <c r="P85" s="102" t="s">
        <v>42</v>
      </c>
      <c r="Q85" s="160" t="e">
        <f t="shared" si="28"/>
        <v>#REF!</v>
      </c>
      <c r="R85" s="160"/>
      <c r="S85" s="94" t="e">
        <f t="shared" si="26"/>
        <v>#REF!</v>
      </c>
      <c r="T85" s="94" t="e">
        <f t="shared" si="29"/>
        <v>#REF!</v>
      </c>
      <c r="U85" s="161" t="str">
        <f t="shared" si="2"/>
        <v/>
      </c>
      <c r="V85" s="161"/>
      <c r="W85" s="71" t="e">
        <f t="shared" si="10"/>
        <v>#REF!</v>
      </c>
      <c r="X85" s="102"/>
      <c r="Y85" s="27"/>
      <c r="Z85" s="61"/>
      <c r="AA85" s="94">
        <f t="shared" si="20"/>
        <v>-0.02</v>
      </c>
      <c r="AB85" s="172" t="str">
        <f t="shared" si="18"/>
        <v/>
      </c>
      <c r="AC85" s="172"/>
      <c r="AD85" s="164" t="str">
        <f t="shared" si="30"/>
        <v/>
      </c>
      <c r="AE85" s="164"/>
      <c r="AF85" s="1">
        <v>1</v>
      </c>
      <c r="AG85" s="1">
        <v>1</v>
      </c>
      <c r="AH85" s="100" t="s">
        <v>54</v>
      </c>
      <c r="AI85" s="100" t="s">
        <v>57</v>
      </c>
      <c r="AJ85" s="79" t="s">
        <v>91</v>
      </c>
      <c r="AK85" s="78" t="s">
        <v>90</v>
      </c>
      <c r="AM85" s="100" t="e">
        <f t="shared" si="27"/>
        <v>#REF!</v>
      </c>
      <c r="AN85" s="100" t="e">
        <f t="shared" si="21"/>
        <v>#REF!</v>
      </c>
      <c r="AO85" s="100" t="e">
        <f t="shared" si="22"/>
        <v>#REF!</v>
      </c>
      <c r="AP85" s="100" t="e">
        <f t="shared" si="23"/>
        <v>#REF!</v>
      </c>
      <c r="AQ85" s="68" t="e">
        <f t="shared" si="24"/>
        <v>#REF!</v>
      </c>
    </row>
    <row r="86" spans="2:43" ht="15.75" customHeight="1" x14ac:dyDescent="0.2">
      <c r="B86" s="102">
        <v>77</v>
      </c>
      <c r="C86" s="158" t="str">
        <f t="shared" si="31"/>
        <v/>
      </c>
      <c r="D86" s="158"/>
      <c r="E86" s="86" t="e">
        <f>VLOOKUP($I86,#REF!,3,FALSE)</f>
        <v>#REF!</v>
      </c>
      <c r="F86" s="86" t="e">
        <f>VLOOKUP($I86,#REF!,4,FALSE)</f>
        <v>#REF!</v>
      </c>
      <c r="G86" s="86" t="e">
        <f>VLOOKUP($I86,#REF!,5,FALSE)</f>
        <v>#REF!</v>
      </c>
      <c r="H86" s="86" t="e">
        <f>VLOOKUP($I86,#REF!,6,FALSE)</f>
        <v>#REF!</v>
      </c>
      <c r="I86" s="85"/>
      <c r="J86" s="100" t="e">
        <f t="shared" si="0"/>
        <v>#REF!</v>
      </c>
      <c r="K86" s="25" t="e">
        <f t="shared" si="1"/>
        <v>#REF!</v>
      </c>
      <c r="L86" s="34" t="e">
        <f t="shared" si="25"/>
        <v>#REF!</v>
      </c>
      <c r="M86" s="26" t="e">
        <f t="shared" si="8"/>
        <v>#REF!</v>
      </c>
      <c r="N86" s="102"/>
      <c r="O86" s="27"/>
      <c r="P86" s="102" t="s">
        <v>42</v>
      </c>
      <c r="Q86" s="160" t="e">
        <f t="shared" si="28"/>
        <v>#REF!</v>
      </c>
      <c r="R86" s="160"/>
      <c r="S86" s="94" t="e">
        <f t="shared" si="26"/>
        <v>#REF!</v>
      </c>
      <c r="T86" s="94" t="e">
        <f t="shared" si="29"/>
        <v>#REF!</v>
      </c>
      <c r="U86" s="161" t="str">
        <f t="shared" si="2"/>
        <v/>
      </c>
      <c r="V86" s="161"/>
      <c r="W86" s="71" t="e">
        <f t="shared" si="10"/>
        <v>#REF!</v>
      </c>
      <c r="X86" s="102"/>
      <c r="Y86" s="27"/>
      <c r="Z86" s="61"/>
      <c r="AA86" s="94">
        <f t="shared" si="20"/>
        <v>-0.02</v>
      </c>
      <c r="AB86" s="172" t="str">
        <f t="shared" si="18"/>
        <v/>
      </c>
      <c r="AC86" s="172"/>
      <c r="AD86" s="164" t="str">
        <f t="shared" si="30"/>
        <v/>
      </c>
      <c r="AE86" s="164"/>
      <c r="AF86" s="1">
        <v>1</v>
      </c>
      <c r="AG86" s="1">
        <v>1</v>
      </c>
      <c r="AH86" s="100" t="s">
        <v>54</v>
      </c>
      <c r="AI86" s="100" t="s">
        <v>57</v>
      </c>
      <c r="AJ86" s="79" t="s">
        <v>91</v>
      </c>
      <c r="AK86" s="78" t="s">
        <v>90</v>
      </c>
      <c r="AM86" s="100" t="e">
        <f t="shared" si="27"/>
        <v>#REF!</v>
      </c>
      <c r="AN86" s="100" t="e">
        <f t="shared" si="21"/>
        <v>#REF!</v>
      </c>
      <c r="AO86" s="100" t="e">
        <f t="shared" si="22"/>
        <v>#REF!</v>
      </c>
      <c r="AP86" s="100" t="e">
        <f t="shared" si="23"/>
        <v>#REF!</v>
      </c>
      <c r="AQ86" s="68" t="e">
        <f t="shared" si="24"/>
        <v>#REF!</v>
      </c>
    </row>
    <row r="87" spans="2:43" ht="15.75" customHeight="1" x14ac:dyDescent="0.2">
      <c r="B87" s="102">
        <v>78</v>
      </c>
      <c r="C87" s="158" t="str">
        <f t="shared" si="31"/>
        <v/>
      </c>
      <c r="D87" s="158"/>
      <c r="E87" s="86" t="e">
        <f>VLOOKUP($I87,#REF!,3,FALSE)</f>
        <v>#REF!</v>
      </c>
      <c r="F87" s="86" t="e">
        <f>VLOOKUP($I87,#REF!,4,FALSE)</f>
        <v>#REF!</v>
      </c>
      <c r="G87" s="86" t="e">
        <f>VLOOKUP($I87,#REF!,5,FALSE)</f>
        <v>#REF!</v>
      </c>
      <c r="H87" s="86" t="e">
        <f>VLOOKUP($I87,#REF!,6,FALSE)</f>
        <v>#REF!</v>
      </c>
      <c r="I87" s="85"/>
      <c r="J87" s="100" t="e">
        <f t="shared" si="0"/>
        <v>#REF!</v>
      </c>
      <c r="K87" s="25" t="e">
        <f t="shared" si="1"/>
        <v>#REF!</v>
      </c>
      <c r="L87" s="34" t="e">
        <f t="shared" si="25"/>
        <v>#REF!</v>
      </c>
      <c r="M87" s="26" t="e">
        <f t="shared" si="8"/>
        <v>#REF!</v>
      </c>
      <c r="N87" s="102"/>
      <c r="O87" s="27"/>
      <c r="P87" s="102" t="s">
        <v>41</v>
      </c>
      <c r="Q87" s="160" t="e">
        <f t="shared" si="28"/>
        <v>#REF!</v>
      </c>
      <c r="R87" s="160"/>
      <c r="S87" s="94" t="e">
        <f t="shared" si="26"/>
        <v>#REF!</v>
      </c>
      <c r="T87" s="94" t="e">
        <f t="shared" si="29"/>
        <v>#REF!</v>
      </c>
      <c r="U87" s="161" t="str">
        <f t="shared" si="2"/>
        <v/>
      </c>
      <c r="V87" s="161"/>
      <c r="W87" s="71" t="e">
        <f t="shared" si="10"/>
        <v>#REF!</v>
      </c>
      <c r="X87" s="102"/>
      <c r="Y87" s="27"/>
      <c r="Z87" s="61"/>
      <c r="AA87" s="94">
        <f t="shared" si="20"/>
        <v>0.02</v>
      </c>
      <c r="AB87" s="172" t="str">
        <f t="shared" si="18"/>
        <v/>
      </c>
      <c r="AC87" s="172"/>
      <c r="AD87" s="164" t="str">
        <f t="shared" si="30"/>
        <v/>
      </c>
      <c r="AE87" s="164"/>
      <c r="AF87" s="1">
        <v>1</v>
      </c>
      <c r="AG87" s="1" t="s">
        <v>90</v>
      </c>
      <c r="AH87" s="100" t="s">
        <v>54</v>
      </c>
      <c r="AI87" s="100" t="s">
        <v>57</v>
      </c>
      <c r="AJ87" s="79" t="s">
        <v>54</v>
      </c>
      <c r="AK87" s="78" t="s">
        <v>95</v>
      </c>
      <c r="AM87" s="100" t="e">
        <f t="shared" si="27"/>
        <v>#REF!</v>
      </c>
      <c r="AN87" s="100" t="e">
        <f t="shared" si="21"/>
        <v>#REF!</v>
      </c>
      <c r="AO87" s="100" t="e">
        <f t="shared" si="22"/>
        <v>#REF!</v>
      </c>
      <c r="AP87" s="100" t="e">
        <f t="shared" si="23"/>
        <v>#REF!</v>
      </c>
      <c r="AQ87" s="68" t="e">
        <f t="shared" si="24"/>
        <v>#REF!</v>
      </c>
    </row>
    <row r="88" spans="2:43" ht="15.75" customHeight="1" x14ac:dyDescent="0.2">
      <c r="B88" s="102">
        <v>79</v>
      </c>
      <c r="C88" s="158" t="str">
        <f t="shared" si="31"/>
        <v/>
      </c>
      <c r="D88" s="158"/>
      <c r="E88" s="86" t="e">
        <f>VLOOKUP($I88,#REF!,3,FALSE)</f>
        <v>#REF!</v>
      </c>
      <c r="F88" s="86" t="e">
        <f>VLOOKUP($I88,#REF!,4,FALSE)</f>
        <v>#REF!</v>
      </c>
      <c r="G88" s="86" t="e">
        <f>VLOOKUP($I88,#REF!,5,FALSE)</f>
        <v>#REF!</v>
      </c>
      <c r="H88" s="86" t="e">
        <f>VLOOKUP($I88,#REF!,6,FALSE)</f>
        <v>#REF!</v>
      </c>
      <c r="I88" s="85"/>
      <c r="J88" s="100" t="e">
        <f t="shared" si="0"/>
        <v>#REF!</v>
      </c>
      <c r="K88" s="25" t="e">
        <f t="shared" si="1"/>
        <v>#REF!</v>
      </c>
      <c r="L88" s="34" t="e">
        <f t="shared" si="25"/>
        <v>#REF!</v>
      </c>
      <c r="M88" s="26" t="e">
        <f t="shared" si="8"/>
        <v>#REF!</v>
      </c>
      <c r="N88" s="102"/>
      <c r="O88" s="27"/>
      <c r="P88" s="102" t="s">
        <v>41</v>
      </c>
      <c r="Q88" s="160" t="e">
        <f t="shared" si="28"/>
        <v>#REF!</v>
      </c>
      <c r="R88" s="160"/>
      <c r="S88" s="94" t="e">
        <f t="shared" si="26"/>
        <v>#REF!</v>
      </c>
      <c r="T88" s="94" t="e">
        <f t="shared" si="29"/>
        <v>#REF!</v>
      </c>
      <c r="U88" s="161" t="str">
        <f t="shared" si="2"/>
        <v/>
      </c>
      <c r="V88" s="161"/>
      <c r="W88" s="71" t="e">
        <f t="shared" si="10"/>
        <v>#REF!</v>
      </c>
      <c r="X88" s="102"/>
      <c r="Y88" s="27"/>
      <c r="Z88" s="61"/>
      <c r="AA88" s="94">
        <f t="shared" si="20"/>
        <v>0.02</v>
      </c>
      <c r="AB88" s="172" t="str">
        <f t="shared" si="18"/>
        <v/>
      </c>
      <c r="AC88" s="172"/>
      <c r="AD88" s="164" t="str">
        <f t="shared" si="30"/>
        <v/>
      </c>
      <c r="AE88" s="164"/>
      <c r="AF88" s="1">
        <v>5</v>
      </c>
      <c r="AG88" s="1" t="s">
        <v>90</v>
      </c>
      <c r="AH88" s="100" t="s">
        <v>52</v>
      </c>
      <c r="AI88" s="100" t="s">
        <v>57</v>
      </c>
      <c r="AJ88" s="79" t="s">
        <v>90</v>
      </c>
      <c r="AK88" s="78" t="s">
        <v>54</v>
      </c>
      <c r="AM88" s="100" t="e">
        <f t="shared" si="27"/>
        <v>#REF!</v>
      </c>
      <c r="AN88" s="100" t="e">
        <f t="shared" si="21"/>
        <v>#REF!</v>
      </c>
      <c r="AO88" s="100" t="e">
        <f t="shared" si="22"/>
        <v>#REF!</v>
      </c>
      <c r="AP88" s="100" t="e">
        <f t="shared" si="23"/>
        <v>#REF!</v>
      </c>
      <c r="AQ88" s="68" t="e">
        <f t="shared" si="24"/>
        <v>#REF!</v>
      </c>
    </row>
    <row r="89" spans="2:43" ht="15.75" customHeight="1" x14ac:dyDescent="0.2">
      <c r="B89" s="102">
        <v>80</v>
      </c>
      <c r="C89" s="158" t="str">
        <f t="shared" si="31"/>
        <v/>
      </c>
      <c r="D89" s="158"/>
      <c r="E89" s="86" t="e">
        <f>VLOOKUP($I89,#REF!,3,FALSE)</f>
        <v>#REF!</v>
      </c>
      <c r="F89" s="86" t="e">
        <f>VLOOKUP($I89,#REF!,4,FALSE)</f>
        <v>#REF!</v>
      </c>
      <c r="G89" s="86" t="e">
        <f>VLOOKUP($I89,#REF!,5,FALSE)</f>
        <v>#REF!</v>
      </c>
      <c r="H89" s="86" t="e">
        <f>VLOOKUP($I89,#REF!,6,FALSE)</f>
        <v>#REF!</v>
      </c>
      <c r="I89" s="85"/>
      <c r="J89" s="100" t="e">
        <f t="shared" si="0"/>
        <v>#REF!</v>
      </c>
      <c r="K89" s="25" t="e">
        <f t="shared" si="1"/>
        <v>#REF!</v>
      </c>
      <c r="L89" s="34" t="e">
        <f t="shared" si="25"/>
        <v>#REF!</v>
      </c>
      <c r="M89" s="26" t="e">
        <f t="shared" si="8"/>
        <v>#REF!</v>
      </c>
      <c r="N89" s="102"/>
      <c r="O89" s="27"/>
      <c r="P89" s="102" t="s">
        <v>41</v>
      </c>
      <c r="Q89" s="160" t="e">
        <f t="shared" si="28"/>
        <v>#REF!</v>
      </c>
      <c r="R89" s="160"/>
      <c r="S89" s="94" t="e">
        <f t="shared" si="26"/>
        <v>#REF!</v>
      </c>
      <c r="T89" s="94" t="e">
        <f t="shared" si="29"/>
        <v>#REF!</v>
      </c>
      <c r="U89" s="161" t="str">
        <f t="shared" si="2"/>
        <v/>
      </c>
      <c r="V89" s="161"/>
      <c r="W89" s="71" t="e">
        <f t="shared" si="10"/>
        <v>#REF!</v>
      </c>
      <c r="X89" s="102"/>
      <c r="Y89" s="27"/>
      <c r="Z89" s="61"/>
      <c r="AA89" s="94">
        <f t="shared" si="20"/>
        <v>0.02</v>
      </c>
      <c r="AB89" s="172" t="str">
        <f t="shared" si="18"/>
        <v/>
      </c>
      <c r="AC89" s="172"/>
      <c r="AD89" s="164" t="str">
        <f t="shared" si="30"/>
        <v/>
      </c>
      <c r="AE89" s="164"/>
      <c r="AF89" s="1">
        <v>1</v>
      </c>
      <c r="AG89" s="1" t="s">
        <v>91</v>
      </c>
      <c r="AH89" s="100" t="s">
        <v>54</v>
      </c>
      <c r="AI89" s="40" t="s">
        <v>90</v>
      </c>
      <c r="AJ89" s="79" t="s">
        <v>90</v>
      </c>
      <c r="AK89" s="78" t="s">
        <v>91</v>
      </c>
      <c r="AM89" s="100" t="e">
        <f t="shared" si="27"/>
        <v>#REF!</v>
      </c>
      <c r="AN89" s="100" t="e">
        <f t="shared" si="21"/>
        <v>#REF!</v>
      </c>
      <c r="AO89" s="100" t="e">
        <f t="shared" si="22"/>
        <v>#REF!</v>
      </c>
      <c r="AP89" s="100" t="e">
        <f t="shared" si="23"/>
        <v>#REF!</v>
      </c>
      <c r="AQ89" s="68" t="e">
        <f t="shared" si="24"/>
        <v>#REF!</v>
      </c>
    </row>
    <row r="90" spans="2:43" ht="15.75" customHeight="1" x14ac:dyDescent="0.2">
      <c r="B90" s="102">
        <v>81</v>
      </c>
      <c r="C90" s="158" t="str">
        <f t="shared" si="31"/>
        <v/>
      </c>
      <c r="D90" s="158"/>
      <c r="E90" s="86" t="e">
        <f>VLOOKUP($I90,#REF!,3,FALSE)</f>
        <v>#REF!</v>
      </c>
      <c r="F90" s="86" t="e">
        <f>VLOOKUP($I90,#REF!,4,FALSE)</f>
        <v>#REF!</v>
      </c>
      <c r="G90" s="86" t="e">
        <f>VLOOKUP($I90,#REF!,5,FALSE)</f>
        <v>#REF!</v>
      </c>
      <c r="H90" s="86" t="e">
        <f>VLOOKUP($I90,#REF!,6,FALSE)</f>
        <v>#REF!</v>
      </c>
      <c r="I90" s="85"/>
      <c r="J90" s="100" t="e">
        <f t="shared" si="0"/>
        <v>#REF!</v>
      </c>
      <c r="K90" s="25" t="e">
        <f t="shared" si="1"/>
        <v>#REF!</v>
      </c>
      <c r="L90" s="34" t="e">
        <f t="shared" si="25"/>
        <v>#REF!</v>
      </c>
      <c r="M90" s="26" t="e">
        <f t="shared" si="8"/>
        <v>#REF!</v>
      </c>
      <c r="N90" s="102"/>
      <c r="O90" s="27"/>
      <c r="P90" s="102" t="s">
        <v>41</v>
      </c>
      <c r="Q90" s="160" t="e">
        <f t="shared" si="28"/>
        <v>#REF!</v>
      </c>
      <c r="R90" s="160"/>
      <c r="S90" s="94" t="e">
        <f t="shared" si="26"/>
        <v>#REF!</v>
      </c>
      <c r="T90" s="94" t="e">
        <f t="shared" si="29"/>
        <v>#REF!</v>
      </c>
      <c r="U90" s="161" t="str">
        <f t="shared" si="2"/>
        <v/>
      </c>
      <c r="V90" s="161"/>
      <c r="W90" s="71" t="e">
        <f t="shared" si="10"/>
        <v>#REF!</v>
      </c>
      <c r="X90" s="102"/>
      <c r="Y90" s="27"/>
      <c r="Z90" s="61"/>
      <c r="AA90" s="94">
        <f t="shared" si="20"/>
        <v>0.02</v>
      </c>
      <c r="AB90" s="172" t="str">
        <f t="shared" si="18"/>
        <v/>
      </c>
      <c r="AC90" s="172"/>
      <c r="AD90" s="164" t="str">
        <f t="shared" si="30"/>
        <v/>
      </c>
      <c r="AE90" s="164"/>
      <c r="AF90" s="1">
        <v>1</v>
      </c>
      <c r="AG90" s="1" t="s">
        <v>91</v>
      </c>
      <c r="AH90" s="100" t="s">
        <v>91</v>
      </c>
      <c r="AI90" s="100" t="s">
        <v>57</v>
      </c>
      <c r="AJ90" s="79" t="s">
        <v>91</v>
      </c>
      <c r="AK90" s="78" t="s">
        <v>91</v>
      </c>
      <c r="AM90" s="100" t="e">
        <f t="shared" si="27"/>
        <v>#REF!</v>
      </c>
      <c r="AN90" s="100" t="e">
        <f t="shared" si="21"/>
        <v>#REF!</v>
      </c>
      <c r="AO90" s="100" t="e">
        <f t="shared" si="22"/>
        <v>#REF!</v>
      </c>
      <c r="AP90" s="100" t="e">
        <f t="shared" si="23"/>
        <v>#REF!</v>
      </c>
      <c r="AQ90" s="68" t="e">
        <f t="shared" si="24"/>
        <v>#REF!</v>
      </c>
    </row>
    <row r="91" spans="2:43" ht="15.75" customHeight="1" x14ac:dyDescent="0.2">
      <c r="B91" s="102">
        <v>82</v>
      </c>
      <c r="C91" s="158" t="str">
        <f t="shared" si="31"/>
        <v/>
      </c>
      <c r="D91" s="158"/>
      <c r="E91" s="86" t="e">
        <f>VLOOKUP($I91,#REF!,3,FALSE)</f>
        <v>#REF!</v>
      </c>
      <c r="F91" s="86" t="e">
        <f>VLOOKUP($I91,#REF!,4,FALSE)</f>
        <v>#REF!</v>
      </c>
      <c r="G91" s="86" t="e">
        <f>VLOOKUP($I91,#REF!,5,FALSE)</f>
        <v>#REF!</v>
      </c>
      <c r="H91" s="86" t="e">
        <f>VLOOKUP($I91,#REF!,6,FALSE)</f>
        <v>#REF!</v>
      </c>
      <c r="I91" s="85"/>
      <c r="J91" s="100" t="e">
        <f t="shared" si="0"/>
        <v>#REF!</v>
      </c>
      <c r="K91" s="25" t="e">
        <f t="shared" si="1"/>
        <v>#REF!</v>
      </c>
      <c r="L91" s="34" t="e">
        <f t="shared" si="25"/>
        <v>#REF!</v>
      </c>
      <c r="M91" s="26" t="e">
        <f t="shared" si="8"/>
        <v>#REF!</v>
      </c>
      <c r="N91" s="102"/>
      <c r="O91" s="27"/>
      <c r="P91" s="102" t="s">
        <v>41</v>
      </c>
      <c r="Q91" s="160" t="e">
        <f t="shared" si="28"/>
        <v>#REF!</v>
      </c>
      <c r="R91" s="160"/>
      <c r="S91" s="94" t="e">
        <f t="shared" si="26"/>
        <v>#REF!</v>
      </c>
      <c r="T91" s="94" t="e">
        <f t="shared" si="29"/>
        <v>#REF!</v>
      </c>
      <c r="U91" s="161" t="str">
        <f t="shared" si="2"/>
        <v/>
      </c>
      <c r="V91" s="161"/>
      <c r="W91" s="71" t="e">
        <f t="shared" si="10"/>
        <v>#REF!</v>
      </c>
      <c r="X91" s="102"/>
      <c r="Y91" s="27"/>
      <c r="Z91" s="61"/>
      <c r="AA91" s="94">
        <f t="shared" si="20"/>
        <v>0.02</v>
      </c>
      <c r="AB91" s="172" t="str">
        <f t="shared" si="18"/>
        <v/>
      </c>
      <c r="AC91" s="172"/>
      <c r="AD91" s="164" t="str">
        <f t="shared" si="30"/>
        <v/>
      </c>
      <c r="AE91" s="164"/>
      <c r="AF91" s="1">
        <v>1</v>
      </c>
      <c r="AG91" s="1" t="s">
        <v>91</v>
      </c>
      <c r="AH91" s="100" t="s">
        <v>54</v>
      </c>
      <c r="AI91" s="100" t="s">
        <v>57</v>
      </c>
      <c r="AJ91" s="79" t="s">
        <v>91</v>
      </c>
      <c r="AK91" s="78" t="s">
        <v>94</v>
      </c>
      <c r="AM91" s="100" t="e">
        <f t="shared" si="27"/>
        <v>#REF!</v>
      </c>
      <c r="AN91" s="100" t="e">
        <f t="shared" si="21"/>
        <v>#REF!</v>
      </c>
      <c r="AO91" s="100" t="e">
        <f t="shared" si="22"/>
        <v>#REF!</v>
      </c>
      <c r="AP91" s="100" t="e">
        <f t="shared" si="23"/>
        <v>#REF!</v>
      </c>
      <c r="AQ91" s="68" t="e">
        <f t="shared" si="24"/>
        <v>#REF!</v>
      </c>
    </row>
    <row r="92" spans="2:43" ht="15.75" customHeight="1" x14ac:dyDescent="0.2">
      <c r="B92" s="102">
        <v>83</v>
      </c>
      <c r="C92" s="158" t="str">
        <f t="shared" si="31"/>
        <v/>
      </c>
      <c r="D92" s="158"/>
      <c r="E92" s="86" t="e">
        <f>VLOOKUP($I92,#REF!,3,FALSE)</f>
        <v>#REF!</v>
      </c>
      <c r="F92" s="86" t="e">
        <f>VLOOKUP($I92,#REF!,4,FALSE)</f>
        <v>#REF!</v>
      </c>
      <c r="G92" s="86" t="e">
        <f>VLOOKUP($I92,#REF!,5,FALSE)</f>
        <v>#REF!</v>
      </c>
      <c r="H92" s="86" t="e">
        <f>VLOOKUP($I92,#REF!,6,FALSE)</f>
        <v>#REF!</v>
      </c>
      <c r="I92" s="85"/>
      <c r="J92" s="100" t="e">
        <f t="shared" si="0"/>
        <v>#REF!</v>
      </c>
      <c r="K92" s="25" t="e">
        <f t="shared" si="1"/>
        <v>#REF!</v>
      </c>
      <c r="L92" s="34" t="e">
        <f t="shared" si="25"/>
        <v>#REF!</v>
      </c>
      <c r="M92" s="26" t="e">
        <f t="shared" si="8"/>
        <v>#REF!</v>
      </c>
      <c r="N92" s="102"/>
      <c r="O92" s="27"/>
      <c r="P92" s="102" t="s">
        <v>42</v>
      </c>
      <c r="Q92" s="160" t="e">
        <f t="shared" si="28"/>
        <v>#REF!</v>
      </c>
      <c r="R92" s="160"/>
      <c r="S92" s="94" t="e">
        <f t="shared" si="26"/>
        <v>#REF!</v>
      </c>
      <c r="T92" s="94" t="e">
        <f t="shared" si="29"/>
        <v>#REF!</v>
      </c>
      <c r="U92" s="161" t="str">
        <f t="shared" si="2"/>
        <v/>
      </c>
      <c r="V92" s="161"/>
      <c r="W92" s="71" t="e">
        <f t="shared" si="10"/>
        <v>#REF!</v>
      </c>
      <c r="X92" s="102"/>
      <c r="Y92" s="27"/>
      <c r="Z92" s="61"/>
      <c r="AA92" s="94">
        <f t="shared" si="20"/>
        <v>-0.02</v>
      </c>
      <c r="AB92" s="172" t="str">
        <f t="shared" si="18"/>
        <v/>
      </c>
      <c r="AC92" s="172"/>
      <c r="AD92" s="164" t="str">
        <f t="shared" si="30"/>
        <v/>
      </c>
      <c r="AE92" s="164"/>
      <c r="AF92" s="1">
        <v>2</v>
      </c>
      <c r="AH92" s="100" t="s">
        <v>54</v>
      </c>
      <c r="AI92" s="100" t="s">
        <v>54</v>
      </c>
      <c r="AM92" s="100" t="e">
        <f t="shared" si="27"/>
        <v>#REF!</v>
      </c>
      <c r="AN92" s="100" t="e">
        <f t="shared" si="21"/>
        <v>#REF!</v>
      </c>
      <c r="AO92" s="100" t="e">
        <f t="shared" si="22"/>
        <v>#REF!</v>
      </c>
      <c r="AP92" s="100" t="e">
        <f t="shared" si="23"/>
        <v>#REF!</v>
      </c>
      <c r="AQ92" s="68" t="e">
        <f t="shared" si="24"/>
        <v>#REF!</v>
      </c>
    </row>
    <row r="93" spans="2:43" ht="15.75" customHeight="1" x14ac:dyDescent="0.2">
      <c r="B93" s="102">
        <v>84</v>
      </c>
      <c r="C93" s="158" t="str">
        <f t="shared" si="31"/>
        <v/>
      </c>
      <c r="D93" s="158"/>
      <c r="E93" s="86" t="e">
        <f>VLOOKUP($I93,#REF!,3,FALSE)</f>
        <v>#REF!</v>
      </c>
      <c r="F93" s="86" t="e">
        <f>VLOOKUP($I93,#REF!,4,FALSE)</f>
        <v>#REF!</v>
      </c>
      <c r="G93" s="86" t="e">
        <f>VLOOKUP($I93,#REF!,5,FALSE)</f>
        <v>#REF!</v>
      </c>
      <c r="H93" s="86" t="e">
        <f>VLOOKUP($I93,#REF!,6,FALSE)</f>
        <v>#REF!</v>
      </c>
      <c r="I93" s="85"/>
      <c r="J93" s="100" t="e">
        <f t="shared" si="0"/>
        <v>#REF!</v>
      </c>
      <c r="K93" s="25" t="e">
        <f t="shared" si="1"/>
        <v>#REF!</v>
      </c>
      <c r="L93" s="34" t="e">
        <f t="shared" si="25"/>
        <v>#REF!</v>
      </c>
      <c r="M93" s="26" t="e">
        <f t="shared" si="8"/>
        <v>#REF!</v>
      </c>
      <c r="N93" s="102"/>
      <c r="O93" s="27"/>
      <c r="P93" s="102" t="s">
        <v>42</v>
      </c>
      <c r="Q93" s="160" t="e">
        <f t="shared" si="28"/>
        <v>#REF!</v>
      </c>
      <c r="R93" s="160"/>
      <c r="S93" s="94" t="e">
        <f t="shared" si="26"/>
        <v>#REF!</v>
      </c>
      <c r="T93" s="94" t="e">
        <f t="shared" si="29"/>
        <v>#REF!</v>
      </c>
      <c r="U93" s="161" t="str">
        <f t="shared" si="2"/>
        <v/>
      </c>
      <c r="V93" s="161"/>
      <c r="W93" s="71" t="e">
        <f t="shared" si="10"/>
        <v>#REF!</v>
      </c>
      <c r="X93" s="102"/>
      <c r="Y93" s="27"/>
      <c r="Z93" s="61"/>
      <c r="AA93" s="94">
        <f t="shared" si="20"/>
        <v>-0.02</v>
      </c>
      <c r="AB93" s="172" t="str">
        <f t="shared" si="18"/>
        <v/>
      </c>
      <c r="AC93" s="172"/>
      <c r="AD93" s="164" t="str">
        <f t="shared" si="30"/>
        <v/>
      </c>
      <c r="AE93" s="164"/>
      <c r="AF93" s="1">
        <v>1</v>
      </c>
      <c r="AH93" s="100" t="s">
        <v>54</v>
      </c>
      <c r="AI93" s="100" t="s">
        <v>54</v>
      </c>
      <c r="AM93" s="100" t="e">
        <f t="shared" si="27"/>
        <v>#REF!</v>
      </c>
      <c r="AN93" s="100" t="e">
        <f t="shared" si="21"/>
        <v>#REF!</v>
      </c>
      <c r="AO93" s="100" t="e">
        <f t="shared" si="22"/>
        <v>#REF!</v>
      </c>
      <c r="AP93" s="100" t="e">
        <f t="shared" si="23"/>
        <v>#REF!</v>
      </c>
      <c r="AQ93" s="68" t="e">
        <f t="shared" si="24"/>
        <v>#REF!</v>
      </c>
    </row>
    <row r="94" spans="2:43" ht="15.75" customHeight="1" x14ac:dyDescent="0.2">
      <c r="B94" s="102">
        <v>85</v>
      </c>
      <c r="C94" s="158" t="str">
        <f t="shared" si="31"/>
        <v/>
      </c>
      <c r="D94" s="158"/>
      <c r="E94" s="86" t="e">
        <f>VLOOKUP($I94,#REF!,3,FALSE)</f>
        <v>#REF!</v>
      </c>
      <c r="F94" s="86" t="e">
        <f>VLOOKUP($I94,#REF!,4,FALSE)</f>
        <v>#REF!</v>
      </c>
      <c r="G94" s="86" t="e">
        <f>VLOOKUP($I94,#REF!,5,FALSE)</f>
        <v>#REF!</v>
      </c>
      <c r="H94" s="86" t="e">
        <f>VLOOKUP($I94,#REF!,6,FALSE)</f>
        <v>#REF!</v>
      </c>
      <c r="I94" s="85"/>
      <c r="J94" s="100" t="e">
        <f t="shared" si="0"/>
        <v>#REF!</v>
      </c>
      <c r="K94" s="25" t="e">
        <f t="shared" si="1"/>
        <v>#REF!</v>
      </c>
      <c r="L94" s="34" t="e">
        <f t="shared" si="25"/>
        <v>#REF!</v>
      </c>
      <c r="M94" s="26" t="e">
        <f t="shared" si="8"/>
        <v>#REF!</v>
      </c>
      <c r="N94" s="102"/>
      <c r="O94" s="27"/>
      <c r="P94" s="102" t="s">
        <v>41</v>
      </c>
      <c r="Q94" s="160" t="e">
        <f t="shared" si="28"/>
        <v>#REF!</v>
      </c>
      <c r="R94" s="160"/>
      <c r="S94" s="94" t="e">
        <f t="shared" si="26"/>
        <v>#REF!</v>
      </c>
      <c r="T94" s="94" t="e">
        <f t="shared" si="29"/>
        <v>#REF!</v>
      </c>
      <c r="U94" s="161" t="str">
        <f t="shared" si="2"/>
        <v/>
      </c>
      <c r="V94" s="161"/>
      <c r="W94" s="71" t="e">
        <f t="shared" si="10"/>
        <v>#REF!</v>
      </c>
      <c r="X94" s="102"/>
      <c r="Y94" s="27"/>
      <c r="Z94" s="61"/>
      <c r="AA94" s="94">
        <f t="shared" si="20"/>
        <v>0.02</v>
      </c>
      <c r="AB94" s="172" t="str">
        <f t="shared" si="18"/>
        <v/>
      </c>
      <c r="AC94" s="172"/>
      <c r="AD94" s="164" t="str">
        <f t="shared" si="30"/>
        <v/>
      </c>
      <c r="AE94" s="164"/>
      <c r="AF94" s="1">
        <v>2</v>
      </c>
      <c r="AH94" s="100" t="s">
        <v>52</v>
      </c>
      <c r="AI94" s="100" t="s">
        <v>54</v>
      </c>
      <c r="AM94" s="100" t="e">
        <f t="shared" si="27"/>
        <v>#REF!</v>
      </c>
      <c r="AN94" s="100" t="e">
        <f t="shared" si="21"/>
        <v>#REF!</v>
      </c>
      <c r="AO94" s="100" t="e">
        <f t="shared" si="22"/>
        <v>#REF!</v>
      </c>
      <c r="AP94" s="100" t="e">
        <f t="shared" si="23"/>
        <v>#REF!</v>
      </c>
      <c r="AQ94" s="68" t="e">
        <f t="shared" si="24"/>
        <v>#REF!</v>
      </c>
    </row>
    <row r="95" spans="2:43" ht="15.75" customHeight="1" x14ac:dyDescent="0.2">
      <c r="B95" s="102">
        <v>86</v>
      </c>
      <c r="C95" s="158" t="str">
        <f t="shared" si="31"/>
        <v/>
      </c>
      <c r="D95" s="158"/>
      <c r="E95" s="86" t="e">
        <f>VLOOKUP($I95,#REF!,3,FALSE)</f>
        <v>#REF!</v>
      </c>
      <c r="F95" s="86" t="e">
        <f>VLOOKUP($I95,#REF!,4,FALSE)</f>
        <v>#REF!</v>
      </c>
      <c r="G95" s="86" t="e">
        <f>VLOOKUP($I95,#REF!,5,FALSE)</f>
        <v>#REF!</v>
      </c>
      <c r="H95" s="86" t="e">
        <f>VLOOKUP($I95,#REF!,6,FALSE)</f>
        <v>#REF!</v>
      </c>
      <c r="I95" s="85"/>
      <c r="J95" s="100" t="e">
        <f t="shared" si="0"/>
        <v>#REF!</v>
      </c>
      <c r="K95" s="25" t="e">
        <f t="shared" si="1"/>
        <v>#REF!</v>
      </c>
      <c r="L95" s="34" t="e">
        <f t="shared" si="25"/>
        <v>#REF!</v>
      </c>
      <c r="M95" s="26" t="e">
        <f t="shared" si="8"/>
        <v>#REF!</v>
      </c>
      <c r="N95" s="102"/>
      <c r="O95" s="27"/>
      <c r="P95" s="102" t="s">
        <v>41</v>
      </c>
      <c r="Q95" s="160" t="e">
        <f t="shared" si="28"/>
        <v>#REF!</v>
      </c>
      <c r="R95" s="160"/>
      <c r="S95" s="94" t="e">
        <f t="shared" si="26"/>
        <v>#REF!</v>
      </c>
      <c r="T95" s="94" t="e">
        <f t="shared" si="29"/>
        <v>#REF!</v>
      </c>
      <c r="U95" s="161" t="str">
        <f t="shared" si="2"/>
        <v/>
      </c>
      <c r="V95" s="161"/>
      <c r="W95" s="71" t="e">
        <f t="shared" si="10"/>
        <v>#REF!</v>
      </c>
      <c r="X95" s="102"/>
      <c r="Y95" s="27"/>
      <c r="Z95" s="61"/>
      <c r="AA95" s="94">
        <f t="shared" si="20"/>
        <v>0.02</v>
      </c>
      <c r="AB95" s="172" t="str">
        <f t="shared" si="18"/>
        <v/>
      </c>
      <c r="AC95" s="172"/>
      <c r="AD95" s="164" t="str">
        <f t="shared" si="30"/>
        <v/>
      </c>
      <c r="AE95" s="164"/>
      <c r="AF95" s="1">
        <v>1</v>
      </c>
      <c r="AH95" s="100" t="s">
        <v>54</v>
      </c>
      <c r="AI95" s="100" t="s">
        <v>54</v>
      </c>
      <c r="AM95" s="100" t="e">
        <f t="shared" si="27"/>
        <v>#REF!</v>
      </c>
      <c r="AN95" s="100" t="e">
        <f t="shared" si="21"/>
        <v>#REF!</v>
      </c>
      <c r="AO95" s="100" t="e">
        <f t="shared" si="22"/>
        <v>#REF!</v>
      </c>
      <c r="AP95" s="100" t="e">
        <f t="shared" si="23"/>
        <v>#REF!</v>
      </c>
      <c r="AQ95" s="68" t="e">
        <f t="shared" si="24"/>
        <v>#REF!</v>
      </c>
    </row>
    <row r="96" spans="2:43" ht="15.75" customHeight="1" x14ac:dyDescent="0.2">
      <c r="B96" s="102">
        <v>87</v>
      </c>
      <c r="C96" s="158" t="str">
        <f t="shared" si="31"/>
        <v/>
      </c>
      <c r="D96" s="158"/>
      <c r="E96" s="86" t="e">
        <f>VLOOKUP($I96,#REF!,3,FALSE)</f>
        <v>#REF!</v>
      </c>
      <c r="F96" s="86" t="e">
        <f>VLOOKUP($I96,#REF!,4,FALSE)</f>
        <v>#REF!</v>
      </c>
      <c r="G96" s="86" t="e">
        <f>VLOOKUP($I96,#REF!,5,FALSE)</f>
        <v>#REF!</v>
      </c>
      <c r="H96" s="86" t="e">
        <f>VLOOKUP($I96,#REF!,6,FALSE)</f>
        <v>#REF!</v>
      </c>
      <c r="I96" s="85"/>
      <c r="J96" s="100" t="e">
        <f t="shared" si="0"/>
        <v>#REF!</v>
      </c>
      <c r="K96" s="25" t="e">
        <f t="shared" si="1"/>
        <v>#REF!</v>
      </c>
      <c r="L96" s="34" t="e">
        <f t="shared" si="25"/>
        <v>#REF!</v>
      </c>
      <c r="M96" s="26" t="e">
        <f t="shared" si="8"/>
        <v>#REF!</v>
      </c>
      <c r="N96" s="102"/>
      <c r="O96" s="27"/>
      <c r="P96" s="102" t="s">
        <v>42</v>
      </c>
      <c r="Q96" s="160" t="e">
        <f t="shared" si="28"/>
        <v>#REF!</v>
      </c>
      <c r="R96" s="160"/>
      <c r="S96" s="94" t="e">
        <f t="shared" si="26"/>
        <v>#REF!</v>
      </c>
      <c r="T96" s="94" t="e">
        <f t="shared" si="29"/>
        <v>#REF!</v>
      </c>
      <c r="U96" s="161" t="str">
        <f t="shared" si="2"/>
        <v/>
      </c>
      <c r="V96" s="161"/>
      <c r="W96" s="71" t="e">
        <f t="shared" si="10"/>
        <v>#REF!</v>
      </c>
      <c r="X96" s="102"/>
      <c r="Y96" s="27"/>
      <c r="Z96" s="61"/>
      <c r="AA96" s="94">
        <f t="shared" si="20"/>
        <v>-0.02</v>
      </c>
      <c r="AB96" s="172" t="str">
        <f t="shared" si="18"/>
        <v/>
      </c>
      <c r="AC96" s="172"/>
      <c r="AD96" s="164" t="str">
        <f t="shared" si="30"/>
        <v/>
      </c>
      <c r="AE96" s="164"/>
      <c r="AF96" s="1">
        <v>1</v>
      </c>
      <c r="AH96" s="100" t="s">
        <v>54</v>
      </c>
      <c r="AI96" s="100" t="s">
        <v>57</v>
      </c>
      <c r="AM96" s="100" t="e">
        <f t="shared" si="27"/>
        <v>#REF!</v>
      </c>
      <c r="AN96" s="100" t="e">
        <f t="shared" si="21"/>
        <v>#REF!</v>
      </c>
      <c r="AO96" s="100" t="e">
        <f t="shared" si="22"/>
        <v>#REF!</v>
      </c>
      <c r="AP96" s="100" t="e">
        <f t="shared" si="23"/>
        <v>#REF!</v>
      </c>
      <c r="AQ96" s="68" t="e">
        <f t="shared" si="24"/>
        <v>#REF!</v>
      </c>
    </row>
    <row r="97" spans="2:43" ht="15.75" customHeight="1" x14ac:dyDescent="0.2">
      <c r="B97" s="102">
        <v>88</v>
      </c>
      <c r="C97" s="158" t="str">
        <f t="shared" si="31"/>
        <v/>
      </c>
      <c r="D97" s="158"/>
      <c r="E97" s="86" t="e">
        <f>VLOOKUP($I97,#REF!,3,FALSE)</f>
        <v>#REF!</v>
      </c>
      <c r="F97" s="86" t="e">
        <f>VLOOKUP($I97,#REF!,4,FALSE)</f>
        <v>#REF!</v>
      </c>
      <c r="G97" s="86" t="e">
        <f>VLOOKUP($I97,#REF!,5,FALSE)</f>
        <v>#REF!</v>
      </c>
      <c r="H97" s="86" t="e">
        <f>VLOOKUP($I97,#REF!,6,FALSE)</f>
        <v>#REF!</v>
      </c>
      <c r="I97" s="85"/>
      <c r="J97" s="100" t="e">
        <f t="shared" si="0"/>
        <v>#REF!</v>
      </c>
      <c r="K97" s="25" t="e">
        <f t="shared" si="1"/>
        <v>#REF!</v>
      </c>
      <c r="L97" s="34" t="e">
        <f t="shared" si="25"/>
        <v>#REF!</v>
      </c>
      <c r="M97" s="26" t="e">
        <f t="shared" si="8"/>
        <v>#REF!</v>
      </c>
      <c r="N97" s="102"/>
      <c r="O97" s="27"/>
      <c r="P97" s="102" t="s">
        <v>42</v>
      </c>
      <c r="Q97" s="160" t="e">
        <f t="shared" si="28"/>
        <v>#REF!</v>
      </c>
      <c r="R97" s="160"/>
      <c r="S97" s="94" t="e">
        <f t="shared" si="26"/>
        <v>#REF!</v>
      </c>
      <c r="T97" s="94" t="e">
        <f t="shared" si="29"/>
        <v>#REF!</v>
      </c>
      <c r="U97" s="161" t="str">
        <f t="shared" si="2"/>
        <v/>
      </c>
      <c r="V97" s="161"/>
      <c r="W97" s="71" t="e">
        <f t="shared" si="10"/>
        <v>#REF!</v>
      </c>
      <c r="X97" s="102"/>
      <c r="Y97" s="27"/>
      <c r="Z97" s="61"/>
      <c r="AA97" s="94">
        <f t="shared" si="20"/>
        <v>-0.02</v>
      </c>
      <c r="AB97" s="172" t="str">
        <f t="shared" si="18"/>
        <v/>
      </c>
      <c r="AC97" s="172"/>
      <c r="AD97" s="164" t="str">
        <f t="shared" si="30"/>
        <v/>
      </c>
      <c r="AE97" s="164"/>
      <c r="AF97" s="1">
        <v>2</v>
      </c>
      <c r="AH97" s="100" t="s">
        <v>54</v>
      </c>
      <c r="AI97" s="100" t="s">
        <v>57</v>
      </c>
      <c r="AM97" s="100" t="e">
        <f t="shared" si="27"/>
        <v>#REF!</v>
      </c>
      <c r="AN97" s="100" t="e">
        <f t="shared" si="21"/>
        <v>#REF!</v>
      </c>
      <c r="AO97" s="100" t="e">
        <f t="shared" si="22"/>
        <v>#REF!</v>
      </c>
      <c r="AP97" s="100" t="e">
        <f t="shared" si="23"/>
        <v>#REF!</v>
      </c>
      <c r="AQ97" s="68" t="e">
        <f t="shared" si="24"/>
        <v>#REF!</v>
      </c>
    </row>
    <row r="98" spans="2:43" ht="15.75" customHeight="1" x14ac:dyDescent="0.2">
      <c r="B98" s="102">
        <v>89</v>
      </c>
      <c r="C98" s="158" t="str">
        <f t="shared" si="31"/>
        <v/>
      </c>
      <c r="D98" s="158"/>
      <c r="E98" s="86" t="e">
        <f>VLOOKUP($I98,#REF!,3,FALSE)</f>
        <v>#REF!</v>
      </c>
      <c r="F98" s="86" t="e">
        <f>VLOOKUP($I98,#REF!,4,FALSE)</f>
        <v>#REF!</v>
      </c>
      <c r="G98" s="86" t="e">
        <f>VLOOKUP($I98,#REF!,5,FALSE)</f>
        <v>#REF!</v>
      </c>
      <c r="H98" s="86" t="e">
        <f>VLOOKUP($I98,#REF!,6,FALSE)</f>
        <v>#REF!</v>
      </c>
      <c r="I98" s="85"/>
      <c r="J98" s="100" t="e">
        <f t="shared" si="0"/>
        <v>#REF!</v>
      </c>
      <c r="K98" s="25" t="e">
        <f t="shared" si="1"/>
        <v>#REF!</v>
      </c>
      <c r="L98" s="34" t="e">
        <f t="shared" si="25"/>
        <v>#REF!</v>
      </c>
      <c r="M98" s="26" t="e">
        <f t="shared" si="8"/>
        <v>#REF!</v>
      </c>
      <c r="N98" s="102"/>
      <c r="O98" s="27"/>
      <c r="P98" s="102" t="s">
        <v>42</v>
      </c>
      <c r="Q98" s="160" t="e">
        <f t="shared" si="28"/>
        <v>#REF!</v>
      </c>
      <c r="R98" s="160"/>
      <c r="S98" s="94" t="e">
        <f t="shared" si="26"/>
        <v>#REF!</v>
      </c>
      <c r="T98" s="94" t="e">
        <f t="shared" si="29"/>
        <v>#REF!</v>
      </c>
      <c r="U98" s="161" t="str">
        <f t="shared" si="2"/>
        <v/>
      </c>
      <c r="V98" s="161"/>
      <c r="W98" s="71" t="e">
        <f t="shared" si="10"/>
        <v>#REF!</v>
      </c>
      <c r="X98" s="102"/>
      <c r="Y98" s="27"/>
      <c r="Z98" s="61"/>
      <c r="AA98" s="94">
        <f t="shared" si="20"/>
        <v>-0.02</v>
      </c>
      <c r="AB98" s="172" t="str">
        <f t="shared" si="18"/>
        <v/>
      </c>
      <c r="AC98" s="172"/>
      <c r="AD98" s="164" t="str">
        <f t="shared" si="30"/>
        <v/>
      </c>
      <c r="AE98" s="164"/>
      <c r="AF98" s="1">
        <v>1</v>
      </c>
      <c r="AH98" s="100" t="s">
        <v>54</v>
      </c>
      <c r="AI98" s="100" t="s">
        <v>54</v>
      </c>
      <c r="AM98" s="100" t="e">
        <f t="shared" si="27"/>
        <v>#REF!</v>
      </c>
      <c r="AN98" s="100" t="e">
        <f t="shared" si="21"/>
        <v>#REF!</v>
      </c>
      <c r="AO98" s="100" t="e">
        <f t="shared" si="22"/>
        <v>#REF!</v>
      </c>
      <c r="AP98" s="100" t="e">
        <f t="shared" si="23"/>
        <v>#REF!</v>
      </c>
      <c r="AQ98" s="68" t="e">
        <f t="shared" si="24"/>
        <v>#REF!</v>
      </c>
    </row>
    <row r="99" spans="2:43" ht="15.75" customHeight="1" x14ac:dyDescent="0.2">
      <c r="B99" s="102">
        <v>90</v>
      </c>
      <c r="C99" s="158" t="str">
        <f t="shared" si="31"/>
        <v/>
      </c>
      <c r="D99" s="158"/>
      <c r="E99" s="86" t="e">
        <f>VLOOKUP($I99,#REF!,3,FALSE)</f>
        <v>#REF!</v>
      </c>
      <c r="F99" s="86" t="e">
        <f>VLOOKUP($I99,#REF!,4,FALSE)</f>
        <v>#REF!</v>
      </c>
      <c r="G99" s="86" t="e">
        <f>VLOOKUP($I99,#REF!,5,FALSE)</f>
        <v>#REF!</v>
      </c>
      <c r="H99" s="86" t="e">
        <f>VLOOKUP($I99,#REF!,6,FALSE)</f>
        <v>#REF!</v>
      </c>
      <c r="I99" s="85"/>
      <c r="J99" s="100" t="e">
        <f t="shared" si="0"/>
        <v>#REF!</v>
      </c>
      <c r="K99" s="25" t="e">
        <f t="shared" si="1"/>
        <v>#REF!</v>
      </c>
      <c r="L99" s="34" t="e">
        <f t="shared" si="25"/>
        <v>#REF!</v>
      </c>
      <c r="M99" s="26" t="e">
        <f>IF(L99&gt;=J99*3,"OK","NG")</f>
        <v>#REF!</v>
      </c>
      <c r="N99" s="102"/>
      <c r="O99" s="27"/>
      <c r="P99" s="102" t="s">
        <v>42</v>
      </c>
      <c r="Q99" s="160" t="e">
        <f t="shared" si="28"/>
        <v>#REF!</v>
      </c>
      <c r="R99" s="160"/>
      <c r="S99" s="94" t="e">
        <f t="shared" si="26"/>
        <v>#REF!</v>
      </c>
      <c r="T99" s="94" t="e">
        <f t="shared" si="29"/>
        <v>#REF!</v>
      </c>
      <c r="U99" s="161" t="str">
        <f t="shared" si="2"/>
        <v/>
      </c>
      <c r="V99" s="161"/>
      <c r="W99" s="71" t="e">
        <f t="shared" si="10"/>
        <v>#REF!</v>
      </c>
      <c r="X99" s="102"/>
      <c r="Y99" s="27"/>
      <c r="Z99" s="61"/>
      <c r="AA99" s="94">
        <f t="shared" si="20"/>
        <v>-0.02</v>
      </c>
      <c r="AB99" s="172" t="str">
        <f t="shared" si="18"/>
        <v/>
      </c>
      <c r="AC99" s="172"/>
      <c r="AD99" s="164" t="str">
        <f t="shared" si="30"/>
        <v/>
      </c>
      <c r="AE99" s="164"/>
      <c r="AF99" s="1">
        <v>1</v>
      </c>
      <c r="AH99" s="100" t="s">
        <v>54</v>
      </c>
      <c r="AI99" s="100" t="s">
        <v>54</v>
      </c>
      <c r="AM99" s="100" t="e">
        <f t="shared" si="27"/>
        <v>#REF!</v>
      </c>
      <c r="AN99" s="100" t="e">
        <f t="shared" si="21"/>
        <v>#REF!</v>
      </c>
      <c r="AO99" s="100" t="e">
        <f t="shared" si="22"/>
        <v>#REF!</v>
      </c>
      <c r="AP99" s="100" t="e">
        <f t="shared" si="23"/>
        <v>#REF!</v>
      </c>
      <c r="AQ99" s="68" t="e">
        <f t="shared" si="24"/>
        <v>#REF!</v>
      </c>
    </row>
    <row r="100" spans="2:43" ht="15.75" customHeight="1" x14ac:dyDescent="0.2">
      <c r="B100" s="102">
        <v>91</v>
      </c>
      <c r="C100" s="158" t="str">
        <f t="shared" si="31"/>
        <v/>
      </c>
      <c r="D100" s="158"/>
      <c r="E100" s="86" t="e">
        <f>VLOOKUP($I100,#REF!,3,FALSE)</f>
        <v>#REF!</v>
      </c>
      <c r="F100" s="86" t="e">
        <f>VLOOKUP($I100,#REF!,4,FALSE)</f>
        <v>#REF!</v>
      </c>
      <c r="G100" s="86" t="e">
        <f>VLOOKUP($I100,#REF!,5,FALSE)</f>
        <v>#REF!</v>
      </c>
      <c r="H100" s="86" t="e">
        <f>VLOOKUP($I100,#REF!,6,FALSE)</f>
        <v>#REF!</v>
      </c>
      <c r="I100" s="85"/>
      <c r="J100" s="100" t="e">
        <f t="shared" si="0"/>
        <v>#REF!</v>
      </c>
      <c r="K100" s="25" t="e">
        <f t="shared" si="1"/>
        <v>#REF!</v>
      </c>
      <c r="L100" s="34" t="e">
        <f t="shared" si="25"/>
        <v>#REF!</v>
      </c>
      <c r="M100" s="26" t="e">
        <f t="shared" si="8"/>
        <v>#REF!</v>
      </c>
      <c r="N100" s="102"/>
      <c r="O100" s="27"/>
      <c r="P100" s="102" t="s">
        <v>42</v>
      </c>
      <c r="Q100" s="160" t="e">
        <f t="shared" si="28"/>
        <v>#REF!</v>
      </c>
      <c r="R100" s="160"/>
      <c r="S100" s="94" t="e">
        <f t="shared" si="26"/>
        <v>#REF!</v>
      </c>
      <c r="T100" s="94" t="e">
        <f t="shared" si="29"/>
        <v>#REF!</v>
      </c>
      <c r="U100" s="161" t="str">
        <f t="shared" si="2"/>
        <v/>
      </c>
      <c r="V100" s="161"/>
      <c r="W100" s="71" t="e">
        <f t="shared" si="10"/>
        <v>#REF!</v>
      </c>
      <c r="X100" s="102"/>
      <c r="Y100" s="27"/>
      <c r="Z100" s="61"/>
      <c r="AA100" s="94">
        <f t="shared" si="20"/>
        <v>-0.02</v>
      </c>
      <c r="AB100" s="172" t="str">
        <f t="shared" si="18"/>
        <v/>
      </c>
      <c r="AC100" s="172"/>
      <c r="AD100" s="164" t="str">
        <f t="shared" si="30"/>
        <v/>
      </c>
      <c r="AE100" s="164"/>
      <c r="AF100" s="1">
        <v>2</v>
      </c>
      <c r="AH100" s="100" t="s">
        <v>54</v>
      </c>
      <c r="AI100" s="100" t="s">
        <v>52</v>
      </c>
      <c r="AM100" s="100" t="e">
        <f t="shared" si="27"/>
        <v>#REF!</v>
      </c>
      <c r="AN100" s="100" t="e">
        <f t="shared" si="21"/>
        <v>#REF!</v>
      </c>
      <c r="AO100" s="100" t="e">
        <f t="shared" si="22"/>
        <v>#REF!</v>
      </c>
      <c r="AP100" s="100" t="e">
        <f t="shared" si="23"/>
        <v>#REF!</v>
      </c>
      <c r="AQ100" s="68" t="e">
        <f t="shared" si="24"/>
        <v>#REF!</v>
      </c>
    </row>
    <row r="101" spans="2:43" ht="15.75" customHeight="1" x14ac:dyDescent="0.2">
      <c r="B101" s="102">
        <v>92</v>
      </c>
      <c r="C101" s="158" t="str">
        <f t="shared" si="31"/>
        <v/>
      </c>
      <c r="D101" s="158"/>
      <c r="E101" s="86" t="e">
        <f>VLOOKUP($I101,#REF!,3,FALSE)</f>
        <v>#REF!</v>
      </c>
      <c r="F101" s="86" t="e">
        <f>VLOOKUP($I101,#REF!,4,FALSE)</f>
        <v>#REF!</v>
      </c>
      <c r="G101" s="86" t="e">
        <f>VLOOKUP($I101,#REF!,5,FALSE)</f>
        <v>#REF!</v>
      </c>
      <c r="H101" s="86" t="e">
        <f>VLOOKUP($I101,#REF!,6,FALSE)</f>
        <v>#REF!</v>
      </c>
      <c r="I101" s="85"/>
      <c r="J101" s="100" t="e">
        <f t="shared" si="0"/>
        <v>#REF!</v>
      </c>
      <c r="K101" s="25" t="e">
        <f t="shared" si="1"/>
        <v>#REF!</v>
      </c>
      <c r="L101" s="34" t="e">
        <f t="shared" si="25"/>
        <v>#REF!</v>
      </c>
      <c r="M101" s="26" t="e">
        <f t="shared" si="8"/>
        <v>#REF!</v>
      </c>
      <c r="N101" s="102"/>
      <c r="O101" s="27"/>
      <c r="P101" s="102" t="s">
        <v>42</v>
      </c>
      <c r="Q101" s="160" t="e">
        <f t="shared" si="28"/>
        <v>#REF!</v>
      </c>
      <c r="R101" s="160"/>
      <c r="S101" s="94" t="e">
        <f t="shared" si="26"/>
        <v>#REF!</v>
      </c>
      <c r="T101" s="94" t="e">
        <f t="shared" si="29"/>
        <v>#REF!</v>
      </c>
      <c r="U101" s="161" t="str">
        <f t="shared" si="2"/>
        <v/>
      </c>
      <c r="V101" s="161"/>
      <c r="W101" s="71" t="e">
        <f t="shared" si="10"/>
        <v>#REF!</v>
      </c>
      <c r="X101" s="102"/>
      <c r="Y101" s="27"/>
      <c r="Z101" s="61"/>
      <c r="AA101" s="94">
        <f t="shared" si="20"/>
        <v>-0.02</v>
      </c>
      <c r="AB101" s="172" t="str">
        <f t="shared" si="18"/>
        <v/>
      </c>
      <c r="AC101" s="172"/>
      <c r="AD101" s="164" t="str">
        <f t="shared" si="30"/>
        <v/>
      </c>
      <c r="AE101" s="164"/>
      <c r="AF101" s="1">
        <v>1</v>
      </c>
      <c r="AH101" s="100" t="s">
        <v>54</v>
      </c>
      <c r="AI101" s="100" t="s">
        <v>57</v>
      </c>
      <c r="AM101" s="100" t="e">
        <f t="shared" si="27"/>
        <v>#REF!</v>
      </c>
      <c r="AN101" s="100" t="e">
        <f t="shared" si="21"/>
        <v>#REF!</v>
      </c>
      <c r="AO101" s="100" t="e">
        <f t="shared" si="22"/>
        <v>#REF!</v>
      </c>
      <c r="AP101" s="100" t="e">
        <f t="shared" si="23"/>
        <v>#REF!</v>
      </c>
      <c r="AQ101" s="68" t="e">
        <f t="shared" si="24"/>
        <v>#REF!</v>
      </c>
    </row>
    <row r="102" spans="2:43" ht="15.75" customHeight="1" x14ac:dyDescent="0.2">
      <c r="B102" s="102">
        <v>93</v>
      </c>
      <c r="C102" s="158" t="str">
        <f t="shared" si="31"/>
        <v/>
      </c>
      <c r="D102" s="158"/>
      <c r="E102" s="86" t="e">
        <f>VLOOKUP($I102,#REF!,3,FALSE)</f>
        <v>#REF!</v>
      </c>
      <c r="F102" s="86" t="e">
        <f>VLOOKUP($I102,#REF!,4,FALSE)</f>
        <v>#REF!</v>
      </c>
      <c r="G102" s="86" t="e">
        <f>VLOOKUP($I102,#REF!,5,FALSE)</f>
        <v>#REF!</v>
      </c>
      <c r="H102" s="86" t="e">
        <f>VLOOKUP($I102,#REF!,6,FALSE)</f>
        <v>#REF!</v>
      </c>
      <c r="I102" s="85"/>
      <c r="J102" s="100" t="e">
        <f t="shared" si="0"/>
        <v>#REF!</v>
      </c>
      <c r="K102" s="25" t="e">
        <f t="shared" si="1"/>
        <v>#REF!</v>
      </c>
      <c r="L102" s="34" t="e">
        <f t="shared" si="25"/>
        <v>#REF!</v>
      </c>
      <c r="M102" s="26" t="e">
        <f t="shared" si="8"/>
        <v>#REF!</v>
      </c>
      <c r="N102" s="102"/>
      <c r="O102" s="27"/>
      <c r="P102" s="102" t="s">
        <v>42</v>
      </c>
      <c r="Q102" s="160" t="e">
        <f t="shared" si="28"/>
        <v>#REF!</v>
      </c>
      <c r="R102" s="160"/>
      <c r="S102" s="94" t="e">
        <f t="shared" si="26"/>
        <v>#REF!</v>
      </c>
      <c r="T102" s="94" t="e">
        <f t="shared" si="29"/>
        <v>#REF!</v>
      </c>
      <c r="U102" s="161" t="str">
        <f t="shared" si="2"/>
        <v/>
      </c>
      <c r="V102" s="161"/>
      <c r="W102" s="71" t="e">
        <f t="shared" si="10"/>
        <v>#REF!</v>
      </c>
      <c r="X102" s="102"/>
      <c r="Y102" s="27"/>
      <c r="Z102" s="61"/>
      <c r="AA102" s="94">
        <f t="shared" si="20"/>
        <v>-0.02</v>
      </c>
      <c r="AB102" s="172" t="str">
        <f t="shared" si="18"/>
        <v/>
      </c>
      <c r="AC102" s="172"/>
      <c r="AD102" s="164" t="str">
        <f t="shared" si="30"/>
        <v/>
      </c>
      <c r="AE102" s="164"/>
      <c r="AF102" s="1">
        <v>2</v>
      </c>
      <c r="AH102" s="100" t="s">
        <v>54</v>
      </c>
      <c r="AI102" s="100" t="s">
        <v>54</v>
      </c>
      <c r="AM102" s="100" t="e">
        <f t="shared" si="27"/>
        <v>#REF!</v>
      </c>
      <c r="AN102" s="100" t="e">
        <f t="shared" si="21"/>
        <v>#REF!</v>
      </c>
      <c r="AO102" s="100" t="e">
        <f t="shared" si="22"/>
        <v>#REF!</v>
      </c>
      <c r="AP102" s="100" t="e">
        <f t="shared" si="23"/>
        <v>#REF!</v>
      </c>
      <c r="AQ102" s="68" t="e">
        <f t="shared" si="24"/>
        <v>#REF!</v>
      </c>
    </row>
    <row r="103" spans="2:43" ht="15.75" customHeight="1" x14ac:dyDescent="0.2">
      <c r="B103" s="102">
        <v>94</v>
      </c>
      <c r="C103" s="158" t="str">
        <f t="shared" si="31"/>
        <v/>
      </c>
      <c r="D103" s="158"/>
      <c r="E103" s="86" t="e">
        <f>VLOOKUP($I103,#REF!,3,FALSE)</f>
        <v>#REF!</v>
      </c>
      <c r="F103" s="86" t="e">
        <f>VLOOKUP($I103,#REF!,4,FALSE)</f>
        <v>#REF!</v>
      </c>
      <c r="G103" s="86" t="e">
        <f>VLOOKUP($I103,#REF!,5,FALSE)</f>
        <v>#REF!</v>
      </c>
      <c r="H103" s="86" t="e">
        <f>VLOOKUP($I103,#REF!,6,FALSE)</f>
        <v>#REF!</v>
      </c>
      <c r="I103" s="85"/>
      <c r="J103" s="100" t="e">
        <f t="shared" si="0"/>
        <v>#REF!</v>
      </c>
      <c r="K103" s="25" t="e">
        <f t="shared" si="1"/>
        <v>#REF!</v>
      </c>
      <c r="L103" s="34" t="e">
        <f t="shared" si="25"/>
        <v>#REF!</v>
      </c>
      <c r="M103" s="26" t="e">
        <f t="shared" si="8"/>
        <v>#REF!</v>
      </c>
      <c r="N103" s="102"/>
      <c r="O103" s="27"/>
      <c r="P103" s="102" t="s">
        <v>42</v>
      </c>
      <c r="Q103" s="160" t="e">
        <f t="shared" si="28"/>
        <v>#REF!</v>
      </c>
      <c r="R103" s="160"/>
      <c r="S103" s="94" t="e">
        <f t="shared" si="26"/>
        <v>#REF!</v>
      </c>
      <c r="T103" s="94" t="e">
        <f t="shared" si="29"/>
        <v>#REF!</v>
      </c>
      <c r="U103" s="161" t="str">
        <f t="shared" si="2"/>
        <v/>
      </c>
      <c r="V103" s="161"/>
      <c r="W103" s="71" t="e">
        <f t="shared" si="10"/>
        <v>#REF!</v>
      </c>
      <c r="X103" s="102"/>
      <c r="Y103" s="27"/>
      <c r="Z103" s="61"/>
      <c r="AA103" s="94">
        <f t="shared" si="20"/>
        <v>-0.02</v>
      </c>
      <c r="AB103" s="172" t="str">
        <f t="shared" si="18"/>
        <v/>
      </c>
      <c r="AC103" s="172"/>
      <c r="AD103" s="164" t="str">
        <f t="shared" si="30"/>
        <v/>
      </c>
      <c r="AE103" s="164"/>
      <c r="AF103" s="1">
        <v>1</v>
      </c>
      <c r="AH103" s="100" t="s">
        <v>54</v>
      </c>
      <c r="AI103" s="100" t="s">
        <v>54</v>
      </c>
      <c r="AM103" s="100" t="e">
        <f t="shared" si="27"/>
        <v>#REF!</v>
      </c>
      <c r="AN103" s="100" t="e">
        <f t="shared" si="21"/>
        <v>#REF!</v>
      </c>
      <c r="AO103" s="100" t="e">
        <f t="shared" si="22"/>
        <v>#REF!</v>
      </c>
      <c r="AP103" s="100" t="e">
        <f t="shared" si="23"/>
        <v>#REF!</v>
      </c>
      <c r="AQ103" s="68" t="e">
        <f t="shared" si="24"/>
        <v>#REF!</v>
      </c>
    </row>
    <row r="104" spans="2:43" ht="15.75" customHeight="1" x14ac:dyDescent="0.2">
      <c r="B104" s="102">
        <v>95</v>
      </c>
      <c r="C104" s="158" t="str">
        <f t="shared" si="31"/>
        <v/>
      </c>
      <c r="D104" s="158"/>
      <c r="E104" s="86" t="e">
        <f>VLOOKUP($I104,#REF!,3,FALSE)</f>
        <v>#REF!</v>
      </c>
      <c r="F104" s="86" t="e">
        <f>VLOOKUP($I104,#REF!,4,FALSE)</f>
        <v>#REF!</v>
      </c>
      <c r="G104" s="86" t="e">
        <f>VLOOKUP($I104,#REF!,5,FALSE)</f>
        <v>#REF!</v>
      </c>
      <c r="H104" s="86" t="e">
        <f>VLOOKUP($I104,#REF!,6,FALSE)</f>
        <v>#REF!</v>
      </c>
      <c r="I104" s="85"/>
      <c r="J104" s="100" t="e">
        <f t="shared" si="0"/>
        <v>#REF!</v>
      </c>
      <c r="K104" s="25" t="e">
        <f t="shared" si="1"/>
        <v>#REF!</v>
      </c>
      <c r="L104" s="34" t="e">
        <f t="shared" si="25"/>
        <v>#REF!</v>
      </c>
      <c r="M104" s="26" t="e">
        <f t="shared" si="8"/>
        <v>#REF!</v>
      </c>
      <c r="N104" s="102"/>
      <c r="O104" s="27"/>
      <c r="P104" s="102" t="s">
        <v>42</v>
      </c>
      <c r="Q104" s="160" t="e">
        <f t="shared" si="28"/>
        <v>#REF!</v>
      </c>
      <c r="R104" s="160"/>
      <c r="S104" s="94" t="e">
        <f t="shared" si="26"/>
        <v>#REF!</v>
      </c>
      <c r="T104" s="94" t="e">
        <f t="shared" si="29"/>
        <v>#REF!</v>
      </c>
      <c r="U104" s="161" t="str">
        <f t="shared" si="2"/>
        <v/>
      </c>
      <c r="V104" s="161"/>
      <c r="W104" s="71" t="e">
        <f t="shared" si="10"/>
        <v>#REF!</v>
      </c>
      <c r="X104" s="102"/>
      <c r="Y104" s="27"/>
      <c r="Z104" s="61"/>
      <c r="AA104" s="94">
        <f t="shared" si="20"/>
        <v>-0.02</v>
      </c>
      <c r="AB104" s="172" t="str">
        <f t="shared" si="18"/>
        <v/>
      </c>
      <c r="AC104" s="172"/>
      <c r="AD104" s="164" t="str">
        <f t="shared" si="30"/>
        <v/>
      </c>
      <c r="AE104" s="164"/>
      <c r="AF104" s="1">
        <v>1</v>
      </c>
      <c r="AH104" s="100" t="s">
        <v>54</v>
      </c>
      <c r="AI104" s="100" t="s">
        <v>57</v>
      </c>
      <c r="AM104" s="100" t="e">
        <f t="shared" si="27"/>
        <v>#REF!</v>
      </c>
      <c r="AN104" s="100" t="e">
        <f t="shared" si="21"/>
        <v>#REF!</v>
      </c>
      <c r="AO104" s="100" t="e">
        <f t="shared" si="22"/>
        <v>#REF!</v>
      </c>
      <c r="AP104" s="100" t="e">
        <f t="shared" si="23"/>
        <v>#REF!</v>
      </c>
      <c r="AQ104" s="68" t="e">
        <f t="shared" si="24"/>
        <v>#REF!</v>
      </c>
    </row>
    <row r="105" spans="2:43" ht="15.75" customHeight="1" x14ac:dyDescent="0.2">
      <c r="B105" s="102">
        <v>96</v>
      </c>
      <c r="C105" s="158" t="str">
        <f t="shared" si="31"/>
        <v/>
      </c>
      <c r="D105" s="158"/>
      <c r="E105" s="86" t="e">
        <f>VLOOKUP($I105,#REF!,3,FALSE)</f>
        <v>#REF!</v>
      </c>
      <c r="F105" s="86" t="e">
        <f>VLOOKUP($I105,#REF!,4,FALSE)</f>
        <v>#REF!</v>
      </c>
      <c r="G105" s="86" t="e">
        <f>VLOOKUP($I105,#REF!,5,FALSE)</f>
        <v>#REF!</v>
      </c>
      <c r="H105" s="86" t="e">
        <f>VLOOKUP($I105,#REF!,6,FALSE)</f>
        <v>#REF!</v>
      </c>
      <c r="I105" s="85"/>
      <c r="J105" s="100" t="e">
        <f t="shared" si="0"/>
        <v>#REF!</v>
      </c>
      <c r="K105" s="25" t="e">
        <f t="shared" si="1"/>
        <v>#REF!</v>
      </c>
      <c r="L105" s="34" t="e">
        <f t="shared" si="25"/>
        <v>#REF!</v>
      </c>
      <c r="M105" s="26" t="e">
        <f t="shared" si="8"/>
        <v>#REF!</v>
      </c>
      <c r="N105" s="102"/>
      <c r="O105" s="27"/>
      <c r="P105" s="102" t="s">
        <v>42</v>
      </c>
      <c r="Q105" s="160" t="e">
        <f t="shared" si="28"/>
        <v>#REF!</v>
      </c>
      <c r="R105" s="160"/>
      <c r="S105" s="94" t="e">
        <f t="shared" si="26"/>
        <v>#REF!</v>
      </c>
      <c r="T105" s="94" t="e">
        <f t="shared" si="29"/>
        <v>#REF!</v>
      </c>
      <c r="U105" s="161" t="str">
        <f t="shared" si="2"/>
        <v/>
      </c>
      <c r="V105" s="161"/>
      <c r="W105" s="71" t="e">
        <f t="shared" si="10"/>
        <v>#REF!</v>
      </c>
      <c r="X105" s="102"/>
      <c r="Y105" s="27"/>
      <c r="Z105" s="61"/>
      <c r="AA105" s="94">
        <f t="shared" si="20"/>
        <v>-0.02</v>
      </c>
      <c r="AB105" s="172" t="str">
        <f>IF(Y105="","",ROUNDDOWN((IF(P105="売",Q105-AA105,AA105-Q105))*W105*10000000/81,0))</f>
        <v/>
      </c>
      <c r="AC105" s="172"/>
      <c r="AD105" s="164" t="str">
        <f t="shared" si="30"/>
        <v/>
      </c>
      <c r="AE105" s="164"/>
      <c r="AF105" s="1">
        <v>8</v>
      </c>
      <c r="AH105" s="100" t="s">
        <v>52</v>
      </c>
      <c r="AI105" s="100" t="s">
        <v>57</v>
      </c>
      <c r="AM105" s="100" t="e">
        <f t="shared" si="27"/>
        <v>#REF!</v>
      </c>
      <c r="AN105" s="100" t="e">
        <f t="shared" si="21"/>
        <v>#REF!</v>
      </c>
      <c r="AO105" s="100" t="e">
        <f t="shared" si="22"/>
        <v>#REF!</v>
      </c>
      <c r="AP105" s="100" t="e">
        <f t="shared" si="23"/>
        <v>#REF!</v>
      </c>
      <c r="AQ105" s="68" t="e">
        <f t="shared" si="24"/>
        <v>#REF!</v>
      </c>
    </row>
    <row r="106" spans="2:43" ht="15.75" customHeight="1" x14ac:dyDescent="0.2">
      <c r="B106" s="102">
        <v>97</v>
      </c>
      <c r="C106" s="158" t="str">
        <f t="shared" si="31"/>
        <v/>
      </c>
      <c r="D106" s="158"/>
      <c r="E106" s="86" t="e">
        <f>VLOOKUP($I106,#REF!,3,FALSE)</f>
        <v>#REF!</v>
      </c>
      <c r="F106" s="86" t="e">
        <f>VLOOKUP($I106,#REF!,4,FALSE)</f>
        <v>#REF!</v>
      </c>
      <c r="G106" s="86" t="e">
        <f>VLOOKUP($I106,#REF!,5,FALSE)</f>
        <v>#REF!</v>
      </c>
      <c r="H106" s="86" t="e">
        <f>VLOOKUP($I106,#REF!,6,FALSE)</f>
        <v>#REF!</v>
      </c>
      <c r="I106" s="85"/>
      <c r="J106" s="100" t="e">
        <f t="shared" si="0"/>
        <v>#REF!</v>
      </c>
      <c r="K106" s="25" t="e">
        <f t="shared" si="1"/>
        <v>#REF!</v>
      </c>
      <c r="L106" s="34" t="e">
        <f t="shared" si="25"/>
        <v>#REF!</v>
      </c>
      <c r="M106" s="26" t="e">
        <f t="shared" si="8"/>
        <v>#REF!</v>
      </c>
      <c r="N106" s="102"/>
      <c r="O106" s="27"/>
      <c r="P106" s="102" t="s">
        <v>42</v>
      </c>
      <c r="Q106" s="160" t="e">
        <f t="shared" si="28"/>
        <v>#REF!</v>
      </c>
      <c r="R106" s="160"/>
      <c r="S106" s="94" t="e">
        <f t="shared" si="26"/>
        <v>#REF!</v>
      </c>
      <c r="T106" s="94" t="e">
        <f t="shared" si="29"/>
        <v>#REF!</v>
      </c>
      <c r="U106" s="161" t="str">
        <f t="shared" si="2"/>
        <v/>
      </c>
      <c r="V106" s="161"/>
      <c r="W106" s="71" t="e">
        <f t="shared" si="10"/>
        <v>#REF!</v>
      </c>
      <c r="X106" s="102"/>
      <c r="Y106" s="27"/>
      <c r="Z106" s="61"/>
      <c r="AA106" s="94">
        <f t="shared" si="20"/>
        <v>-0.02</v>
      </c>
      <c r="AB106" s="172" t="str">
        <f>IF(Y106="","",ROUNDDOWN((IF(P106="売",Q106-AA106,AA106-Q106))*W106*10000000/81,0))</f>
        <v/>
      </c>
      <c r="AC106" s="172"/>
      <c r="AD106" s="164" t="str">
        <f t="shared" si="30"/>
        <v/>
      </c>
      <c r="AE106" s="164"/>
      <c r="AF106" s="1">
        <v>3</v>
      </c>
      <c r="AH106" s="100" t="s">
        <v>54</v>
      </c>
      <c r="AI106" s="100" t="s">
        <v>54</v>
      </c>
      <c r="AM106" s="100" t="e">
        <f t="shared" si="27"/>
        <v>#REF!</v>
      </c>
      <c r="AN106" s="100" t="e">
        <f t="shared" si="21"/>
        <v>#REF!</v>
      </c>
      <c r="AO106" s="100" t="e">
        <f t="shared" si="22"/>
        <v>#REF!</v>
      </c>
      <c r="AP106" s="100" t="e">
        <f t="shared" si="23"/>
        <v>#REF!</v>
      </c>
      <c r="AQ106" s="68" t="e">
        <f t="shared" si="24"/>
        <v>#REF!</v>
      </c>
    </row>
    <row r="107" spans="2:43" ht="15.75" customHeight="1" x14ac:dyDescent="0.2">
      <c r="B107" s="102">
        <v>98</v>
      </c>
      <c r="C107" s="158" t="str">
        <f t="shared" si="31"/>
        <v/>
      </c>
      <c r="D107" s="158"/>
      <c r="E107" s="86" t="e">
        <f>VLOOKUP($I107,#REF!,3,FALSE)</f>
        <v>#REF!</v>
      </c>
      <c r="F107" s="86" t="e">
        <f>VLOOKUP($I107,#REF!,4,FALSE)</f>
        <v>#REF!</v>
      </c>
      <c r="G107" s="86" t="e">
        <f>VLOOKUP($I107,#REF!,5,FALSE)</f>
        <v>#REF!</v>
      </c>
      <c r="H107" s="86" t="e">
        <f>VLOOKUP($I107,#REF!,6,FALSE)</f>
        <v>#REF!</v>
      </c>
      <c r="I107" s="85"/>
      <c r="J107" s="100" t="e">
        <f t="shared" si="0"/>
        <v>#REF!</v>
      </c>
      <c r="K107" s="25" t="e">
        <f t="shared" si="1"/>
        <v>#REF!</v>
      </c>
      <c r="L107" s="34" t="e">
        <f t="shared" si="25"/>
        <v>#REF!</v>
      </c>
      <c r="M107" s="26" t="e">
        <f t="shared" si="8"/>
        <v>#REF!</v>
      </c>
      <c r="N107" s="102"/>
      <c r="O107" s="27"/>
      <c r="P107" s="102" t="s">
        <v>42</v>
      </c>
      <c r="Q107" s="160" t="e">
        <f t="shared" si="28"/>
        <v>#REF!</v>
      </c>
      <c r="R107" s="160"/>
      <c r="S107" s="94" t="e">
        <f t="shared" si="26"/>
        <v>#REF!</v>
      </c>
      <c r="T107" s="94" t="e">
        <f t="shared" si="29"/>
        <v>#REF!</v>
      </c>
      <c r="U107" s="161" t="str">
        <f t="shared" si="2"/>
        <v/>
      </c>
      <c r="V107" s="161"/>
      <c r="W107" s="71" t="e">
        <f t="shared" si="10"/>
        <v>#REF!</v>
      </c>
      <c r="X107" s="102"/>
      <c r="Y107" s="27"/>
      <c r="Z107" s="61"/>
      <c r="AA107" s="94">
        <f t="shared" si="20"/>
        <v>-0.02</v>
      </c>
      <c r="AB107" s="172" t="str">
        <f>IF(Y107="","",ROUNDDOWN((IF(P107="売",Q107-AA107,AA107-Q107))*W107*10000000/81,0))</f>
        <v/>
      </c>
      <c r="AC107" s="172"/>
      <c r="AD107" s="164" t="str">
        <f t="shared" si="30"/>
        <v/>
      </c>
      <c r="AE107" s="164"/>
      <c r="AF107" s="1">
        <v>1</v>
      </c>
      <c r="AH107" s="100" t="s">
        <v>54</v>
      </c>
      <c r="AI107" s="100" t="s">
        <v>54</v>
      </c>
      <c r="AM107" s="100" t="e">
        <f t="shared" si="27"/>
        <v>#REF!</v>
      </c>
      <c r="AN107" s="100" t="e">
        <f t="shared" si="21"/>
        <v>#REF!</v>
      </c>
      <c r="AO107" s="100" t="e">
        <f t="shared" si="22"/>
        <v>#REF!</v>
      </c>
      <c r="AP107" s="100" t="e">
        <f t="shared" si="23"/>
        <v>#REF!</v>
      </c>
      <c r="AQ107" s="68" t="e">
        <f t="shared" si="24"/>
        <v>#REF!</v>
      </c>
    </row>
    <row r="108" spans="2:43" ht="15.75" customHeight="1" x14ac:dyDescent="0.2">
      <c r="B108" s="102">
        <v>99</v>
      </c>
      <c r="C108" s="158" t="str">
        <f t="shared" si="31"/>
        <v/>
      </c>
      <c r="D108" s="158"/>
      <c r="E108" s="86" t="e">
        <f>VLOOKUP($I108,#REF!,3,FALSE)</f>
        <v>#REF!</v>
      </c>
      <c r="F108" s="86" t="e">
        <f>VLOOKUP($I108,#REF!,4,FALSE)</f>
        <v>#REF!</v>
      </c>
      <c r="G108" s="86" t="e">
        <f>VLOOKUP($I108,#REF!,5,FALSE)</f>
        <v>#REF!</v>
      </c>
      <c r="H108" s="86" t="e">
        <f>VLOOKUP($I108,#REF!,6,FALSE)</f>
        <v>#REF!</v>
      </c>
      <c r="I108" s="85"/>
      <c r="J108" s="100" t="e">
        <f t="shared" si="0"/>
        <v>#REF!</v>
      </c>
      <c r="K108" s="25" t="e">
        <f t="shared" si="1"/>
        <v>#REF!</v>
      </c>
      <c r="L108" s="34" t="e">
        <f t="shared" si="25"/>
        <v>#REF!</v>
      </c>
      <c r="M108" s="26" t="e">
        <f t="shared" si="8"/>
        <v>#REF!</v>
      </c>
      <c r="N108" s="102"/>
      <c r="O108" s="27"/>
      <c r="P108" s="102" t="s">
        <v>42</v>
      </c>
      <c r="Q108" s="160" t="e">
        <f t="shared" si="28"/>
        <v>#REF!</v>
      </c>
      <c r="R108" s="160"/>
      <c r="S108" s="94" t="e">
        <f t="shared" si="26"/>
        <v>#REF!</v>
      </c>
      <c r="T108" s="94" t="e">
        <f t="shared" si="29"/>
        <v>#REF!</v>
      </c>
      <c r="U108" s="161" t="str">
        <f t="shared" si="2"/>
        <v/>
      </c>
      <c r="V108" s="161"/>
      <c r="W108" s="71" t="e">
        <f t="shared" si="10"/>
        <v>#REF!</v>
      </c>
      <c r="X108" s="102"/>
      <c r="Y108" s="27"/>
      <c r="Z108" s="61"/>
      <c r="AA108" s="94">
        <f t="shared" si="20"/>
        <v>-0.02</v>
      </c>
      <c r="AB108" s="172" t="str">
        <f>IF(Y108="","",ROUNDDOWN((IF(P108="売",Q108-AA108,AA108-Q108))*W108*10000000/81,0))</f>
        <v/>
      </c>
      <c r="AC108" s="172"/>
      <c r="AD108" s="164" t="str">
        <f t="shared" si="30"/>
        <v/>
      </c>
      <c r="AE108" s="164"/>
      <c r="AF108" s="1">
        <v>1</v>
      </c>
      <c r="AH108" s="100" t="s">
        <v>54</v>
      </c>
      <c r="AI108" s="100" t="s">
        <v>54</v>
      </c>
      <c r="AM108" s="100" t="e">
        <f t="shared" si="27"/>
        <v>#REF!</v>
      </c>
      <c r="AN108" s="100" t="e">
        <f t="shared" si="21"/>
        <v>#REF!</v>
      </c>
      <c r="AO108" s="100" t="e">
        <f t="shared" si="22"/>
        <v>#REF!</v>
      </c>
      <c r="AP108" s="100" t="e">
        <f t="shared" si="23"/>
        <v>#REF!</v>
      </c>
      <c r="AQ108" s="68" t="e">
        <f t="shared" si="24"/>
        <v>#REF!</v>
      </c>
    </row>
  </sheetData>
  <sheetProtection selectLockedCells="1" selectUnlockedCells="1"/>
  <mergeCells count="540">
    <mergeCell ref="C107:D107"/>
    <mergeCell ref="Q107:R107"/>
    <mergeCell ref="U107:V107"/>
    <mergeCell ref="AB107:AC107"/>
    <mergeCell ref="AD107:AE107"/>
    <mergeCell ref="C108:D108"/>
    <mergeCell ref="Q108:R108"/>
    <mergeCell ref="U108:V108"/>
    <mergeCell ref="AB108:AC108"/>
    <mergeCell ref="AD108:AE108"/>
    <mergeCell ref="C105:D105"/>
    <mergeCell ref="Q105:R105"/>
    <mergeCell ref="U105:V105"/>
    <mergeCell ref="AB105:AC105"/>
    <mergeCell ref="AD105:AE105"/>
    <mergeCell ref="C106:D106"/>
    <mergeCell ref="Q106:R106"/>
    <mergeCell ref="U106:V106"/>
    <mergeCell ref="AB106:AC106"/>
    <mergeCell ref="AD106:AE106"/>
    <mergeCell ref="C103:D103"/>
    <mergeCell ref="Q103:R103"/>
    <mergeCell ref="U103:V103"/>
    <mergeCell ref="AB103:AC103"/>
    <mergeCell ref="AD103:AE103"/>
    <mergeCell ref="C104:D104"/>
    <mergeCell ref="Q104:R104"/>
    <mergeCell ref="U104:V104"/>
    <mergeCell ref="AB104:AC104"/>
    <mergeCell ref="AD104:AE104"/>
    <mergeCell ref="C101:D101"/>
    <mergeCell ref="Q101:R101"/>
    <mergeCell ref="U101:V101"/>
    <mergeCell ref="AB101:AC101"/>
    <mergeCell ref="AD101:AE101"/>
    <mergeCell ref="C102:D102"/>
    <mergeCell ref="Q102:R102"/>
    <mergeCell ref="U102:V102"/>
    <mergeCell ref="AB102:AC102"/>
    <mergeCell ref="AD102:AE102"/>
    <mergeCell ref="C99:D99"/>
    <mergeCell ref="Q99:R99"/>
    <mergeCell ref="U99:V99"/>
    <mergeCell ref="AB99:AC99"/>
    <mergeCell ref="AD99:AE99"/>
    <mergeCell ref="C100:D100"/>
    <mergeCell ref="Q100:R100"/>
    <mergeCell ref="U100:V100"/>
    <mergeCell ref="AB100:AC100"/>
    <mergeCell ref="AD100:AE100"/>
    <mergeCell ref="C97:D97"/>
    <mergeCell ref="Q97:R97"/>
    <mergeCell ref="U97:V97"/>
    <mergeCell ref="AB97:AC97"/>
    <mergeCell ref="AD97:AE97"/>
    <mergeCell ref="C98:D98"/>
    <mergeCell ref="Q98:R98"/>
    <mergeCell ref="U98:V98"/>
    <mergeCell ref="AB98:AC98"/>
    <mergeCell ref="AD98:AE98"/>
    <mergeCell ref="C95:D95"/>
    <mergeCell ref="Q95:R95"/>
    <mergeCell ref="U95:V95"/>
    <mergeCell ref="AB95:AC95"/>
    <mergeCell ref="AD95:AE95"/>
    <mergeCell ref="C96:D96"/>
    <mergeCell ref="Q96:R96"/>
    <mergeCell ref="U96:V96"/>
    <mergeCell ref="AB96:AC96"/>
    <mergeCell ref="AD96:AE96"/>
    <mergeCell ref="C93:D93"/>
    <mergeCell ref="Q93:R93"/>
    <mergeCell ref="U93:V93"/>
    <mergeCell ref="AB93:AC93"/>
    <mergeCell ref="AD93:AE93"/>
    <mergeCell ref="C94:D94"/>
    <mergeCell ref="Q94:R94"/>
    <mergeCell ref="U94:V94"/>
    <mergeCell ref="AB94:AC94"/>
    <mergeCell ref="AD94:AE94"/>
    <mergeCell ref="C91:D91"/>
    <mergeCell ref="Q91:R91"/>
    <mergeCell ref="U91:V91"/>
    <mergeCell ref="AB91:AC91"/>
    <mergeCell ref="AD91:AE91"/>
    <mergeCell ref="C92:D92"/>
    <mergeCell ref="Q92:R92"/>
    <mergeCell ref="U92:V92"/>
    <mergeCell ref="AB92:AC92"/>
    <mergeCell ref="AD92:AE92"/>
    <mergeCell ref="C89:D89"/>
    <mergeCell ref="Q89:R89"/>
    <mergeCell ref="U89:V89"/>
    <mergeCell ref="AB89:AC89"/>
    <mergeCell ref="AD89:AE89"/>
    <mergeCell ref="C90:D90"/>
    <mergeCell ref="Q90:R90"/>
    <mergeCell ref="U90:V90"/>
    <mergeCell ref="AB90:AC90"/>
    <mergeCell ref="AD90:AE90"/>
    <mergeCell ref="C87:D87"/>
    <mergeCell ref="Q87:R87"/>
    <mergeCell ref="U87:V87"/>
    <mergeCell ref="AB87:AC87"/>
    <mergeCell ref="AD87:AE87"/>
    <mergeCell ref="C88:D88"/>
    <mergeCell ref="Q88:R88"/>
    <mergeCell ref="U88:V88"/>
    <mergeCell ref="AB88:AC88"/>
    <mergeCell ref="AD88:AE88"/>
    <mergeCell ref="C85:D85"/>
    <mergeCell ref="Q85:R85"/>
    <mergeCell ref="U85:V85"/>
    <mergeCell ref="AB85:AC85"/>
    <mergeCell ref="AD85:AE85"/>
    <mergeCell ref="C86:D86"/>
    <mergeCell ref="Q86:R86"/>
    <mergeCell ref="U86:V86"/>
    <mergeCell ref="AB86:AC86"/>
    <mergeCell ref="AD86:AE86"/>
    <mergeCell ref="C83:D83"/>
    <mergeCell ref="Q83:R83"/>
    <mergeCell ref="U83:V83"/>
    <mergeCell ref="AB83:AC83"/>
    <mergeCell ref="AD83:AE83"/>
    <mergeCell ref="C84:D84"/>
    <mergeCell ref="Q84:R84"/>
    <mergeCell ref="U84:V84"/>
    <mergeCell ref="AB84:AC84"/>
    <mergeCell ref="AD84:AE84"/>
    <mergeCell ref="C81:D81"/>
    <mergeCell ref="Q81:R81"/>
    <mergeCell ref="U81:V81"/>
    <mergeCell ref="AB81:AC81"/>
    <mergeCell ref="AD81:AE81"/>
    <mergeCell ref="C82:D82"/>
    <mergeCell ref="Q82:R82"/>
    <mergeCell ref="U82:V82"/>
    <mergeCell ref="AB82:AC82"/>
    <mergeCell ref="AD82:AE82"/>
    <mergeCell ref="C79:D79"/>
    <mergeCell ref="Q79:R79"/>
    <mergeCell ref="U79:V79"/>
    <mergeCell ref="AB79:AC79"/>
    <mergeCell ref="AD79:AE79"/>
    <mergeCell ref="C80:D80"/>
    <mergeCell ref="Q80:R80"/>
    <mergeCell ref="U80:V80"/>
    <mergeCell ref="AB80:AC80"/>
    <mergeCell ref="AD80:AE80"/>
    <mergeCell ref="C77:D77"/>
    <mergeCell ref="Q77:R77"/>
    <mergeCell ref="U77:V77"/>
    <mergeCell ref="AB77:AC77"/>
    <mergeCell ref="AD77:AE77"/>
    <mergeCell ref="C78:D78"/>
    <mergeCell ref="Q78:R78"/>
    <mergeCell ref="U78:V78"/>
    <mergeCell ref="AB78:AC78"/>
    <mergeCell ref="AD78:AE78"/>
    <mergeCell ref="C75:D75"/>
    <mergeCell ref="Q75:R75"/>
    <mergeCell ref="U75:V75"/>
    <mergeCell ref="AB75:AC75"/>
    <mergeCell ref="AD75:AE75"/>
    <mergeCell ref="C76:D76"/>
    <mergeCell ref="Q76:R76"/>
    <mergeCell ref="U76:V76"/>
    <mergeCell ref="AB76:AC76"/>
    <mergeCell ref="AD76:AE76"/>
    <mergeCell ref="C73:D73"/>
    <mergeCell ref="Q73:R73"/>
    <mergeCell ref="U73:V73"/>
    <mergeCell ref="AB73:AC73"/>
    <mergeCell ref="AD73:AE73"/>
    <mergeCell ref="C74:D74"/>
    <mergeCell ref="Q74:R74"/>
    <mergeCell ref="U74:V74"/>
    <mergeCell ref="AB74:AC74"/>
    <mergeCell ref="AD74:AE74"/>
    <mergeCell ref="C71:D71"/>
    <mergeCell ref="Q71:R71"/>
    <mergeCell ref="U71:V71"/>
    <mergeCell ref="AB71:AC71"/>
    <mergeCell ref="AD71:AE71"/>
    <mergeCell ref="C72:D72"/>
    <mergeCell ref="Q72:R72"/>
    <mergeCell ref="U72:V72"/>
    <mergeCell ref="AB72:AC72"/>
    <mergeCell ref="AD72:AE72"/>
    <mergeCell ref="C69:D69"/>
    <mergeCell ref="Q69:R69"/>
    <mergeCell ref="U69:V69"/>
    <mergeCell ref="AB69:AC69"/>
    <mergeCell ref="AD69:AE69"/>
    <mergeCell ref="C70:D70"/>
    <mergeCell ref="Q70:R70"/>
    <mergeCell ref="U70:V70"/>
    <mergeCell ref="AB70:AC70"/>
    <mergeCell ref="AD70:AE70"/>
    <mergeCell ref="C67:D67"/>
    <mergeCell ref="Q67:R67"/>
    <mergeCell ref="U67:V67"/>
    <mergeCell ref="AB67:AC67"/>
    <mergeCell ref="AD67:AE67"/>
    <mergeCell ref="C68:D68"/>
    <mergeCell ref="Q68:R68"/>
    <mergeCell ref="U68:V68"/>
    <mergeCell ref="AB68:AC68"/>
    <mergeCell ref="AD68:AE68"/>
    <mergeCell ref="C65:D65"/>
    <mergeCell ref="Q65:R65"/>
    <mergeCell ref="U65:V65"/>
    <mergeCell ref="AB65:AC65"/>
    <mergeCell ref="AD65:AE65"/>
    <mergeCell ref="C66:D66"/>
    <mergeCell ref="Q66:R66"/>
    <mergeCell ref="U66:V66"/>
    <mergeCell ref="AB66:AC66"/>
    <mergeCell ref="AD66:AE66"/>
    <mergeCell ref="C63:D63"/>
    <mergeCell ref="Q63:R63"/>
    <mergeCell ref="U63:V63"/>
    <mergeCell ref="AB63:AC63"/>
    <mergeCell ref="AD63:AE63"/>
    <mergeCell ref="C64:D64"/>
    <mergeCell ref="Q64:R64"/>
    <mergeCell ref="U64:V64"/>
    <mergeCell ref="AB64:AC64"/>
    <mergeCell ref="AD64:AE64"/>
    <mergeCell ref="C61:D61"/>
    <mergeCell ref="Q61:R61"/>
    <mergeCell ref="U61:V61"/>
    <mergeCell ref="AB61:AC61"/>
    <mergeCell ref="AD61:AE61"/>
    <mergeCell ref="C62:D62"/>
    <mergeCell ref="Q62:R62"/>
    <mergeCell ref="U62:V62"/>
    <mergeCell ref="AB62:AC62"/>
    <mergeCell ref="AD62:AE62"/>
    <mergeCell ref="C59:D59"/>
    <mergeCell ref="Q59:R59"/>
    <mergeCell ref="U59:V59"/>
    <mergeCell ref="AB59:AC59"/>
    <mergeCell ref="AD59:AE59"/>
    <mergeCell ref="C60:D60"/>
    <mergeCell ref="Q60:R60"/>
    <mergeCell ref="U60:V60"/>
    <mergeCell ref="AB60:AC60"/>
    <mergeCell ref="AD60:AE60"/>
    <mergeCell ref="C57:D57"/>
    <mergeCell ref="Q57:R57"/>
    <mergeCell ref="U57:V57"/>
    <mergeCell ref="AB57:AC57"/>
    <mergeCell ref="AD57:AE57"/>
    <mergeCell ref="C58:D58"/>
    <mergeCell ref="Q58:R58"/>
    <mergeCell ref="U58:V58"/>
    <mergeCell ref="AB58:AC58"/>
    <mergeCell ref="AD58:AE58"/>
    <mergeCell ref="C55:D55"/>
    <mergeCell ref="Q55:R55"/>
    <mergeCell ref="U55:V55"/>
    <mergeCell ref="AB55:AC55"/>
    <mergeCell ref="AD55:AE55"/>
    <mergeCell ref="C56:D56"/>
    <mergeCell ref="Q56:R56"/>
    <mergeCell ref="U56:V56"/>
    <mergeCell ref="AB56:AC56"/>
    <mergeCell ref="AD56:AE56"/>
    <mergeCell ref="C53:D53"/>
    <mergeCell ref="Q53:R53"/>
    <mergeCell ref="U53:V53"/>
    <mergeCell ref="AB53:AC53"/>
    <mergeCell ref="AD53:AE53"/>
    <mergeCell ref="C54:D54"/>
    <mergeCell ref="Q54:R54"/>
    <mergeCell ref="U54:V54"/>
    <mergeCell ref="AB54:AC54"/>
    <mergeCell ref="AD54:AE54"/>
    <mergeCell ref="C51:D51"/>
    <mergeCell ref="Q51:R51"/>
    <mergeCell ref="U51:V51"/>
    <mergeCell ref="AB51:AC51"/>
    <mergeCell ref="AD51:AE51"/>
    <mergeCell ref="C52:D52"/>
    <mergeCell ref="Q52:R52"/>
    <mergeCell ref="U52:V52"/>
    <mergeCell ref="AB52:AC52"/>
    <mergeCell ref="AD52:AE52"/>
    <mergeCell ref="C49:D49"/>
    <mergeCell ref="Q49:R49"/>
    <mergeCell ref="U49:V49"/>
    <mergeCell ref="AB49:AC49"/>
    <mergeCell ref="AD49:AE49"/>
    <mergeCell ref="C50:D50"/>
    <mergeCell ref="Q50:R50"/>
    <mergeCell ref="U50:V50"/>
    <mergeCell ref="AB50:AC50"/>
    <mergeCell ref="AD50:AE50"/>
    <mergeCell ref="C47:D47"/>
    <mergeCell ref="Q47:R47"/>
    <mergeCell ref="U47:V47"/>
    <mergeCell ref="AB47:AC47"/>
    <mergeCell ref="AD47:AE47"/>
    <mergeCell ref="C48:D48"/>
    <mergeCell ref="Q48:R48"/>
    <mergeCell ref="U48:V48"/>
    <mergeCell ref="AB48:AC48"/>
    <mergeCell ref="AD48:AE48"/>
    <mergeCell ref="C45:D45"/>
    <mergeCell ref="Q45:R45"/>
    <mergeCell ref="U45:V45"/>
    <mergeCell ref="AB45:AC45"/>
    <mergeCell ref="AD45:AE45"/>
    <mergeCell ref="C46:D46"/>
    <mergeCell ref="Q46:R46"/>
    <mergeCell ref="U46:V46"/>
    <mergeCell ref="AB46:AC46"/>
    <mergeCell ref="AD46:AE46"/>
    <mergeCell ref="C43:D43"/>
    <mergeCell ref="Q43:R43"/>
    <mergeCell ref="U43:V43"/>
    <mergeCell ref="AB43:AC43"/>
    <mergeCell ref="AD43:AE43"/>
    <mergeCell ref="C44:D44"/>
    <mergeCell ref="Q44:R44"/>
    <mergeCell ref="U44:V44"/>
    <mergeCell ref="AB44:AC44"/>
    <mergeCell ref="AD44:AE44"/>
    <mergeCell ref="C41:D41"/>
    <mergeCell ref="Q41:R41"/>
    <mergeCell ref="U41:V41"/>
    <mergeCell ref="AB41:AC41"/>
    <mergeCell ref="AD41:AE41"/>
    <mergeCell ref="C42:D42"/>
    <mergeCell ref="Q42:R42"/>
    <mergeCell ref="U42:V42"/>
    <mergeCell ref="AB42:AC42"/>
    <mergeCell ref="AD42:AE42"/>
    <mergeCell ref="C39:D39"/>
    <mergeCell ref="Q39:R39"/>
    <mergeCell ref="U39:V39"/>
    <mergeCell ref="AB39:AC39"/>
    <mergeCell ref="AD39:AE39"/>
    <mergeCell ref="C40:D40"/>
    <mergeCell ref="Q40:R40"/>
    <mergeCell ref="U40:V40"/>
    <mergeCell ref="AB40:AC40"/>
    <mergeCell ref="AD40:AE40"/>
    <mergeCell ref="C37:D37"/>
    <mergeCell ref="Q37:R37"/>
    <mergeCell ref="U37:V37"/>
    <mergeCell ref="AB37:AC37"/>
    <mergeCell ref="AD37:AE37"/>
    <mergeCell ref="C38:D38"/>
    <mergeCell ref="Q38:R38"/>
    <mergeCell ref="U38:V38"/>
    <mergeCell ref="AB38:AC38"/>
    <mergeCell ref="AD38:AE38"/>
    <mergeCell ref="C35:D35"/>
    <mergeCell ref="Q35:R35"/>
    <mergeCell ref="U35:V35"/>
    <mergeCell ref="AB35:AC35"/>
    <mergeCell ref="AD35:AE35"/>
    <mergeCell ref="C36:D36"/>
    <mergeCell ref="Q36:R36"/>
    <mergeCell ref="U36:V36"/>
    <mergeCell ref="AB36:AC36"/>
    <mergeCell ref="AD36:AE36"/>
    <mergeCell ref="C33:D33"/>
    <mergeCell ref="Q33:R33"/>
    <mergeCell ref="U33:V33"/>
    <mergeCell ref="AB33:AC33"/>
    <mergeCell ref="AD33:AE33"/>
    <mergeCell ref="C34:D34"/>
    <mergeCell ref="Q34:R34"/>
    <mergeCell ref="U34:V34"/>
    <mergeCell ref="AB34:AC34"/>
    <mergeCell ref="AD34:AE34"/>
    <mergeCell ref="C31:D31"/>
    <mergeCell ref="Q31:R31"/>
    <mergeCell ref="U31:V31"/>
    <mergeCell ref="AB31:AC31"/>
    <mergeCell ref="AD31:AE31"/>
    <mergeCell ref="C32:D32"/>
    <mergeCell ref="Q32:R32"/>
    <mergeCell ref="U32:V32"/>
    <mergeCell ref="AB32:AC32"/>
    <mergeCell ref="AD32:AE32"/>
    <mergeCell ref="C29:D29"/>
    <mergeCell ref="Q29:R29"/>
    <mergeCell ref="U29:V29"/>
    <mergeCell ref="AB29:AC29"/>
    <mergeCell ref="AD29:AE29"/>
    <mergeCell ref="C30:D30"/>
    <mergeCell ref="Q30:R30"/>
    <mergeCell ref="U30:V30"/>
    <mergeCell ref="AB30:AC30"/>
    <mergeCell ref="AD30:AE30"/>
    <mergeCell ref="C27:D27"/>
    <mergeCell ref="Q27:R27"/>
    <mergeCell ref="U27:V27"/>
    <mergeCell ref="AB27:AC27"/>
    <mergeCell ref="AD27:AE27"/>
    <mergeCell ref="C28:D28"/>
    <mergeCell ref="Q28:R28"/>
    <mergeCell ref="U28:V28"/>
    <mergeCell ref="AB28:AC28"/>
    <mergeCell ref="AD28:AE28"/>
    <mergeCell ref="C25:D25"/>
    <mergeCell ref="Q25:R25"/>
    <mergeCell ref="U25:V25"/>
    <mergeCell ref="AB25:AC25"/>
    <mergeCell ref="AD25:AE25"/>
    <mergeCell ref="C26:D26"/>
    <mergeCell ref="Q26:R26"/>
    <mergeCell ref="U26:V26"/>
    <mergeCell ref="AB26:AC26"/>
    <mergeCell ref="AD26:AE26"/>
    <mergeCell ref="C23:D23"/>
    <mergeCell ref="Q23:R23"/>
    <mergeCell ref="U23:V23"/>
    <mergeCell ref="AB23:AC23"/>
    <mergeCell ref="AD23:AE23"/>
    <mergeCell ref="C24:D24"/>
    <mergeCell ref="Q24:R24"/>
    <mergeCell ref="U24:V24"/>
    <mergeCell ref="AB24:AC24"/>
    <mergeCell ref="AD24:AE24"/>
    <mergeCell ref="C21:D21"/>
    <mergeCell ref="Q21:R21"/>
    <mergeCell ref="U21:V21"/>
    <mergeCell ref="AB21:AC21"/>
    <mergeCell ref="AD21:AE21"/>
    <mergeCell ref="C22:D22"/>
    <mergeCell ref="Q22:R22"/>
    <mergeCell ref="U22:V22"/>
    <mergeCell ref="AB22:AC22"/>
    <mergeCell ref="AD22:AE22"/>
    <mergeCell ref="C19:D19"/>
    <mergeCell ref="Q19:R19"/>
    <mergeCell ref="U19:V19"/>
    <mergeCell ref="AB19:AC19"/>
    <mergeCell ref="AD19:AE19"/>
    <mergeCell ref="C20:D20"/>
    <mergeCell ref="Q20:R20"/>
    <mergeCell ref="U20:V20"/>
    <mergeCell ref="AB20:AC20"/>
    <mergeCell ref="AD20:AE20"/>
    <mergeCell ref="C17:D17"/>
    <mergeCell ref="Q17:R17"/>
    <mergeCell ref="U17:V17"/>
    <mergeCell ref="AB17:AC17"/>
    <mergeCell ref="AD17:AE17"/>
    <mergeCell ref="C18:D18"/>
    <mergeCell ref="Q18:R18"/>
    <mergeCell ref="U18:V18"/>
    <mergeCell ref="AB18:AC18"/>
    <mergeCell ref="AD18:AE18"/>
    <mergeCell ref="C15:D15"/>
    <mergeCell ref="Q15:R15"/>
    <mergeCell ref="U15:V15"/>
    <mergeCell ref="AB15:AC15"/>
    <mergeCell ref="AD15:AE15"/>
    <mergeCell ref="C16:D16"/>
    <mergeCell ref="Q16:R16"/>
    <mergeCell ref="U16:V16"/>
    <mergeCell ref="AB16:AC16"/>
    <mergeCell ref="AD16:AE16"/>
    <mergeCell ref="C13:D13"/>
    <mergeCell ref="Q13:R13"/>
    <mergeCell ref="U13:V13"/>
    <mergeCell ref="AB13:AC13"/>
    <mergeCell ref="AD13:AE13"/>
    <mergeCell ref="C14:D14"/>
    <mergeCell ref="Q14:R14"/>
    <mergeCell ref="U14:V14"/>
    <mergeCell ref="AB14:AC14"/>
    <mergeCell ref="AD14:AE14"/>
    <mergeCell ref="C11:D11"/>
    <mergeCell ref="Q11:R11"/>
    <mergeCell ref="U11:V11"/>
    <mergeCell ref="AB11:AC11"/>
    <mergeCell ref="AD11:AE11"/>
    <mergeCell ref="C12:D12"/>
    <mergeCell ref="Q12:R12"/>
    <mergeCell ref="U12:V12"/>
    <mergeCell ref="AB12:AC12"/>
    <mergeCell ref="AD12:AE12"/>
    <mergeCell ref="C9:D9"/>
    <mergeCell ref="Q9:R9"/>
    <mergeCell ref="U9:V9"/>
    <mergeCell ref="AB9:AC9"/>
    <mergeCell ref="AD9:AE9"/>
    <mergeCell ref="C10:D10"/>
    <mergeCell ref="Q10:R10"/>
    <mergeCell ref="U10:V10"/>
    <mergeCell ref="AB10:AC10"/>
    <mergeCell ref="AD10:AE10"/>
    <mergeCell ref="X7:AA7"/>
    <mergeCell ref="AB7:AE7"/>
    <mergeCell ref="Q8:R8"/>
    <mergeCell ref="U8:V8"/>
    <mergeCell ref="AB8:AC8"/>
    <mergeCell ref="AD8:AE8"/>
    <mergeCell ref="I7:I8"/>
    <mergeCell ref="J7:J8"/>
    <mergeCell ref="K7:K8"/>
    <mergeCell ref="L7:L8"/>
    <mergeCell ref="M7:M8"/>
    <mergeCell ref="N7:R7"/>
    <mergeCell ref="T5:U5"/>
    <mergeCell ref="V5:W5"/>
    <mergeCell ref="B7:B8"/>
    <mergeCell ref="C7:D8"/>
    <mergeCell ref="E7:E8"/>
    <mergeCell ref="F7:F8"/>
    <mergeCell ref="G7:G8"/>
    <mergeCell ref="H7:H8"/>
    <mergeCell ref="T7:V7"/>
    <mergeCell ref="W7:W8"/>
    <mergeCell ref="X2:Y2"/>
    <mergeCell ref="B3:C3"/>
    <mergeCell ref="D3:R3"/>
    <mergeCell ref="T3:U3"/>
    <mergeCell ref="V3:AA3"/>
    <mergeCell ref="B4:C4"/>
    <mergeCell ref="D4:N4"/>
    <mergeCell ref="O4:P4"/>
    <mergeCell ref="Q4:R4"/>
    <mergeCell ref="T4:U4"/>
    <mergeCell ref="B2:C2"/>
    <mergeCell ref="D2:N2"/>
    <mergeCell ref="O2:P2"/>
    <mergeCell ref="Q2:R2"/>
    <mergeCell ref="T2:U2"/>
    <mergeCell ref="V2:W2"/>
    <mergeCell ref="V4:W4"/>
    <mergeCell ref="X4:Y4"/>
  </mergeCells>
  <phoneticPr fontId="11"/>
  <conditionalFormatting sqref="P46">
    <cfRule type="cellIs" dxfId="19" priority="7" stopIfTrue="1" operator="equal">
      <formula>"買"</formula>
    </cfRule>
    <cfRule type="cellIs" dxfId="18" priority="8" stopIfTrue="1" operator="equal">
      <formula>"売"</formula>
    </cfRule>
  </conditionalFormatting>
  <conditionalFormatting sqref="P9:P11 P47:P56 P14:P41 P44:P45 P58:P108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P12">
    <cfRule type="cellIs" dxfId="15" priority="11" stopIfTrue="1" operator="equal">
      <formula>"買"</formula>
    </cfRule>
    <cfRule type="cellIs" dxfId="14" priority="12" stopIfTrue="1" operator="equal">
      <formula>"売"</formula>
    </cfRule>
  </conditionalFormatting>
  <conditionalFormatting sqref="P42:P43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P57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P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operator="equal" allowBlank="1" showErrorMessage="1" sqref="P9:P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"/>
  <sheetViews>
    <sheetView zoomScale="25" zoomScaleNormal="25" workbookViewId="0">
      <selection activeCell="AC26" sqref="AC25:AC26"/>
    </sheetView>
  </sheetViews>
  <sheetFormatPr defaultRowHeight="13" x14ac:dyDescent="0.2"/>
  <sheetData>
    <row r="3" spans="11:11" x14ac:dyDescent="0.2">
      <c r="K3">
        <v>235689</v>
      </c>
    </row>
  </sheetData>
  <phoneticPr fontId="1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"/>
  <sheetViews>
    <sheetView zoomScale="85" zoomScaleNormal="85" zoomScaleSheetLayoutView="100" workbookViewId="0">
      <selection activeCell="M21" sqref="M21"/>
    </sheetView>
  </sheetViews>
  <sheetFormatPr defaultRowHeight="13.5" customHeight="1" x14ac:dyDescent="0.2"/>
  <cols>
    <col min="1" max="3" width="9.7265625" customWidth="1"/>
    <col min="4" max="4" width="10.36328125" customWidth="1"/>
    <col min="5" max="10" width="9.7265625" customWidth="1"/>
    <col min="11" max="11" width="20.08984375" customWidth="1"/>
    <col min="12" max="16" width="12.08984375" customWidth="1"/>
    <col min="17" max="17" width="20.54296875" customWidth="1"/>
    <col min="18" max="18" width="12.7265625" customWidth="1"/>
    <col min="19" max="19" width="12.6328125" customWidth="1"/>
    <col min="20" max="20" width="10.90625" customWidth="1"/>
    <col min="21" max="21" width="14" customWidth="1"/>
    <col min="22" max="28" width="10.90625" customWidth="1"/>
  </cols>
  <sheetData>
    <row r="1" spans="1:10" ht="13.5" customHeight="1" x14ac:dyDescent="0.2">
      <c r="A1" t="s">
        <v>43</v>
      </c>
    </row>
    <row r="2" spans="1:10" ht="13.5" customHeight="1" x14ac:dyDescent="0.2">
      <c r="A2" s="186" t="s">
        <v>152</v>
      </c>
      <c r="B2" s="186"/>
      <c r="C2" s="186"/>
      <c r="D2" s="186"/>
      <c r="E2" s="186"/>
      <c r="F2" s="186"/>
      <c r="G2" s="186"/>
      <c r="H2" s="186"/>
      <c r="I2" s="186"/>
      <c r="J2" s="186"/>
    </row>
    <row r="3" spans="1:10" s="120" customFormat="1" ht="13.5" customHeight="1" x14ac:dyDescent="0.2">
      <c r="A3" s="186"/>
      <c r="B3" s="186"/>
      <c r="C3" s="186"/>
      <c r="D3" s="186"/>
      <c r="E3" s="186"/>
      <c r="F3" s="186"/>
      <c r="G3" s="186"/>
      <c r="H3" s="186"/>
      <c r="I3" s="186"/>
      <c r="J3" s="186"/>
    </row>
    <row r="4" spans="1:10" s="120" customFormat="1" ht="13.5" customHeight="1" x14ac:dyDescent="0.2">
      <c r="A4" s="186"/>
      <c r="B4" s="186"/>
      <c r="C4" s="186"/>
      <c r="D4" s="186"/>
      <c r="E4" s="186"/>
      <c r="F4" s="186"/>
      <c r="G4" s="186"/>
      <c r="H4" s="186"/>
      <c r="I4" s="186"/>
      <c r="J4" s="186"/>
    </row>
    <row r="5" spans="1:10" s="120" customFormat="1" ht="13.5" customHeight="1" x14ac:dyDescent="0.2">
      <c r="A5" s="186"/>
      <c r="B5" s="186"/>
      <c r="C5" s="186"/>
      <c r="D5" s="186"/>
      <c r="E5" s="186"/>
      <c r="F5" s="186"/>
      <c r="G5" s="186"/>
      <c r="H5" s="186"/>
      <c r="I5" s="186"/>
      <c r="J5" s="186"/>
    </row>
    <row r="6" spans="1:10" s="120" customFormat="1" ht="13.5" customHeight="1" x14ac:dyDescent="0.2">
      <c r="A6" s="186"/>
      <c r="B6" s="186"/>
      <c r="C6" s="186"/>
      <c r="D6" s="186"/>
      <c r="E6" s="186"/>
      <c r="F6" s="186"/>
      <c r="G6" s="186"/>
      <c r="H6" s="186"/>
      <c r="I6" s="186"/>
      <c r="J6" s="186"/>
    </row>
    <row r="7" spans="1:10" s="120" customFormat="1" ht="13.5" customHeight="1" x14ac:dyDescent="0.2">
      <c r="A7" s="186"/>
      <c r="B7" s="186"/>
      <c r="C7" s="186"/>
      <c r="D7" s="186"/>
      <c r="E7" s="186"/>
      <c r="F7" s="186"/>
      <c r="G7" s="186"/>
      <c r="H7" s="186"/>
      <c r="I7" s="186"/>
      <c r="J7" s="186"/>
    </row>
    <row r="8" spans="1:10" s="120" customFormat="1" ht="13.5" customHeight="1" x14ac:dyDescent="0.2">
      <c r="A8" s="186"/>
      <c r="B8" s="186"/>
      <c r="C8" s="186"/>
      <c r="D8" s="186"/>
      <c r="E8" s="186"/>
      <c r="F8" s="186"/>
      <c r="G8" s="186"/>
      <c r="H8" s="186"/>
      <c r="I8" s="186"/>
      <c r="J8" s="186"/>
    </row>
    <row r="9" spans="1:10" s="120" customFormat="1" ht="13.5" customHeight="1" x14ac:dyDescent="0.2">
      <c r="A9" s="186"/>
      <c r="B9" s="186"/>
      <c r="C9" s="186"/>
      <c r="D9" s="186"/>
      <c r="E9" s="186"/>
      <c r="F9" s="186"/>
      <c r="G9" s="186"/>
      <c r="H9" s="186"/>
      <c r="I9" s="186"/>
      <c r="J9" s="186"/>
    </row>
    <row r="10" spans="1:10" s="120" customFormat="1" ht="13.5" customHeight="1" x14ac:dyDescent="0.2">
      <c r="A10" s="186"/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10" s="120" customFormat="1" ht="13.5" customHeight="1" x14ac:dyDescent="0.2">
      <c r="A11" s="186"/>
      <c r="B11" s="186"/>
      <c r="C11" s="186"/>
      <c r="D11" s="186"/>
      <c r="E11" s="186"/>
      <c r="F11" s="186"/>
      <c r="G11" s="186"/>
      <c r="H11" s="186"/>
      <c r="I11" s="186"/>
      <c r="J11" s="186"/>
    </row>
    <row r="12" spans="1:10" s="120" customFormat="1" ht="13.5" customHeight="1" x14ac:dyDescent="0.2">
      <c r="A12" s="186"/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0" ht="13.5" customHeight="1" x14ac:dyDescent="0.2">
      <c r="A13" s="186"/>
      <c r="B13" s="186"/>
      <c r="C13" s="186"/>
      <c r="D13" s="186"/>
      <c r="E13" s="186"/>
      <c r="F13" s="186"/>
      <c r="G13" s="186"/>
      <c r="H13" s="186"/>
      <c r="I13" s="186"/>
      <c r="J13" s="186"/>
    </row>
    <row r="14" spans="1:10" ht="13.5" customHeight="1" x14ac:dyDescent="0.2">
      <c r="A14" s="186"/>
      <c r="B14" s="186"/>
      <c r="C14" s="186"/>
      <c r="D14" s="186"/>
      <c r="E14" s="186"/>
      <c r="F14" s="186"/>
      <c r="G14" s="186"/>
      <c r="H14" s="186"/>
      <c r="I14" s="186"/>
      <c r="J14" s="186"/>
    </row>
    <row r="15" spans="1:10" ht="13.5" customHeight="1" x14ac:dyDescent="0.2">
      <c r="A15" s="186"/>
      <c r="B15" s="186"/>
      <c r="C15" s="186"/>
      <c r="D15" s="186"/>
      <c r="E15" s="186"/>
      <c r="F15" s="186"/>
      <c r="G15" s="186"/>
      <c r="H15" s="186"/>
      <c r="I15" s="186"/>
      <c r="J15" s="186"/>
    </row>
    <row r="16" spans="1:10" ht="13.5" customHeight="1" x14ac:dyDescent="0.2">
      <c r="A16" s="186"/>
      <c r="B16" s="186"/>
      <c r="C16" s="186"/>
      <c r="D16" s="186"/>
      <c r="E16" s="186"/>
      <c r="F16" s="186"/>
      <c r="G16" s="186"/>
      <c r="H16" s="186"/>
      <c r="I16" s="186"/>
      <c r="J16" s="186"/>
    </row>
    <row r="17" spans="1:10" ht="13.5" customHeight="1" x14ac:dyDescent="0.2">
      <c r="A17" s="186"/>
      <c r="B17" s="186"/>
      <c r="C17" s="186"/>
      <c r="D17" s="186"/>
      <c r="E17" s="186"/>
      <c r="F17" s="186"/>
      <c r="G17" s="186"/>
      <c r="H17" s="186"/>
      <c r="I17" s="186"/>
      <c r="J17" s="186"/>
    </row>
    <row r="18" spans="1:10" ht="13.5" customHeight="1" x14ac:dyDescent="0.2">
      <c r="A18" s="186"/>
      <c r="B18" s="186"/>
      <c r="C18" s="186"/>
      <c r="D18" s="186"/>
      <c r="E18" s="186"/>
      <c r="F18" s="186"/>
      <c r="G18" s="186"/>
      <c r="H18" s="186"/>
      <c r="I18" s="186"/>
      <c r="J18" s="186"/>
    </row>
    <row r="19" spans="1:10" s="120" customFormat="1" ht="13.5" customHeight="1" x14ac:dyDescent="0.2">
      <c r="A19" s="186"/>
      <c r="B19" s="186"/>
      <c r="C19" s="186"/>
      <c r="D19" s="186"/>
      <c r="E19" s="186"/>
      <c r="F19" s="186"/>
      <c r="G19" s="186"/>
      <c r="H19" s="186"/>
      <c r="I19" s="186"/>
      <c r="J19" s="186"/>
    </row>
    <row r="20" spans="1:10" s="120" customFormat="1" ht="13.5" customHeight="1" x14ac:dyDescent="0.2">
      <c r="A20" s="186"/>
      <c r="B20" s="186"/>
      <c r="C20" s="186"/>
      <c r="D20" s="186"/>
      <c r="E20" s="186"/>
      <c r="F20" s="186"/>
      <c r="G20" s="186"/>
      <c r="H20" s="186"/>
      <c r="I20" s="186"/>
      <c r="J20" s="186"/>
    </row>
    <row r="21" spans="1:10" s="120" customFormat="1" ht="13.5" customHeight="1" x14ac:dyDescent="0.2">
      <c r="A21" s="186"/>
      <c r="B21" s="186"/>
      <c r="C21" s="186"/>
      <c r="D21" s="186"/>
      <c r="E21" s="186"/>
      <c r="F21" s="186"/>
      <c r="G21" s="186"/>
      <c r="H21" s="186"/>
      <c r="I21" s="186"/>
      <c r="J21" s="186"/>
    </row>
    <row r="22" spans="1:10" s="120" customFormat="1" ht="13.5" customHeight="1" x14ac:dyDescent="0.2">
      <c r="A22" s="186"/>
      <c r="B22" s="186"/>
      <c r="C22" s="186"/>
      <c r="D22" s="186"/>
      <c r="E22" s="186"/>
      <c r="F22" s="186"/>
      <c r="G22" s="186"/>
      <c r="H22" s="186"/>
      <c r="I22" s="186"/>
      <c r="J22" s="186"/>
    </row>
    <row r="23" spans="1:10" ht="13.5" customHeight="1" x14ac:dyDescent="0.2">
      <c r="A23" s="186"/>
      <c r="B23" s="186"/>
      <c r="C23" s="186"/>
      <c r="D23" s="186"/>
      <c r="E23" s="186"/>
      <c r="F23" s="186"/>
      <c r="G23" s="186"/>
      <c r="H23" s="186"/>
      <c r="I23" s="186"/>
      <c r="J23" s="186"/>
    </row>
    <row r="25" spans="1:10" ht="13.5" customHeight="1" x14ac:dyDescent="0.2">
      <c r="A25" t="s">
        <v>44</v>
      </c>
    </row>
    <row r="27" spans="1:10" ht="13.5" customHeight="1" x14ac:dyDescent="0.2">
      <c r="A27" t="s">
        <v>45</v>
      </c>
    </row>
    <row r="28" spans="1:10" ht="13.5" customHeight="1" x14ac:dyDescent="0.2">
      <c r="A28" s="187" t="s">
        <v>139</v>
      </c>
      <c r="B28" s="187"/>
      <c r="C28" s="187"/>
      <c r="D28" s="187"/>
      <c r="E28" s="187"/>
      <c r="F28" s="187"/>
      <c r="G28" s="187"/>
      <c r="H28" s="187"/>
      <c r="I28" s="187"/>
      <c r="J28" s="187"/>
    </row>
    <row r="29" spans="1:10" ht="13.5" customHeight="1" x14ac:dyDescent="0.2">
      <c r="A29" s="188"/>
      <c r="B29" s="188"/>
      <c r="C29" s="188"/>
      <c r="D29" s="188"/>
      <c r="E29" s="188"/>
      <c r="F29" s="188"/>
      <c r="G29" s="188"/>
      <c r="H29" s="188"/>
      <c r="I29" s="188"/>
      <c r="J29" s="188"/>
    </row>
    <row r="30" spans="1:10" ht="13.5" customHeight="1" x14ac:dyDescent="0.2">
      <c r="A30" s="188"/>
      <c r="B30" s="188"/>
      <c r="C30" s="188"/>
      <c r="D30" s="188"/>
      <c r="E30" s="188"/>
      <c r="F30" s="188"/>
      <c r="G30" s="188"/>
      <c r="H30" s="188"/>
      <c r="I30" s="188"/>
      <c r="J30" s="188"/>
    </row>
    <row r="31" spans="1:10" ht="13.5" customHeight="1" x14ac:dyDescent="0.2">
      <c r="A31" s="188"/>
      <c r="B31" s="188"/>
      <c r="C31" s="188"/>
      <c r="D31" s="188"/>
      <c r="E31" s="188"/>
      <c r="F31" s="188"/>
      <c r="G31" s="188"/>
      <c r="H31" s="188"/>
      <c r="I31" s="188"/>
      <c r="J31" s="188"/>
    </row>
    <row r="32" spans="1:10" ht="13.5" customHeight="1" x14ac:dyDescent="0.2">
      <c r="A32" s="188"/>
      <c r="B32" s="188"/>
      <c r="C32" s="188"/>
      <c r="D32" s="188"/>
      <c r="E32" s="188"/>
      <c r="F32" s="188"/>
      <c r="G32" s="188"/>
      <c r="H32" s="188"/>
      <c r="I32" s="188"/>
      <c r="J32" s="188"/>
    </row>
    <row r="33" spans="1:10" ht="13.5" customHeight="1" x14ac:dyDescent="0.2">
      <c r="A33" s="188"/>
      <c r="B33" s="188"/>
      <c r="C33" s="188"/>
      <c r="D33" s="188"/>
      <c r="E33" s="188"/>
      <c r="F33" s="188"/>
      <c r="G33" s="188"/>
      <c r="H33" s="188"/>
      <c r="I33" s="188"/>
      <c r="J33" s="188"/>
    </row>
    <row r="34" spans="1:10" ht="13.5" customHeight="1" x14ac:dyDescent="0.2">
      <c r="A34" s="188"/>
      <c r="B34" s="188"/>
      <c r="C34" s="188"/>
      <c r="D34" s="188"/>
      <c r="E34" s="188"/>
      <c r="F34" s="188"/>
      <c r="G34" s="188"/>
      <c r="H34" s="188"/>
      <c r="I34" s="188"/>
      <c r="J34" s="188"/>
    </row>
    <row r="35" spans="1:10" ht="13.5" customHeight="1" x14ac:dyDescent="0.2">
      <c r="A35" s="188"/>
      <c r="B35" s="188"/>
      <c r="C35" s="188"/>
      <c r="D35" s="188"/>
      <c r="E35" s="188"/>
      <c r="F35" s="188"/>
      <c r="G35" s="188"/>
      <c r="H35" s="188"/>
      <c r="I35" s="188"/>
      <c r="J35" s="188"/>
    </row>
    <row r="41" spans="1:10" ht="13.5" customHeight="1" x14ac:dyDescent="0.2">
      <c r="A41" s="129"/>
      <c r="B41" s="129"/>
      <c r="C41" s="129"/>
      <c r="D41" s="129"/>
      <c r="E41" s="129"/>
      <c r="F41" s="129"/>
      <c r="G41" s="129"/>
    </row>
    <row r="42" spans="1:10" ht="13.5" customHeight="1" x14ac:dyDescent="0.2">
      <c r="A42" s="129" t="s">
        <v>153</v>
      </c>
      <c r="B42" s="129"/>
      <c r="C42" s="129"/>
      <c r="D42" s="129"/>
      <c r="E42" s="129"/>
      <c r="F42" s="129"/>
      <c r="G42" s="129"/>
    </row>
    <row r="43" spans="1:10" ht="13.5" customHeight="1" x14ac:dyDescent="0.2">
      <c r="A43" s="129" t="s">
        <v>140</v>
      </c>
      <c r="B43" s="129"/>
      <c r="C43" s="129"/>
      <c r="D43" s="129"/>
      <c r="E43" s="129"/>
      <c r="F43" s="129"/>
      <c r="G43" s="129"/>
    </row>
    <row r="44" spans="1:10" ht="13.5" customHeight="1" x14ac:dyDescent="0.2">
      <c r="A44" s="129"/>
      <c r="B44" s="129"/>
      <c r="C44" s="129"/>
      <c r="D44" s="129"/>
      <c r="E44" s="129"/>
      <c r="F44" s="129"/>
      <c r="G44" s="129"/>
    </row>
    <row r="45" spans="1:10" ht="13.5" customHeight="1" x14ac:dyDescent="0.2">
      <c r="A45" s="129"/>
      <c r="B45" s="129"/>
      <c r="C45" s="129"/>
      <c r="D45" s="129"/>
      <c r="E45" s="129"/>
      <c r="F45" s="129"/>
      <c r="G45" s="129"/>
    </row>
    <row r="46" spans="1:10" ht="13.5" customHeight="1" x14ac:dyDescent="0.2">
      <c r="A46" s="129"/>
      <c r="B46" s="129"/>
      <c r="C46" s="129"/>
      <c r="D46" s="129"/>
      <c r="E46" s="129"/>
      <c r="F46" s="129"/>
      <c r="G46" s="129"/>
    </row>
    <row r="54" spans="1:4" ht="13.5" customHeight="1" x14ac:dyDescent="0.2">
      <c r="D54" s="41"/>
    </row>
    <row r="55" spans="1:4" ht="13.5" customHeight="1" x14ac:dyDescent="0.2">
      <c r="A55" s="40"/>
    </row>
    <row r="84" spans="17:29" ht="13.5" customHeight="1" thickBot="1" x14ac:dyDescent="0.25">
      <c r="Q84" s="126" t="s">
        <v>138</v>
      </c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</row>
    <row r="85" spans="17:29" ht="13.5" customHeight="1" thickTop="1" x14ac:dyDescent="0.2">
      <c r="Q85" s="127" t="s">
        <v>137</v>
      </c>
      <c r="R85" s="125" t="s">
        <v>141</v>
      </c>
      <c r="S85" s="127" t="s">
        <v>142</v>
      </c>
      <c r="T85" s="130" t="s">
        <v>143</v>
      </c>
      <c r="U85" s="134" t="s">
        <v>151</v>
      </c>
      <c r="V85" s="132" t="s">
        <v>144</v>
      </c>
      <c r="W85" s="127" t="s">
        <v>145</v>
      </c>
      <c r="X85" s="127" t="s">
        <v>146</v>
      </c>
      <c r="Y85" s="127" t="s">
        <v>147</v>
      </c>
      <c r="Z85" s="127" t="s">
        <v>148</v>
      </c>
      <c r="AA85" s="127" t="s">
        <v>149</v>
      </c>
      <c r="AB85" s="127" t="s">
        <v>150</v>
      </c>
      <c r="AC85" s="126"/>
    </row>
    <row r="86" spans="17:29" ht="13.5" customHeight="1" x14ac:dyDescent="0.2">
      <c r="Q86" s="127" t="s">
        <v>136</v>
      </c>
      <c r="R86" s="128">
        <v>714177</v>
      </c>
      <c r="S86" s="128">
        <v>1073998.2050000001</v>
      </c>
      <c r="T86" s="131">
        <v>1018155.49</v>
      </c>
      <c r="U86" s="135">
        <v>1132744.855</v>
      </c>
      <c r="V86" s="133">
        <v>923585.41999999993</v>
      </c>
      <c r="W86" s="128">
        <v>911261.7</v>
      </c>
      <c r="X86" s="128">
        <v>937209.29</v>
      </c>
      <c r="Y86" s="128">
        <v>828875.4</v>
      </c>
      <c r="Z86" s="128">
        <v>901271.25</v>
      </c>
      <c r="AA86" s="128">
        <v>714177</v>
      </c>
      <c r="AB86" s="128">
        <v>714177</v>
      </c>
      <c r="AC86" s="126"/>
    </row>
    <row r="87" spans="17:29" ht="13.5" customHeight="1" thickBot="1" x14ac:dyDescent="0.25">
      <c r="Q87" s="127" t="s">
        <v>135</v>
      </c>
      <c r="R87" s="128">
        <v>900667</v>
      </c>
      <c r="S87" s="128">
        <v>1144527.31</v>
      </c>
      <c r="T87" s="131">
        <v>1193148.3699999999</v>
      </c>
      <c r="U87" s="136">
        <v>1354498.6099999999</v>
      </c>
      <c r="V87" s="133">
        <v>1214496.2</v>
      </c>
      <c r="W87" s="128">
        <v>1180654.575</v>
      </c>
      <c r="X87" s="128">
        <v>1208075.8</v>
      </c>
      <c r="Y87" s="128">
        <v>1029098.4</v>
      </c>
      <c r="Z87" s="128">
        <v>1110514.5</v>
      </c>
      <c r="AA87" s="128">
        <v>900667</v>
      </c>
      <c r="AB87" s="128">
        <v>900667</v>
      </c>
      <c r="AC87" s="126"/>
    </row>
    <row r="88" spans="17:29" ht="13.5" customHeight="1" thickTop="1" x14ac:dyDescent="0.2"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</row>
    <row r="89" spans="17:29" ht="13.5" customHeight="1" x14ac:dyDescent="0.2"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</row>
  </sheetData>
  <sheetProtection selectLockedCells="1" selectUnlockedCells="1"/>
  <mergeCells count="2">
    <mergeCell ref="A2:J23"/>
    <mergeCell ref="A28:J35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2"/>
  <sheetViews>
    <sheetView zoomScale="90" zoomScaleNormal="90" zoomScaleSheetLayoutView="100" workbookViewId="0">
      <selection activeCell="C13" sqref="C13"/>
    </sheetView>
  </sheetViews>
  <sheetFormatPr defaultColWidth="8.90625" defaultRowHeight="17.25" customHeight="1" x14ac:dyDescent="0.2"/>
  <cols>
    <col min="1" max="1" width="3.08984375" style="29" customWidth="1"/>
    <col min="2" max="2" width="9.90625" style="30" customWidth="1"/>
    <col min="3" max="3" width="32.81640625" style="30" customWidth="1"/>
    <col min="4" max="4" width="15.7265625" style="31" customWidth="1"/>
    <col min="5" max="5" width="13" style="31" customWidth="1"/>
    <col min="6" max="6" width="15.90625" style="32" customWidth="1"/>
    <col min="7" max="9" width="15.90625" style="31" customWidth="1"/>
    <col min="10" max="10" width="15.90625" style="32" customWidth="1"/>
    <col min="11" max="11" width="15.90625" style="31" customWidth="1"/>
    <col min="12" max="12" width="15.90625" style="32" customWidth="1"/>
    <col min="13" max="16384" width="8.90625" style="29"/>
  </cols>
  <sheetData>
    <row r="2" spans="2:17" ht="17.25" customHeight="1" x14ac:dyDescent="0.2">
      <c r="B2" s="33" t="s">
        <v>46</v>
      </c>
      <c r="C2" s="33"/>
      <c r="D2" s="29"/>
    </row>
    <row r="4" spans="2:17" ht="17.25" customHeight="1" x14ac:dyDescent="0.2">
      <c r="B4" s="189" t="s">
        <v>47</v>
      </c>
      <c r="C4" s="190"/>
      <c r="D4" s="47" t="s">
        <v>0</v>
      </c>
      <c r="E4" s="47"/>
      <c r="F4" s="48" t="s">
        <v>48</v>
      </c>
      <c r="G4" s="64" t="s">
        <v>62</v>
      </c>
      <c r="H4" s="64" t="s">
        <v>63</v>
      </c>
      <c r="I4" s="64" t="s">
        <v>66</v>
      </c>
      <c r="J4" s="64" t="s">
        <v>60</v>
      </c>
      <c r="K4" s="64" t="s">
        <v>61</v>
      </c>
      <c r="L4" s="64" t="s">
        <v>59</v>
      </c>
      <c r="Q4"/>
    </row>
    <row r="5" spans="2:17" ht="17.25" customHeight="1" x14ac:dyDescent="0.2">
      <c r="B5" s="49" t="s">
        <v>49</v>
      </c>
      <c r="C5" s="49">
        <v>1</v>
      </c>
      <c r="D5" s="50" t="s">
        <v>64</v>
      </c>
      <c r="E5" s="50" t="s">
        <v>68</v>
      </c>
      <c r="F5" s="123">
        <v>42367</v>
      </c>
      <c r="G5" s="44">
        <v>33</v>
      </c>
      <c r="H5" s="44">
        <v>67</v>
      </c>
      <c r="I5" s="44">
        <v>0</v>
      </c>
      <c r="J5" s="45">
        <v>2386553</v>
      </c>
      <c r="K5" s="45">
        <v>3386553</v>
      </c>
      <c r="L5" s="46" t="s">
        <v>67</v>
      </c>
      <c r="Q5"/>
    </row>
    <row r="6" spans="2:17" ht="17.25" customHeight="1" x14ac:dyDescent="0.2">
      <c r="B6" s="49" t="s">
        <v>65</v>
      </c>
      <c r="C6" s="52" t="s">
        <v>72</v>
      </c>
      <c r="D6" s="50" t="s">
        <v>64</v>
      </c>
      <c r="E6" s="50" t="s">
        <v>68</v>
      </c>
      <c r="F6" s="123">
        <v>42368</v>
      </c>
      <c r="G6" s="44">
        <v>22</v>
      </c>
      <c r="H6" s="44">
        <v>36</v>
      </c>
      <c r="I6" s="44">
        <v>42</v>
      </c>
      <c r="J6" s="44">
        <v>2913852</v>
      </c>
      <c r="K6" s="44">
        <v>3913852</v>
      </c>
      <c r="L6" s="51">
        <v>0.22</v>
      </c>
    </row>
    <row r="7" spans="2:17" ht="17.25" customHeight="1" x14ac:dyDescent="0.2">
      <c r="B7" s="49" t="s">
        <v>49</v>
      </c>
      <c r="C7" s="49">
        <v>2</v>
      </c>
      <c r="D7" s="50" t="s">
        <v>128</v>
      </c>
      <c r="E7" s="50" t="s">
        <v>129</v>
      </c>
      <c r="F7" s="123">
        <v>42007</v>
      </c>
      <c r="G7" s="50">
        <v>27</v>
      </c>
      <c r="H7" s="50">
        <v>61</v>
      </c>
      <c r="I7" s="50">
        <v>0</v>
      </c>
      <c r="J7" s="122">
        <v>-2446</v>
      </c>
      <c r="K7" s="44">
        <f>1000000+J7</f>
        <v>997554</v>
      </c>
      <c r="L7" s="65">
        <v>0.3</v>
      </c>
    </row>
    <row r="8" spans="2:17" ht="17.25" customHeight="1" x14ac:dyDescent="0.2">
      <c r="B8" s="49" t="s">
        <v>49</v>
      </c>
      <c r="C8" s="52" t="s">
        <v>73</v>
      </c>
      <c r="D8" s="50" t="s">
        <v>130</v>
      </c>
      <c r="E8" s="50" t="s">
        <v>131</v>
      </c>
      <c r="F8" s="123">
        <v>42007</v>
      </c>
      <c r="G8" s="50">
        <v>20</v>
      </c>
      <c r="H8" s="50">
        <v>41</v>
      </c>
      <c r="I8" s="50">
        <v>29</v>
      </c>
      <c r="J8" s="44">
        <v>4132</v>
      </c>
      <c r="K8" s="44">
        <v>985410</v>
      </c>
      <c r="L8" s="65">
        <v>0.222</v>
      </c>
    </row>
    <row r="9" spans="2:17" ht="17.25" customHeight="1" x14ac:dyDescent="0.2">
      <c r="B9" s="49" t="s">
        <v>132</v>
      </c>
      <c r="C9" s="49">
        <v>3</v>
      </c>
      <c r="D9" s="50" t="s">
        <v>133</v>
      </c>
      <c r="E9" s="50" t="s">
        <v>68</v>
      </c>
      <c r="F9" s="123">
        <v>42014</v>
      </c>
      <c r="G9" s="50">
        <v>29</v>
      </c>
      <c r="H9" s="50">
        <v>46</v>
      </c>
      <c r="I9" s="50">
        <v>0</v>
      </c>
      <c r="J9" s="44">
        <v>2359090</v>
      </c>
      <c r="K9" s="44">
        <v>3359090</v>
      </c>
      <c r="L9" s="121">
        <f t="shared" ref="L9:L11" si="0">G9/(G9+H9+I9)*100</f>
        <v>38.666666666666664</v>
      </c>
    </row>
    <row r="10" spans="2:17" ht="17.25" customHeight="1" x14ac:dyDescent="0.2">
      <c r="B10" s="49" t="s">
        <v>134</v>
      </c>
      <c r="C10" s="52" t="s">
        <v>72</v>
      </c>
      <c r="D10" s="50" t="s">
        <v>128</v>
      </c>
      <c r="E10" s="50" t="s">
        <v>68</v>
      </c>
      <c r="F10" s="123">
        <v>42014</v>
      </c>
      <c r="G10" s="50">
        <v>20</v>
      </c>
      <c r="H10" s="50">
        <v>35</v>
      </c>
      <c r="I10" s="50">
        <v>20</v>
      </c>
      <c r="J10" s="44">
        <v>4840014</v>
      </c>
      <c r="K10" s="44">
        <v>5840014</v>
      </c>
      <c r="L10" s="121">
        <f t="shared" si="0"/>
        <v>26.666666666666668</v>
      </c>
    </row>
    <row r="11" spans="2:17" ht="17.25" customHeight="1" x14ac:dyDescent="0.2">
      <c r="B11" s="49" t="s">
        <v>134</v>
      </c>
      <c r="C11" s="49">
        <v>4</v>
      </c>
      <c r="D11" s="50" t="s">
        <v>128</v>
      </c>
      <c r="E11" s="50" t="s">
        <v>129</v>
      </c>
      <c r="F11" s="123">
        <v>42020</v>
      </c>
      <c r="G11" s="50">
        <v>16</v>
      </c>
      <c r="H11" s="50">
        <v>35</v>
      </c>
      <c r="I11" s="50">
        <v>0</v>
      </c>
      <c r="J11" s="124">
        <v>-285823</v>
      </c>
      <c r="K11" s="50">
        <f>1000000+J11</f>
        <v>714177</v>
      </c>
      <c r="L11" s="121">
        <f t="shared" si="0"/>
        <v>31.372549019607842</v>
      </c>
    </row>
    <row r="12" spans="2:17" ht="17.25" customHeight="1" x14ac:dyDescent="0.2">
      <c r="B12" s="49" t="s">
        <v>134</v>
      </c>
      <c r="C12" s="52" t="s">
        <v>72</v>
      </c>
      <c r="D12" s="50" t="s">
        <v>128</v>
      </c>
      <c r="E12" s="50" t="s">
        <v>131</v>
      </c>
      <c r="F12" s="123">
        <v>42020</v>
      </c>
      <c r="G12" s="50">
        <v>10</v>
      </c>
      <c r="H12" s="50">
        <v>17</v>
      </c>
      <c r="I12" s="50">
        <v>24</v>
      </c>
      <c r="J12" s="124">
        <v>-99333</v>
      </c>
      <c r="K12" s="50">
        <f>1000000+J12</f>
        <v>900667</v>
      </c>
      <c r="L12" s="121">
        <f>G12/(G12+H12+I12)*100</f>
        <v>19.607843137254903</v>
      </c>
    </row>
  </sheetData>
  <sheetProtection selectLockedCells="1" selectUnlockedCells="1"/>
  <mergeCells count="1">
    <mergeCell ref="B4:C4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8"/>
  <sheetViews>
    <sheetView zoomScale="90" zoomScaleNormal="90" workbookViewId="0">
      <pane ySplit="8" topLeftCell="A9" activePane="bottomLeft" state="frozen"/>
      <selection pane="bottomLeft" activeCell="F29" sqref="F29"/>
    </sheetView>
  </sheetViews>
  <sheetFormatPr defaultRowHeight="13.5" customHeight="1" x14ac:dyDescent="0.2"/>
  <cols>
    <col min="1" max="1" width="2.90625" customWidth="1"/>
    <col min="2" max="18" width="6.6328125" customWidth="1"/>
    <col min="22" max="22" width="10.90625" style="1" customWidth="1"/>
  </cols>
  <sheetData>
    <row r="2" spans="2:21" ht="13.5" customHeight="1" x14ac:dyDescent="0.2">
      <c r="B2" s="137" t="s">
        <v>0</v>
      </c>
      <c r="C2" s="137"/>
      <c r="D2" s="139"/>
      <c r="E2" s="139"/>
      <c r="F2" s="137" t="s">
        <v>1</v>
      </c>
      <c r="G2" s="137"/>
      <c r="H2" s="139" t="s">
        <v>2</v>
      </c>
      <c r="I2" s="139"/>
      <c r="J2" s="137" t="s">
        <v>3</v>
      </c>
      <c r="K2" s="137"/>
      <c r="L2" s="140">
        <f>C9</f>
        <v>1000000</v>
      </c>
      <c r="M2" s="140"/>
      <c r="N2" s="137" t="s">
        <v>4</v>
      </c>
      <c r="O2" s="137"/>
      <c r="P2" s="140" t="e">
        <f>C108+R108</f>
        <v>#VALUE!</v>
      </c>
      <c r="Q2" s="140"/>
      <c r="R2" s="4"/>
      <c r="S2" s="4"/>
      <c r="T2" s="4"/>
    </row>
    <row r="3" spans="2:21" ht="57" customHeight="1" x14ac:dyDescent="0.2">
      <c r="B3" s="137" t="s">
        <v>5</v>
      </c>
      <c r="C3" s="137"/>
      <c r="D3" s="141" t="s">
        <v>50</v>
      </c>
      <c r="E3" s="141"/>
      <c r="F3" s="141"/>
      <c r="G3" s="141"/>
      <c r="H3" s="141"/>
      <c r="I3" s="141"/>
      <c r="J3" s="137" t="s">
        <v>6</v>
      </c>
      <c r="K3" s="137"/>
      <c r="L3" s="141" t="s">
        <v>51</v>
      </c>
      <c r="M3" s="141"/>
      <c r="N3" s="141"/>
      <c r="O3" s="141"/>
      <c r="P3" s="141"/>
      <c r="Q3" s="141"/>
      <c r="R3" s="4"/>
      <c r="S3" s="4"/>
    </row>
    <row r="4" spans="2:21" ht="13.5" customHeight="1" x14ac:dyDescent="0.2">
      <c r="B4" s="137" t="s">
        <v>8</v>
      </c>
      <c r="C4" s="137"/>
      <c r="D4" s="142">
        <f>SUM($R$9:$S$993)</f>
        <v>-29503</v>
      </c>
      <c r="E4" s="142"/>
      <c r="F4" s="137" t="s">
        <v>9</v>
      </c>
      <c r="G4" s="137"/>
      <c r="H4" s="143">
        <f>SUM($T$9:$U$108)</f>
        <v>-57</v>
      </c>
      <c r="I4" s="143"/>
      <c r="J4" s="144" t="s">
        <v>10</v>
      </c>
      <c r="K4" s="144"/>
      <c r="L4" s="140">
        <f>MAX($C$9:$D$990)-C9</f>
        <v>0</v>
      </c>
      <c r="M4" s="140"/>
      <c r="N4" s="144" t="s">
        <v>11</v>
      </c>
      <c r="O4" s="144"/>
      <c r="P4" s="142">
        <f>MIN($C$9:$D$990)-C9</f>
        <v>-29503</v>
      </c>
      <c r="Q4" s="142"/>
      <c r="R4" s="4"/>
      <c r="S4" s="4"/>
      <c r="T4" s="4"/>
    </row>
    <row r="5" spans="2:21" ht="13.5" customHeight="1" x14ac:dyDescent="0.2">
      <c r="B5" s="6" t="s">
        <v>12</v>
      </c>
      <c r="C5" s="3">
        <f>COUNTIF($R$9:$R$990,"&gt;0")</f>
        <v>0</v>
      </c>
      <c r="D5" s="2" t="s">
        <v>13</v>
      </c>
      <c r="E5" s="7">
        <f>COUNTIF($R$9:$R$990,"&lt;0")</f>
        <v>1</v>
      </c>
      <c r="F5" s="2" t="s">
        <v>14</v>
      </c>
      <c r="G5" s="3">
        <f>COUNTIF($R$9:$R$990,"=0")</f>
        <v>0</v>
      </c>
      <c r="H5" s="2" t="s">
        <v>15</v>
      </c>
      <c r="I5" s="8">
        <f>C5/SUM(C5,E5,G5)</f>
        <v>0</v>
      </c>
      <c r="J5" s="145" t="s">
        <v>16</v>
      </c>
      <c r="K5" s="145"/>
      <c r="L5" s="139"/>
      <c r="M5" s="139"/>
      <c r="N5" s="9" t="s">
        <v>17</v>
      </c>
      <c r="O5" s="10"/>
      <c r="P5" s="139"/>
      <c r="Q5" s="139"/>
      <c r="R5" s="4"/>
      <c r="S5" s="4"/>
      <c r="T5" s="4"/>
    </row>
    <row r="6" spans="2:21" ht="13.5" customHeight="1" x14ac:dyDescent="0.2">
      <c r="B6" s="11"/>
      <c r="C6" s="12"/>
      <c r="D6" s="13"/>
      <c r="E6" s="14"/>
      <c r="F6" s="11"/>
      <c r="G6" s="14"/>
      <c r="H6" s="11"/>
      <c r="I6" s="15"/>
      <c r="J6" s="11"/>
      <c r="K6" s="11"/>
      <c r="L6" s="14"/>
      <c r="M6" s="14"/>
      <c r="N6" s="16"/>
      <c r="O6" s="16"/>
      <c r="P6" s="17"/>
      <c r="Q6" s="18"/>
      <c r="R6" s="4"/>
      <c r="S6" s="4"/>
      <c r="T6" s="4"/>
    </row>
    <row r="7" spans="2:21" ht="13.5" customHeight="1" x14ac:dyDescent="0.2">
      <c r="B7" s="146" t="s">
        <v>18</v>
      </c>
      <c r="C7" s="147" t="s">
        <v>19</v>
      </c>
      <c r="D7" s="147"/>
      <c r="E7" s="151" t="s">
        <v>27</v>
      </c>
      <c r="F7" s="151"/>
      <c r="G7" s="151"/>
      <c r="H7" s="151"/>
      <c r="I7" s="151"/>
      <c r="J7" s="152" t="s">
        <v>29</v>
      </c>
      <c r="K7" s="152"/>
      <c r="L7" s="152"/>
      <c r="M7" s="153" t="s">
        <v>30</v>
      </c>
      <c r="N7" s="154" t="s">
        <v>31</v>
      </c>
      <c r="O7" s="154"/>
      <c r="P7" s="154"/>
      <c r="Q7" s="154"/>
      <c r="R7" s="155" t="s">
        <v>32</v>
      </c>
      <c r="S7" s="155"/>
      <c r="T7" s="155"/>
      <c r="U7" s="155"/>
    </row>
    <row r="8" spans="2:21" ht="13.5" customHeight="1" x14ac:dyDescent="0.2">
      <c r="B8" s="146"/>
      <c r="C8" s="147"/>
      <c r="D8" s="147"/>
      <c r="E8" s="20" t="s">
        <v>33</v>
      </c>
      <c r="F8" s="20" t="s">
        <v>34</v>
      </c>
      <c r="G8" s="20" t="s">
        <v>35</v>
      </c>
      <c r="H8" s="156" t="s">
        <v>36</v>
      </c>
      <c r="I8" s="156"/>
      <c r="J8" s="21" t="s">
        <v>37</v>
      </c>
      <c r="K8" s="157" t="s">
        <v>38</v>
      </c>
      <c r="L8" s="157"/>
      <c r="M8" s="153"/>
      <c r="N8" s="22" t="s">
        <v>33</v>
      </c>
      <c r="O8" s="22" t="s">
        <v>34</v>
      </c>
      <c r="P8" s="192" t="s">
        <v>36</v>
      </c>
      <c r="Q8" s="192"/>
      <c r="R8" s="155" t="s">
        <v>39</v>
      </c>
      <c r="S8" s="155"/>
      <c r="T8" s="155" t="s">
        <v>37</v>
      </c>
      <c r="U8" s="155"/>
    </row>
    <row r="9" spans="2:21" ht="13.5" customHeight="1" x14ac:dyDescent="0.2">
      <c r="B9" s="24">
        <v>1</v>
      </c>
      <c r="C9" s="158">
        <v>1000000</v>
      </c>
      <c r="D9" s="158"/>
      <c r="E9" s="24">
        <v>2001</v>
      </c>
      <c r="F9" s="27">
        <v>42111</v>
      </c>
      <c r="G9" s="24" t="s">
        <v>42</v>
      </c>
      <c r="H9" s="191">
        <v>1.4382900000000001</v>
      </c>
      <c r="I9" s="191"/>
      <c r="J9" s="24">
        <v>57</v>
      </c>
      <c r="K9" s="158">
        <f t="shared" ref="K9:K108" si="0">IF(F9="","",C9*0.03)</f>
        <v>30000</v>
      </c>
      <c r="L9" s="158"/>
      <c r="M9" s="28">
        <f t="shared" ref="M9:M108" si="1">IF(J9="","",ROUNDDOWN(K9/(J9/81)/100000,2))</f>
        <v>0.42</v>
      </c>
      <c r="N9" s="24">
        <v>2001</v>
      </c>
      <c r="O9" s="27">
        <v>42111</v>
      </c>
      <c r="P9" s="191">
        <v>1.4326000000000001</v>
      </c>
      <c r="Q9" s="191"/>
      <c r="R9" s="172">
        <f t="shared" ref="R9:R108" si="2">IF(O9="","",ROUNDDOWN((IF(G9="売",H9-P9,P9-H9))*M9*1000000000/81,0))</f>
        <v>-29503</v>
      </c>
      <c r="S9" s="172"/>
      <c r="T9" s="164">
        <f t="shared" ref="T9:T51" si="3">IF(O9="","",IF(R9&lt;0,J9*(-1),IF(G9="買",(P9-H9)*10000,(H9-P9)*10000)))</f>
        <v>-57</v>
      </c>
      <c r="U9" s="164"/>
    </row>
    <row r="10" spans="2:21" ht="13.5" customHeight="1" x14ac:dyDescent="0.2">
      <c r="B10" s="24">
        <v>2</v>
      </c>
      <c r="C10" s="158">
        <f t="shared" ref="C10:C108" si="4">IF(R9="","",C9+R9)</f>
        <v>970497</v>
      </c>
      <c r="D10" s="158"/>
      <c r="E10" s="24"/>
      <c r="F10" s="27"/>
      <c r="G10" s="24" t="s">
        <v>42</v>
      </c>
      <c r="H10" s="191"/>
      <c r="I10" s="191"/>
      <c r="J10" s="24"/>
      <c r="K10" s="158" t="str">
        <f t="shared" si="0"/>
        <v/>
      </c>
      <c r="L10" s="158"/>
      <c r="M10" s="28" t="str">
        <f t="shared" si="1"/>
        <v/>
      </c>
      <c r="N10" s="24"/>
      <c r="O10" s="27"/>
      <c r="P10" s="191"/>
      <c r="Q10" s="191"/>
      <c r="R10" s="172" t="str">
        <f t="shared" si="2"/>
        <v/>
      </c>
      <c r="S10" s="172"/>
      <c r="T10" s="164" t="str">
        <f t="shared" si="3"/>
        <v/>
      </c>
      <c r="U10" s="164"/>
    </row>
    <row r="11" spans="2:21" ht="13.5" customHeight="1" x14ac:dyDescent="0.2">
      <c r="B11" s="24">
        <v>3</v>
      </c>
      <c r="C11" s="158" t="str">
        <f t="shared" si="4"/>
        <v/>
      </c>
      <c r="D11" s="158"/>
      <c r="E11" s="24"/>
      <c r="F11" s="27"/>
      <c r="G11" s="24" t="s">
        <v>42</v>
      </c>
      <c r="H11" s="191"/>
      <c r="I11" s="191"/>
      <c r="J11" s="24"/>
      <c r="K11" s="158" t="str">
        <f t="shared" si="0"/>
        <v/>
      </c>
      <c r="L11" s="158"/>
      <c r="M11" s="28" t="str">
        <f t="shared" si="1"/>
        <v/>
      </c>
      <c r="N11" s="24"/>
      <c r="O11" s="27"/>
      <c r="P11" s="191"/>
      <c r="Q11" s="191"/>
      <c r="R11" s="172" t="str">
        <f t="shared" si="2"/>
        <v/>
      </c>
      <c r="S11" s="172"/>
      <c r="T11" s="164" t="str">
        <f t="shared" si="3"/>
        <v/>
      </c>
      <c r="U11" s="164"/>
    </row>
    <row r="12" spans="2:21" ht="13.5" customHeight="1" x14ac:dyDescent="0.2">
      <c r="B12" s="24">
        <v>4</v>
      </c>
      <c r="C12" s="158" t="str">
        <f t="shared" si="4"/>
        <v/>
      </c>
      <c r="D12" s="158"/>
      <c r="E12" s="24"/>
      <c r="F12" s="27"/>
      <c r="G12" s="24" t="s">
        <v>41</v>
      </c>
      <c r="H12" s="191"/>
      <c r="I12" s="191"/>
      <c r="J12" s="24"/>
      <c r="K12" s="158" t="str">
        <f t="shared" si="0"/>
        <v/>
      </c>
      <c r="L12" s="158"/>
      <c r="M12" s="28" t="str">
        <f t="shared" si="1"/>
        <v/>
      </c>
      <c r="N12" s="24"/>
      <c r="O12" s="27"/>
      <c r="P12" s="191"/>
      <c r="Q12" s="191"/>
      <c r="R12" s="172" t="str">
        <f t="shared" si="2"/>
        <v/>
      </c>
      <c r="S12" s="172"/>
      <c r="T12" s="164" t="str">
        <f t="shared" si="3"/>
        <v/>
      </c>
      <c r="U12" s="164"/>
    </row>
    <row r="13" spans="2:21" ht="13.5" customHeight="1" x14ac:dyDescent="0.2">
      <c r="B13" s="24">
        <v>5</v>
      </c>
      <c r="C13" s="158" t="str">
        <f t="shared" si="4"/>
        <v/>
      </c>
      <c r="D13" s="158"/>
      <c r="E13" s="24"/>
      <c r="F13" s="27"/>
      <c r="G13" s="24" t="s">
        <v>41</v>
      </c>
      <c r="H13" s="191"/>
      <c r="I13" s="191"/>
      <c r="J13" s="24"/>
      <c r="K13" s="158" t="str">
        <f t="shared" si="0"/>
        <v/>
      </c>
      <c r="L13" s="158"/>
      <c r="M13" s="28" t="str">
        <f t="shared" si="1"/>
        <v/>
      </c>
      <c r="N13" s="24"/>
      <c r="O13" s="27"/>
      <c r="P13" s="191"/>
      <c r="Q13" s="191"/>
      <c r="R13" s="172" t="str">
        <f t="shared" si="2"/>
        <v/>
      </c>
      <c r="S13" s="172"/>
      <c r="T13" s="164" t="str">
        <f t="shared" si="3"/>
        <v/>
      </c>
      <c r="U13" s="164"/>
    </row>
    <row r="14" spans="2:21" ht="13.5" customHeight="1" x14ac:dyDescent="0.2">
      <c r="B14" s="24">
        <v>6</v>
      </c>
      <c r="C14" s="158" t="str">
        <f t="shared" si="4"/>
        <v/>
      </c>
      <c r="D14" s="158"/>
      <c r="E14" s="24"/>
      <c r="F14" s="27"/>
      <c r="G14" s="24" t="s">
        <v>42</v>
      </c>
      <c r="H14" s="191"/>
      <c r="I14" s="191"/>
      <c r="J14" s="24"/>
      <c r="K14" s="158" t="str">
        <f t="shared" si="0"/>
        <v/>
      </c>
      <c r="L14" s="158"/>
      <c r="M14" s="28" t="str">
        <f t="shared" si="1"/>
        <v/>
      </c>
      <c r="N14" s="24"/>
      <c r="O14" s="27"/>
      <c r="P14" s="191"/>
      <c r="Q14" s="191"/>
      <c r="R14" s="172" t="str">
        <f t="shared" si="2"/>
        <v/>
      </c>
      <c r="S14" s="172"/>
      <c r="T14" s="164" t="str">
        <f t="shared" si="3"/>
        <v/>
      </c>
      <c r="U14" s="164"/>
    </row>
    <row r="15" spans="2:21" ht="13.5" customHeight="1" x14ac:dyDescent="0.2">
      <c r="B15" s="24">
        <v>7</v>
      </c>
      <c r="C15" s="158" t="str">
        <f t="shared" si="4"/>
        <v/>
      </c>
      <c r="D15" s="158"/>
      <c r="E15" s="24"/>
      <c r="F15" s="27"/>
      <c r="G15" s="24" t="s">
        <v>42</v>
      </c>
      <c r="H15" s="191"/>
      <c r="I15" s="191"/>
      <c r="J15" s="24"/>
      <c r="K15" s="158" t="str">
        <f t="shared" si="0"/>
        <v/>
      </c>
      <c r="L15" s="158"/>
      <c r="M15" s="28" t="str">
        <f t="shared" si="1"/>
        <v/>
      </c>
      <c r="N15" s="24"/>
      <c r="O15" s="27"/>
      <c r="P15" s="191"/>
      <c r="Q15" s="191"/>
      <c r="R15" s="172" t="str">
        <f t="shared" si="2"/>
        <v/>
      </c>
      <c r="S15" s="172"/>
      <c r="T15" s="164" t="str">
        <f t="shared" si="3"/>
        <v/>
      </c>
      <c r="U15" s="164"/>
    </row>
    <row r="16" spans="2:21" ht="13.5" customHeight="1" x14ac:dyDescent="0.2">
      <c r="B16" s="24">
        <v>8</v>
      </c>
      <c r="C16" s="158" t="str">
        <f t="shared" si="4"/>
        <v/>
      </c>
      <c r="D16" s="158"/>
      <c r="E16" s="24"/>
      <c r="F16" s="27"/>
      <c r="G16" s="24" t="s">
        <v>42</v>
      </c>
      <c r="H16" s="191"/>
      <c r="I16" s="191"/>
      <c r="J16" s="24"/>
      <c r="K16" s="158" t="str">
        <f t="shared" si="0"/>
        <v/>
      </c>
      <c r="L16" s="158"/>
      <c r="M16" s="28" t="str">
        <f t="shared" si="1"/>
        <v/>
      </c>
      <c r="N16" s="24"/>
      <c r="O16" s="27"/>
      <c r="P16" s="191"/>
      <c r="Q16" s="191"/>
      <c r="R16" s="172" t="str">
        <f t="shared" si="2"/>
        <v/>
      </c>
      <c r="S16" s="172"/>
      <c r="T16" s="164" t="str">
        <f t="shared" si="3"/>
        <v/>
      </c>
      <c r="U16" s="164"/>
    </row>
    <row r="17" spans="2:21" ht="13.5" customHeight="1" x14ac:dyDescent="0.2">
      <c r="B17" s="24">
        <v>9</v>
      </c>
      <c r="C17" s="158" t="str">
        <f t="shared" si="4"/>
        <v/>
      </c>
      <c r="D17" s="158"/>
      <c r="E17" s="24"/>
      <c r="F17" s="27"/>
      <c r="G17" s="24" t="s">
        <v>42</v>
      </c>
      <c r="H17" s="191"/>
      <c r="I17" s="191"/>
      <c r="J17" s="24"/>
      <c r="K17" s="158" t="str">
        <f t="shared" si="0"/>
        <v/>
      </c>
      <c r="L17" s="158"/>
      <c r="M17" s="28" t="str">
        <f t="shared" si="1"/>
        <v/>
      </c>
      <c r="N17" s="24"/>
      <c r="O17" s="27"/>
      <c r="P17" s="191"/>
      <c r="Q17" s="191"/>
      <c r="R17" s="172" t="str">
        <f t="shared" si="2"/>
        <v/>
      </c>
      <c r="S17" s="172"/>
      <c r="T17" s="164" t="str">
        <f t="shared" si="3"/>
        <v/>
      </c>
      <c r="U17" s="164"/>
    </row>
    <row r="18" spans="2:21" ht="13.5" customHeight="1" x14ac:dyDescent="0.2">
      <c r="B18" s="24">
        <v>10</v>
      </c>
      <c r="C18" s="158" t="str">
        <f t="shared" si="4"/>
        <v/>
      </c>
      <c r="D18" s="158"/>
      <c r="E18" s="24"/>
      <c r="F18" s="27"/>
      <c r="G18" s="24" t="s">
        <v>42</v>
      </c>
      <c r="H18" s="191"/>
      <c r="I18" s="191"/>
      <c r="J18" s="24"/>
      <c r="K18" s="158" t="str">
        <f t="shared" si="0"/>
        <v/>
      </c>
      <c r="L18" s="158"/>
      <c r="M18" s="28" t="str">
        <f t="shared" si="1"/>
        <v/>
      </c>
      <c r="N18" s="24"/>
      <c r="O18" s="27"/>
      <c r="P18" s="191"/>
      <c r="Q18" s="191"/>
      <c r="R18" s="172" t="str">
        <f t="shared" si="2"/>
        <v/>
      </c>
      <c r="S18" s="172"/>
      <c r="T18" s="164" t="str">
        <f t="shared" si="3"/>
        <v/>
      </c>
      <c r="U18" s="164"/>
    </row>
    <row r="19" spans="2:21" ht="13.5" customHeight="1" x14ac:dyDescent="0.2">
      <c r="B19" s="24">
        <v>11</v>
      </c>
      <c r="C19" s="158" t="str">
        <f t="shared" si="4"/>
        <v/>
      </c>
      <c r="D19" s="158"/>
      <c r="E19" s="24"/>
      <c r="F19" s="27"/>
      <c r="G19" s="24" t="s">
        <v>42</v>
      </c>
      <c r="H19" s="191"/>
      <c r="I19" s="191"/>
      <c r="J19" s="24"/>
      <c r="K19" s="158" t="str">
        <f t="shared" si="0"/>
        <v/>
      </c>
      <c r="L19" s="158"/>
      <c r="M19" s="28" t="str">
        <f t="shared" si="1"/>
        <v/>
      </c>
      <c r="N19" s="24"/>
      <c r="O19" s="27"/>
      <c r="P19" s="191"/>
      <c r="Q19" s="191"/>
      <c r="R19" s="172" t="str">
        <f t="shared" si="2"/>
        <v/>
      </c>
      <c r="S19" s="172"/>
      <c r="T19" s="164" t="str">
        <f t="shared" si="3"/>
        <v/>
      </c>
      <c r="U19" s="164"/>
    </row>
    <row r="20" spans="2:21" ht="13.5" customHeight="1" x14ac:dyDescent="0.2">
      <c r="B20" s="24">
        <v>12</v>
      </c>
      <c r="C20" s="158" t="str">
        <f t="shared" si="4"/>
        <v/>
      </c>
      <c r="D20" s="158"/>
      <c r="E20" s="24"/>
      <c r="F20" s="27"/>
      <c r="G20" s="24" t="s">
        <v>42</v>
      </c>
      <c r="H20" s="191"/>
      <c r="I20" s="191"/>
      <c r="J20" s="24"/>
      <c r="K20" s="158" t="str">
        <f t="shared" si="0"/>
        <v/>
      </c>
      <c r="L20" s="158"/>
      <c r="M20" s="28" t="str">
        <f t="shared" si="1"/>
        <v/>
      </c>
      <c r="N20" s="24"/>
      <c r="O20" s="27"/>
      <c r="P20" s="191"/>
      <c r="Q20" s="191"/>
      <c r="R20" s="172" t="str">
        <f t="shared" si="2"/>
        <v/>
      </c>
      <c r="S20" s="172"/>
      <c r="T20" s="164" t="str">
        <f t="shared" si="3"/>
        <v/>
      </c>
      <c r="U20" s="164"/>
    </row>
    <row r="21" spans="2:21" ht="13.5" customHeight="1" x14ac:dyDescent="0.2">
      <c r="B21" s="24">
        <v>13</v>
      </c>
      <c r="C21" s="158" t="str">
        <f t="shared" si="4"/>
        <v/>
      </c>
      <c r="D21" s="158"/>
      <c r="E21" s="24"/>
      <c r="F21" s="27"/>
      <c r="G21" s="24" t="s">
        <v>42</v>
      </c>
      <c r="H21" s="191"/>
      <c r="I21" s="191"/>
      <c r="J21" s="24"/>
      <c r="K21" s="158" t="str">
        <f t="shared" si="0"/>
        <v/>
      </c>
      <c r="L21" s="158"/>
      <c r="M21" s="28" t="str">
        <f t="shared" si="1"/>
        <v/>
      </c>
      <c r="N21" s="24"/>
      <c r="O21" s="27"/>
      <c r="P21" s="191"/>
      <c r="Q21" s="191"/>
      <c r="R21" s="172" t="str">
        <f t="shared" si="2"/>
        <v/>
      </c>
      <c r="S21" s="172"/>
      <c r="T21" s="164" t="str">
        <f t="shared" si="3"/>
        <v/>
      </c>
      <c r="U21" s="164"/>
    </row>
    <row r="22" spans="2:21" ht="13.5" customHeight="1" x14ac:dyDescent="0.2">
      <c r="B22" s="24">
        <v>14</v>
      </c>
      <c r="C22" s="158" t="str">
        <f t="shared" si="4"/>
        <v/>
      </c>
      <c r="D22" s="158"/>
      <c r="E22" s="24"/>
      <c r="F22" s="27"/>
      <c r="G22" s="24" t="s">
        <v>41</v>
      </c>
      <c r="H22" s="191"/>
      <c r="I22" s="191"/>
      <c r="J22" s="24"/>
      <c r="K22" s="158" t="str">
        <f t="shared" si="0"/>
        <v/>
      </c>
      <c r="L22" s="158"/>
      <c r="M22" s="28" t="str">
        <f t="shared" si="1"/>
        <v/>
      </c>
      <c r="N22" s="24"/>
      <c r="O22" s="27"/>
      <c r="P22" s="191"/>
      <c r="Q22" s="191"/>
      <c r="R22" s="172" t="str">
        <f t="shared" si="2"/>
        <v/>
      </c>
      <c r="S22" s="172"/>
      <c r="T22" s="164" t="str">
        <f t="shared" si="3"/>
        <v/>
      </c>
      <c r="U22" s="164"/>
    </row>
    <row r="23" spans="2:21" ht="13.5" customHeight="1" x14ac:dyDescent="0.2">
      <c r="B23" s="24">
        <v>15</v>
      </c>
      <c r="C23" s="158" t="str">
        <f t="shared" si="4"/>
        <v/>
      </c>
      <c r="D23" s="158"/>
      <c r="E23" s="24"/>
      <c r="F23" s="27"/>
      <c r="G23" s="24" t="s">
        <v>42</v>
      </c>
      <c r="H23" s="191"/>
      <c r="I23" s="191"/>
      <c r="J23" s="24"/>
      <c r="K23" s="158" t="str">
        <f t="shared" si="0"/>
        <v/>
      </c>
      <c r="L23" s="158"/>
      <c r="M23" s="28" t="str">
        <f t="shared" si="1"/>
        <v/>
      </c>
      <c r="N23" s="24"/>
      <c r="O23" s="27"/>
      <c r="P23" s="191"/>
      <c r="Q23" s="191"/>
      <c r="R23" s="172" t="str">
        <f t="shared" si="2"/>
        <v/>
      </c>
      <c r="S23" s="172"/>
      <c r="T23" s="164" t="str">
        <f t="shared" si="3"/>
        <v/>
      </c>
      <c r="U23" s="164"/>
    </row>
    <row r="24" spans="2:21" ht="13.5" customHeight="1" x14ac:dyDescent="0.2">
      <c r="B24" s="24">
        <v>16</v>
      </c>
      <c r="C24" s="158" t="str">
        <f t="shared" si="4"/>
        <v/>
      </c>
      <c r="D24" s="158"/>
      <c r="E24" s="24"/>
      <c r="F24" s="27"/>
      <c r="G24" s="24" t="s">
        <v>42</v>
      </c>
      <c r="H24" s="191"/>
      <c r="I24" s="191"/>
      <c r="J24" s="24"/>
      <c r="K24" s="158" t="str">
        <f t="shared" si="0"/>
        <v/>
      </c>
      <c r="L24" s="158"/>
      <c r="M24" s="28" t="str">
        <f t="shared" si="1"/>
        <v/>
      </c>
      <c r="N24" s="24"/>
      <c r="O24" s="27"/>
      <c r="P24" s="191"/>
      <c r="Q24" s="191"/>
      <c r="R24" s="172" t="str">
        <f t="shared" si="2"/>
        <v/>
      </c>
      <c r="S24" s="172"/>
      <c r="T24" s="164" t="str">
        <f t="shared" si="3"/>
        <v/>
      </c>
      <c r="U24" s="164"/>
    </row>
    <row r="25" spans="2:21" ht="13.5" customHeight="1" x14ac:dyDescent="0.2">
      <c r="B25" s="24">
        <v>17</v>
      </c>
      <c r="C25" s="158" t="str">
        <f t="shared" si="4"/>
        <v/>
      </c>
      <c r="D25" s="158"/>
      <c r="E25" s="24"/>
      <c r="F25" s="27"/>
      <c r="G25" s="24" t="s">
        <v>42</v>
      </c>
      <c r="H25" s="191"/>
      <c r="I25" s="191"/>
      <c r="J25" s="24"/>
      <c r="K25" s="158" t="str">
        <f t="shared" si="0"/>
        <v/>
      </c>
      <c r="L25" s="158"/>
      <c r="M25" s="28" t="str">
        <f t="shared" si="1"/>
        <v/>
      </c>
      <c r="N25" s="24"/>
      <c r="O25" s="27"/>
      <c r="P25" s="191"/>
      <c r="Q25" s="191"/>
      <c r="R25" s="172" t="str">
        <f t="shared" si="2"/>
        <v/>
      </c>
      <c r="S25" s="172"/>
      <c r="T25" s="164" t="str">
        <f t="shared" si="3"/>
        <v/>
      </c>
      <c r="U25" s="164"/>
    </row>
    <row r="26" spans="2:21" ht="13.5" customHeight="1" x14ac:dyDescent="0.2">
      <c r="B26" s="24">
        <v>18</v>
      </c>
      <c r="C26" s="158" t="str">
        <f t="shared" si="4"/>
        <v/>
      </c>
      <c r="D26" s="158"/>
      <c r="E26" s="24"/>
      <c r="F26" s="27"/>
      <c r="G26" s="24" t="s">
        <v>42</v>
      </c>
      <c r="H26" s="191"/>
      <c r="I26" s="191"/>
      <c r="J26" s="24"/>
      <c r="K26" s="158" t="str">
        <f t="shared" si="0"/>
        <v/>
      </c>
      <c r="L26" s="158"/>
      <c r="M26" s="28" t="str">
        <f t="shared" si="1"/>
        <v/>
      </c>
      <c r="N26" s="24"/>
      <c r="O26" s="27"/>
      <c r="P26" s="191"/>
      <c r="Q26" s="191"/>
      <c r="R26" s="172" t="str">
        <f t="shared" si="2"/>
        <v/>
      </c>
      <c r="S26" s="172"/>
      <c r="T26" s="164" t="str">
        <f t="shared" si="3"/>
        <v/>
      </c>
      <c r="U26" s="164"/>
    </row>
    <row r="27" spans="2:21" ht="13.5" customHeight="1" x14ac:dyDescent="0.2">
      <c r="B27" s="24">
        <v>19</v>
      </c>
      <c r="C27" s="158" t="str">
        <f t="shared" si="4"/>
        <v/>
      </c>
      <c r="D27" s="158"/>
      <c r="E27" s="24"/>
      <c r="F27" s="27"/>
      <c r="G27" s="24" t="s">
        <v>41</v>
      </c>
      <c r="H27" s="191"/>
      <c r="I27" s="191"/>
      <c r="J27" s="24"/>
      <c r="K27" s="158" t="str">
        <f t="shared" si="0"/>
        <v/>
      </c>
      <c r="L27" s="158"/>
      <c r="M27" s="28" t="str">
        <f t="shared" si="1"/>
        <v/>
      </c>
      <c r="N27" s="24"/>
      <c r="O27" s="27"/>
      <c r="P27" s="191"/>
      <c r="Q27" s="191"/>
      <c r="R27" s="172" t="str">
        <f t="shared" si="2"/>
        <v/>
      </c>
      <c r="S27" s="172"/>
      <c r="T27" s="164" t="str">
        <f t="shared" si="3"/>
        <v/>
      </c>
      <c r="U27" s="164"/>
    </row>
    <row r="28" spans="2:21" ht="13.5" customHeight="1" x14ac:dyDescent="0.2">
      <c r="B28" s="24">
        <v>20</v>
      </c>
      <c r="C28" s="158" t="str">
        <f t="shared" si="4"/>
        <v/>
      </c>
      <c r="D28" s="158"/>
      <c r="E28" s="24"/>
      <c r="F28" s="27"/>
      <c r="G28" s="24" t="s">
        <v>42</v>
      </c>
      <c r="H28" s="191"/>
      <c r="I28" s="191"/>
      <c r="J28" s="24"/>
      <c r="K28" s="158" t="str">
        <f t="shared" si="0"/>
        <v/>
      </c>
      <c r="L28" s="158"/>
      <c r="M28" s="28" t="str">
        <f t="shared" si="1"/>
        <v/>
      </c>
      <c r="N28" s="24"/>
      <c r="O28" s="27"/>
      <c r="P28" s="191"/>
      <c r="Q28" s="191"/>
      <c r="R28" s="172" t="str">
        <f t="shared" si="2"/>
        <v/>
      </c>
      <c r="S28" s="172"/>
      <c r="T28" s="164" t="str">
        <f t="shared" si="3"/>
        <v/>
      </c>
      <c r="U28" s="164"/>
    </row>
    <row r="29" spans="2:21" ht="13.5" customHeight="1" x14ac:dyDescent="0.2">
      <c r="B29" s="24">
        <v>21</v>
      </c>
      <c r="C29" s="158" t="str">
        <f t="shared" si="4"/>
        <v/>
      </c>
      <c r="D29" s="158"/>
      <c r="E29" s="24"/>
      <c r="F29" s="27"/>
      <c r="G29" s="24" t="s">
        <v>41</v>
      </c>
      <c r="H29" s="191"/>
      <c r="I29" s="191"/>
      <c r="J29" s="24"/>
      <c r="K29" s="158" t="str">
        <f t="shared" si="0"/>
        <v/>
      </c>
      <c r="L29" s="158"/>
      <c r="M29" s="28" t="str">
        <f t="shared" si="1"/>
        <v/>
      </c>
      <c r="N29" s="24"/>
      <c r="O29" s="27"/>
      <c r="P29" s="191"/>
      <c r="Q29" s="191"/>
      <c r="R29" s="172" t="str">
        <f t="shared" si="2"/>
        <v/>
      </c>
      <c r="S29" s="172"/>
      <c r="T29" s="164" t="str">
        <f t="shared" si="3"/>
        <v/>
      </c>
      <c r="U29" s="164"/>
    </row>
    <row r="30" spans="2:21" ht="13.5" customHeight="1" x14ac:dyDescent="0.2">
      <c r="B30" s="24">
        <v>22</v>
      </c>
      <c r="C30" s="158" t="str">
        <f t="shared" si="4"/>
        <v/>
      </c>
      <c r="D30" s="158"/>
      <c r="E30" s="24"/>
      <c r="F30" s="27"/>
      <c r="G30" s="24" t="s">
        <v>41</v>
      </c>
      <c r="H30" s="191"/>
      <c r="I30" s="191"/>
      <c r="J30" s="24"/>
      <c r="K30" s="158" t="str">
        <f t="shared" si="0"/>
        <v/>
      </c>
      <c r="L30" s="158"/>
      <c r="M30" s="28" t="str">
        <f t="shared" si="1"/>
        <v/>
      </c>
      <c r="N30" s="24"/>
      <c r="O30" s="27"/>
      <c r="P30" s="191"/>
      <c r="Q30" s="191"/>
      <c r="R30" s="172" t="str">
        <f t="shared" si="2"/>
        <v/>
      </c>
      <c r="S30" s="172"/>
      <c r="T30" s="164" t="str">
        <f t="shared" si="3"/>
        <v/>
      </c>
      <c r="U30" s="164"/>
    </row>
    <row r="31" spans="2:21" ht="13.5" customHeight="1" x14ac:dyDescent="0.2">
      <c r="B31" s="24">
        <v>23</v>
      </c>
      <c r="C31" s="158" t="str">
        <f t="shared" si="4"/>
        <v/>
      </c>
      <c r="D31" s="158"/>
      <c r="E31" s="24"/>
      <c r="F31" s="27"/>
      <c r="G31" s="24" t="s">
        <v>41</v>
      </c>
      <c r="H31" s="191"/>
      <c r="I31" s="191"/>
      <c r="J31" s="24"/>
      <c r="K31" s="158" t="str">
        <f t="shared" si="0"/>
        <v/>
      </c>
      <c r="L31" s="158"/>
      <c r="M31" s="28" t="str">
        <f t="shared" si="1"/>
        <v/>
      </c>
      <c r="N31" s="24"/>
      <c r="O31" s="27"/>
      <c r="P31" s="191"/>
      <c r="Q31" s="191"/>
      <c r="R31" s="172" t="str">
        <f t="shared" si="2"/>
        <v/>
      </c>
      <c r="S31" s="172"/>
      <c r="T31" s="164" t="str">
        <f t="shared" si="3"/>
        <v/>
      </c>
      <c r="U31" s="164"/>
    </row>
    <row r="32" spans="2:21" ht="13.5" customHeight="1" x14ac:dyDescent="0.2">
      <c r="B32" s="24">
        <v>24</v>
      </c>
      <c r="C32" s="158" t="str">
        <f t="shared" si="4"/>
        <v/>
      </c>
      <c r="D32" s="158"/>
      <c r="E32" s="24"/>
      <c r="F32" s="27"/>
      <c r="G32" s="24" t="s">
        <v>41</v>
      </c>
      <c r="H32" s="191"/>
      <c r="I32" s="191"/>
      <c r="J32" s="24"/>
      <c r="K32" s="158" t="str">
        <f t="shared" si="0"/>
        <v/>
      </c>
      <c r="L32" s="158"/>
      <c r="M32" s="28" t="str">
        <f t="shared" si="1"/>
        <v/>
      </c>
      <c r="N32" s="24"/>
      <c r="O32" s="27"/>
      <c r="P32" s="191"/>
      <c r="Q32" s="191"/>
      <c r="R32" s="172" t="str">
        <f t="shared" si="2"/>
        <v/>
      </c>
      <c r="S32" s="172"/>
      <c r="T32" s="164" t="str">
        <f t="shared" si="3"/>
        <v/>
      </c>
      <c r="U32" s="164"/>
    </row>
    <row r="33" spans="2:21" ht="13.5" customHeight="1" x14ac:dyDescent="0.2">
      <c r="B33" s="24">
        <v>25</v>
      </c>
      <c r="C33" s="158" t="str">
        <f t="shared" si="4"/>
        <v/>
      </c>
      <c r="D33" s="158"/>
      <c r="E33" s="24"/>
      <c r="F33" s="27"/>
      <c r="G33" s="24" t="s">
        <v>42</v>
      </c>
      <c r="H33" s="191"/>
      <c r="I33" s="191"/>
      <c r="J33" s="24"/>
      <c r="K33" s="158" t="str">
        <f t="shared" si="0"/>
        <v/>
      </c>
      <c r="L33" s="158"/>
      <c r="M33" s="28" t="str">
        <f t="shared" si="1"/>
        <v/>
      </c>
      <c r="N33" s="24"/>
      <c r="O33" s="27"/>
      <c r="P33" s="191"/>
      <c r="Q33" s="191"/>
      <c r="R33" s="172" t="str">
        <f t="shared" si="2"/>
        <v/>
      </c>
      <c r="S33" s="172"/>
      <c r="T33" s="164" t="str">
        <f t="shared" si="3"/>
        <v/>
      </c>
      <c r="U33" s="164"/>
    </row>
    <row r="34" spans="2:21" ht="13.5" customHeight="1" x14ac:dyDescent="0.2">
      <c r="B34" s="24">
        <v>26</v>
      </c>
      <c r="C34" s="158" t="str">
        <f t="shared" si="4"/>
        <v/>
      </c>
      <c r="D34" s="158"/>
      <c r="E34" s="24"/>
      <c r="F34" s="27"/>
      <c r="G34" s="24" t="s">
        <v>41</v>
      </c>
      <c r="H34" s="191"/>
      <c r="I34" s="191"/>
      <c r="J34" s="24"/>
      <c r="K34" s="158" t="str">
        <f t="shared" si="0"/>
        <v/>
      </c>
      <c r="L34" s="158"/>
      <c r="M34" s="28" t="str">
        <f t="shared" si="1"/>
        <v/>
      </c>
      <c r="N34" s="24"/>
      <c r="O34" s="27"/>
      <c r="P34" s="191"/>
      <c r="Q34" s="191"/>
      <c r="R34" s="172" t="str">
        <f t="shared" si="2"/>
        <v/>
      </c>
      <c r="S34" s="172"/>
      <c r="T34" s="164" t="str">
        <f t="shared" si="3"/>
        <v/>
      </c>
      <c r="U34" s="164"/>
    </row>
    <row r="35" spans="2:21" ht="13.5" customHeight="1" x14ac:dyDescent="0.2">
      <c r="B35" s="24">
        <v>27</v>
      </c>
      <c r="C35" s="158" t="str">
        <f t="shared" si="4"/>
        <v/>
      </c>
      <c r="D35" s="158"/>
      <c r="E35" s="24"/>
      <c r="F35" s="27"/>
      <c r="G35" s="24" t="s">
        <v>41</v>
      </c>
      <c r="H35" s="191"/>
      <c r="I35" s="191"/>
      <c r="J35" s="24"/>
      <c r="K35" s="158" t="str">
        <f t="shared" si="0"/>
        <v/>
      </c>
      <c r="L35" s="158"/>
      <c r="M35" s="28" t="str">
        <f t="shared" si="1"/>
        <v/>
      </c>
      <c r="N35" s="24"/>
      <c r="O35" s="27"/>
      <c r="P35" s="191"/>
      <c r="Q35" s="191"/>
      <c r="R35" s="172" t="str">
        <f t="shared" si="2"/>
        <v/>
      </c>
      <c r="S35" s="172"/>
      <c r="T35" s="164" t="str">
        <f t="shared" si="3"/>
        <v/>
      </c>
      <c r="U35" s="164"/>
    </row>
    <row r="36" spans="2:21" ht="13.5" customHeight="1" x14ac:dyDescent="0.2">
      <c r="B36" s="24">
        <v>28</v>
      </c>
      <c r="C36" s="158" t="str">
        <f t="shared" si="4"/>
        <v/>
      </c>
      <c r="D36" s="158"/>
      <c r="E36" s="24"/>
      <c r="F36" s="27"/>
      <c r="G36" s="24" t="s">
        <v>41</v>
      </c>
      <c r="H36" s="191"/>
      <c r="I36" s="191"/>
      <c r="J36" s="24"/>
      <c r="K36" s="158" t="str">
        <f t="shared" si="0"/>
        <v/>
      </c>
      <c r="L36" s="158"/>
      <c r="M36" s="28" t="str">
        <f t="shared" si="1"/>
        <v/>
      </c>
      <c r="N36" s="24"/>
      <c r="O36" s="27"/>
      <c r="P36" s="191"/>
      <c r="Q36" s="191"/>
      <c r="R36" s="172" t="str">
        <f t="shared" si="2"/>
        <v/>
      </c>
      <c r="S36" s="172"/>
      <c r="T36" s="164" t="str">
        <f t="shared" si="3"/>
        <v/>
      </c>
      <c r="U36" s="164"/>
    </row>
    <row r="37" spans="2:21" ht="13.5" customHeight="1" x14ac:dyDescent="0.2">
      <c r="B37" s="24">
        <v>29</v>
      </c>
      <c r="C37" s="158" t="str">
        <f t="shared" si="4"/>
        <v/>
      </c>
      <c r="D37" s="158"/>
      <c r="E37" s="24"/>
      <c r="F37" s="27"/>
      <c r="G37" s="24" t="s">
        <v>41</v>
      </c>
      <c r="H37" s="191"/>
      <c r="I37" s="191"/>
      <c r="J37" s="24"/>
      <c r="K37" s="158" t="str">
        <f t="shared" si="0"/>
        <v/>
      </c>
      <c r="L37" s="158"/>
      <c r="M37" s="28" t="str">
        <f t="shared" si="1"/>
        <v/>
      </c>
      <c r="N37" s="24"/>
      <c r="O37" s="27"/>
      <c r="P37" s="191"/>
      <c r="Q37" s="191"/>
      <c r="R37" s="172" t="str">
        <f t="shared" si="2"/>
        <v/>
      </c>
      <c r="S37" s="172"/>
      <c r="T37" s="164" t="str">
        <f t="shared" si="3"/>
        <v/>
      </c>
      <c r="U37" s="164"/>
    </row>
    <row r="38" spans="2:21" ht="13.5" customHeight="1" x14ac:dyDescent="0.2">
      <c r="B38" s="24">
        <v>30</v>
      </c>
      <c r="C38" s="158" t="str">
        <f t="shared" si="4"/>
        <v/>
      </c>
      <c r="D38" s="158"/>
      <c r="E38" s="24"/>
      <c r="F38" s="27"/>
      <c r="G38" s="24" t="s">
        <v>42</v>
      </c>
      <c r="H38" s="191"/>
      <c r="I38" s="191"/>
      <c r="J38" s="24"/>
      <c r="K38" s="158" t="str">
        <f t="shared" si="0"/>
        <v/>
      </c>
      <c r="L38" s="158"/>
      <c r="M38" s="28" t="str">
        <f t="shared" si="1"/>
        <v/>
      </c>
      <c r="N38" s="24"/>
      <c r="O38" s="27"/>
      <c r="P38" s="191"/>
      <c r="Q38" s="191"/>
      <c r="R38" s="172" t="str">
        <f t="shared" si="2"/>
        <v/>
      </c>
      <c r="S38" s="172"/>
      <c r="T38" s="164" t="str">
        <f t="shared" si="3"/>
        <v/>
      </c>
      <c r="U38" s="164"/>
    </row>
    <row r="39" spans="2:21" ht="13.5" customHeight="1" x14ac:dyDescent="0.2">
      <c r="B39" s="24">
        <v>31</v>
      </c>
      <c r="C39" s="158" t="str">
        <f t="shared" si="4"/>
        <v/>
      </c>
      <c r="D39" s="158"/>
      <c r="E39" s="24"/>
      <c r="F39" s="27"/>
      <c r="G39" s="24" t="s">
        <v>42</v>
      </c>
      <c r="H39" s="191"/>
      <c r="I39" s="191"/>
      <c r="J39" s="24"/>
      <c r="K39" s="158" t="str">
        <f t="shared" si="0"/>
        <v/>
      </c>
      <c r="L39" s="158"/>
      <c r="M39" s="28" t="str">
        <f t="shared" si="1"/>
        <v/>
      </c>
      <c r="N39" s="24"/>
      <c r="O39" s="27"/>
      <c r="P39" s="191"/>
      <c r="Q39" s="191"/>
      <c r="R39" s="172" t="str">
        <f t="shared" si="2"/>
        <v/>
      </c>
      <c r="S39" s="172"/>
      <c r="T39" s="164" t="str">
        <f t="shared" si="3"/>
        <v/>
      </c>
      <c r="U39" s="164"/>
    </row>
    <row r="40" spans="2:21" ht="13.5" customHeight="1" x14ac:dyDescent="0.2">
      <c r="B40" s="24">
        <v>32</v>
      </c>
      <c r="C40" s="158" t="str">
        <f t="shared" si="4"/>
        <v/>
      </c>
      <c r="D40" s="158"/>
      <c r="E40" s="24"/>
      <c r="F40" s="27"/>
      <c r="G40" s="24" t="s">
        <v>42</v>
      </c>
      <c r="H40" s="191"/>
      <c r="I40" s="191"/>
      <c r="J40" s="24"/>
      <c r="K40" s="158" t="str">
        <f t="shared" si="0"/>
        <v/>
      </c>
      <c r="L40" s="158"/>
      <c r="M40" s="28" t="str">
        <f t="shared" si="1"/>
        <v/>
      </c>
      <c r="N40" s="24"/>
      <c r="O40" s="27"/>
      <c r="P40" s="191"/>
      <c r="Q40" s="191"/>
      <c r="R40" s="172" t="str">
        <f t="shared" si="2"/>
        <v/>
      </c>
      <c r="S40" s="172"/>
      <c r="T40" s="164" t="str">
        <f t="shared" si="3"/>
        <v/>
      </c>
      <c r="U40" s="164"/>
    </row>
    <row r="41" spans="2:21" ht="13.5" customHeight="1" x14ac:dyDescent="0.2">
      <c r="B41" s="24">
        <v>33</v>
      </c>
      <c r="C41" s="158" t="str">
        <f t="shared" si="4"/>
        <v/>
      </c>
      <c r="D41" s="158"/>
      <c r="E41" s="24"/>
      <c r="F41" s="27"/>
      <c r="G41" s="24" t="s">
        <v>41</v>
      </c>
      <c r="H41" s="191"/>
      <c r="I41" s="191"/>
      <c r="J41" s="24"/>
      <c r="K41" s="158" t="str">
        <f t="shared" si="0"/>
        <v/>
      </c>
      <c r="L41" s="158"/>
      <c r="M41" s="28" t="str">
        <f t="shared" si="1"/>
        <v/>
      </c>
      <c r="N41" s="24"/>
      <c r="O41" s="27"/>
      <c r="P41" s="191"/>
      <c r="Q41" s="191"/>
      <c r="R41" s="172" t="str">
        <f t="shared" si="2"/>
        <v/>
      </c>
      <c r="S41" s="172"/>
      <c r="T41" s="164" t="str">
        <f t="shared" si="3"/>
        <v/>
      </c>
      <c r="U41" s="164"/>
    </row>
    <row r="42" spans="2:21" ht="13.5" customHeight="1" x14ac:dyDescent="0.2">
      <c r="B42" s="24">
        <v>34</v>
      </c>
      <c r="C42" s="158" t="str">
        <f t="shared" si="4"/>
        <v/>
      </c>
      <c r="D42" s="158"/>
      <c r="E42" s="24"/>
      <c r="F42" s="27"/>
      <c r="G42" s="24" t="s">
        <v>42</v>
      </c>
      <c r="H42" s="191"/>
      <c r="I42" s="191"/>
      <c r="J42" s="24"/>
      <c r="K42" s="158" t="str">
        <f t="shared" si="0"/>
        <v/>
      </c>
      <c r="L42" s="158"/>
      <c r="M42" s="28" t="str">
        <f t="shared" si="1"/>
        <v/>
      </c>
      <c r="N42" s="24"/>
      <c r="O42" s="27"/>
      <c r="P42" s="191"/>
      <c r="Q42" s="191"/>
      <c r="R42" s="172" t="str">
        <f t="shared" si="2"/>
        <v/>
      </c>
      <c r="S42" s="172"/>
      <c r="T42" s="164" t="str">
        <f t="shared" si="3"/>
        <v/>
      </c>
      <c r="U42" s="164"/>
    </row>
    <row r="43" spans="2:21" ht="13.5" customHeight="1" x14ac:dyDescent="0.2">
      <c r="B43" s="24">
        <v>35</v>
      </c>
      <c r="C43" s="158" t="str">
        <f t="shared" si="4"/>
        <v/>
      </c>
      <c r="D43" s="158"/>
      <c r="E43" s="24"/>
      <c r="F43" s="27"/>
      <c r="G43" s="24" t="s">
        <v>41</v>
      </c>
      <c r="H43" s="191"/>
      <c r="I43" s="191"/>
      <c r="J43" s="24"/>
      <c r="K43" s="158" t="str">
        <f t="shared" si="0"/>
        <v/>
      </c>
      <c r="L43" s="158"/>
      <c r="M43" s="28" t="str">
        <f t="shared" si="1"/>
        <v/>
      </c>
      <c r="N43" s="24"/>
      <c r="O43" s="27"/>
      <c r="P43" s="191"/>
      <c r="Q43" s="191"/>
      <c r="R43" s="172" t="str">
        <f t="shared" si="2"/>
        <v/>
      </c>
      <c r="S43" s="172"/>
      <c r="T43" s="164" t="str">
        <f t="shared" si="3"/>
        <v/>
      </c>
      <c r="U43" s="164"/>
    </row>
    <row r="44" spans="2:21" ht="13.5" customHeight="1" x14ac:dyDescent="0.2">
      <c r="B44" s="24">
        <v>36</v>
      </c>
      <c r="C44" s="158" t="str">
        <f t="shared" si="4"/>
        <v/>
      </c>
      <c r="D44" s="158"/>
      <c r="E44" s="24"/>
      <c r="F44" s="27"/>
      <c r="G44" s="24" t="s">
        <v>42</v>
      </c>
      <c r="H44" s="191"/>
      <c r="I44" s="191"/>
      <c r="J44" s="24"/>
      <c r="K44" s="158" t="str">
        <f t="shared" si="0"/>
        <v/>
      </c>
      <c r="L44" s="158"/>
      <c r="M44" s="28" t="str">
        <f t="shared" si="1"/>
        <v/>
      </c>
      <c r="N44" s="24"/>
      <c r="O44" s="27"/>
      <c r="P44" s="191"/>
      <c r="Q44" s="191"/>
      <c r="R44" s="172" t="str">
        <f t="shared" si="2"/>
        <v/>
      </c>
      <c r="S44" s="172"/>
      <c r="T44" s="164" t="str">
        <f t="shared" si="3"/>
        <v/>
      </c>
      <c r="U44" s="164"/>
    </row>
    <row r="45" spans="2:21" ht="13.5" customHeight="1" x14ac:dyDescent="0.2">
      <c r="B45" s="24">
        <v>37</v>
      </c>
      <c r="C45" s="158" t="str">
        <f t="shared" si="4"/>
        <v/>
      </c>
      <c r="D45" s="158"/>
      <c r="E45" s="24"/>
      <c r="F45" s="27"/>
      <c r="G45" s="24" t="s">
        <v>41</v>
      </c>
      <c r="H45" s="191"/>
      <c r="I45" s="191"/>
      <c r="J45" s="24"/>
      <c r="K45" s="158" t="str">
        <f t="shared" si="0"/>
        <v/>
      </c>
      <c r="L45" s="158"/>
      <c r="M45" s="28" t="str">
        <f t="shared" si="1"/>
        <v/>
      </c>
      <c r="N45" s="24"/>
      <c r="O45" s="27"/>
      <c r="P45" s="191"/>
      <c r="Q45" s="191"/>
      <c r="R45" s="172" t="str">
        <f t="shared" si="2"/>
        <v/>
      </c>
      <c r="S45" s="172"/>
      <c r="T45" s="164" t="str">
        <f t="shared" si="3"/>
        <v/>
      </c>
      <c r="U45" s="164"/>
    </row>
    <row r="46" spans="2:21" ht="13.5" customHeight="1" x14ac:dyDescent="0.2">
      <c r="B46" s="24">
        <v>38</v>
      </c>
      <c r="C46" s="158" t="str">
        <f t="shared" si="4"/>
        <v/>
      </c>
      <c r="D46" s="158"/>
      <c r="E46" s="24"/>
      <c r="F46" s="27"/>
      <c r="G46" s="24" t="s">
        <v>42</v>
      </c>
      <c r="H46" s="191"/>
      <c r="I46" s="191"/>
      <c r="J46" s="24"/>
      <c r="K46" s="158" t="str">
        <f t="shared" si="0"/>
        <v/>
      </c>
      <c r="L46" s="158"/>
      <c r="M46" s="28" t="str">
        <f t="shared" si="1"/>
        <v/>
      </c>
      <c r="N46" s="24"/>
      <c r="O46" s="27"/>
      <c r="P46" s="191"/>
      <c r="Q46" s="191"/>
      <c r="R46" s="172" t="str">
        <f t="shared" si="2"/>
        <v/>
      </c>
      <c r="S46" s="172"/>
      <c r="T46" s="164" t="str">
        <f t="shared" si="3"/>
        <v/>
      </c>
      <c r="U46" s="164"/>
    </row>
    <row r="47" spans="2:21" ht="13.5" customHeight="1" x14ac:dyDescent="0.2">
      <c r="B47" s="24">
        <v>39</v>
      </c>
      <c r="C47" s="158" t="str">
        <f t="shared" si="4"/>
        <v/>
      </c>
      <c r="D47" s="158"/>
      <c r="E47" s="24"/>
      <c r="F47" s="27"/>
      <c r="G47" s="24" t="s">
        <v>42</v>
      </c>
      <c r="H47" s="191"/>
      <c r="I47" s="191"/>
      <c r="J47" s="24"/>
      <c r="K47" s="158" t="str">
        <f t="shared" si="0"/>
        <v/>
      </c>
      <c r="L47" s="158"/>
      <c r="M47" s="28" t="str">
        <f t="shared" si="1"/>
        <v/>
      </c>
      <c r="N47" s="24"/>
      <c r="O47" s="27"/>
      <c r="P47" s="191"/>
      <c r="Q47" s="191"/>
      <c r="R47" s="172" t="str">
        <f t="shared" si="2"/>
        <v/>
      </c>
      <c r="S47" s="172"/>
      <c r="T47" s="164" t="str">
        <f t="shared" si="3"/>
        <v/>
      </c>
      <c r="U47" s="164"/>
    </row>
    <row r="48" spans="2:21" ht="13.5" customHeight="1" x14ac:dyDescent="0.2">
      <c r="B48" s="24">
        <v>40</v>
      </c>
      <c r="C48" s="158" t="str">
        <f t="shared" si="4"/>
        <v/>
      </c>
      <c r="D48" s="158"/>
      <c r="E48" s="24"/>
      <c r="F48" s="27"/>
      <c r="G48" s="24" t="s">
        <v>41</v>
      </c>
      <c r="H48" s="191"/>
      <c r="I48" s="191"/>
      <c r="J48" s="24"/>
      <c r="K48" s="158" t="str">
        <f t="shared" si="0"/>
        <v/>
      </c>
      <c r="L48" s="158"/>
      <c r="M48" s="28" t="str">
        <f t="shared" si="1"/>
        <v/>
      </c>
      <c r="N48" s="24"/>
      <c r="O48" s="27"/>
      <c r="P48" s="191"/>
      <c r="Q48" s="191"/>
      <c r="R48" s="172" t="str">
        <f t="shared" si="2"/>
        <v/>
      </c>
      <c r="S48" s="172"/>
      <c r="T48" s="164" t="str">
        <f t="shared" si="3"/>
        <v/>
      </c>
      <c r="U48" s="164"/>
    </row>
    <row r="49" spans="2:21" ht="13.5" customHeight="1" x14ac:dyDescent="0.2">
      <c r="B49" s="24">
        <v>41</v>
      </c>
      <c r="C49" s="158" t="str">
        <f t="shared" si="4"/>
        <v/>
      </c>
      <c r="D49" s="158"/>
      <c r="E49" s="24"/>
      <c r="F49" s="27"/>
      <c r="G49" s="24" t="s">
        <v>42</v>
      </c>
      <c r="H49" s="191"/>
      <c r="I49" s="191"/>
      <c r="J49" s="24"/>
      <c r="K49" s="158" t="str">
        <f t="shared" si="0"/>
        <v/>
      </c>
      <c r="L49" s="158"/>
      <c r="M49" s="28" t="str">
        <f t="shared" si="1"/>
        <v/>
      </c>
      <c r="N49" s="24"/>
      <c r="O49" s="27"/>
      <c r="P49" s="191"/>
      <c r="Q49" s="191"/>
      <c r="R49" s="172" t="str">
        <f t="shared" si="2"/>
        <v/>
      </c>
      <c r="S49" s="172"/>
      <c r="T49" s="164" t="str">
        <f t="shared" si="3"/>
        <v/>
      </c>
      <c r="U49" s="164"/>
    </row>
    <row r="50" spans="2:21" ht="13.5" customHeight="1" x14ac:dyDescent="0.2">
      <c r="B50" s="24">
        <v>42</v>
      </c>
      <c r="C50" s="158" t="str">
        <f t="shared" si="4"/>
        <v/>
      </c>
      <c r="D50" s="158"/>
      <c r="E50" s="24"/>
      <c r="F50" s="27"/>
      <c r="G50" s="24" t="s">
        <v>42</v>
      </c>
      <c r="H50" s="191"/>
      <c r="I50" s="191"/>
      <c r="J50" s="24"/>
      <c r="K50" s="158" t="str">
        <f t="shared" si="0"/>
        <v/>
      </c>
      <c r="L50" s="158"/>
      <c r="M50" s="28" t="str">
        <f t="shared" si="1"/>
        <v/>
      </c>
      <c r="N50" s="24"/>
      <c r="O50" s="27"/>
      <c r="P50" s="191"/>
      <c r="Q50" s="191"/>
      <c r="R50" s="172" t="str">
        <f t="shared" si="2"/>
        <v/>
      </c>
      <c r="S50" s="172"/>
      <c r="T50" s="164" t="str">
        <f t="shared" si="3"/>
        <v/>
      </c>
      <c r="U50" s="164"/>
    </row>
    <row r="51" spans="2:21" ht="13.5" customHeight="1" x14ac:dyDescent="0.2">
      <c r="B51" s="24">
        <v>43</v>
      </c>
      <c r="C51" s="158" t="str">
        <f t="shared" si="4"/>
        <v/>
      </c>
      <c r="D51" s="158"/>
      <c r="E51" s="24"/>
      <c r="F51" s="27"/>
      <c r="G51" s="24" t="s">
        <v>41</v>
      </c>
      <c r="H51" s="191"/>
      <c r="I51" s="191"/>
      <c r="J51" s="24"/>
      <c r="K51" s="158" t="str">
        <f t="shared" si="0"/>
        <v/>
      </c>
      <c r="L51" s="158"/>
      <c r="M51" s="28" t="str">
        <f t="shared" si="1"/>
        <v/>
      </c>
      <c r="N51" s="24"/>
      <c r="O51" s="27"/>
      <c r="P51" s="191"/>
      <c r="Q51" s="191"/>
      <c r="R51" s="172" t="str">
        <f t="shared" si="2"/>
        <v/>
      </c>
      <c r="S51" s="172"/>
      <c r="T51" s="164" t="str">
        <f t="shared" si="3"/>
        <v/>
      </c>
      <c r="U51" s="164"/>
    </row>
    <row r="52" spans="2:21" ht="13.5" customHeight="1" x14ac:dyDescent="0.2">
      <c r="B52" s="24">
        <v>44</v>
      </c>
      <c r="C52" s="158" t="str">
        <f t="shared" si="4"/>
        <v/>
      </c>
      <c r="D52" s="158"/>
      <c r="E52" s="24"/>
      <c r="F52" s="27"/>
      <c r="G52" s="24" t="s">
        <v>41</v>
      </c>
      <c r="H52" s="191"/>
      <c r="I52" s="191"/>
      <c r="J52" s="24"/>
      <c r="K52" s="158" t="str">
        <f t="shared" si="0"/>
        <v/>
      </c>
      <c r="L52" s="158"/>
      <c r="M52" s="28" t="str">
        <f t="shared" si="1"/>
        <v/>
      </c>
      <c r="N52" s="24"/>
      <c r="O52" s="27"/>
      <c r="P52" s="191"/>
      <c r="Q52" s="191"/>
      <c r="R52" s="172" t="str">
        <f t="shared" si="2"/>
        <v/>
      </c>
      <c r="S52" s="172"/>
      <c r="T52" s="164"/>
      <c r="U52" s="164"/>
    </row>
    <row r="53" spans="2:21" ht="13.5" customHeight="1" x14ac:dyDescent="0.2">
      <c r="B53" s="24">
        <v>45</v>
      </c>
      <c r="C53" s="158" t="str">
        <f t="shared" si="4"/>
        <v/>
      </c>
      <c r="D53" s="158"/>
      <c r="E53" s="24"/>
      <c r="F53" s="27"/>
      <c r="G53" s="24" t="s">
        <v>42</v>
      </c>
      <c r="H53" s="191"/>
      <c r="I53" s="191"/>
      <c r="J53" s="24"/>
      <c r="K53" s="158" t="str">
        <f t="shared" si="0"/>
        <v/>
      </c>
      <c r="L53" s="158"/>
      <c r="M53" s="28" t="str">
        <f t="shared" si="1"/>
        <v/>
      </c>
      <c r="N53" s="24"/>
      <c r="O53" s="27"/>
      <c r="P53" s="191"/>
      <c r="Q53" s="191"/>
      <c r="R53" s="172" t="str">
        <f t="shared" si="2"/>
        <v/>
      </c>
      <c r="S53" s="172"/>
      <c r="T53" s="164"/>
      <c r="U53" s="164"/>
    </row>
    <row r="54" spans="2:21" ht="13.5" customHeight="1" x14ac:dyDescent="0.2">
      <c r="B54" s="24">
        <v>46</v>
      </c>
      <c r="C54" s="158" t="str">
        <f t="shared" si="4"/>
        <v/>
      </c>
      <c r="D54" s="158"/>
      <c r="E54" s="24"/>
      <c r="F54" s="27"/>
      <c r="G54" s="24" t="s">
        <v>42</v>
      </c>
      <c r="H54" s="191"/>
      <c r="I54" s="191"/>
      <c r="J54" s="24"/>
      <c r="K54" s="158" t="str">
        <f t="shared" si="0"/>
        <v/>
      </c>
      <c r="L54" s="158"/>
      <c r="M54" s="28" t="str">
        <f t="shared" si="1"/>
        <v/>
      </c>
      <c r="N54" s="24"/>
      <c r="O54" s="27"/>
      <c r="P54" s="191"/>
      <c r="Q54" s="191"/>
      <c r="R54" s="172" t="str">
        <f t="shared" si="2"/>
        <v/>
      </c>
      <c r="S54" s="172"/>
      <c r="T54" s="164"/>
      <c r="U54" s="164"/>
    </row>
    <row r="55" spans="2:21" ht="13.5" customHeight="1" x14ac:dyDescent="0.2">
      <c r="B55" s="24">
        <v>47</v>
      </c>
      <c r="C55" s="158" t="str">
        <f t="shared" si="4"/>
        <v/>
      </c>
      <c r="D55" s="158"/>
      <c r="E55" s="24"/>
      <c r="F55" s="27"/>
      <c r="G55" s="24" t="s">
        <v>41</v>
      </c>
      <c r="H55" s="191"/>
      <c r="I55" s="191"/>
      <c r="J55" s="24"/>
      <c r="K55" s="158" t="str">
        <f t="shared" si="0"/>
        <v/>
      </c>
      <c r="L55" s="158"/>
      <c r="M55" s="28" t="str">
        <f t="shared" si="1"/>
        <v/>
      </c>
      <c r="N55" s="24"/>
      <c r="O55" s="27"/>
      <c r="P55" s="191"/>
      <c r="Q55" s="191"/>
      <c r="R55" s="172" t="str">
        <f t="shared" si="2"/>
        <v/>
      </c>
      <c r="S55" s="172"/>
      <c r="T55" s="164"/>
      <c r="U55" s="164"/>
    </row>
    <row r="56" spans="2:21" ht="13.5" customHeight="1" x14ac:dyDescent="0.2">
      <c r="B56" s="24">
        <v>48</v>
      </c>
      <c r="C56" s="158" t="str">
        <f t="shared" si="4"/>
        <v/>
      </c>
      <c r="D56" s="158"/>
      <c r="E56" s="24"/>
      <c r="F56" s="27"/>
      <c r="G56" s="24" t="s">
        <v>41</v>
      </c>
      <c r="H56" s="191"/>
      <c r="I56" s="191"/>
      <c r="J56" s="24"/>
      <c r="K56" s="158" t="str">
        <f t="shared" si="0"/>
        <v/>
      </c>
      <c r="L56" s="158"/>
      <c r="M56" s="28" t="str">
        <f t="shared" si="1"/>
        <v/>
      </c>
      <c r="N56" s="24"/>
      <c r="O56" s="27"/>
      <c r="P56" s="191"/>
      <c r="Q56" s="191"/>
      <c r="R56" s="172" t="str">
        <f t="shared" si="2"/>
        <v/>
      </c>
      <c r="S56" s="172"/>
      <c r="T56" s="164" t="str">
        <f t="shared" ref="T56:T108" si="5">IF(O56="","",IF(R56&lt;0,J56*(-1),IF(G56="買",(P56-H56)*10000,(H56-P56)*10000)))</f>
        <v/>
      </c>
      <c r="U56" s="164"/>
    </row>
    <row r="57" spans="2:21" ht="13.5" customHeight="1" x14ac:dyDescent="0.2">
      <c r="B57" s="24">
        <v>49</v>
      </c>
      <c r="C57" s="158" t="str">
        <f t="shared" si="4"/>
        <v/>
      </c>
      <c r="D57" s="158"/>
      <c r="E57" s="24"/>
      <c r="F57" s="27"/>
      <c r="G57" s="24" t="s">
        <v>41</v>
      </c>
      <c r="H57" s="191"/>
      <c r="I57" s="191"/>
      <c r="J57" s="24"/>
      <c r="K57" s="158" t="str">
        <f t="shared" si="0"/>
        <v/>
      </c>
      <c r="L57" s="158"/>
      <c r="M57" s="28" t="str">
        <f t="shared" si="1"/>
        <v/>
      </c>
      <c r="N57" s="24"/>
      <c r="O57" s="27"/>
      <c r="P57" s="191"/>
      <c r="Q57" s="191"/>
      <c r="R57" s="172" t="str">
        <f t="shared" si="2"/>
        <v/>
      </c>
      <c r="S57" s="172"/>
      <c r="T57" s="164" t="str">
        <f t="shared" si="5"/>
        <v/>
      </c>
      <c r="U57" s="164"/>
    </row>
    <row r="58" spans="2:21" ht="13.5" customHeight="1" x14ac:dyDescent="0.2">
      <c r="B58" s="24">
        <v>50</v>
      </c>
      <c r="C58" s="158" t="str">
        <f t="shared" si="4"/>
        <v/>
      </c>
      <c r="D58" s="158"/>
      <c r="E58" s="24"/>
      <c r="F58" s="27"/>
      <c r="G58" s="24" t="s">
        <v>41</v>
      </c>
      <c r="H58" s="191"/>
      <c r="I58" s="191"/>
      <c r="J58" s="24"/>
      <c r="K58" s="158" t="str">
        <f t="shared" si="0"/>
        <v/>
      </c>
      <c r="L58" s="158"/>
      <c r="M58" s="28" t="str">
        <f t="shared" si="1"/>
        <v/>
      </c>
      <c r="N58" s="24"/>
      <c r="O58" s="27"/>
      <c r="P58" s="191"/>
      <c r="Q58" s="191"/>
      <c r="R58" s="172" t="str">
        <f t="shared" si="2"/>
        <v/>
      </c>
      <c r="S58" s="172"/>
      <c r="T58" s="164" t="str">
        <f t="shared" si="5"/>
        <v/>
      </c>
      <c r="U58" s="164"/>
    </row>
    <row r="59" spans="2:21" ht="13.5" customHeight="1" x14ac:dyDescent="0.2">
      <c r="B59" s="24">
        <v>51</v>
      </c>
      <c r="C59" s="158" t="str">
        <f t="shared" si="4"/>
        <v/>
      </c>
      <c r="D59" s="158"/>
      <c r="E59" s="24"/>
      <c r="F59" s="27"/>
      <c r="G59" s="24" t="s">
        <v>41</v>
      </c>
      <c r="H59" s="191"/>
      <c r="I59" s="191"/>
      <c r="J59" s="24"/>
      <c r="K59" s="158" t="str">
        <f t="shared" si="0"/>
        <v/>
      </c>
      <c r="L59" s="158"/>
      <c r="M59" s="28" t="str">
        <f t="shared" si="1"/>
        <v/>
      </c>
      <c r="N59" s="24"/>
      <c r="O59" s="27"/>
      <c r="P59" s="191"/>
      <c r="Q59" s="191"/>
      <c r="R59" s="172" t="str">
        <f t="shared" si="2"/>
        <v/>
      </c>
      <c r="S59" s="172"/>
      <c r="T59" s="164" t="str">
        <f t="shared" si="5"/>
        <v/>
      </c>
      <c r="U59" s="164"/>
    </row>
    <row r="60" spans="2:21" ht="13.5" customHeight="1" x14ac:dyDescent="0.2">
      <c r="B60" s="24">
        <v>52</v>
      </c>
      <c r="C60" s="158" t="str">
        <f t="shared" si="4"/>
        <v/>
      </c>
      <c r="D60" s="158"/>
      <c r="E60" s="24"/>
      <c r="F60" s="27"/>
      <c r="G60" s="24" t="s">
        <v>41</v>
      </c>
      <c r="H60" s="191"/>
      <c r="I60" s="191"/>
      <c r="J60" s="24"/>
      <c r="K60" s="158" t="str">
        <f t="shared" si="0"/>
        <v/>
      </c>
      <c r="L60" s="158"/>
      <c r="M60" s="28" t="str">
        <f t="shared" si="1"/>
        <v/>
      </c>
      <c r="N60" s="24"/>
      <c r="O60" s="27"/>
      <c r="P60" s="191"/>
      <c r="Q60" s="191"/>
      <c r="R60" s="172" t="str">
        <f t="shared" si="2"/>
        <v/>
      </c>
      <c r="S60" s="172"/>
      <c r="T60" s="164" t="str">
        <f t="shared" si="5"/>
        <v/>
      </c>
      <c r="U60" s="164"/>
    </row>
    <row r="61" spans="2:21" ht="13.5" customHeight="1" x14ac:dyDescent="0.2">
      <c r="B61" s="24">
        <v>53</v>
      </c>
      <c r="C61" s="158" t="str">
        <f t="shared" si="4"/>
        <v/>
      </c>
      <c r="D61" s="158"/>
      <c r="E61" s="24"/>
      <c r="F61" s="27"/>
      <c r="G61" s="24" t="s">
        <v>41</v>
      </c>
      <c r="H61" s="191"/>
      <c r="I61" s="191"/>
      <c r="J61" s="24"/>
      <c r="K61" s="158" t="str">
        <f t="shared" si="0"/>
        <v/>
      </c>
      <c r="L61" s="158"/>
      <c r="M61" s="28" t="str">
        <f t="shared" si="1"/>
        <v/>
      </c>
      <c r="N61" s="24"/>
      <c r="O61" s="27"/>
      <c r="P61" s="191"/>
      <c r="Q61" s="191"/>
      <c r="R61" s="172" t="str">
        <f t="shared" si="2"/>
        <v/>
      </c>
      <c r="S61" s="172"/>
      <c r="T61" s="164" t="str">
        <f t="shared" si="5"/>
        <v/>
      </c>
      <c r="U61" s="164"/>
    </row>
    <row r="62" spans="2:21" ht="13.5" customHeight="1" x14ac:dyDescent="0.2">
      <c r="B62" s="24">
        <v>54</v>
      </c>
      <c r="C62" s="158" t="str">
        <f t="shared" si="4"/>
        <v/>
      </c>
      <c r="D62" s="158"/>
      <c r="E62" s="24"/>
      <c r="F62" s="27"/>
      <c r="G62" s="24" t="s">
        <v>41</v>
      </c>
      <c r="H62" s="191"/>
      <c r="I62" s="191"/>
      <c r="J62" s="24"/>
      <c r="K62" s="158" t="str">
        <f t="shared" si="0"/>
        <v/>
      </c>
      <c r="L62" s="158"/>
      <c r="M62" s="28" t="str">
        <f t="shared" si="1"/>
        <v/>
      </c>
      <c r="N62" s="24"/>
      <c r="O62" s="27"/>
      <c r="P62" s="191"/>
      <c r="Q62" s="191"/>
      <c r="R62" s="172" t="str">
        <f t="shared" si="2"/>
        <v/>
      </c>
      <c r="S62" s="172"/>
      <c r="T62" s="164" t="str">
        <f t="shared" si="5"/>
        <v/>
      </c>
      <c r="U62" s="164"/>
    </row>
    <row r="63" spans="2:21" ht="13.5" customHeight="1" x14ac:dyDescent="0.2">
      <c r="B63" s="24">
        <v>55</v>
      </c>
      <c r="C63" s="158" t="str">
        <f t="shared" si="4"/>
        <v/>
      </c>
      <c r="D63" s="158"/>
      <c r="E63" s="24"/>
      <c r="F63" s="27"/>
      <c r="G63" s="24" t="s">
        <v>42</v>
      </c>
      <c r="H63" s="191"/>
      <c r="I63" s="191"/>
      <c r="J63" s="24"/>
      <c r="K63" s="158" t="str">
        <f t="shared" si="0"/>
        <v/>
      </c>
      <c r="L63" s="158"/>
      <c r="M63" s="28" t="str">
        <f t="shared" si="1"/>
        <v/>
      </c>
      <c r="N63" s="24"/>
      <c r="O63" s="27"/>
      <c r="P63" s="191"/>
      <c r="Q63" s="191"/>
      <c r="R63" s="172" t="str">
        <f t="shared" si="2"/>
        <v/>
      </c>
      <c r="S63" s="172"/>
      <c r="T63" s="164" t="str">
        <f t="shared" si="5"/>
        <v/>
      </c>
      <c r="U63" s="164"/>
    </row>
    <row r="64" spans="2:21" ht="13.5" customHeight="1" x14ac:dyDescent="0.2">
      <c r="B64" s="24">
        <v>56</v>
      </c>
      <c r="C64" s="158" t="str">
        <f t="shared" si="4"/>
        <v/>
      </c>
      <c r="D64" s="158"/>
      <c r="E64" s="24"/>
      <c r="F64" s="27"/>
      <c r="G64" s="24" t="s">
        <v>41</v>
      </c>
      <c r="H64" s="191"/>
      <c r="I64" s="191"/>
      <c r="J64" s="24"/>
      <c r="K64" s="158" t="str">
        <f t="shared" si="0"/>
        <v/>
      </c>
      <c r="L64" s="158"/>
      <c r="M64" s="28" t="str">
        <f t="shared" si="1"/>
        <v/>
      </c>
      <c r="N64" s="24"/>
      <c r="O64" s="27"/>
      <c r="P64" s="191"/>
      <c r="Q64" s="191"/>
      <c r="R64" s="172" t="str">
        <f t="shared" si="2"/>
        <v/>
      </c>
      <c r="S64" s="172"/>
      <c r="T64" s="164" t="str">
        <f t="shared" si="5"/>
        <v/>
      </c>
      <c r="U64" s="164"/>
    </row>
    <row r="65" spans="2:21" ht="13.5" customHeight="1" x14ac:dyDescent="0.2">
      <c r="B65" s="24">
        <v>57</v>
      </c>
      <c r="C65" s="158" t="str">
        <f t="shared" si="4"/>
        <v/>
      </c>
      <c r="D65" s="158"/>
      <c r="E65" s="24"/>
      <c r="F65" s="27"/>
      <c r="G65" s="24" t="s">
        <v>41</v>
      </c>
      <c r="H65" s="191"/>
      <c r="I65" s="191"/>
      <c r="J65" s="24"/>
      <c r="K65" s="158" t="str">
        <f t="shared" si="0"/>
        <v/>
      </c>
      <c r="L65" s="158"/>
      <c r="M65" s="28" t="str">
        <f t="shared" si="1"/>
        <v/>
      </c>
      <c r="N65" s="24"/>
      <c r="O65" s="27"/>
      <c r="P65" s="191"/>
      <c r="Q65" s="191"/>
      <c r="R65" s="172" t="str">
        <f t="shared" si="2"/>
        <v/>
      </c>
      <c r="S65" s="172"/>
      <c r="T65" s="164" t="str">
        <f t="shared" si="5"/>
        <v/>
      </c>
      <c r="U65" s="164"/>
    </row>
    <row r="66" spans="2:21" ht="13.5" customHeight="1" x14ac:dyDescent="0.2">
      <c r="B66" s="24">
        <v>58</v>
      </c>
      <c r="C66" s="158" t="str">
        <f t="shared" si="4"/>
        <v/>
      </c>
      <c r="D66" s="158"/>
      <c r="E66" s="24"/>
      <c r="F66" s="27"/>
      <c r="G66" s="24" t="s">
        <v>41</v>
      </c>
      <c r="H66" s="191"/>
      <c r="I66" s="191"/>
      <c r="J66" s="24"/>
      <c r="K66" s="158" t="str">
        <f t="shared" si="0"/>
        <v/>
      </c>
      <c r="L66" s="158"/>
      <c r="M66" s="28" t="str">
        <f t="shared" si="1"/>
        <v/>
      </c>
      <c r="N66" s="24"/>
      <c r="O66" s="27"/>
      <c r="P66" s="191"/>
      <c r="Q66" s="191"/>
      <c r="R66" s="172" t="str">
        <f t="shared" si="2"/>
        <v/>
      </c>
      <c r="S66" s="172"/>
      <c r="T66" s="164" t="str">
        <f t="shared" si="5"/>
        <v/>
      </c>
      <c r="U66" s="164"/>
    </row>
    <row r="67" spans="2:21" ht="13.5" customHeight="1" x14ac:dyDescent="0.2">
      <c r="B67" s="24">
        <v>59</v>
      </c>
      <c r="C67" s="158" t="str">
        <f t="shared" si="4"/>
        <v/>
      </c>
      <c r="D67" s="158"/>
      <c r="E67" s="24"/>
      <c r="F67" s="27"/>
      <c r="G67" s="24" t="s">
        <v>41</v>
      </c>
      <c r="H67" s="191"/>
      <c r="I67" s="191"/>
      <c r="J67" s="24"/>
      <c r="K67" s="158" t="str">
        <f t="shared" si="0"/>
        <v/>
      </c>
      <c r="L67" s="158"/>
      <c r="M67" s="28" t="str">
        <f t="shared" si="1"/>
        <v/>
      </c>
      <c r="N67" s="24"/>
      <c r="O67" s="27"/>
      <c r="P67" s="191"/>
      <c r="Q67" s="191"/>
      <c r="R67" s="172" t="str">
        <f t="shared" si="2"/>
        <v/>
      </c>
      <c r="S67" s="172"/>
      <c r="T67" s="164" t="str">
        <f t="shared" si="5"/>
        <v/>
      </c>
      <c r="U67" s="164"/>
    </row>
    <row r="68" spans="2:21" ht="13.5" customHeight="1" x14ac:dyDescent="0.2">
      <c r="B68" s="24">
        <v>60</v>
      </c>
      <c r="C68" s="158" t="str">
        <f t="shared" si="4"/>
        <v/>
      </c>
      <c r="D68" s="158"/>
      <c r="E68" s="24"/>
      <c r="F68" s="27"/>
      <c r="G68" s="24" t="s">
        <v>42</v>
      </c>
      <c r="H68" s="191"/>
      <c r="I68" s="191"/>
      <c r="J68" s="24"/>
      <c r="K68" s="158" t="str">
        <f t="shared" si="0"/>
        <v/>
      </c>
      <c r="L68" s="158"/>
      <c r="M68" s="28" t="str">
        <f t="shared" si="1"/>
        <v/>
      </c>
      <c r="N68" s="24"/>
      <c r="O68" s="27"/>
      <c r="P68" s="191"/>
      <c r="Q68" s="191"/>
      <c r="R68" s="172" t="str">
        <f t="shared" si="2"/>
        <v/>
      </c>
      <c r="S68" s="172"/>
      <c r="T68" s="164" t="str">
        <f t="shared" si="5"/>
        <v/>
      </c>
      <c r="U68" s="164"/>
    </row>
    <row r="69" spans="2:21" ht="13.5" customHeight="1" x14ac:dyDescent="0.2">
      <c r="B69" s="24">
        <v>61</v>
      </c>
      <c r="C69" s="158" t="str">
        <f t="shared" si="4"/>
        <v/>
      </c>
      <c r="D69" s="158"/>
      <c r="E69" s="24"/>
      <c r="F69" s="27"/>
      <c r="G69" s="24" t="s">
        <v>42</v>
      </c>
      <c r="H69" s="191"/>
      <c r="I69" s="191"/>
      <c r="J69" s="24"/>
      <c r="K69" s="158" t="str">
        <f t="shared" si="0"/>
        <v/>
      </c>
      <c r="L69" s="158"/>
      <c r="M69" s="28" t="str">
        <f t="shared" si="1"/>
        <v/>
      </c>
      <c r="N69" s="24"/>
      <c r="O69" s="27"/>
      <c r="P69" s="191"/>
      <c r="Q69" s="191"/>
      <c r="R69" s="172" t="str">
        <f t="shared" si="2"/>
        <v/>
      </c>
      <c r="S69" s="172"/>
      <c r="T69" s="164" t="str">
        <f t="shared" si="5"/>
        <v/>
      </c>
      <c r="U69" s="164"/>
    </row>
    <row r="70" spans="2:21" ht="13.5" customHeight="1" x14ac:dyDescent="0.2">
      <c r="B70" s="24">
        <v>62</v>
      </c>
      <c r="C70" s="158" t="str">
        <f t="shared" si="4"/>
        <v/>
      </c>
      <c r="D70" s="158"/>
      <c r="E70" s="24"/>
      <c r="F70" s="27"/>
      <c r="G70" s="24" t="s">
        <v>41</v>
      </c>
      <c r="H70" s="191"/>
      <c r="I70" s="191"/>
      <c r="J70" s="24"/>
      <c r="K70" s="158" t="str">
        <f t="shared" si="0"/>
        <v/>
      </c>
      <c r="L70" s="158"/>
      <c r="M70" s="28" t="str">
        <f t="shared" si="1"/>
        <v/>
      </c>
      <c r="N70" s="24"/>
      <c r="O70" s="27"/>
      <c r="P70" s="191"/>
      <c r="Q70" s="191"/>
      <c r="R70" s="172" t="str">
        <f t="shared" si="2"/>
        <v/>
      </c>
      <c r="S70" s="172"/>
      <c r="T70" s="164" t="str">
        <f t="shared" si="5"/>
        <v/>
      </c>
      <c r="U70" s="164"/>
    </row>
    <row r="71" spans="2:21" ht="13.5" customHeight="1" x14ac:dyDescent="0.2">
      <c r="B71" s="24">
        <v>63</v>
      </c>
      <c r="C71" s="158" t="str">
        <f t="shared" si="4"/>
        <v/>
      </c>
      <c r="D71" s="158"/>
      <c r="E71" s="24"/>
      <c r="F71" s="27"/>
      <c r="G71" s="24" t="s">
        <v>42</v>
      </c>
      <c r="H71" s="191"/>
      <c r="I71" s="191"/>
      <c r="J71" s="24"/>
      <c r="K71" s="158" t="str">
        <f t="shared" si="0"/>
        <v/>
      </c>
      <c r="L71" s="158"/>
      <c r="M71" s="28" t="str">
        <f t="shared" si="1"/>
        <v/>
      </c>
      <c r="N71" s="24"/>
      <c r="O71" s="27"/>
      <c r="P71" s="191"/>
      <c r="Q71" s="191"/>
      <c r="R71" s="172" t="str">
        <f t="shared" si="2"/>
        <v/>
      </c>
      <c r="S71" s="172"/>
      <c r="T71" s="164" t="str">
        <f t="shared" si="5"/>
        <v/>
      </c>
      <c r="U71" s="164"/>
    </row>
    <row r="72" spans="2:21" ht="13.5" customHeight="1" x14ac:dyDescent="0.2">
      <c r="B72" s="24">
        <v>64</v>
      </c>
      <c r="C72" s="158" t="str">
        <f t="shared" si="4"/>
        <v/>
      </c>
      <c r="D72" s="158"/>
      <c r="E72" s="24"/>
      <c r="F72" s="27"/>
      <c r="G72" s="24" t="s">
        <v>41</v>
      </c>
      <c r="H72" s="191"/>
      <c r="I72" s="191"/>
      <c r="J72" s="24"/>
      <c r="K72" s="158" t="str">
        <f t="shared" si="0"/>
        <v/>
      </c>
      <c r="L72" s="158"/>
      <c r="M72" s="28" t="str">
        <f t="shared" si="1"/>
        <v/>
      </c>
      <c r="N72" s="24"/>
      <c r="O72" s="27"/>
      <c r="P72" s="191"/>
      <c r="Q72" s="191"/>
      <c r="R72" s="172" t="str">
        <f t="shared" si="2"/>
        <v/>
      </c>
      <c r="S72" s="172"/>
      <c r="T72" s="164" t="str">
        <f t="shared" si="5"/>
        <v/>
      </c>
      <c r="U72" s="164"/>
    </row>
    <row r="73" spans="2:21" ht="13.5" customHeight="1" x14ac:dyDescent="0.2">
      <c r="B73" s="24">
        <v>65</v>
      </c>
      <c r="C73" s="158" t="str">
        <f t="shared" si="4"/>
        <v/>
      </c>
      <c r="D73" s="158"/>
      <c r="E73" s="24"/>
      <c r="F73" s="27"/>
      <c r="G73" s="24" t="s">
        <v>42</v>
      </c>
      <c r="H73" s="191"/>
      <c r="I73" s="191"/>
      <c r="J73" s="24"/>
      <c r="K73" s="158" t="str">
        <f t="shared" si="0"/>
        <v/>
      </c>
      <c r="L73" s="158"/>
      <c r="M73" s="28" t="str">
        <f t="shared" si="1"/>
        <v/>
      </c>
      <c r="N73" s="24"/>
      <c r="O73" s="27"/>
      <c r="P73" s="191"/>
      <c r="Q73" s="191"/>
      <c r="R73" s="172" t="str">
        <f t="shared" si="2"/>
        <v/>
      </c>
      <c r="S73" s="172"/>
      <c r="T73" s="164" t="str">
        <f t="shared" si="5"/>
        <v/>
      </c>
      <c r="U73" s="164"/>
    </row>
    <row r="74" spans="2:21" ht="13.5" customHeight="1" x14ac:dyDescent="0.2">
      <c r="B74" s="24">
        <v>66</v>
      </c>
      <c r="C74" s="158" t="str">
        <f t="shared" si="4"/>
        <v/>
      </c>
      <c r="D74" s="158"/>
      <c r="E74" s="24"/>
      <c r="F74" s="27"/>
      <c r="G74" s="24" t="s">
        <v>42</v>
      </c>
      <c r="H74" s="191"/>
      <c r="I74" s="191"/>
      <c r="J74" s="24"/>
      <c r="K74" s="158" t="str">
        <f t="shared" si="0"/>
        <v/>
      </c>
      <c r="L74" s="158"/>
      <c r="M74" s="28" t="str">
        <f t="shared" si="1"/>
        <v/>
      </c>
      <c r="N74" s="24"/>
      <c r="O74" s="27"/>
      <c r="P74" s="191"/>
      <c r="Q74" s="191"/>
      <c r="R74" s="172" t="str">
        <f t="shared" si="2"/>
        <v/>
      </c>
      <c r="S74" s="172"/>
      <c r="T74" s="164" t="str">
        <f t="shared" si="5"/>
        <v/>
      </c>
      <c r="U74" s="164"/>
    </row>
    <row r="75" spans="2:21" ht="13.5" customHeight="1" x14ac:dyDescent="0.2">
      <c r="B75" s="24">
        <v>67</v>
      </c>
      <c r="C75" s="158" t="str">
        <f t="shared" si="4"/>
        <v/>
      </c>
      <c r="D75" s="158"/>
      <c r="E75" s="24"/>
      <c r="F75" s="27"/>
      <c r="G75" s="24" t="s">
        <v>41</v>
      </c>
      <c r="H75" s="191"/>
      <c r="I75" s="191"/>
      <c r="J75" s="24"/>
      <c r="K75" s="158" t="str">
        <f t="shared" si="0"/>
        <v/>
      </c>
      <c r="L75" s="158"/>
      <c r="M75" s="28" t="str">
        <f t="shared" si="1"/>
        <v/>
      </c>
      <c r="N75" s="24"/>
      <c r="O75" s="27"/>
      <c r="P75" s="191"/>
      <c r="Q75" s="191"/>
      <c r="R75" s="172" t="str">
        <f t="shared" si="2"/>
        <v/>
      </c>
      <c r="S75" s="172"/>
      <c r="T75" s="164" t="str">
        <f t="shared" si="5"/>
        <v/>
      </c>
      <c r="U75" s="164"/>
    </row>
    <row r="76" spans="2:21" ht="13.5" customHeight="1" x14ac:dyDescent="0.2">
      <c r="B76" s="24">
        <v>68</v>
      </c>
      <c r="C76" s="158" t="str">
        <f t="shared" si="4"/>
        <v/>
      </c>
      <c r="D76" s="158"/>
      <c r="E76" s="24"/>
      <c r="F76" s="27"/>
      <c r="G76" s="24" t="s">
        <v>41</v>
      </c>
      <c r="H76" s="191"/>
      <c r="I76" s="191"/>
      <c r="J76" s="24"/>
      <c r="K76" s="158" t="str">
        <f t="shared" si="0"/>
        <v/>
      </c>
      <c r="L76" s="158"/>
      <c r="M76" s="28" t="str">
        <f t="shared" si="1"/>
        <v/>
      </c>
      <c r="N76" s="24"/>
      <c r="O76" s="27"/>
      <c r="P76" s="191"/>
      <c r="Q76" s="191"/>
      <c r="R76" s="172" t="str">
        <f t="shared" si="2"/>
        <v/>
      </c>
      <c r="S76" s="172"/>
      <c r="T76" s="164" t="str">
        <f t="shared" si="5"/>
        <v/>
      </c>
      <c r="U76" s="164"/>
    </row>
    <row r="77" spans="2:21" ht="13.5" customHeight="1" x14ac:dyDescent="0.2">
      <c r="B77" s="24">
        <v>69</v>
      </c>
      <c r="C77" s="158" t="str">
        <f t="shared" si="4"/>
        <v/>
      </c>
      <c r="D77" s="158"/>
      <c r="E77" s="24"/>
      <c r="F77" s="27"/>
      <c r="G77" s="24" t="s">
        <v>41</v>
      </c>
      <c r="H77" s="191"/>
      <c r="I77" s="191"/>
      <c r="J77" s="24"/>
      <c r="K77" s="158" t="str">
        <f t="shared" si="0"/>
        <v/>
      </c>
      <c r="L77" s="158"/>
      <c r="M77" s="28" t="str">
        <f t="shared" si="1"/>
        <v/>
      </c>
      <c r="N77" s="24"/>
      <c r="O77" s="27"/>
      <c r="P77" s="191"/>
      <c r="Q77" s="191"/>
      <c r="R77" s="172" t="str">
        <f t="shared" si="2"/>
        <v/>
      </c>
      <c r="S77" s="172"/>
      <c r="T77" s="164" t="str">
        <f t="shared" si="5"/>
        <v/>
      </c>
      <c r="U77" s="164"/>
    </row>
    <row r="78" spans="2:21" ht="13.5" customHeight="1" x14ac:dyDescent="0.2">
      <c r="B78" s="24">
        <v>70</v>
      </c>
      <c r="C78" s="158" t="str">
        <f t="shared" si="4"/>
        <v/>
      </c>
      <c r="D78" s="158"/>
      <c r="E78" s="24"/>
      <c r="F78" s="27"/>
      <c r="G78" s="24" t="s">
        <v>42</v>
      </c>
      <c r="H78" s="191"/>
      <c r="I78" s="191"/>
      <c r="J78" s="24"/>
      <c r="K78" s="158" t="str">
        <f t="shared" si="0"/>
        <v/>
      </c>
      <c r="L78" s="158"/>
      <c r="M78" s="28" t="str">
        <f t="shared" si="1"/>
        <v/>
      </c>
      <c r="N78" s="24"/>
      <c r="O78" s="27"/>
      <c r="P78" s="191"/>
      <c r="Q78" s="191"/>
      <c r="R78" s="172" t="str">
        <f t="shared" si="2"/>
        <v/>
      </c>
      <c r="S78" s="172"/>
      <c r="T78" s="164" t="str">
        <f t="shared" si="5"/>
        <v/>
      </c>
      <c r="U78" s="164"/>
    </row>
    <row r="79" spans="2:21" ht="13.5" customHeight="1" x14ac:dyDescent="0.2">
      <c r="B79" s="24">
        <v>71</v>
      </c>
      <c r="C79" s="158" t="str">
        <f t="shared" si="4"/>
        <v/>
      </c>
      <c r="D79" s="158"/>
      <c r="E79" s="24"/>
      <c r="F79" s="27"/>
      <c r="G79" s="24" t="s">
        <v>41</v>
      </c>
      <c r="H79" s="191"/>
      <c r="I79" s="191"/>
      <c r="J79" s="24"/>
      <c r="K79" s="158" t="str">
        <f t="shared" si="0"/>
        <v/>
      </c>
      <c r="L79" s="158"/>
      <c r="M79" s="28" t="str">
        <f t="shared" si="1"/>
        <v/>
      </c>
      <c r="N79" s="24"/>
      <c r="O79" s="27"/>
      <c r="P79" s="191"/>
      <c r="Q79" s="191"/>
      <c r="R79" s="172" t="str">
        <f t="shared" si="2"/>
        <v/>
      </c>
      <c r="S79" s="172"/>
      <c r="T79" s="164" t="str">
        <f t="shared" si="5"/>
        <v/>
      </c>
      <c r="U79" s="164"/>
    </row>
    <row r="80" spans="2:21" ht="13.5" customHeight="1" x14ac:dyDescent="0.2">
      <c r="B80" s="24">
        <v>72</v>
      </c>
      <c r="C80" s="158" t="str">
        <f t="shared" si="4"/>
        <v/>
      </c>
      <c r="D80" s="158"/>
      <c r="E80" s="24"/>
      <c r="F80" s="27"/>
      <c r="G80" s="24" t="s">
        <v>42</v>
      </c>
      <c r="H80" s="191"/>
      <c r="I80" s="191"/>
      <c r="J80" s="24"/>
      <c r="K80" s="158" t="str">
        <f t="shared" si="0"/>
        <v/>
      </c>
      <c r="L80" s="158"/>
      <c r="M80" s="28" t="str">
        <f t="shared" si="1"/>
        <v/>
      </c>
      <c r="N80" s="24"/>
      <c r="O80" s="27"/>
      <c r="P80" s="191"/>
      <c r="Q80" s="191"/>
      <c r="R80" s="172" t="str">
        <f t="shared" si="2"/>
        <v/>
      </c>
      <c r="S80" s="172"/>
      <c r="T80" s="164" t="str">
        <f t="shared" si="5"/>
        <v/>
      </c>
      <c r="U80" s="164"/>
    </row>
    <row r="81" spans="2:21" ht="13.5" customHeight="1" x14ac:dyDescent="0.2">
      <c r="B81" s="24">
        <v>73</v>
      </c>
      <c r="C81" s="158" t="str">
        <f t="shared" si="4"/>
        <v/>
      </c>
      <c r="D81" s="158"/>
      <c r="E81" s="24"/>
      <c r="F81" s="27"/>
      <c r="G81" s="24" t="s">
        <v>41</v>
      </c>
      <c r="H81" s="191"/>
      <c r="I81" s="191"/>
      <c r="J81" s="24"/>
      <c r="K81" s="158" t="str">
        <f t="shared" si="0"/>
        <v/>
      </c>
      <c r="L81" s="158"/>
      <c r="M81" s="28" t="str">
        <f t="shared" si="1"/>
        <v/>
      </c>
      <c r="N81" s="24"/>
      <c r="O81" s="27"/>
      <c r="P81" s="191"/>
      <c r="Q81" s="191"/>
      <c r="R81" s="172" t="str">
        <f t="shared" si="2"/>
        <v/>
      </c>
      <c r="S81" s="172"/>
      <c r="T81" s="164" t="str">
        <f t="shared" si="5"/>
        <v/>
      </c>
      <c r="U81" s="164"/>
    </row>
    <row r="82" spans="2:21" ht="13.5" customHeight="1" x14ac:dyDescent="0.2">
      <c r="B82" s="24">
        <v>74</v>
      </c>
      <c r="C82" s="158" t="str">
        <f t="shared" si="4"/>
        <v/>
      </c>
      <c r="D82" s="158"/>
      <c r="E82" s="24"/>
      <c r="F82" s="27"/>
      <c r="G82" s="24" t="s">
        <v>41</v>
      </c>
      <c r="H82" s="191"/>
      <c r="I82" s="191"/>
      <c r="J82" s="24"/>
      <c r="K82" s="158" t="str">
        <f t="shared" si="0"/>
        <v/>
      </c>
      <c r="L82" s="158"/>
      <c r="M82" s="28" t="str">
        <f t="shared" si="1"/>
        <v/>
      </c>
      <c r="N82" s="24"/>
      <c r="O82" s="27"/>
      <c r="P82" s="191"/>
      <c r="Q82" s="191"/>
      <c r="R82" s="172" t="str">
        <f t="shared" si="2"/>
        <v/>
      </c>
      <c r="S82" s="172"/>
      <c r="T82" s="164" t="str">
        <f t="shared" si="5"/>
        <v/>
      </c>
      <c r="U82" s="164"/>
    </row>
    <row r="83" spans="2:21" ht="13.5" customHeight="1" x14ac:dyDescent="0.2">
      <c r="B83" s="24">
        <v>75</v>
      </c>
      <c r="C83" s="158" t="str">
        <f t="shared" si="4"/>
        <v/>
      </c>
      <c r="D83" s="158"/>
      <c r="E83" s="24"/>
      <c r="F83" s="27"/>
      <c r="G83" s="24" t="s">
        <v>41</v>
      </c>
      <c r="H83" s="191"/>
      <c r="I83" s="191"/>
      <c r="J83" s="24"/>
      <c r="K83" s="158" t="str">
        <f t="shared" si="0"/>
        <v/>
      </c>
      <c r="L83" s="158"/>
      <c r="M83" s="28" t="str">
        <f t="shared" si="1"/>
        <v/>
      </c>
      <c r="N83" s="24"/>
      <c r="O83" s="27"/>
      <c r="P83" s="191"/>
      <c r="Q83" s="191"/>
      <c r="R83" s="172" t="str">
        <f t="shared" si="2"/>
        <v/>
      </c>
      <c r="S83" s="172"/>
      <c r="T83" s="164" t="str">
        <f t="shared" si="5"/>
        <v/>
      </c>
      <c r="U83" s="164"/>
    </row>
    <row r="84" spans="2:21" ht="13.5" customHeight="1" x14ac:dyDescent="0.2">
      <c r="B84" s="24">
        <v>76</v>
      </c>
      <c r="C84" s="158" t="str">
        <f t="shared" si="4"/>
        <v/>
      </c>
      <c r="D84" s="158"/>
      <c r="E84" s="24"/>
      <c r="F84" s="27"/>
      <c r="G84" s="24" t="s">
        <v>41</v>
      </c>
      <c r="H84" s="191"/>
      <c r="I84" s="191"/>
      <c r="J84" s="24"/>
      <c r="K84" s="158" t="str">
        <f t="shared" si="0"/>
        <v/>
      </c>
      <c r="L84" s="158"/>
      <c r="M84" s="28" t="str">
        <f t="shared" si="1"/>
        <v/>
      </c>
      <c r="N84" s="24"/>
      <c r="O84" s="27"/>
      <c r="P84" s="191"/>
      <c r="Q84" s="191"/>
      <c r="R84" s="172" t="str">
        <f t="shared" si="2"/>
        <v/>
      </c>
      <c r="S84" s="172"/>
      <c r="T84" s="164" t="str">
        <f t="shared" si="5"/>
        <v/>
      </c>
      <c r="U84" s="164"/>
    </row>
    <row r="85" spans="2:21" ht="13.5" customHeight="1" x14ac:dyDescent="0.2">
      <c r="B85" s="24">
        <v>77</v>
      </c>
      <c r="C85" s="158" t="str">
        <f t="shared" si="4"/>
        <v/>
      </c>
      <c r="D85" s="158"/>
      <c r="E85" s="24"/>
      <c r="F85" s="27"/>
      <c r="G85" s="24" t="s">
        <v>42</v>
      </c>
      <c r="H85" s="191"/>
      <c r="I85" s="191"/>
      <c r="J85" s="24"/>
      <c r="K85" s="158" t="str">
        <f t="shared" si="0"/>
        <v/>
      </c>
      <c r="L85" s="158"/>
      <c r="M85" s="28" t="str">
        <f t="shared" si="1"/>
        <v/>
      </c>
      <c r="N85" s="24"/>
      <c r="O85" s="27"/>
      <c r="P85" s="191"/>
      <c r="Q85" s="191"/>
      <c r="R85" s="172" t="str">
        <f t="shared" si="2"/>
        <v/>
      </c>
      <c r="S85" s="172"/>
      <c r="T85" s="164" t="str">
        <f t="shared" si="5"/>
        <v/>
      </c>
      <c r="U85" s="164"/>
    </row>
    <row r="86" spans="2:21" ht="13.5" customHeight="1" x14ac:dyDescent="0.2">
      <c r="B86" s="24">
        <v>78</v>
      </c>
      <c r="C86" s="158" t="str">
        <f t="shared" si="4"/>
        <v/>
      </c>
      <c r="D86" s="158"/>
      <c r="E86" s="24"/>
      <c r="F86" s="27"/>
      <c r="G86" s="24" t="s">
        <v>41</v>
      </c>
      <c r="H86" s="191"/>
      <c r="I86" s="191"/>
      <c r="J86" s="24"/>
      <c r="K86" s="158" t="str">
        <f t="shared" si="0"/>
        <v/>
      </c>
      <c r="L86" s="158"/>
      <c r="M86" s="28" t="str">
        <f t="shared" si="1"/>
        <v/>
      </c>
      <c r="N86" s="24"/>
      <c r="O86" s="27"/>
      <c r="P86" s="191"/>
      <c r="Q86" s="191"/>
      <c r="R86" s="172" t="str">
        <f t="shared" si="2"/>
        <v/>
      </c>
      <c r="S86" s="172"/>
      <c r="T86" s="164" t="str">
        <f t="shared" si="5"/>
        <v/>
      </c>
      <c r="U86" s="164"/>
    </row>
    <row r="87" spans="2:21" ht="13.5" customHeight="1" x14ac:dyDescent="0.2">
      <c r="B87" s="24">
        <v>79</v>
      </c>
      <c r="C87" s="158" t="str">
        <f t="shared" si="4"/>
        <v/>
      </c>
      <c r="D87" s="158"/>
      <c r="E87" s="24"/>
      <c r="F87" s="27"/>
      <c r="G87" s="24" t="s">
        <v>42</v>
      </c>
      <c r="H87" s="191"/>
      <c r="I87" s="191"/>
      <c r="J87" s="24"/>
      <c r="K87" s="158" t="str">
        <f t="shared" si="0"/>
        <v/>
      </c>
      <c r="L87" s="158"/>
      <c r="M87" s="28" t="str">
        <f t="shared" si="1"/>
        <v/>
      </c>
      <c r="N87" s="24"/>
      <c r="O87" s="27"/>
      <c r="P87" s="191"/>
      <c r="Q87" s="191"/>
      <c r="R87" s="172" t="str">
        <f t="shared" si="2"/>
        <v/>
      </c>
      <c r="S87" s="172"/>
      <c r="T87" s="164" t="str">
        <f t="shared" si="5"/>
        <v/>
      </c>
      <c r="U87" s="164"/>
    </row>
    <row r="88" spans="2:21" ht="13.5" customHeight="1" x14ac:dyDescent="0.2">
      <c r="B88" s="24">
        <v>80</v>
      </c>
      <c r="C88" s="158" t="str">
        <f t="shared" si="4"/>
        <v/>
      </c>
      <c r="D88" s="158"/>
      <c r="E88" s="24"/>
      <c r="F88" s="27"/>
      <c r="G88" s="24" t="s">
        <v>42</v>
      </c>
      <c r="H88" s="191"/>
      <c r="I88" s="191"/>
      <c r="J88" s="24"/>
      <c r="K88" s="158" t="str">
        <f t="shared" si="0"/>
        <v/>
      </c>
      <c r="L88" s="158"/>
      <c r="M88" s="28" t="str">
        <f t="shared" si="1"/>
        <v/>
      </c>
      <c r="N88" s="24"/>
      <c r="O88" s="27"/>
      <c r="P88" s="191"/>
      <c r="Q88" s="191"/>
      <c r="R88" s="172" t="str">
        <f t="shared" si="2"/>
        <v/>
      </c>
      <c r="S88" s="172"/>
      <c r="T88" s="164" t="str">
        <f t="shared" si="5"/>
        <v/>
      </c>
      <c r="U88" s="164"/>
    </row>
    <row r="89" spans="2:21" ht="13.5" customHeight="1" x14ac:dyDescent="0.2">
      <c r="B89" s="24">
        <v>81</v>
      </c>
      <c r="C89" s="158" t="str">
        <f t="shared" si="4"/>
        <v/>
      </c>
      <c r="D89" s="158"/>
      <c r="E89" s="24"/>
      <c r="F89" s="27"/>
      <c r="G89" s="24" t="s">
        <v>42</v>
      </c>
      <c r="H89" s="191"/>
      <c r="I89" s="191"/>
      <c r="J89" s="24"/>
      <c r="K89" s="158" t="str">
        <f t="shared" si="0"/>
        <v/>
      </c>
      <c r="L89" s="158"/>
      <c r="M89" s="28" t="str">
        <f t="shared" si="1"/>
        <v/>
      </c>
      <c r="N89" s="24"/>
      <c r="O89" s="27"/>
      <c r="P89" s="191"/>
      <c r="Q89" s="191"/>
      <c r="R89" s="172" t="str">
        <f t="shared" si="2"/>
        <v/>
      </c>
      <c r="S89" s="172"/>
      <c r="T89" s="164" t="str">
        <f t="shared" si="5"/>
        <v/>
      </c>
      <c r="U89" s="164"/>
    </row>
    <row r="90" spans="2:21" ht="13.5" customHeight="1" x14ac:dyDescent="0.2">
      <c r="B90" s="24">
        <v>82</v>
      </c>
      <c r="C90" s="158" t="str">
        <f t="shared" si="4"/>
        <v/>
      </c>
      <c r="D90" s="158"/>
      <c r="E90" s="24"/>
      <c r="F90" s="27"/>
      <c r="G90" s="24" t="s">
        <v>42</v>
      </c>
      <c r="H90" s="191"/>
      <c r="I90" s="191"/>
      <c r="J90" s="24"/>
      <c r="K90" s="158" t="str">
        <f t="shared" si="0"/>
        <v/>
      </c>
      <c r="L90" s="158"/>
      <c r="M90" s="28" t="str">
        <f t="shared" si="1"/>
        <v/>
      </c>
      <c r="N90" s="24"/>
      <c r="O90" s="27"/>
      <c r="P90" s="191"/>
      <c r="Q90" s="191"/>
      <c r="R90" s="172" t="str">
        <f t="shared" si="2"/>
        <v/>
      </c>
      <c r="S90" s="172"/>
      <c r="T90" s="164" t="str">
        <f t="shared" si="5"/>
        <v/>
      </c>
      <c r="U90" s="164"/>
    </row>
    <row r="91" spans="2:21" ht="13.5" customHeight="1" x14ac:dyDescent="0.2">
      <c r="B91" s="24">
        <v>83</v>
      </c>
      <c r="C91" s="158" t="str">
        <f t="shared" si="4"/>
        <v/>
      </c>
      <c r="D91" s="158"/>
      <c r="E91" s="24"/>
      <c r="F91" s="27"/>
      <c r="G91" s="24" t="s">
        <v>42</v>
      </c>
      <c r="H91" s="191"/>
      <c r="I91" s="191"/>
      <c r="J91" s="24"/>
      <c r="K91" s="158" t="str">
        <f t="shared" si="0"/>
        <v/>
      </c>
      <c r="L91" s="158"/>
      <c r="M91" s="28" t="str">
        <f t="shared" si="1"/>
        <v/>
      </c>
      <c r="N91" s="24"/>
      <c r="O91" s="27"/>
      <c r="P91" s="191"/>
      <c r="Q91" s="191"/>
      <c r="R91" s="172" t="str">
        <f t="shared" si="2"/>
        <v/>
      </c>
      <c r="S91" s="172"/>
      <c r="T91" s="164" t="str">
        <f t="shared" si="5"/>
        <v/>
      </c>
      <c r="U91" s="164"/>
    </row>
    <row r="92" spans="2:21" ht="13.5" customHeight="1" x14ac:dyDescent="0.2">
      <c r="B92" s="24">
        <v>84</v>
      </c>
      <c r="C92" s="158" t="str">
        <f t="shared" si="4"/>
        <v/>
      </c>
      <c r="D92" s="158"/>
      <c r="E92" s="24"/>
      <c r="F92" s="27"/>
      <c r="G92" s="24" t="s">
        <v>41</v>
      </c>
      <c r="H92" s="191"/>
      <c r="I92" s="191"/>
      <c r="J92" s="24"/>
      <c r="K92" s="158" t="str">
        <f t="shared" si="0"/>
        <v/>
      </c>
      <c r="L92" s="158"/>
      <c r="M92" s="28" t="str">
        <f t="shared" si="1"/>
        <v/>
      </c>
      <c r="N92" s="24"/>
      <c r="O92" s="27"/>
      <c r="P92" s="191"/>
      <c r="Q92" s="191"/>
      <c r="R92" s="172" t="str">
        <f t="shared" si="2"/>
        <v/>
      </c>
      <c r="S92" s="172"/>
      <c r="T92" s="164" t="str">
        <f t="shared" si="5"/>
        <v/>
      </c>
      <c r="U92" s="164"/>
    </row>
    <row r="93" spans="2:21" ht="13.5" customHeight="1" x14ac:dyDescent="0.2">
      <c r="B93" s="24">
        <v>85</v>
      </c>
      <c r="C93" s="158" t="str">
        <f t="shared" si="4"/>
        <v/>
      </c>
      <c r="D93" s="158"/>
      <c r="E93" s="24"/>
      <c r="F93" s="27"/>
      <c r="G93" s="24" t="s">
        <v>42</v>
      </c>
      <c r="H93" s="191"/>
      <c r="I93" s="191"/>
      <c r="J93" s="24"/>
      <c r="K93" s="158" t="str">
        <f t="shared" si="0"/>
        <v/>
      </c>
      <c r="L93" s="158"/>
      <c r="M93" s="28" t="str">
        <f t="shared" si="1"/>
        <v/>
      </c>
      <c r="N93" s="24"/>
      <c r="O93" s="27"/>
      <c r="P93" s="191"/>
      <c r="Q93" s="191"/>
      <c r="R93" s="172" t="str">
        <f t="shared" si="2"/>
        <v/>
      </c>
      <c r="S93" s="172"/>
      <c r="T93" s="164" t="str">
        <f t="shared" si="5"/>
        <v/>
      </c>
      <c r="U93" s="164"/>
    </row>
    <row r="94" spans="2:21" ht="13.5" customHeight="1" x14ac:dyDescent="0.2">
      <c r="B94" s="24">
        <v>86</v>
      </c>
      <c r="C94" s="158" t="str">
        <f t="shared" si="4"/>
        <v/>
      </c>
      <c r="D94" s="158"/>
      <c r="E94" s="24"/>
      <c r="F94" s="27"/>
      <c r="G94" s="24" t="s">
        <v>41</v>
      </c>
      <c r="H94" s="191"/>
      <c r="I94" s="191"/>
      <c r="J94" s="24"/>
      <c r="K94" s="158" t="str">
        <f t="shared" si="0"/>
        <v/>
      </c>
      <c r="L94" s="158"/>
      <c r="M94" s="28" t="str">
        <f t="shared" si="1"/>
        <v/>
      </c>
      <c r="N94" s="24"/>
      <c r="O94" s="27"/>
      <c r="P94" s="191"/>
      <c r="Q94" s="191"/>
      <c r="R94" s="172" t="str">
        <f t="shared" si="2"/>
        <v/>
      </c>
      <c r="S94" s="172"/>
      <c r="T94" s="164" t="str">
        <f t="shared" si="5"/>
        <v/>
      </c>
      <c r="U94" s="164"/>
    </row>
    <row r="95" spans="2:21" ht="13.5" customHeight="1" x14ac:dyDescent="0.2">
      <c r="B95" s="24">
        <v>87</v>
      </c>
      <c r="C95" s="158" t="str">
        <f t="shared" si="4"/>
        <v/>
      </c>
      <c r="D95" s="158"/>
      <c r="E95" s="24"/>
      <c r="F95" s="27"/>
      <c r="G95" s="24" t="s">
        <v>42</v>
      </c>
      <c r="H95" s="191"/>
      <c r="I95" s="191"/>
      <c r="J95" s="24"/>
      <c r="K95" s="158" t="str">
        <f t="shared" si="0"/>
        <v/>
      </c>
      <c r="L95" s="158"/>
      <c r="M95" s="28" t="str">
        <f t="shared" si="1"/>
        <v/>
      </c>
      <c r="N95" s="24"/>
      <c r="O95" s="27"/>
      <c r="P95" s="191"/>
      <c r="Q95" s="191"/>
      <c r="R95" s="172" t="str">
        <f t="shared" si="2"/>
        <v/>
      </c>
      <c r="S95" s="172"/>
      <c r="T95" s="164" t="str">
        <f t="shared" si="5"/>
        <v/>
      </c>
      <c r="U95" s="164"/>
    </row>
    <row r="96" spans="2:21" ht="13.5" customHeight="1" x14ac:dyDescent="0.2">
      <c r="B96" s="24">
        <v>88</v>
      </c>
      <c r="C96" s="158" t="str">
        <f t="shared" si="4"/>
        <v/>
      </c>
      <c r="D96" s="158"/>
      <c r="E96" s="24"/>
      <c r="F96" s="27"/>
      <c r="G96" s="24" t="s">
        <v>41</v>
      </c>
      <c r="H96" s="191"/>
      <c r="I96" s="191"/>
      <c r="J96" s="24"/>
      <c r="K96" s="158" t="str">
        <f t="shared" si="0"/>
        <v/>
      </c>
      <c r="L96" s="158"/>
      <c r="M96" s="28" t="str">
        <f t="shared" si="1"/>
        <v/>
      </c>
      <c r="N96" s="24"/>
      <c r="O96" s="27"/>
      <c r="P96" s="191"/>
      <c r="Q96" s="191"/>
      <c r="R96" s="172" t="str">
        <f t="shared" si="2"/>
        <v/>
      </c>
      <c r="S96" s="172"/>
      <c r="T96" s="164" t="str">
        <f t="shared" si="5"/>
        <v/>
      </c>
      <c r="U96" s="164"/>
    </row>
    <row r="97" spans="2:21" ht="13.5" customHeight="1" x14ac:dyDescent="0.2">
      <c r="B97" s="24">
        <v>89</v>
      </c>
      <c r="C97" s="158" t="str">
        <f t="shared" si="4"/>
        <v/>
      </c>
      <c r="D97" s="158"/>
      <c r="E97" s="24"/>
      <c r="F97" s="27"/>
      <c r="G97" s="24" t="s">
        <v>42</v>
      </c>
      <c r="H97" s="191"/>
      <c r="I97" s="191"/>
      <c r="J97" s="24"/>
      <c r="K97" s="158" t="str">
        <f t="shared" si="0"/>
        <v/>
      </c>
      <c r="L97" s="158"/>
      <c r="M97" s="28" t="str">
        <f t="shared" si="1"/>
        <v/>
      </c>
      <c r="N97" s="24"/>
      <c r="O97" s="27"/>
      <c r="P97" s="191"/>
      <c r="Q97" s="191"/>
      <c r="R97" s="172" t="str">
        <f t="shared" si="2"/>
        <v/>
      </c>
      <c r="S97" s="172"/>
      <c r="T97" s="164" t="str">
        <f t="shared" si="5"/>
        <v/>
      </c>
      <c r="U97" s="164"/>
    </row>
    <row r="98" spans="2:21" ht="13.5" customHeight="1" x14ac:dyDescent="0.2">
      <c r="B98" s="24">
        <v>90</v>
      </c>
      <c r="C98" s="158" t="str">
        <f t="shared" si="4"/>
        <v/>
      </c>
      <c r="D98" s="158"/>
      <c r="E98" s="24"/>
      <c r="F98" s="27"/>
      <c r="G98" s="24" t="s">
        <v>41</v>
      </c>
      <c r="H98" s="191"/>
      <c r="I98" s="191"/>
      <c r="J98" s="24"/>
      <c r="K98" s="158" t="str">
        <f t="shared" si="0"/>
        <v/>
      </c>
      <c r="L98" s="158"/>
      <c r="M98" s="28" t="str">
        <f t="shared" si="1"/>
        <v/>
      </c>
      <c r="N98" s="24"/>
      <c r="O98" s="27"/>
      <c r="P98" s="191"/>
      <c r="Q98" s="191"/>
      <c r="R98" s="172" t="str">
        <f t="shared" si="2"/>
        <v/>
      </c>
      <c r="S98" s="172"/>
      <c r="T98" s="164" t="str">
        <f t="shared" si="5"/>
        <v/>
      </c>
      <c r="U98" s="164"/>
    </row>
    <row r="99" spans="2:21" ht="13.5" customHeight="1" x14ac:dyDescent="0.2">
      <c r="B99" s="24">
        <v>91</v>
      </c>
      <c r="C99" s="158" t="str">
        <f t="shared" si="4"/>
        <v/>
      </c>
      <c r="D99" s="158"/>
      <c r="E99" s="24"/>
      <c r="F99" s="27"/>
      <c r="G99" s="24" t="s">
        <v>42</v>
      </c>
      <c r="H99" s="191"/>
      <c r="I99" s="191"/>
      <c r="J99" s="24"/>
      <c r="K99" s="158" t="str">
        <f t="shared" si="0"/>
        <v/>
      </c>
      <c r="L99" s="158"/>
      <c r="M99" s="28" t="str">
        <f t="shared" si="1"/>
        <v/>
      </c>
      <c r="N99" s="24"/>
      <c r="O99" s="27"/>
      <c r="P99" s="191"/>
      <c r="Q99" s="191"/>
      <c r="R99" s="172" t="str">
        <f t="shared" si="2"/>
        <v/>
      </c>
      <c r="S99" s="172"/>
      <c r="T99" s="164" t="str">
        <f t="shared" si="5"/>
        <v/>
      </c>
      <c r="U99" s="164"/>
    </row>
    <row r="100" spans="2:21" ht="13.5" customHeight="1" x14ac:dyDescent="0.2">
      <c r="B100" s="24">
        <v>92</v>
      </c>
      <c r="C100" s="158" t="str">
        <f t="shared" si="4"/>
        <v/>
      </c>
      <c r="D100" s="158"/>
      <c r="E100" s="24"/>
      <c r="F100" s="27"/>
      <c r="G100" s="24" t="s">
        <v>42</v>
      </c>
      <c r="H100" s="191"/>
      <c r="I100" s="191"/>
      <c r="J100" s="24"/>
      <c r="K100" s="158" t="str">
        <f t="shared" si="0"/>
        <v/>
      </c>
      <c r="L100" s="158"/>
      <c r="M100" s="28" t="str">
        <f t="shared" si="1"/>
        <v/>
      </c>
      <c r="N100" s="24"/>
      <c r="O100" s="27"/>
      <c r="P100" s="191"/>
      <c r="Q100" s="191"/>
      <c r="R100" s="172" t="str">
        <f t="shared" si="2"/>
        <v/>
      </c>
      <c r="S100" s="172"/>
      <c r="T100" s="164" t="str">
        <f t="shared" si="5"/>
        <v/>
      </c>
      <c r="U100" s="164"/>
    </row>
    <row r="101" spans="2:21" ht="13.5" customHeight="1" x14ac:dyDescent="0.2">
      <c r="B101" s="24">
        <v>93</v>
      </c>
      <c r="C101" s="158" t="str">
        <f t="shared" si="4"/>
        <v/>
      </c>
      <c r="D101" s="158"/>
      <c r="E101" s="24"/>
      <c r="F101" s="27"/>
      <c r="G101" s="24" t="s">
        <v>41</v>
      </c>
      <c r="H101" s="191"/>
      <c r="I101" s="191"/>
      <c r="J101" s="24"/>
      <c r="K101" s="158" t="str">
        <f t="shared" si="0"/>
        <v/>
      </c>
      <c r="L101" s="158"/>
      <c r="M101" s="28" t="str">
        <f t="shared" si="1"/>
        <v/>
      </c>
      <c r="N101" s="24"/>
      <c r="O101" s="27"/>
      <c r="P101" s="191"/>
      <c r="Q101" s="191"/>
      <c r="R101" s="172" t="str">
        <f t="shared" si="2"/>
        <v/>
      </c>
      <c r="S101" s="172"/>
      <c r="T101" s="164" t="str">
        <f t="shared" si="5"/>
        <v/>
      </c>
      <c r="U101" s="164"/>
    </row>
    <row r="102" spans="2:21" ht="13.5" customHeight="1" x14ac:dyDescent="0.2">
      <c r="B102" s="24">
        <v>94</v>
      </c>
      <c r="C102" s="158" t="str">
        <f t="shared" si="4"/>
        <v/>
      </c>
      <c r="D102" s="158"/>
      <c r="E102" s="24"/>
      <c r="F102" s="27"/>
      <c r="G102" s="24" t="s">
        <v>41</v>
      </c>
      <c r="H102" s="191"/>
      <c r="I102" s="191"/>
      <c r="J102" s="24"/>
      <c r="K102" s="158" t="str">
        <f t="shared" si="0"/>
        <v/>
      </c>
      <c r="L102" s="158"/>
      <c r="M102" s="28" t="str">
        <f t="shared" si="1"/>
        <v/>
      </c>
      <c r="N102" s="24"/>
      <c r="O102" s="27"/>
      <c r="P102" s="191"/>
      <c r="Q102" s="191"/>
      <c r="R102" s="172" t="str">
        <f t="shared" si="2"/>
        <v/>
      </c>
      <c r="S102" s="172"/>
      <c r="T102" s="164" t="str">
        <f t="shared" si="5"/>
        <v/>
      </c>
      <c r="U102" s="164"/>
    </row>
    <row r="103" spans="2:21" ht="13.5" customHeight="1" x14ac:dyDescent="0.2">
      <c r="B103" s="24">
        <v>95</v>
      </c>
      <c r="C103" s="158" t="str">
        <f t="shared" si="4"/>
        <v/>
      </c>
      <c r="D103" s="158"/>
      <c r="E103" s="24"/>
      <c r="F103" s="27"/>
      <c r="G103" s="24" t="s">
        <v>41</v>
      </c>
      <c r="H103" s="191"/>
      <c r="I103" s="191"/>
      <c r="J103" s="24"/>
      <c r="K103" s="158" t="str">
        <f t="shared" si="0"/>
        <v/>
      </c>
      <c r="L103" s="158"/>
      <c r="M103" s="28" t="str">
        <f t="shared" si="1"/>
        <v/>
      </c>
      <c r="N103" s="24"/>
      <c r="O103" s="27"/>
      <c r="P103" s="191"/>
      <c r="Q103" s="191"/>
      <c r="R103" s="172" t="str">
        <f t="shared" si="2"/>
        <v/>
      </c>
      <c r="S103" s="172"/>
      <c r="T103" s="164" t="str">
        <f t="shared" si="5"/>
        <v/>
      </c>
      <c r="U103" s="164"/>
    </row>
    <row r="104" spans="2:21" ht="13.5" customHeight="1" x14ac:dyDescent="0.2">
      <c r="B104" s="24">
        <v>96</v>
      </c>
      <c r="C104" s="158" t="str">
        <f t="shared" si="4"/>
        <v/>
      </c>
      <c r="D104" s="158"/>
      <c r="E104" s="24"/>
      <c r="F104" s="27"/>
      <c r="G104" s="24" t="s">
        <v>42</v>
      </c>
      <c r="H104" s="191"/>
      <c r="I104" s="191"/>
      <c r="J104" s="24"/>
      <c r="K104" s="158" t="str">
        <f t="shared" si="0"/>
        <v/>
      </c>
      <c r="L104" s="158"/>
      <c r="M104" s="28" t="str">
        <f t="shared" si="1"/>
        <v/>
      </c>
      <c r="N104" s="24"/>
      <c r="O104" s="27"/>
      <c r="P104" s="191"/>
      <c r="Q104" s="191"/>
      <c r="R104" s="172" t="str">
        <f t="shared" si="2"/>
        <v/>
      </c>
      <c r="S104" s="172"/>
      <c r="T104" s="164" t="str">
        <f t="shared" si="5"/>
        <v/>
      </c>
      <c r="U104" s="164"/>
    </row>
    <row r="105" spans="2:21" ht="13.5" customHeight="1" x14ac:dyDescent="0.2">
      <c r="B105" s="24">
        <v>97</v>
      </c>
      <c r="C105" s="158" t="str">
        <f t="shared" si="4"/>
        <v/>
      </c>
      <c r="D105" s="158"/>
      <c r="E105" s="24"/>
      <c r="F105" s="27"/>
      <c r="G105" s="24" t="s">
        <v>41</v>
      </c>
      <c r="H105" s="191"/>
      <c r="I105" s="191"/>
      <c r="J105" s="24"/>
      <c r="K105" s="158" t="str">
        <f t="shared" si="0"/>
        <v/>
      </c>
      <c r="L105" s="158"/>
      <c r="M105" s="28" t="str">
        <f t="shared" si="1"/>
        <v/>
      </c>
      <c r="N105" s="24"/>
      <c r="O105" s="27"/>
      <c r="P105" s="191"/>
      <c r="Q105" s="191"/>
      <c r="R105" s="172" t="str">
        <f t="shared" si="2"/>
        <v/>
      </c>
      <c r="S105" s="172"/>
      <c r="T105" s="164" t="str">
        <f t="shared" si="5"/>
        <v/>
      </c>
      <c r="U105" s="164"/>
    </row>
    <row r="106" spans="2:21" ht="13.5" customHeight="1" x14ac:dyDescent="0.2">
      <c r="B106" s="24">
        <v>98</v>
      </c>
      <c r="C106" s="158" t="str">
        <f t="shared" si="4"/>
        <v/>
      </c>
      <c r="D106" s="158"/>
      <c r="E106" s="24"/>
      <c r="F106" s="27"/>
      <c r="G106" s="24" t="s">
        <v>42</v>
      </c>
      <c r="H106" s="191"/>
      <c r="I106" s="191"/>
      <c r="J106" s="24"/>
      <c r="K106" s="158" t="str">
        <f t="shared" si="0"/>
        <v/>
      </c>
      <c r="L106" s="158"/>
      <c r="M106" s="28" t="str">
        <f t="shared" si="1"/>
        <v/>
      </c>
      <c r="N106" s="24"/>
      <c r="O106" s="27"/>
      <c r="P106" s="191"/>
      <c r="Q106" s="191"/>
      <c r="R106" s="172" t="str">
        <f t="shared" si="2"/>
        <v/>
      </c>
      <c r="S106" s="172"/>
      <c r="T106" s="164" t="str">
        <f t="shared" si="5"/>
        <v/>
      </c>
      <c r="U106" s="164"/>
    </row>
    <row r="107" spans="2:21" ht="13.5" customHeight="1" x14ac:dyDescent="0.2">
      <c r="B107" s="24">
        <v>99</v>
      </c>
      <c r="C107" s="158" t="str">
        <f t="shared" si="4"/>
        <v/>
      </c>
      <c r="D107" s="158"/>
      <c r="E107" s="24"/>
      <c r="F107" s="27"/>
      <c r="G107" s="24" t="s">
        <v>42</v>
      </c>
      <c r="H107" s="191"/>
      <c r="I107" s="191"/>
      <c r="J107" s="24"/>
      <c r="K107" s="158" t="str">
        <f t="shared" si="0"/>
        <v/>
      </c>
      <c r="L107" s="158"/>
      <c r="M107" s="28" t="str">
        <f t="shared" si="1"/>
        <v/>
      </c>
      <c r="N107" s="24"/>
      <c r="O107" s="27"/>
      <c r="P107" s="191"/>
      <c r="Q107" s="191"/>
      <c r="R107" s="172" t="str">
        <f t="shared" si="2"/>
        <v/>
      </c>
      <c r="S107" s="172"/>
      <c r="T107" s="164" t="str">
        <f t="shared" si="5"/>
        <v/>
      </c>
      <c r="U107" s="164"/>
    </row>
    <row r="108" spans="2:21" ht="13.5" customHeight="1" x14ac:dyDescent="0.2">
      <c r="B108" s="24">
        <v>100</v>
      </c>
      <c r="C108" s="158" t="str">
        <f t="shared" si="4"/>
        <v/>
      </c>
      <c r="D108" s="158"/>
      <c r="E108" s="24"/>
      <c r="F108" s="27"/>
      <c r="G108" s="24" t="s">
        <v>41</v>
      </c>
      <c r="H108" s="191"/>
      <c r="I108" s="191"/>
      <c r="J108" s="24"/>
      <c r="K108" s="158" t="str">
        <f t="shared" si="0"/>
        <v/>
      </c>
      <c r="L108" s="158"/>
      <c r="M108" s="28" t="str">
        <f t="shared" si="1"/>
        <v/>
      </c>
      <c r="N108" s="24"/>
      <c r="O108" s="27"/>
      <c r="P108" s="191"/>
      <c r="Q108" s="191"/>
      <c r="R108" s="172" t="str">
        <f t="shared" si="2"/>
        <v/>
      </c>
      <c r="S108" s="172"/>
      <c r="T108" s="164" t="str">
        <f t="shared" si="5"/>
        <v/>
      </c>
      <c r="U108" s="164"/>
    </row>
  </sheetData>
  <sheetProtection selectLockedCells="1" selectUnlockedCells="1"/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11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7" stopIfTrue="1" operator="equal">
      <formula>"買"</formula>
    </cfRule>
    <cfRule type="cellIs" dxfId="0" priority="8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42499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検証２（USD JPY）</vt:lpstr>
      <vt:lpstr>検証２（USD JPY）建値決済</vt:lpstr>
      <vt:lpstr>画像1</vt:lpstr>
      <vt:lpstr>気づき</vt:lpstr>
      <vt:lpstr>検証終了通貨</vt:lpstr>
      <vt:lpstr>テンプレ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大塚直行</cp:lastModifiedBy>
  <cp:revision>26</cp:revision>
  <cp:lastPrinted>2015-07-15T10:17:15Z</cp:lastPrinted>
  <dcterms:created xsi:type="dcterms:W3CDTF">2013-10-09T23:04:08Z</dcterms:created>
  <dcterms:modified xsi:type="dcterms:W3CDTF">2016-01-16T04:45:28Z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