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05" activeTab="3"/>
  </bookViews>
  <sheets>
    <sheet name="検証（USDJPY1D）" sheetId="1" r:id="rId1"/>
    <sheet name="検証（USDJPY4h)" sheetId="2" r:id="rId2"/>
    <sheet name="検証（USDJPY1h) " sheetId="3" r:id="rId3"/>
    <sheet name="画像" sheetId="4" r:id="rId4"/>
    <sheet name="気づき" sheetId="5" r:id="rId5"/>
    <sheet name="検証終了通貨" sheetId="6" r:id="rId6"/>
    <sheet name="テンプレ" sheetId="7" r:id="rId7"/>
  </sheets>
  <definedNames/>
  <calcPr fullCalcOnLoad="1"/>
</workbook>
</file>

<file path=xl/sharedStrings.xml><?xml version="1.0" encoding="utf-8"?>
<sst xmlns="http://schemas.openxmlformats.org/spreadsheetml/2006/main" count="574" uniqueCount="55">
  <si>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</si>
  <si>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</si>
  <si>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</si>
  <si>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</si>
  <si>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</si>
  <si>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</si>
  <si>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</si>
  <si>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</si>
  <si>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</si>
  <si>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</si>
  <si>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</si>
  <si>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</si>
  <si>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</si>
  <si>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</si>
  <si>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</si>
  <si>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</si>
  <si>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</si>
  <si>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</si>
  <si>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</si>
  <si>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</si>
  <si>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</si>
  <si>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</si>
  <si>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</si>
  <si>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</si>
  <si>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</si>
  <si>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</si>
  <si>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</si>
  <si>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</si>
  <si>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</si>
  <si>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</si>
  <si>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</si>
  <si>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</si>
  <si>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</si>
  <si>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</si>
  <si>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</si>
  <si>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</si>
  <si>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</si>
  <si>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</si>
  <si>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</si>
  <si>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</si>
  <si>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</si>
  <si>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</si>
  <si>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</si>
  <si>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</si>
  <si>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</si>
  <si>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</si>
  <si>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</si>
  <si>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</si>
  <si>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USDJPY</t>
  </si>
  <si>
    <t>４時間足</t>
  </si>
  <si>
    <t>買</t>
  </si>
  <si>
    <t>１時間足</t>
  </si>
  <si>
    <t>USD/JPY</t>
  </si>
  <si>
    <t>・PBだけでエントリーすることで利益があげられるということがよくわかった。大きくトレンドがでた時期であったが４時間足で非常に有効であった。日足では大きく動いた時にPBがでず取れないことも多かったので、PBのルールを少し見直せばもっと利益がだせそうな気がします。２本の足を組み合わせればPBになるものもあり、これを考慮すればエントリーは増やせそうです。また、連敗が続くこともあるので利益になった後建値決済するなど負けを減らす検討が必要と思います。今回はサポレジを考慮しなかったが、これも考慮すれば余分なエントリーも減らせる可能性があると思えます。実際には相場にはりつけず、４時間足も今回の検証と同じようにはできないので検討が必要です。
・このクロス円用エクセルはクロス円以外のものと全く同じ計算式になっているので、ロット数が間違って表示されています。今回は計算式中の81を100に変更してロット数が正しく表示されるように変更しました。また、損益のPIPS数はPB内のどこで決済しても必ず最初のストップでの値になってしまうので見直していただけるとありがたいです。</t>
  </si>
  <si>
    <t>・はじめて検証ということをしましたが非常に参考になりました。サポレジを考慮したり、トレンドの継続期間を考慮して検証してみたいと感じました。ドル円では４時間足が有効であったが、他の通貨ペアでも同様か気になるところです。
・今回はオアンダジャパンのMT4を使用しましたが、他の会社のものと違って日本時間に合わせた時間設定になっているようで４時間足、日足のデータは異なるようです。どちらが相場にはまるのかはわからないので当分は使用してみたいと思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</si>
</sst>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40" fillId="0" borderId="16" xfId="0" applyFont="1" applyFill="1" applyBorder="1" applyAlignment="1">
      <alignment horizontal="center" vertical="center"/>
    </xf>
    <xf numFmtId="0" fontId="40" fillId="0" borderId="11" xfId="0" applyFont="1" applyFill="1" applyBorder="1" applyAlignment="1">
      <alignment horizontal="center" vertical="center"/>
    </xf>
    <xf numFmtId="189" fontId="40" fillId="0" borderId="16" xfId="0" applyNumberFormat="1" applyFont="1" applyFill="1" applyBorder="1" applyAlignment="1">
      <alignment horizontal="center" vertical="center"/>
    </xf>
    <xf numFmtId="189" fontId="40" fillId="0" borderId="11" xfId="0" applyNumberFormat="1" applyFont="1" applyFill="1" applyBorder="1" applyAlignment="1">
      <alignment horizontal="center" vertical="center"/>
    </xf>
    <xf numFmtId="190" fontId="40" fillId="0" borderId="16" xfId="0" applyNumberFormat="1" applyFont="1" applyFill="1" applyBorder="1" applyAlignment="1">
      <alignment horizontal="center" vertical="center"/>
    </xf>
    <xf numFmtId="190" fontId="40" fillId="0" borderId="11"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5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114300</xdr:rowOff>
    </xdr:from>
    <xdr:to>
      <xdr:col>17</xdr:col>
      <xdr:colOff>133350</xdr:colOff>
      <xdr:row>28</xdr:row>
      <xdr:rowOff>19050</xdr:rowOff>
    </xdr:to>
    <xdr:pic>
      <xdr:nvPicPr>
        <xdr:cNvPr id="1" name="図 1"/>
        <xdr:cNvPicPr preferRelativeResize="1">
          <a:picLocks noChangeAspect="1"/>
        </xdr:cNvPicPr>
      </xdr:nvPicPr>
      <xdr:blipFill>
        <a:blip r:embed="rId1"/>
        <a:stretch>
          <a:fillRect/>
        </a:stretch>
      </xdr:blipFill>
      <xdr:spPr>
        <a:xfrm>
          <a:off x="590550" y="114300"/>
          <a:ext cx="11020425" cy="4705350"/>
        </a:xfrm>
        <a:prstGeom prst="rect">
          <a:avLst/>
        </a:prstGeom>
        <a:noFill/>
        <a:ln w="9525" cmpd="sng">
          <a:noFill/>
        </a:ln>
      </xdr:spPr>
    </xdr:pic>
    <xdr:clientData/>
  </xdr:twoCellAnchor>
  <xdr:twoCellAnchor editAs="oneCell">
    <xdr:from>
      <xdr:col>1</xdr:col>
      <xdr:colOff>0</xdr:colOff>
      <xdr:row>29</xdr:row>
      <xdr:rowOff>0</xdr:rowOff>
    </xdr:from>
    <xdr:to>
      <xdr:col>19</xdr:col>
      <xdr:colOff>180975</xdr:colOff>
      <xdr:row>60</xdr:row>
      <xdr:rowOff>133350</xdr:rowOff>
    </xdr:to>
    <xdr:pic>
      <xdr:nvPicPr>
        <xdr:cNvPr id="2" name="図 2"/>
        <xdr:cNvPicPr preferRelativeResize="1">
          <a:picLocks noChangeAspect="1"/>
        </xdr:cNvPicPr>
      </xdr:nvPicPr>
      <xdr:blipFill>
        <a:blip r:embed="rId2"/>
        <a:stretch>
          <a:fillRect/>
        </a:stretch>
      </xdr:blipFill>
      <xdr:spPr>
        <a:xfrm>
          <a:off x="571500" y="4972050"/>
          <a:ext cx="12458700" cy="5448300"/>
        </a:xfrm>
        <a:prstGeom prst="rect">
          <a:avLst/>
        </a:prstGeom>
        <a:noFill/>
        <a:ln w="9525" cmpd="sng">
          <a:noFill/>
        </a:ln>
      </xdr:spPr>
    </xdr:pic>
    <xdr:clientData/>
  </xdr:twoCellAnchor>
  <xdr:twoCellAnchor editAs="oneCell">
    <xdr:from>
      <xdr:col>1</xdr:col>
      <xdr:colOff>0</xdr:colOff>
      <xdr:row>62</xdr:row>
      <xdr:rowOff>0</xdr:rowOff>
    </xdr:from>
    <xdr:to>
      <xdr:col>19</xdr:col>
      <xdr:colOff>209550</xdr:colOff>
      <xdr:row>93</xdr:row>
      <xdr:rowOff>66675</xdr:rowOff>
    </xdr:to>
    <xdr:pic>
      <xdr:nvPicPr>
        <xdr:cNvPr id="3" name="図 3"/>
        <xdr:cNvPicPr preferRelativeResize="1">
          <a:picLocks noChangeAspect="1"/>
        </xdr:cNvPicPr>
      </xdr:nvPicPr>
      <xdr:blipFill>
        <a:blip r:embed="rId3"/>
        <a:stretch>
          <a:fillRect/>
        </a:stretch>
      </xdr:blipFill>
      <xdr:spPr>
        <a:xfrm>
          <a:off x="571500" y="10629900"/>
          <a:ext cx="12487275" cy="5381625"/>
        </a:xfrm>
        <a:prstGeom prst="rect">
          <a:avLst/>
        </a:prstGeom>
        <a:noFill/>
        <a:ln w="9525" cmpd="sng">
          <a:noFill/>
        </a:ln>
      </xdr:spPr>
    </xdr:pic>
    <xdr:clientData/>
  </xdr:twoCellAnchor>
  <xdr:twoCellAnchor editAs="oneCell">
    <xdr:from>
      <xdr:col>1</xdr:col>
      <xdr:colOff>0</xdr:colOff>
      <xdr:row>95</xdr:row>
      <xdr:rowOff>0</xdr:rowOff>
    </xdr:from>
    <xdr:to>
      <xdr:col>19</xdr:col>
      <xdr:colOff>190500</xdr:colOff>
      <xdr:row>126</xdr:row>
      <xdr:rowOff>85725</xdr:rowOff>
    </xdr:to>
    <xdr:pic>
      <xdr:nvPicPr>
        <xdr:cNvPr id="4" name="図 4"/>
        <xdr:cNvPicPr preferRelativeResize="1">
          <a:picLocks noChangeAspect="1"/>
        </xdr:cNvPicPr>
      </xdr:nvPicPr>
      <xdr:blipFill>
        <a:blip r:embed="rId4"/>
        <a:stretch>
          <a:fillRect/>
        </a:stretch>
      </xdr:blipFill>
      <xdr:spPr>
        <a:xfrm>
          <a:off x="571500" y="16287750"/>
          <a:ext cx="12468225" cy="5400675"/>
        </a:xfrm>
        <a:prstGeom prst="rect">
          <a:avLst/>
        </a:prstGeom>
        <a:noFill/>
        <a:ln w="9525" cmpd="sng">
          <a:noFill/>
        </a:ln>
      </xdr:spPr>
    </xdr:pic>
    <xdr:clientData/>
  </xdr:twoCellAnchor>
  <xdr:twoCellAnchor editAs="oneCell">
    <xdr:from>
      <xdr:col>1</xdr:col>
      <xdr:colOff>0</xdr:colOff>
      <xdr:row>128</xdr:row>
      <xdr:rowOff>0</xdr:rowOff>
    </xdr:from>
    <xdr:to>
      <xdr:col>19</xdr:col>
      <xdr:colOff>209550</xdr:colOff>
      <xdr:row>157</xdr:row>
      <xdr:rowOff>19050</xdr:rowOff>
    </xdr:to>
    <xdr:pic>
      <xdr:nvPicPr>
        <xdr:cNvPr id="5" name="図 5"/>
        <xdr:cNvPicPr preferRelativeResize="1">
          <a:picLocks noChangeAspect="1"/>
        </xdr:cNvPicPr>
      </xdr:nvPicPr>
      <xdr:blipFill>
        <a:blip r:embed="rId5"/>
        <a:stretch>
          <a:fillRect/>
        </a:stretch>
      </xdr:blipFill>
      <xdr:spPr>
        <a:xfrm>
          <a:off x="571500" y="21945600"/>
          <a:ext cx="12487275" cy="4991100"/>
        </a:xfrm>
        <a:prstGeom prst="rect">
          <a:avLst/>
        </a:prstGeom>
        <a:noFill/>
        <a:ln w="9525" cmpd="sng">
          <a:noFill/>
        </a:ln>
      </xdr:spPr>
    </xdr:pic>
    <xdr:clientData/>
  </xdr:twoCellAnchor>
  <xdr:twoCellAnchor editAs="oneCell">
    <xdr:from>
      <xdr:col>1</xdr:col>
      <xdr:colOff>0</xdr:colOff>
      <xdr:row>158</xdr:row>
      <xdr:rowOff>0</xdr:rowOff>
    </xdr:from>
    <xdr:to>
      <xdr:col>19</xdr:col>
      <xdr:colOff>228600</xdr:colOff>
      <xdr:row>187</xdr:row>
      <xdr:rowOff>9525</xdr:rowOff>
    </xdr:to>
    <xdr:pic>
      <xdr:nvPicPr>
        <xdr:cNvPr id="6" name="図 6"/>
        <xdr:cNvPicPr preferRelativeResize="1">
          <a:picLocks noChangeAspect="1"/>
        </xdr:cNvPicPr>
      </xdr:nvPicPr>
      <xdr:blipFill>
        <a:blip r:embed="rId6"/>
        <a:stretch>
          <a:fillRect/>
        </a:stretch>
      </xdr:blipFill>
      <xdr:spPr>
        <a:xfrm>
          <a:off x="571500" y="27089100"/>
          <a:ext cx="12506325" cy="4981575"/>
        </a:xfrm>
        <a:prstGeom prst="rect">
          <a:avLst/>
        </a:prstGeom>
        <a:noFill/>
        <a:ln w="9525" cmpd="sng">
          <a:noFill/>
        </a:ln>
      </xdr:spPr>
    </xdr:pic>
    <xdr:clientData/>
  </xdr:twoCellAnchor>
  <xdr:twoCellAnchor editAs="oneCell">
    <xdr:from>
      <xdr:col>1</xdr:col>
      <xdr:colOff>0</xdr:colOff>
      <xdr:row>189</xdr:row>
      <xdr:rowOff>0</xdr:rowOff>
    </xdr:from>
    <xdr:to>
      <xdr:col>19</xdr:col>
      <xdr:colOff>228600</xdr:colOff>
      <xdr:row>218</xdr:row>
      <xdr:rowOff>0</xdr:rowOff>
    </xdr:to>
    <xdr:pic>
      <xdr:nvPicPr>
        <xdr:cNvPr id="7" name="図 7"/>
        <xdr:cNvPicPr preferRelativeResize="1">
          <a:picLocks noChangeAspect="1"/>
        </xdr:cNvPicPr>
      </xdr:nvPicPr>
      <xdr:blipFill>
        <a:blip r:embed="rId7"/>
        <a:stretch>
          <a:fillRect/>
        </a:stretch>
      </xdr:blipFill>
      <xdr:spPr>
        <a:xfrm>
          <a:off x="571500" y="32404050"/>
          <a:ext cx="12506325" cy="4972050"/>
        </a:xfrm>
        <a:prstGeom prst="rect">
          <a:avLst/>
        </a:prstGeom>
        <a:noFill/>
        <a:ln w="9525" cmpd="sng">
          <a:noFill/>
        </a:ln>
      </xdr:spPr>
    </xdr:pic>
    <xdr:clientData/>
  </xdr:twoCellAnchor>
  <xdr:twoCellAnchor editAs="oneCell">
    <xdr:from>
      <xdr:col>1</xdr:col>
      <xdr:colOff>0</xdr:colOff>
      <xdr:row>219</xdr:row>
      <xdr:rowOff>0</xdr:rowOff>
    </xdr:from>
    <xdr:to>
      <xdr:col>19</xdr:col>
      <xdr:colOff>219075</xdr:colOff>
      <xdr:row>247</xdr:row>
      <xdr:rowOff>161925</xdr:rowOff>
    </xdr:to>
    <xdr:pic>
      <xdr:nvPicPr>
        <xdr:cNvPr id="8" name="図 8"/>
        <xdr:cNvPicPr preferRelativeResize="1">
          <a:picLocks noChangeAspect="1"/>
        </xdr:cNvPicPr>
      </xdr:nvPicPr>
      <xdr:blipFill>
        <a:blip r:embed="rId8"/>
        <a:stretch>
          <a:fillRect/>
        </a:stretch>
      </xdr:blipFill>
      <xdr:spPr>
        <a:xfrm>
          <a:off x="571500" y="37547550"/>
          <a:ext cx="12496800" cy="4962525"/>
        </a:xfrm>
        <a:prstGeom prst="rect">
          <a:avLst/>
        </a:prstGeom>
        <a:noFill/>
        <a:ln w="9525" cmpd="sng">
          <a:noFill/>
        </a:ln>
      </xdr:spPr>
    </xdr:pic>
    <xdr:clientData/>
  </xdr:twoCellAnchor>
  <xdr:twoCellAnchor editAs="oneCell">
    <xdr:from>
      <xdr:col>1</xdr:col>
      <xdr:colOff>0</xdr:colOff>
      <xdr:row>250</xdr:row>
      <xdr:rowOff>0</xdr:rowOff>
    </xdr:from>
    <xdr:to>
      <xdr:col>19</xdr:col>
      <xdr:colOff>200025</xdr:colOff>
      <xdr:row>278</xdr:row>
      <xdr:rowOff>133350</xdr:rowOff>
    </xdr:to>
    <xdr:pic>
      <xdr:nvPicPr>
        <xdr:cNvPr id="9" name="図 9"/>
        <xdr:cNvPicPr preferRelativeResize="1">
          <a:picLocks noChangeAspect="1"/>
        </xdr:cNvPicPr>
      </xdr:nvPicPr>
      <xdr:blipFill>
        <a:blip r:embed="rId9"/>
        <a:stretch>
          <a:fillRect/>
        </a:stretch>
      </xdr:blipFill>
      <xdr:spPr>
        <a:xfrm>
          <a:off x="571500" y="42862500"/>
          <a:ext cx="12477750" cy="4933950"/>
        </a:xfrm>
        <a:prstGeom prst="rect">
          <a:avLst/>
        </a:prstGeom>
        <a:noFill/>
        <a:ln w="9525" cmpd="sng">
          <a:noFill/>
        </a:ln>
      </xdr:spPr>
    </xdr:pic>
    <xdr:clientData/>
  </xdr:twoCellAnchor>
  <xdr:twoCellAnchor editAs="oneCell">
    <xdr:from>
      <xdr:col>1</xdr:col>
      <xdr:colOff>0</xdr:colOff>
      <xdr:row>280</xdr:row>
      <xdr:rowOff>0</xdr:rowOff>
    </xdr:from>
    <xdr:to>
      <xdr:col>19</xdr:col>
      <xdr:colOff>219075</xdr:colOff>
      <xdr:row>308</xdr:row>
      <xdr:rowOff>133350</xdr:rowOff>
    </xdr:to>
    <xdr:pic>
      <xdr:nvPicPr>
        <xdr:cNvPr id="10" name="図 10"/>
        <xdr:cNvPicPr preferRelativeResize="1">
          <a:picLocks noChangeAspect="1"/>
        </xdr:cNvPicPr>
      </xdr:nvPicPr>
      <xdr:blipFill>
        <a:blip r:embed="rId10"/>
        <a:stretch>
          <a:fillRect/>
        </a:stretch>
      </xdr:blipFill>
      <xdr:spPr>
        <a:xfrm>
          <a:off x="571500" y="48006000"/>
          <a:ext cx="12496800" cy="493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39" activePane="bottomLeft" state="frozen"/>
      <selection pane="topLeft" activeCell="A1" sqref="A1"/>
      <selection pane="bottomLeft" activeCell="C10" sqref="C10:D10"/>
    </sheetView>
  </sheetViews>
  <sheetFormatPr defaultColWidth="9.00390625" defaultRowHeight="13.5"/>
  <cols>
    <col min="1" max="1" width="2.875" style="0" customWidth="1"/>
    <col min="2" max="18" width="6.625" style="0" customWidth="1"/>
    <col min="22" max="22" width="10.875" style="23" bestFit="1" customWidth="1"/>
  </cols>
  <sheetData>
    <row r="2" spans="2:20" ht="13.5">
      <c r="B2" s="79" t="s">
        <v>5</v>
      </c>
      <c r="C2" s="79"/>
      <c r="D2" s="82" t="s">
        <v>48</v>
      </c>
      <c r="E2" s="82"/>
      <c r="F2" s="79" t="s">
        <v>6</v>
      </c>
      <c r="G2" s="79"/>
      <c r="H2" s="82" t="s">
        <v>36</v>
      </c>
      <c r="I2" s="82"/>
      <c r="J2" s="79" t="s">
        <v>7</v>
      </c>
      <c r="K2" s="79"/>
      <c r="L2" s="76">
        <f>C9</f>
        <v>1000000</v>
      </c>
      <c r="M2" s="82"/>
      <c r="N2" s="79" t="s">
        <v>8</v>
      </c>
      <c r="O2" s="79"/>
      <c r="P2" s="76" t="e">
        <f>C108+R108</f>
        <v>#VALUE!</v>
      </c>
      <c r="Q2" s="82"/>
      <c r="R2" s="1"/>
      <c r="S2" s="1"/>
      <c r="T2" s="1"/>
    </row>
    <row r="3" spans="2:19" ht="57" customHeight="1">
      <c r="B3" s="79" t="s">
        <v>9</v>
      </c>
      <c r="C3" s="79"/>
      <c r="D3" s="84" t="s">
        <v>38</v>
      </c>
      <c r="E3" s="84"/>
      <c r="F3" s="84"/>
      <c r="G3" s="84"/>
      <c r="H3" s="84"/>
      <c r="I3" s="84"/>
      <c r="J3" s="79" t="s">
        <v>10</v>
      </c>
      <c r="K3" s="79"/>
      <c r="L3" s="84" t="s">
        <v>35</v>
      </c>
      <c r="M3" s="85"/>
      <c r="N3" s="85"/>
      <c r="O3" s="85"/>
      <c r="P3" s="85"/>
      <c r="Q3" s="85"/>
      <c r="R3" s="1"/>
      <c r="S3" s="1"/>
    </row>
    <row r="4" spans="2:20" ht="13.5">
      <c r="B4" s="79" t="s">
        <v>11</v>
      </c>
      <c r="C4" s="79"/>
      <c r="D4" s="77">
        <f>SUM($R$9:$S$993)</f>
        <v>2160003</v>
      </c>
      <c r="E4" s="77"/>
      <c r="F4" s="79" t="s">
        <v>12</v>
      </c>
      <c r="G4" s="79"/>
      <c r="H4" s="83">
        <f>SUM($T$9:$U$108)</f>
        <v>3808.999999999997</v>
      </c>
      <c r="I4" s="82"/>
      <c r="J4" s="75" t="s">
        <v>13</v>
      </c>
      <c r="K4" s="75"/>
      <c r="L4" s="76">
        <f>MAX($C$9:$D$990)-C9</f>
        <v>2482163</v>
      </c>
      <c r="M4" s="76"/>
      <c r="N4" s="75" t="s">
        <v>14</v>
      </c>
      <c r="O4" s="75"/>
      <c r="P4" s="77">
        <f>MIN($C$9:$D$990)-C9</f>
        <v>0</v>
      </c>
      <c r="Q4" s="77"/>
      <c r="R4" s="1"/>
      <c r="S4" s="1"/>
      <c r="T4" s="1"/>
    </row>
    <row r="5" spans="2:20" ht="13.5">
      <c r="B5" s="37" t="s">
        <v>15</v>
      </c>
      <c r="C5" s="2">
        <f>COUNTIF($R$9:$R$990,"&gt;0")</f>
        <v>29</v>
      </c>
      <c r="D5" s="38" t="s">
        <v>16</v>
      </c>
      <c r="E5" s="16">
        <f>COUNTIF($R$9:$R$990,"&lt;0")</f>
        <v>16</v>
      </c>
      <c r="F5" s="38" t="s">
        <v>17</v>
      </c>
      <c r="G5" s="2">
        <f>COUNTIF($R$9:$R$990,"=0")</f>
        <v>1</v>
      </c>
      <c r="H5" s="38" t="s">
        <v>18</v>
      </c>
      <c r="I5" s="3">
        <f>C5/SUM(C5,E5,G5)</f>
        <v>0.6304347826086957</v>
      </c>
      <c r="J5" s="78" t="s">
        <v>19</v>
      </c>
      <c r="K5" s="79"/>
      <c r="L5" s="80"/>
      <c r="M5" s="81"/>
      <c r="N5" s="18" t="s">
        <v>20</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62" t="s">
        <v>21</v>
      </c>
      <c r="C7" s="64" t="s">
        <v>22</v>
      </c>
      <c r="D7" s="65"/>
      <c r="E7" s="68" t="s">
        <v>23</v>
      </c>
      <c r="F7" s="69"/>
      <c r="G7" s="69"/>
      <c r="H7" s="69"/>
      <c r="I7" s="57"/>
      <c r="J7" s="70" t="s">
        <v>24</v>
      </c>
      <c r="K7" s="71"/>
      <c r="L7" s="59"/>
      <c r="M7" s="72" t="s">
        <v>25</v>
      </c>
      <c r="N7" s="73" t="s">
        <v>26</v>
      </c>
      <c r="O7" s="74"/>
      <c r="P7" s="74"/>
      <c r="Q7" s="61"/>
      <c r="R7" s="55" t="s">
        <v>27</v>
      </c>
      <c r="S7" s="55"/>
      <c r="T7" s="55"/>
      <c r="U7" s="55"/>
    </row>
    <row r="8" spans="2:21" ht="13.5">
      <c r="B8" s="63"/>
      <c r="C8" s="66"/>
      <c r="D8" s="67"/>
      <c r="E8" s="19" t="s">
        <v>28</v>
      </c>
      <c r="F8" s="19" t="s">
        <v>29</v>
      </c>
      <c r="G8" s="19" t="s">
        <v>30</v>
      </c>
      <c r="H8" s="56" t="s">
        <v>31</v>
      </c>
      <c r="I8" s="57"/>
      <c r="J8" s="4" t="s">
        <v>32</v>
      </c>
      <c r="K8" s="58" t="s">
        <v>33</v>
      </c>
      <c r="L8" s="59"/>
      <c r="M8" s="72"/>
      <c r="N8" s="5" t="s">
        <v>28</v>
      </c>
      <c r="O8" s="5" t="s">
        <v>29</v>
      </c>
      <c r="P8" s="60" t="s">
        <v>31</v>
      </c>
      <c r="Q8" s="61"/>
      <c r="R8" s="55" t="s">
        <v>34</v>
      </c>
      <c r="S8" s="55"/>
      <c r="T8" s="55" t="s">
        <v>32</v>
      </c>
      <c r="U8" s="55"/>
    </row>
    <row r="9" spans="2:21" ht="13.5">
      <c r="B9" s="36">
        <v>1</v>
      </c>
      <c r="C9" s="45">
        <v>1000000</v>
      </c>
      <c r="D9" s="45"/>
      <c r="E9" s="36">
        <v>2006</v>
      </c>
      <c r="F9" s="8">
        <v>38951</v>
      </c>
      <c r="G9" s="36" t="s">
        <v>4</v>
      </c>
      <c r="H9" s="46">
        <v>116.19</v>
      </c>
      <c r="I9" s="46"/>
      <c r="J9" s="36">
        <v>100</v>
      </c>
      <c r="K9" s="45">
        <f aca="true" t="shared" si="0" ref="K9:K72">IF(F9="","",C9*0.03)</f>
        <v>30000</v>
      </c>
      <c r="L9" s="45"/>
      <c r="M9" s="6">
        <f>IF(J9="","",ROUNDDOWN(K9/(J9/100)/100000,2))</f>
        <v>0.3</v>
      </c>
      <c r="N9" s="36">
        <v>2006</v>
      </c>
      <c r="O9" s="8">
        <v>38964</v>
      </c>
      <c r="P9" s="46">
        <v>116.52</v>
      </c>
      <c r="Q9" s="46"/>
      <c r="R9" s="47">
        <f>IF(O9="","",ROUNDDOWN((IF(G9="売",H9-P9,P9-H9))*M9*10000000/100,0))</f>
        <v>9899</v>
      </c>
      <c r="S9" s="47"/>
      <c r="T9" s="48">
        <f>IF(O9="","",IF(R9&lt;0,J9*(-1),IF(G9="買",(P9-H9)*100,(H9-P9)*100)))</f>
        <v>32.99999999999983</v>
      </c>
      <c r="U9" s="48"/>
    </row>
    <row r="10" spans="2:21" ht="13.5">
      <c r="B10" s="36">
        <v>2</v>
      </c>
      <c r="C10" s="45">
        <f>IF(R9="","",C9+R9)</f>
        <v>1009899</v>
      </c>
      <c r="D10" s="45"/>
      <c r="E10" s="36">
        <v>2007</v>
      </c>
      <c r="F10" s="8">
        <v>42030</v>
      </c>
      <c r="G10" s="36" t="s">
        <v>4</v>
      </c>
      <c r="H10" s="46">
        <v>121.28</v>
      </c>
      <c r="I10" s="46"/>
      <c r="J10" s="36">
        <v>108</v>
      </c>
      <c r="K10" s="45">
        <f t="shared" si="0"/>
        <v>30296.969999999998</v>
      </c>
      <c r="L10" s="45"/>
      <c r="M10" s="6">
        <f aca="true" t="shared" si="1" ref="M10:M61">IF(J10="","",ROUNDDOWN(K10/(J10/100)/100000,2))</f>
        <v>0.28</v>
      </c>
      <c r="N10" s="36">
        <v>2007</v>
      </c>
      <c r="O10" s="8">
        <v>42035</v>
      </c>
      <c r="P10" s="46">
        <v>121.39</v>
      </c>
      <c r="Q10" s="46"/>
      <c r="R10" s="47">
        <f aca="true" t="shared" si="2" ref="R10:R63">IF(O10="","",ROUNDDOWN((IF(G10="売",H10-P10,P10-H10))*M10*10000000/100,0))</f>
        <v>3079</v>
      </c>
      <c r="S10" s="47"/>
      <c r="T10" s="48">
        <f aca="true" t="shared" si="3" ref="T10:T73">IF(O10="","",IF(R10&lt;0,J10*(-1),IF(G10="買",(P10-H10)*100,(H10-P10)*100)))</f>
        <v>10.999999999999943</v>
      </c>
      <c r="U10" s="48"/>
    </row>
    <row r="11" spans="2:21" ht="13.5">
      <c r="B11" s="36">
        <v>3</v>
      </c>
      <c r="C11" s="45">
        <f aca="true" t="shared" si="4" ref="C11:C73">IF(R10="","",C10+R10)</f>
        <v>1012978</v>
      </c>
      <c r="D11" s="45"/>
      <c r="E11" s="36">
        <v>2007</v>
      </c>
      <c r="F11" s="8">
        <v>42124</v>
      </c>
      <c r="G11" s="36" t="s">
        <v>4</v>
      </c>
      <c r="H11" s="49">
        <v>119.76</v>
      </c>
      <c r="I11" s="50"/>
      <c r="J11" s="36">
        <v>85</v>
      </c>
      <c r="K11" s="45">
        <f t="shared" si="0"/>
        <v>30389.34</v>
      </c>
      <c r="L11" s="45"/>
      <c r="M11" s="6">
        <f t="shared" si="1"/>
        <v>0.35</v>
      </c>
      <c r="N11" s="36">
        <v>2007</v>
      </c>
      <c r="O11" s="8">
        <v>42160</v>
      </c>
      <c r="P11" s="49">
        <v>121.17</v>
      </c>
      <c r="Q11" s="50"/>
      <c r="R11" s="47">
        <f t="shared" si="2"/>
        <v>49349</v>
      </c>
      <c r="S11" s="47"/>
      <c r="T11" s="48">
        <f>IF(O11="","",IF(R11&lt;0,J11*(-1),IF(G11="買",(P11-H11)*100,(H11-P11)*100)))</f>
        <v>140.99999999999966</v>
      </c>
      <c r="U11" s="48"/>
    </row>
    <row r="12" spans="2:21" ht="13.5">
      <c r="B12" s="36">
        <v>4</v>
      </c>
      <c r="C12" s="51">
        <f t="shared" si="4"/>
        <v>1062327</v>
      </c>
      <c r="D12" s="52"/>
      <c r="E12" s="36">
        <v>2007</v>
      </c>
      <c r="F12" s="8">
        <v>42208</v>
      </c>
      <c r="G12" s="36" t="s">
        <v>3</v>
      </c>
      <c r="H12" s="49">
        <v>121.27</v>
      </c>
      <c r="I12" s="50"/>
      <c r="J12" s="36">
        <v>88</v>
      </c>
      <c r="K12" s="51">
        <f t="shared" si="0"/>
        <v>31869.809999999998</v>
      </c>
      <c r="L12" s="52"/>
      <c r="M12" s="6">
        <f t="shared" si="1"/>
        <v>0.36</v>
      </c>
      <c r="N12" s="36">
        <v>2007</v>
      </c>
      <c r="O12" s="8">
        <v>42216</v>
      </c>
      <c r="P12" s="49">
        <v>119.32</v>
      </c>
      <c r="Q12" s="50"/>
      <c r="R12" s="47">
        <f t="shared" si="2"/>
        <v>70200</v>
      </c>
      <c r="S12" s="47"/>
      <c r="T12" s="53">
        <f t="shared" si="3"/>
        <v>195.00000000000028</v>
      </c>
      <c r="U12" s="54"/>
    </row>
    <row r="13" spans="2:21" ht="13.5">
      <c r="B13" s="36">
        <v>5</v>
      </c>
      <c r="C13" s="45">
        <f>IF(R12="","",C12+R12)</f>
        <v>1132527</v>
      </c>
      <c r="D13" s="45"/>
      <c r="E13" s="36">
        <v>2007</v>
      </c>
      <c r="F13" s="8">
        <v>42251</v>
      </c>
      <c r="G13" s="36" t="s">
        <v>3</v>
      </c>
      <c r="H13" s="49">
        <v>115.48</v>
      </c>
      <c r="I13" s="50"/>
      <c r="J13" s="36">
        <v>113</v>
      </c>
      <c r="K13" s="45">
        <f t="shared" si="0"/>
        <v>33975.81</v>
      </c>
      <c r="L13" s="45"/>
      <c r="M13" s="6">
        <f t="shared" si="1"/>
        <v>0.3</v>
      </c>
      <c r="N13" s="36">
        <v>2007</v>
      </c>
      <c r="O13" s="8">
        <v>42258</v>
      </c>
      <c r="P13" s="46">
        <v>114</v>
      </c>
      <c r="Q13" s="50"/>
      <c r="R13" s="47">
        <f t="shared" si="2"/>
        <v>44400</v>
      </c>
      <c r="S13" s="47"/>
      <c r="T13" s="48">
        <f t="shared" si="3"/>
        <v>148.0000000000004</v>
      </c>
      <c r="U13" s="48"/>
    </row>
    <row r="14" spans="2:21" ht="13.5">
      <c r="B14" s="36">
        <v>6</v>
      </c>
      <c r="C14" s="45">
        <f>IF(R13="","",C13+R13)</f>
        <v>1176927</v>
      </c>
      <c r="D14" s="45"/>
      <c r="E14" s="44">
        <v>2007</v>
      </c>
      <c r="F14" s="8">
        <v>42265</v>
      </c>
      <c r="G14" s="36" t="s">
        <v>4</v>
      </c>
      <c r="H14" s="49">
        <v>115.41</v>
      </c>
      <c r="I14" s="50"/>
      <c r="J14" s="36">
        <v>106</v>
      </c>
      <c r="K14" s="45">
        <f t="shared" si="0"/>
        <v>35307.81</v>
      </c>
      <c r="L14" s="45"/>
      <c r="M14" s="6">
        <f t="shared" si="1"/>
        <v>0.33</v>
      </c>
      <c r="N14" s="36">
        <v>2007</v>
      </c>
      <c r="O14" s="8">
        <v>42267</v>
      </c>
      <c r="P14" s="49">
        <v>115.65</v>
      </c>
      <c r="Q14" s="50"/>
      <c r="R14" s="47">
        <f t="shared" si="2"/>
        <v>7920</v>
      </c>
      <c r="S14" s="47"/>
      <c r="T14" s="48">
        <f t="shared" si="3"/>
        <v>24.00000000000091</v>
      </c>
      <c r="U14" s="48"/>
    </row>
    <row r="15" spans="2:21" ht="13.5">
      <c r="B15" s="36">
        <v>7</v>
      </c>
      <c r="C15" s="45">
        <f t="shared" si="4"/>
        <v>1184847</v>
      </c>
      <c r="D15" s="45"/>
      <c r="E15" s="44">
        <v>2008</v>
      </c>
      <c r="F15" s="8">
        <v>42105</v>
      </c>
      <c r="G15" s="44" t="s">
        <v>4</v>
      </c>
      <c r="H15" s="49">
        <v>102.05</v>
      </c>
      <c r="I15" s="50"/>
      <c r="J15" s="44">
        <v>203</v>
      </c>
      <c r="K15" s="45">
        <f t="shared" si="0"/>
        <v>35545.409999999996</v>
      </c>
      <c r="L15" s="45"/>
      <c r="M15" s="6">
        <f t="shared" si="1"/>
        <v>0.17</v>
      </c>
      <c r="N15" s="44">
        <v>2008</v>
      </c>
      <c r="O15" s="8">
        <v>42132</v>
      </c>
      <c r="P15" s="49">
        <v>103.54</v>
      </c>
      <c r="Q15" s="50"/>
      <c r="R15" s="47">
        <f t="shared" si="2"/>
        <v>25330</v>
      </c>
      <c r="S15" s="47"/>
      <c r="T15" s="48">
        <f t="shared" si="3"/>
        <v>149.0000000000009</v>
      </c>
      <c r="U15" s="48"/>
    </row>
    <row r="16" spans="2:21" ht="13.5">
      <c r="B16" s="36">
        <v>8</v>
      </c>
      <c r="C16" s="45">
        <f t="shared" si="4"/>
        <v>1210177</v>
      </c>
      <c r="D16" s="45"/>
      <c r="E16" s="44">
        <v>2008</v>
      </c>
      <c r="F16" s="8">
        <v>42160</v>
      </c>
      <c r="G16" s="44" t="s">
        <v>4</v>
      </c>
      <c r="H16" s="46">
        <v>105.37</v>
      </c>
      <c r="I16" s="46"/>
      <c r="J16" s="44">
        <v>84</v>
      </c>
      <c r="K16" s="45">
        <f t="shared" si="0"/>
        <v>36305.31</v>
      </c>
      <c r="L16" s="45"/>
      <c r="M16" s="6">
        <f t="shared" si="1"/>
        <v>0.43</v>
      </c>
      <c r="N16" s="44">
        <v>2008</v>
      </c>
      <c r="O16" s="8">
        <v>42163</v>
      </c>
      <c r="P16" s="46">
        <v>104.53</v>
      </c>
      <c r="Q16" s="46"/>
      <c r="R16" s="47">
        <f t="shared" si="2"/>
        <v>-36120</v>
      </c>
      <c r="S16" s="47"/>
      <c r="T16" s="48">
        <f t="shared" si="3"/>
        <v>-84</v>
      </c>
      <c r="U16" s="48"/>
    </row>
    <row r="17" spans="2:21" ht="13.5">
      <c r="B17" s="36">
        <v>9</v>
      </c>
      <c r="C17" s="45">
        <f t="shared" si="4"/>
        <v>1174057</v>
      </c>
      <c r="D17" s="45"/>
      <c r="E17" s="44">
        <v>2008</v>
      </c>
      <c r="F17" s="8">
        <v>42199</v>
      </c>
      <c r="G17" s="44" t="s">
        <v>3</v>
      </c>
      <c r="H17" s="49">
        <v>105.98</v>
      </c>
      <c r="I17" s="50"/>
      <c r="J17" s="44">
        <v>83</v>
      </c>
      <c r="K17" s="45">
        <f t="shared" si="0"/>
        <v>35221.71</v>
      </c>
      <c r="L17" s="45"/>
      <c r="M17" s="6">
        <f t="shared" si="1"/>
        <v>0.42</v>
      </c>
      <c r="N17" s="44">
        <v>2008</v>
      </c>
      <c r="O17" s="8">
        <v>42201</v>
      </c>
      <c r="P17" s="46">
        <v>103.78</v>
      </c>
      <c r="Q17" s="46"/>
      <c r="R17" s="47">
        <f t="shared" si="2"/>
        <v>92400</v>
      </c>
      <c r="S17" s="47"/>
      <c r="T17" s="48">
        <f t="shared" si="3"/>
        <v>220.00000000000028</v>
      </c>
      <c r="U17" s="48"/>
    </row>
    <row r="18" spans="2:21" ht="13.5">
      <c r="B18" s="36">
        <v>10</v>
      </c>
      <c r="C18" s="45">
        <f t="shared" si="4"/>
        <v>1266457</v>
      </c>
      <c r="D18" s="45"/>
      <c r="E18" s="44">
        <v>2008</v>
      </c>
      <c r="F18" s="8">
        <v>42222</v>
      </c>
      <c r="G18" s="44" t="s">
        <v>4</v>
      </c>
      <c r="H18" s="49">
        <v>108.41</v>
      </c>
      <c r="I18" s="50"/>
      <c r="J18" s="44">
        <v>75</v>
      </c>
      <c r="K18" s="45">
        <f t="shared" si="0"/>
        <v>37993.71</v>
      </c>
      <c r="L18" s="45"/>
      <c r="M18" s="6">
        <f t="shared" si="1"/>
        <v>0.5</v>
      </c>
      <c r="N18" s="44">
        <v>2008</v>
      </c>
      <c r="O18" s="8">
        <v>42228</v>
      </c>
      <c r="P18" s="46">
        <v>109.54</v>
      </c>
      <c r="Q18" s="46"/>
      <c r="R18" s="47">
        <f t="shared" si="2"/>
        <v>56500</v>
      </c>
      <c r="S18" s="47"/>
      <c r="T18" s="48">
        <f t="shared" si="3"/>
        <v>113.00000000000097</v>
      </c>
      <c r="U18" s="48"/>
    </row>
    <row r="19" spans="2:21" ht="13.5">
      <c r="B19" s="36">
        <v>11</v>
      </c>
      <c r="C19" s="45">
        <f t="shared" si="4"/>
        <v>1322957</v>
      </c>
      <c r="D19" s="45"/>
      <c r="E19" s="44">
        <v>2008</v>
      </c>
      <c r="F19" s="8">
        <v>42230</v>
      </c>
      <c r="G19" s="36" t="s">
        <v>4</v>
      </c>
      <c r="H19" s="46">
        <v>109.75</v>
      </c>
      <c r="I19" s="46"/>
      <c r="J19" s="36">
        <v>139</v>
      </c>
      <c r="K19" s="45">
        <f t="shared" si="0"/>
        <v>39688.71</v>
      </c>
      <c r="L19" s="45"/>
      <c r="M19" s="6">
        <f t="shared" si="1"/>
        <v>0.28</v>
      </c>
      <c r="N19" s="44">
        <v>2008</v>
      </c>
      <c r="O19" s="8">
        <v>42235</v>
      </c>
      <c r="P19" s="46">
        <v>109.96</v>
      </c>
      <c r="Q19" s="46"/>
      <c r="R19" s="47">
        <f t="shared" si="2"/>
        <v>5879</v>
      </c>
      <c r="S19" s="47"/>
      <c r="T19" s="48">
        <f t="shared" si="3"/>
        <v>20.999999999999375</v>
      </c>
      <c r="U19" s="48"/>
    </row>
    <row r="20" spans="2:21" ht="13.5">
      <c r="B20" s="36">
        <v>12</v>
      </c>
      <c r="C20" s="45">
        <f t="shared" si="4"/>
        <v>1328836</v>
      </c>
      <c r="D20" s="45"/>
      <c r="E20" s="44">
        <v>2008</v>
      </c>
      <c r="F20" s="8">
        <v>42280</v>
      </c>
      <c r="G20" s="36" t="s">
        <v>3</v>
      </c>
      <c r="H20" s="46">
        <v>105.07</v>
      </c>
      <c r="I20" s="46"/>
      <c r="J20" s="36">
        <v>122</v>
      </c>
      <c r="K20" s="45">
        <f t="shared" si="0"/>
        <v>39865.08</v>
      </c>
      <c r="L20" s="45"/>
      <c r="M20" s="6">
        <f t="shared" si="1"/>
        <v>0.32</v>
      </c>
      <c r="N20" s="44">
        <v>2008</v>
      </c>
      <c r="O20" s="8">
        <v>42305</v>
      </c>
      <c r="P20" s="46">
        <v>94.47</v>
      </c>
      <c r="Q20" s="46"/>
      <c r="R20" s="47">
        <f t="shared" si="2"/>
        <v>339200</v>
      </c>
      <c r="S20" s="47"/>
      <c r="T20" s="48">
        <f t="shared" si="3"/>
        <v>1059.9999999999995</v>
      </c>
      <c r="U20" s="48"/>
    </row>
    <row r="21" spans="2:21" ht="13.5">
      <c r="B21" s="36">
        <v>13</v>
      </c>
      <c r="C21" s="45">
        <f t="shared" si="4"/>
        <v>1668036</v>
      </c>
      <c r="D21" s="45"/>
      <c r="E21" s="44">
        <v>2008</v>
      </c>
      <c r="F21" s="8">
        <v>42314</v>
      </c>
      <c r="G21" s="44" t="s">
        <v>3</v>
      </c>
      <c r="H21" s="46">
        <v>97.48</v>
      </c>
      <c r="I21" s="46"/>
      <c r="J21" s="44">
        <v>121</v>
      </c>
      <c r="K21" s="45">
        <f t="shared" si="0"/>
        <v>50041.08</v>
      </c>
      <c r="L21" s="45"/>
      <c r="M21" s="6">
        <f t="shared" si="1"/>
        <v>0.41</v>
      </c>
      <c r="N21" s="44">
        <v>2008</v>
      </c>
      <c r="O21" s="8">
        <v>42317</v>
      </c>
      <c r="P21" s="46">
        <v>98.69</v>
      </c>
      <c r="Q21" s="46"/>
      <c r="R21" s="47">
        <f t="shared" si="2"/>
        <v>-49609</v>
      </c>
      <c r="S21" s="47"/>
      <c r="T21" s="48">
        <f t="shared" si="3"/>
        <v>-121</v>
      </c>
      <c r="U21" s="48"/>
    </row>
    <row r="22" spans="2:21" ht="13.5">
      <c r="B22" s="36">
        <v>14</v>
      </c>
      <c r="C22" s="45">
        <f t="shared" si="4"/>
        <v>1618427</v>
      </c>
      <c r="D22" s="45"/>
      <c r="E22" s="44">
        <v>2008</v>
      </c>
      <c r="F22" s="8">
        <v>42339</v>
      </c>
      <c r="G22" s="44" t="s">
        <v>3</v>
      </c>
      <c r="H22" s="46">
        <v>95.38</v>
      </c>
      <c r="I22" s="46"/>
      <c r="J22" s="44">
        <v>25</v>
      </c>
      <c r="K22" s="45">
        <f t="shared" si="0"/>
        <v>48552.81</v>
      </c>
      <c r="L22" s="45"/>
      <c r="M22" s="6">
        <f t="shared" si="1"/>
        <v>1.94</v>
      </c>
      <c r="N22" s="44">
        <v>2009</v>
      </c>
      <c r="O22" s="8">
        <v>42006</v>
      </c>
      <c r="P22" s="46">
        <v>91.88</v>
      </c>
      <c r="Q22" s="46"/>
      <c r="R22" s="47">
        <f t="shared" si="2"/>
        <v>679000</v>
      </c>
      <c r="S22" s="47"/>
      <c r="T22" s="48">
        <f t="shared" si="3"/>
        <v>350</v>
      </c>
      <c r="U22" s="48"/>
    </row>
    <row r="23" spans="2:21" ht="13.5">
      <c r="B23" s="36">
        <v>15</v>
      </c>
      <c r="C23" s="45">
        <f t="shared" si="4"/>
        <v>2297427</v>
      </c>
      <c r="D23" s="45"/>
      <c r="E23" s="36">
        <v>2008</v>
      </c>
      <c r="F23" s="8">
        <v>42347</v>
      </c>
      <c r="G23" s="36" t="s">
        <v>3</v>
      </c>
      <c r="H23" s="46">
        <v>92.56</v>
      </c>
      <c r="I23" s="46"/>
      <c r="J23" s="36">
        <v>136</v>
      </c>
      <c r="K23" s="45">
        <f t="shared" si="0"/>
        <v>68922.81</v>
      </c>
      <c r="L23" s="45"/>
      <c r="M23" s="6">
        <f t="shared" si="1"/>
        <v>0.5</v>
      </c>
      <c r="N23" s="36">
        <v>2008</v>
      </c>
      <c r="O23" s="8">
        <v>42356</v>
      </c>
      <c r="P23" s="46">
        <v>89.23</v>
      </c>
      <c r="Q23" s="46"/>
      <c r="R23" s="47">
        <f t="shared" si="2"/>
        <v>166500</v>
      </c>
      <c r="S23" s="47"/>
      <c r="T23" s="48">
        <f t="shared" si="3"/>
        <v>332.99999999999983</v>
      </c>
      <c r="U23" s="48"/>
    </row>
    <row r="24" spans="2:21" ht="13.5">
      <c r="B24" s="36">
        <v>16</v>
      </c>
      <c r="C24" s="45">
        <f t="shared" si="4"/>
        <v>2463927</v>
      </c>
      <c r="D24" s="45"/>
      <c r="E24" s="36">
        <v>2008</v>
      </c>
      <c r="F24" s="8">
        <v>42368</v>
      </c>
      <c r="G24" s="36" t="s">
        <v>4</v>
      </c>
      <c r="H24" s="46">
        <v>90.75</v>
      </c>
      <c r="I24" s="46"/>
      <c r="J24" s="36">
        <v>100</v>
      </c>
      <c r="K24" s="45">
        <f t="shared" si="0"/>
        <v>73917.81</v>
      </c>
      <c r="L24" s="45"/>
      <c r="M24" s="6">
        <f t="shared" si="1"/>
        <v>0.73</v>
      </c>
      <c r="N24" s="36">
        <v>2009</v>
      </c>
      <c r="O24" s="8">
        <v>42011</v>
      </c>
      <c r="P24" s="46">
        <v>92.83</v>
      </c>
      <c r="Q24" s="46"/>
      <c r="R24" s="47">
        <f t="shared" si="2"/>
        <v>151840</v>
      </c>
      <c r="S24" s="47"/>
      <c r="T24" s="48">
        <f t="shared" si="3"/>
        <v>207.99999999999983</v>
      </c>
      <c r="U24" s="48"/>
    </row>
    <row r="25" spans="2:21" ht="13.5">
      <c r="B25" s="36">
        <v>17</v>
      </c>
      <c r="C25" s="45">
        <f t="shared" si="4"/>
        <v>2615767</v>
      </c>
      <c r="D25" s="45"/>
      <c r="E25" s="36">
        <v>2009</v>
      </c>
      <c r="F25" s="8">
        <v>42040</v>
      </c>
      <c r="G25" s="36" t="s">
        <v>4</v>
      </c>
      <c r="H25" s="46">
        <v>90.04</v>
      </c>
      <c r="I25" s="46"/>
      <c r="J25" s="36">
        <v>147</v>
      </c>
      <c r="K25" s="45">
        <f t="shared" si="0"/>
        <v>78473.01</v>
      </c>
      <c r="L25" s="45"/>
      <c r="M25" s="6">
        <f t="shared" si="1"/>
        <v>0.53</v>
      </c>
      <c r="N25" s="36">
        <v>2009</v>
      </c>
      <c r="O25" s="8">
        <v>42069</v>
      </c>
      <c r="P25" s="46">
        <v>96.92</v>
      </c>
      <c r="Q25" s="46"/>
      <c r="R25" s="47">
        <f t="shared" si="2"/>
        <v>364640</v>
      </c>
      <c r="S25" s="47"/>
      <c r="T25" s="48">
        <f t="shared" si="3"/>
        <v>687.9999999999995</v>
      </c>
      <c r="U25" s="48"/>
    </row>
    <row r="26" spans="2:21" ht="13.5">
      <c r="B26" s="36">
        <v>18</v>
      </c>
      <c r="C26" s="45">
        <f t="shared" si="4"/>
        <v>2980407</v>
      </c>
      <c r="D26" s="45"/>
      <c r="E26" s="44">
        <v>2009</v>
      </c>
      <c r="F26" s="8">
        <v>42072</v>
      </c>
      <c r="G26" s="44" t="s">
        <v>4</v>
      </c>
      <c r="H26" s="46">
        <v>98.51</v>
      </c>
      <c r="I26" s="46"/>
      <c r="J26" s="44">
        <v>194</v>
      </c>
      <c r="K26" s="45">
        <f t="shared" si="0"/>
        <v>89412.20999999999</v>
      </c>
      <c r="L26" s="45"/>
      <c r="M26" s="6">
        <f t="shared" si="1"/>
        <v>0.46</v>
      </c>
      <c r="N26" s="44">
        <v>2009</v>
      </c>
      <c r="O26" s="8">
        <v>42075</v>
      </c>
      <c r="P26" s="46">
        <v>96.57</v>
      </c>
      <c r="Q26" s="46"/>
      <c r="R26" s="47">
        <f t="shared" si="2"/>
        <v>-89240</v>
      </c>
      <c r="S26" s="47"/>
      <c r="T26" s="48">
        <f t="shared" si="3"/>
        <v>-194</v>
      </c>
      <c r="U26" s="48"/>
    </row>
    <row r="27" spans="2:21" ht="13.5">
      <c r="B27" s="36">
        <v>19</v>
      </c>
      <c r="C27" s="45">
        <f t="shared" si="4"/>
        <v>2891167</v>
      </c>
      <c r="D27" s="45"/>
      <c r="E27" s="44">
        <v>2009</v>
      </c>
      <c r="F27" s="8">
        <v>42222</v>
      </c>
      <c r="G27" s="44" t="s">
        <v>4</v>
      </c>
      <c r="H27" s="46">
        <v>95.46</v>
      </c>
      <c r="I27" s="46"/>
      <c r="J27" s="44">
        <v>110</v>
      </c>
      <c r="K27" s="45">
        <f t="shared" si="0"/>
        <v>86735.01</v>
      </c>
      <c r="L27" s="45"/>
      <c r="M27" s="6">
        <f t="shared" si="1"/>
        <v>0.78</v>
      </c>
      <c r="N27" s="44">
        <v>2009</v>
      </c>
      <c r="O27" s="8">
        <v>42227</v>
      </c>
      <c r="P27" s="46">
        <v>96.91</v>
      </c>
      <c r="Q27" s="46"/>
      <c r="R27" s="47">
        <f t="shared" si="2"/>
        <v>113100</v>
      </c>
      <c r="S27" s="47"/>
      <c r="T27" s="48">
        <f t="shared" si="3"/>
        <v>145.00000000000028</v>
      </c>
      <c r="U27" s="48"/>
    </row>
    <row r="28" spans="2:21" ht="13.5">
      <c r="B28" s="36">
        <v>20</v>
      </c>
      <c r="C28" s="45">
        <f t="shared" si="4"/>
        <v>3004267</v>
      </c>
      <c r="D28" s="45"/>
      <c r="E28" s="44">
        <v>2009</v>
      </c>
      <c r="F28" s="8">
        <v>42241</v>
      </c>
      <c r="G28" s="44" t="s">
        <v>3</v>
      </c>
      <c r="H28" s="46">
        <v>94.25</v>
      </c>
      <c r="I28" s="46"/>
      <c r="J28" s="44">
        <v>82</v>
      </c>
      <c r="K28" s="45">
        <f t="shared" si="0"/>
        <v>90128.01</v>
      </c>
      <c r="L28" s="45"/>
      <c r="M28" s="6">
        <f t="shared" si="1"/>
        <v>1.09</v>
      </c>
      <c r="N28" s="44">
        <v>2009</v>
      </c>
      <c r="O28" s="8">
        <v>42268</v>
      </c>
      <c r="P28" s="46">
        <v>91.65</v>
      </c>
      <c r="Q28" s="46"/>
      <c r="R28" s="47">
        <f t="shared" si="2"/>
        <v>283399</v>
      </c>
      <c r="S28" s="47"/>
      <c r="T28" s="48">
        <f t="shared" si="3"/>
        <v>259.99999999999943</v>
      </c>
      <c r="U28" s="48"/>
    </row>
    <row r="29" spans="2:21" ht="13.5">
      <c r="B29" s="36">
        <v>21</v>
      </c>
      <c r="C29" s="45">
        <f t="shared" si="4"/>
        <v>3287666</v>
      </c>
      <c r="D29" s="45"/>
      <c r="E29" s="36">
        <v>2009</v>
      </c>
      <c r="F29" s="8">
        <v>42359</v>
      </c>
      <c r="G29" s="36" t="s">
        <v>4</v>
      </c>
      <c r="H29" s="46">
        <v>90.92</v>
      </c>
      <c r="I29" s="46"/>
      <c r="J29" s="36">
        <v>204</v>
      </c>
      <c r="K29" s="45">
        <f t="shared" si="0"/>
        <v>98629.98</v>
      </c>
      <c r="L29" s="45"/>
      <c r="M29" s="6">
        <f t="shared" si="1"/>
        <v>0.48</v>
      </c>
      <c r="N29" s="36">
        <v>2010</v>
      </c>
      <c r="O29" s="8">
        <v>42015</v>
      </c>
      <c r="P29" s="46">
        <v>92.11</v>
      </c>
      <c r="Q29" s="46"/>
      <c r="R29" s="47">
        <f t="shared" si="2"/>
        <v>57119</v>
      </c>
      <c r="S29" s="47"/>
      <c r="T29" s="48">
        <f t="shared" si="3"/>
        <v>118.99999999999977</v>
      </c>
      <c r="U29" s="48"/>
    </row>
    <row r="30" spans="2:21" ht="13.5">
      <c r="B30" s="36">
        <v>22</v>
      </c>
      <c r="C30" s="45">
        <f t="shared" si="4"/>
        <v>3344785</v>
      </c>
      <c r="D30" s="45"/>
      <c r="E30" s="36">
        <v>2010</v>
      </c>
      <c r="F30" s="8">
        <v>42019</v>
      </c>
      <c r="G30" s="36" t="s">
        <v>3</v>
      </c>
      <c r="H30" s="46">
        <v>90.83</v>
      </c>
      <c r="I30" s="46"/>
      <c r="J30" s="36">
        <v>121</v>
      </c>
      <c r="K30" s="45">
        <f t="shared" si="0"/>
        <v>100343.55</v>
      </c>
      <c r="L30" s="45"/>
      <c r="M30" s="6">
        <f t="shared" si="1"/>
        <v>0.82</v>
      </c>
      <c r="N30" s="36">
        <v>2010</v>
      </c>
      <c r="O30" s="8">
        <v>42033</v>
      </c>
      <c r="P30" s="46">
        <v>90.55</v>
      </c>
      <c r="Q30" s="46"/>
      <c r="R30" s="47">
        <f t="shared" si="2"/>
        <v>22960</v>
      </c>
      <c r="S30" s="47"/>
      <c r="T30" s="48">
        <f t="shared" si="3"/>
        <v>28.000000000000114</v>
      </c>
      <c r="U30" s="48"/>
    </row>
    <row r="31" spans="2:21" ht="13.5">
      <c r="B31" s="36">
        <v>23</v>
      </c>
      <c r="C31" s="45">
        <f t="shared" si="4"/>
        <v>3367745</v>
      </c>
      <c r="D31" s="45"/>
      <c r="E31" s="44">
        <v>2010</v>
      </c>
      <c r="F31" s="8">
        <v>42199</v>
      </c>
      <c r="G31" s="44" t="s">
        <v>4</v>
      </c>
      <c r="H31" s="46">
        <v>88.87</v>
      </c>
      <c r="I31" s="46"/>
      <c r="J31" s="44">
        <v>85</v>
      </c>
      <c r="K31" s="45">
        <f>IF(F31="","",C31*0.03)</f>
        <v>101032.34999999999</v>
      </c>
      <c r="L31" s="45"/>
      <c r="M31" s="6">
        <f t="shared" si="1"/>
        <v>1.18</v>
      </c>
      <c r="N31" s="44">
        <v>2010</v>
      </c>
      <c r="O31" s="8">
        <v>42200</v>
      </c>
      <c r="P31" s="46">
        <v>88.02</v>
      </c>
      <c r="Q31" s="46"/>
      <c r="R31" s="47">
        <f t="shared" si="2"/>
        <v>-100300</v>
      </c>
      <c r="S31" s="47"/>
      <c r="T31" s="48">
        <f>IF(O31="","",IF(R31&lt;0,J31*(-1),IF(G31="買",(P31-H31)*100,(H31-P31)*100)))</f>
        <v>-85</v>
      </c>
      <c r="U31" s="48"/>
    </row>
    <row r="32" spans="2:21" ht="13.5">
      <c r="B32" s="36">
        <v>24</v>
      </c>
      <c r="C32" s="45">
        <f t="shared" si="4"/>
        <v>3267445</v>
      </c>
      <c r="D32" s="45"/>
      <c r="E32" s="44">
        <v>2010</v>
      </c>
      <c r="F32" s="8">
        <v>42252</v>
      </c>
      <c r="G32" s="44" t="s">
        <v>3</v>
      </c>
      <c r="H32" s="46">
        <v>84.16</v>
      </c>
      <c r="I32" s="46"/>
      <c r="J32" s="44">
        <v>108</v>
      </c>
      <c r="K32" s="45">
        <f>IF(F32="","",C32*0.03)</f>
        <v>98023.34999999999</v>
      </c>
      <c r="L32" s="45"/>
      <c r="M32" s="6">
        <f t="shared" si="1"/>
        <v>0.9</v>
      </c>
      <c r="N32" s="44">
        <v>2010</v>
      </c>
      <c r="O32" s="8">
        <v>42257</v>
      </c>
      <c r="P32" s="46">
        <v>84.03</v>
      </c>
      <c r="Q32" s="46"/>
      <c r="R32" s="47">
        <f t="shared" si="2"/>
        <v>11699</v>
      </c>
      <c r="S32" s="47"/>
      <c r="T32" s="48">
        <f>IF(O32="","",IF(R32&lt;0,J32*(-1),IF(G32="買",(P32-H32)*100,(H32-P32)*100)))</f>
        <v>12.999999999999545</v>
      </c>
      <c r="U32" s="48"/>
    </row>
    <row r="33" spans="2:21" ht="13.5">
      <c r="B33" s="36">
        <v>25</v>
      </c>
      <c r="C33" s="45">
        <f t="shared" si="4"/>
        <v>3279144</v>
      </c>
      <c r="D33" s="45"/>
      <c r="E33" s="44">
        <v>2010</v>
      </c>
      <c r="F33" s="8">
        <v>42273</v>
      </c>
      <c r="G33" s="44" t="s">
        <v>3</v>
      </c>
      <c r="H33" s="46">
        <v>84.11</v>
      </c>
      <c r="I33" s="46"/>
      <c r="J33" s="44">
        <v>128</v>
      </c>
      <c r="K33" s="45">
        <f>IF(F33="","",C33*0.03)</f>
        <v>98374.31999999999</v>
      </c>
      <c r="L33" s="45"/>
      <c r="M33" s="6">
        <f t="shared" si="1"/>
        <v>0.76</v>
      </c>
      <c r="N33" s="44">
        <v>2010</v>
      </c>
      <c r="O33" s="8">
        <v>42296</v>
      </c>
      <c r="P33" s="46">
        <v>81.63</v>
      </c>
      <c r="Q33" s="46"/>
      <c r="R33" s="47">
        <f t="shared" si="2"/>
        <v>188480</v>
      </c>
      <c r="S33" s="47"/>
      <c r="T33" s="48">
        <f>IF(O33="","",IF(R33&lt;0,J33*(-1),IF(G33="買",(P33-H33)*100,(H33-P33)*100)))</f>
        <v>248.0000000000004</v>
      </c>
      <c r="U33" s="48"/>
    </row>
    <row r="34" spans="2:21" ht="13.5">
      <c r="B34" s="36">
        <v>26</v>
      </c>
      <c r="C34" s="45">
        <f t="shared" si="4"/>
        <v>3467624</v>
      </c>
      <c r="D34" s="45"/>
      <c r="E34" s="44">
        <v>2011</v>
      </c>
      <c r="F34" s="8">
        <v>42028</v>
      </c>
      <c r="G34" s="44" t="s">
        <v>3</v>
      </c>
      <c r="H34" s="46">
        <v>82.51</v>
      </c>
      <c r="I34" s="46"/>
      <c r="J34" s="44">
        <v>14</v>
      </c>
      <c r="K34" s="45">
        <f>IF(F34="","",C34*0.03)</f>
        <v>104028.72</v>
      </c>
      <c r="L34" s="45"/>
      <c r="M34" s="6">
        <f t="shared" si="1"/>
        <v>7.43</v>
      </c>
      <c r="N34" s="44">
        <v>2011</v>
      </c>
      <c r="O34" s="8">
        <v>42028</v>
      </c>
      <c r="P34" s="46">
        <v>82.65</v>
      </c>
      <c r="Q34" s="46"/>
      <c r="R34" s="47">
        <f t="shared" si="2"/>
        <v>-104020</v>
      </c>
      <c r="S34" s="47"/>
      <c r="T34" s="48">
        <f>IF(O34="","",IF(R34&lt;0,J34*(-1),IF(G34="買",(P34-H34)*100,(H34-P34)*100)))</f>
        <v>-14</v>
      </c>
      <c r="U34" s="48"/>
    </row>
    <row r="35" spans="2:21" ht="13.5">
      <c r="B35" s="36">
        <v>27</v>
      </c>
      <c r="C35" s="45">
        <f t="shared" si="4"/>
        <v>3363604</v>
      </c>
      <c r="D35" s="45"/>
      <c r="E35" s="44">
        <v>2011</v>
      </c>
      <c r="F35" s="8">
        <v>42044</v>
      </c>
      <c r="G35" s="44" t="s">
        <v>4</v>
      </c>
      <c r="H35" s="46">
        <v>82.43</v>
      </c>
      <c r="I35" s="46"/>
      <c r="J35" s="44">
        <v>66</v>
      </c>
      <c r="K35" s="45">
        <f>IF(F35="","",C35*0.03)</f>
        <v>100908.12</v>
      </c>
      <c r="L35" s="45"/>
      <c r="M35" s="6">
        <f t="shared" si="1"/>
        <v>1.52</v>
      </c>
      <c r="N35" s="44">
        <v>2011</v>
      </c>
      <c r="O35" s="8">
        <v>42049</v>
      </c>
      <c r="P35" s="46">
        <v>83.21</v>
      </c>
      <c r="Q35" s="46"/>
      <c r="R35" s="47">
        <f t="shared" si="2"/>
        <v>118559</v>
      </c>
      <c r="S35" s="47"/>
      <c r="T35" s="48">
        <f>IF(O35="","",IF(R35&lt;0,J35*(-1),IF(G35="買",(P35-H35)*100,(H35-P35)*100)))</f>
        <v>77.99999999999869</v>
      </c>
      <c r="U35" s="48"/>
    </row>
    <row r="36" spans="2:21" ht="13.5">
      <c r="B36" s="36">
        <v>28</v>
      </c>
      <c r="C36" s="45">
        <f t="shared" si="4"/>
        <v>3482163</v>
      </c>
      <c r="D36" s="45"/>
      <c r="E36" s="44">
        <v>2011</v>
      </c>
      <c r="F36" s="8">
        <v>42120</v>
      </c>
      <c r="G36" s="44" t="s">
        <v>3</v>
      </c>
      <c r="H36" s="46">
        <v>81.66</v>
      </c>
      <c r="I36" s="46"/>
      <c r="J36" s="44">
        <v>77</v>
      </c>
      <c r="K36" s="45">
        <f t="shared" si="0"/>
        <v>104464.89</v>
      </c>
      <c r="L36" s="45"/>
      <c r="M36" s="6">
        <f t="shared" si="1"/>
        <v>1.35</v>
      </c>
      <c r="N36" s="44">
        <v>2011</v>
      </c>
      <c r="O36" s="8">
        <v>42121</v>
      </c>
      <c r="P36" s="46">
        <v>82.43</v>
      </c>
      <c r="Q36" s="46"/>
      <c r="R36" s="47">
        <f t="shared" si="2"/>
        <v>-103950</v>
      </c>
      <c r="S36" s="47"/>
      <c r="T36" s="48">
        <f t="shared" si="3"/>
        <v>-77</v>
      </c>
      <c r="U36" s="48"/>
    </row>
    <row r="37" spans="2:21" ht="13.5">
      <c r="B37" s="36">
        <v>29</v>
      </c>
      <c r="C37" s="45">
        <f t="shared" si="4"/>
        <v>3378213</v>
      </c>
      <c r="D37" s="45"/>
      <c r="E37" s="44">
        <v>2011</v>
      </c>
      <c r="F37" s="8">
        <v>42127</v>
      </c>
      <c r="G37" s="44" t="s">
        <v>3</v>
      </c>
      <c r="H37" s="46">
        <v>80.99</v>
      </c>
      <c r="I37" s="46"/>
      <c r="J37" s="44">
        <v>70</v>
      </c>
      <c r="K37" s="45">
        <f t="shared" si="0"/>
        <v>101346.39</v>
      </c>
      <c r="L37" s="45"/>
      <c r="M37" s="6">
        <f t="shared" si="1"/>
        <v>1.44</v>
      </c>
      <c r="N37" s="44">
        <v>2011</v>
      </c>
      <c r="O37" s="8">
        <v>42130</v>
      </c>
      <c r="P37" s="46">
        <v>80.7</v>
      </c>
      <c r="Q37" s="46"/>
      <c r="R37" s="47">
        <f t="shared" si="2"/>
        <v>41759</v>
      </c>
      <c r="S37" s="47"/>
      <c r="T37" s="48">
        <f t="shared" si="3"/>
        <v>28.999999999999204</v>
      </c>
      <c r="U37" s="48"/>
    </row>
    <row r="38" spans="2:21" ht="13.5">
      <c r="B38" s="36">
        <v>30</v>
      </c>
      <c r="C38" s="45">
        <f t="shared" si="4"/>
        <v>3419972</v>
      </c>
      <c r="D38" s="45"/>
      <c r="E38" s="36">
        <v>2011</v>
      </c>
      <c r="F38" s="8">
        <v>42219</v>
      </c>
      <c r="G38" s="36" t="s">
        <v>3</v>
      </c>
      <c r="H38" s="46">
        <v>76.78</v>
      </c>
      <c r="I38" s="46"/>
      <c r="J38" s="36">
        <v>63</v>
      </c>
      <c r="K38" s="45">
        <f t="shared" si="0"/>
        <v>102599.15999999999</v>
      </c>
      <c r="L38" s="45"/>
      <c r="M38" s="6">
        <f t="shared" si="1"/>
        <v>1.62</v>
      </c>
      <c r="N38" s="36">
        <v>2011</v>
      </c>
      <c r="O38" s="8">
        <v>42220</v>
      </c>
      <c r="P38" s="46">
        <v>77.41</v>
      </c>
      <c r="Q38" s="46"/>
      <c r="R38" s="47">
        <f t="shared" si="2"/>
        <v>-102059</v>
      </c>
      <c r="S38" s="47"/>
      <c r="T38" s="48">
        <f t="shared" si="3"/>
        <v>-63</v>
      </c>
      <c r="U38" s="48"/>
    </row>
    <row r="39" spans="2:21" ht="13.5">
      <c r="B39" s="36">
        <v>31</v>
      </c>
      <c r="C39" s="45">
        <f t="shared" si="4"/>
        <v>3317913</v>
      </c>
      <c r="D39" s="45"/>
      <c r="E39" s="44">
        <v>2011</v>
      </c>
      <c r="F39" s="8">
        <v>42266</v>
      </c>
      <c r="G39" s="44" t="s">
        <v>3</v>
      </c>
      <c r="H39" s="46">
        <v>76.56</v>
      </c>
      <c r="I39" s="46"/>
      <c r="J39" s="44">
        <v>77</v>
      </c>
      <c r="K39" s="45">
        <f t="shared" si="0"/>
        <v>99537.39</v>
      </c>
      <c r="L39" s="45"/>
      <c r="M39" s="6">
        <f t="shared" si="1"/>
        <v>1.29</v>
      </c>
      <c r="N39" s="44">
        <v>2011</v>
      </c>
      <c r="O39" s="8">
        <v>42273</v>
      </c>
      <c r="P39" s="46">
        <v>76.52</v>
      </c>
      <c r="Q39" s="46"/>
      <c r="R39" s="47">
        <f t="shared" si="2"/>
        <v>5160</v>
      </c>
      <c r="S39" s="47"/>
      <c r="T39" s="48">
        <f t="shared" si="3"/>
        <v>4.000000000000625</v>
      </c>
      <c r="U39" s="48"/>
    </row>
    <row r="40" spans="2:21" ht="13.5">
      <c r="B40" s="36">
        <v>32</v>
      </c>
      <c r="C40" s="45">
        <f t="shared" si="4"/>
        <v>3323073</v>
      </c>
      <c r="D40" s="45"/>
      <c r="E40" s="36">
        <v>2011</v>
      </c>
      <c r="F40" s="8">
        <v>42324</v>
      </c>
      <c r="G40" s="36" t="s">
        <v>3</v>
      </c>
      <c r="H40" s="46">
        <v>76.85</v>
      </c>
      <c r="I40" s="46"/>
      <c r="J40" s="36">
        <v>30</v>
      </c>
      <c r="K40" s="45">
        <f t="shared" si="0"/>
        <v>99692.19</v>
      </c>
      <c r="L40" s="45"/>
      <c r="M40" s="6">
        <f t="shared" si="1"/>
        <v>3.32</v>
      </c>
      <c r="N40" s="36">
        <v>2011</v>
      </c>
      <c r="O40" s="8">
        <v>42330</v>
      </c>
      <c r="P40" s="46">
        <v>77.15</v>
      </c>
      <c r="Q40" s="46"/>
      <c r="R40" s="47">
        <f t="shared" si="2"/>
        <v>-99600</v>
      </c>
      <c r="S40" s="47"/>
      <c r="T40" s="48">
        <f t="shared" si="3"/>
        <v>-30</v>
      </c>
      <c r="U40" s="48"/>
    </row>
    <row r="41" spans="2:21" ht="13.5">
      <c r="B41" s="36">
        <v>33</v>
      </c>
      <c r="C41" s="45">
        <f t="shared" si="4"/>
        <v>3223473</v>
      </c>
      <c r="D41" s="45"/>
      <c r="E41" s="44">
        <v>2011</v>
      </c>
      <c r="F41" s="8">
        <v>42352</v>
      </c>
      <c r="G41" s="44" t="s">
        <v>4</v>
      </c>
      <c r="H41" s="46">
        <v>78.03</v>
      </c>
      <c r="I41" s="46"/>
      <c r="J41" s="44">
        <v>39</v>
      </c>
      <c r="K41" s="45">
        <f>IF(F41="","",C41*0.03)</f>
        <v>96704.19</v>
      </c>
      <c r="L41" s="45"/>
      <c r="M41" s="6">
        <f t="shared" si="1"/>
        <v>2.47</v>
      </c>
      <c r="N41" s="44">
        <v>2011</v>
      </c>
      <c r="O41" s="8">
        <v>42354</v>
      </c>
      <c r="P41" s="46">
        <v>77.71</v>
      </c>
      <c r="Q41" s="46"/>
      <c r="R41" s="47">
        <f t="shared" si="2"/>
        <v>-79040</v>
      </c>
      <c r="S41" s="47"/>
      <c r="T41" s="48">
        <f>IF(O41="","",IF(R41&lt;0,J41*(-1),IF(G41="買",(P41-H41)*100,(H41-P41)*100)))</f>
        <v>-39</v>
      </c>
      <c r="U41" s="48"/>
    </row>
    <row r="42" spans="2:21" ht="13.5">
      <c r="B42" s="36">
        <v>34</v>
      </c>
      <c r="C42" s="45">
        <f t="shared" si="4"/>
        <v>3144433</v>
      </c>
      <c r="D42" s="45"/>
      <c r="E42" s="44">
        <v>2012</v>
      </c>
      <c r="F42" s="8">
        <v>42016</v>
      </c>
      <c r="G42" s="44" t="s">
        <v>3</v>
      </c>
      <c r="H42" s="46">
        <v>76.81</v>
      </c>
      <c r="I42" s="46"/>
      <c r="J42" s="44">
        <v>23</v>
      </c>
      <c r="K42" s="45">
        <f>IF(F42="","",C42*0.03)</f>
        <v>94332.98999999999</v>
      </c>
      <c r="L42" s="45"/>
      <c r="M42" s="6">
        <f t="shared" si="1"/>
        <v>4.1</v>
      </c>
      <c r="N42" s="44">
        <v>2012</v>
      </c>
      <c r="O42" s="8">
        <v>42019</v>
      </c>
      <c r="P42" s="46">
        <v>77.04</v>
      </c>
      <c r="Q42" s="46"/>
      <c r="R42" s="47">
        <f t="shared" si="2"/>
        <v>-94300</v>
      </c>
      <c r="S42" s="47"/>
      <c r="T42" s="48">
        <f>IF(O42="","",IF(R42&lt;0,J42*(-1),IF(G42="買",(P42-H42)*100,(H42-P42)*100)))</f>
        <v>-23</v>
      </c>
      <c r="U42" s="48"/>
    </row>
    <row r="43" spans="2:21" ht="13.5">
      <c r="B43" s="36">
        <v>35</v>
      </c>
      <c r="C43" s="45">
        <f t="shared" si="4"/>
        <v>3050133</v>
      </c>
      <c r="D43" s="45"/>
      <c r="E43" s="44">
        <v>2012</v>
      </c>
      <c r="F43" s="8">
        <v>42128</v>
      </c>
      <c r="G43" s="44" t="s">
        <v>3</v>
      </c>
      <c r="H43" s="46">
        <v>80.03</v>
      </c>
      <c r="I43" s="46"/>
      <c r="J43" s="44">
        <v>58</v>
      </c>
      <c r="K43" s="45">
        <f>IF(F43="","",C43*0.03)</f>
        <v>91503.98999999999</v>
      </c>
      <c r="L43" s="45"/>
      <c r="M43" s="6">
        <f t="shared" si="1"/>
        <v>1.57</v>
      </c>
      <c r="N43" s="44">
        <v>2012</v>
      </c>
      <c r="O43" s="8">
        <v>42138</v>
      </c>
      <c r="P43" s="46">
        <v>80.08</v>
      </c>
      <c r="Q43" s="46"/>
      <c r="R43" s="47">
        <f t="shared" si="2"/>
        <v>-7849</v>
      </c>
      <c r="S43" s="47"/>
      <c r="T43" s="48">
        <f>IF(O43="","",IF(R43&lt;0,J43*(-1),IF(G43="買",(P43-H43)*100,(H43-P43)*100)))</f>
        <v>-58</v>
      </c>
      <c r="U43" s="48"/>
    </row>
    <row r="44" spans="2:21" ht="13.5">
      <c r="B44" s="36">
        <v>36</v>
      </c>
      <c r="C44" s="45">
        <f t="shared" si="4"/>
        <v>3042284</v>
      </c>
      <c r="D44" s="45"/>
      <c r="E44" s="44">
        <v>2013</v>
      </c>
      <c r="F44" s="8">
        <v>42118</v>
      </c>
      <c r="G44" s="44" t="s">
        <v>4</v>
      </c>
      <c r="H44" s="46">
        <v>99.54</v>
      </c>
      <c r="I44" s="46"/>
      <c r="J44" s="44">
        <v>106</v>
      </c>
      <c r="K44" s="45">
        <f>IF(F44="","",C44*0.03)</f>
        <v>91268.51999999999</v>
      </c>
      <c r="L44" s="45"/>
      <c r="M44" s="6">
        <f t="shared" si="1"/>
        <v>0.86</v>
      </c>
      <c r="N44" s="44">
        <v>2013</v>
      </c>
      <c r="O44" s="8">
        <v>42120</v>
      </c>
      <c r="P44" s="46">
        <v>98.48</v>
      </c>
      <c r="Q44" s="46"/>
      <c r="R44" s="47">
        <f t="shared" si="2"/>
        <v>-91160</v>
      </c>
      <c r="S44" s="47"/>
      <c r="T44" s="48">
        <f>IF(O44="","",IF(R44&lt;0,J44*(-1),IF(G44="買",(P44-H44)*100,(H44-P44)*100)))</f>
        <v>-106</v>
      </c>
      <c r="U44" s="48"/>
    </row>
    <row r="45" spans="2:21" ht="13.5">
      <c r="B45" s="36">
        <v>37</v>
      </c>
      <c r="C45" s="45">
        <f t="shared" si="4"/>
        <v>2951124</v>
      </c>
      <c r="D45" s="45"/>
      <c r="E45" s="44">
        <v>2013</v>
      </c>
      <c r="F45" s="8">
        <v>42181</v>
      </c>
      <c r="G45" s="44" t="s">
        <v>4</v>
      </c>
      <c r="H45" s="46">
        <v>98.07</v>
      </c>
      <c r="I45" s="46"/>
      <c r="J45" s="44">
        <v>113</v>
      </c>
      <c r="K45" s="45">
        <f>IF(F45="","",C45*0.03)</f>
        <v>88533.72</v>
      </c>
      <c r="L45" s="45"/>
      <c r="M45" s="6">
        <f t="shared" si="1"/>
        <v>0.78</v>
      </c>
      <c r="N45" s="44">
        <v>2013</v>
      </c>
      <c r="O45" s="8">
        <v>42195</v>
      </c>
      <c r="P45" s="46">
        <v>99.49</v>
      </c>
      <c r="Q45" s="46"/>
      <c r="R45" s="47">
        <f t="shared" si="2"/>
        <v>110760</v>
      </c>
      <c r="S45" s="47"/>
      <c r="T45" s="48">
        <f>IF(O45="","",IF(R45&lt;0,J45*(-1),IF(G45="買",(P45-H45)*100,(H45-P45)*100)))</f>
        <v>142.00000000000017</v>
      </c>
      <c r="U45" s="48"/>
    </row>
    <row r="46" spans="2:21" ht="13.5">
      <c r="B46" s="36">
        <v>38</v>
      </c>
      <c r="C46" s="45">
        <f t="shared" si="4"/>
        <v>3061884</v>
      </c>
      <c r="D46" s="45"/>
      <c r="E46" s="44">
        <v>2014</v>
      </c>
      <c r="F46" s="8">
        <v>42010</v>
      </c>
      <c r="G46" s="44" t="s">
        <v>4</v>
      </c>
      <c r="H46" s="46">
        <v>104.89</v>
      </c>
      <c r="I46" s="46"/>
      <c r="J46" s="44">
        <v>82</v>
      </c>
      <c r="K46" s="45">
        <f t="shared" si="0"/>
        <v>91856.51999999999</v>
      </c>
      <c r="L46" s="45"/>
      <c r="M46" s="6">
        <f t="shared" si="1"/>
        <v>1.12</v>
      </c>
      <c r="N46" s="44">
        <v>2014</v>
      </c>
      <c r="O46" s="8">
        <v>42010</v>
      </c>
      <c r="P46" s="46">
        <v>104.07</v>
      </c>
      <c r="Q46" s="46"/>
      <c r="R46" s="47">
        <f t="shared" si="2"/>
        <v>-91840</v>
      </c>
      <c r="S46" s="47"/>
      <c r="T46" s="48">
        <f t="shared" si="3"/>
        <v>-82</v>
      </c>
      <c r="U46" s="48"/>
    </row>
    <row r="47" spans="2:21" ht="13.5">
      <c r="B47" s="36">
        <v>39</v>
      </c>
      <c r="C47" s="45">
        <f t="shared" si="4"/>
        <v>2970044</v>
      </c>
      <c r="D47" s="45"/>
      <c r="E47" s="44">
        <v>2014</v>
      </c>
      <c r="F47" s="8">
        <v>42056</v>
      </c>
      <c r="G47" s="36" t="s">
        <v>4</v>
      </c>
      <c r="H47" s="46">
        <v>102.42</v>
      </c>
      <c r="I47" s="46"/>
      <c r="J47" s="36">
        <v>76</v>
      </c>
      <c r="K47" s="45">
        <f t="shared" si="0"/>
        <v>89101.31999999999</v>
      </c>
      <c r="L47" s="45"/>
      <c r="M47" s="6">
        <f t="shared" si="1"/>
        <v>1.17</v>
      </c>
      <c r="N47" s="36">
        <v>2014</v>
      </c>
      <c r="O47" s="8">
        <v>42060</v>
      </c>
      <c r="P47" s="46">
        <v>102.16</v>
      </c>
      <c r="Q47" s="46"/>
      <c r="R47" s="47">
        <f t="shared" si="2"/>
        <v>-30420</v>
      </c>
      <c r="S47" s="47"/>
      <c r="T47" s="48">
        <f t="shared" si="3"/>
        <v>-76</v>
      </c>
      <c r="U47" s="48"/>
    </row>
    <row r="48" spans="2:21" ht="13.5">
      <c r="B48" s="36">
        <v>40</v>
      </c>
      <c r="C48" s="45">
        <f t="shared" si="4"/>
        <v>2939624</v>
      </c>
      <c r="D48" s="45"/>
      <c r="E48" s="44">
        <v>2014</v>
      </c>
      <c r="F48" s="8">
        <v>42129</v>
      </c>
      <c r="G48" s="44" t="s">
        <v>3</v>
      </c>
      <c r="H48" s="46">
        <v>102.13</v>
      </c>
      <c r="I48" s="46"/>
      <c r="J48" s="44">
        <v>89</v>
      </c>
      <c r="K48" s="45">
        <f t="shared" si="0"/>
        <v>88188.72</v>
      </c>
      <c r="L48" s="45"/>
      <c r="M48" s="6">
        <f t="shared" si="1"/>
        <v>0.99</v>
      </c>
      <c r="N48" s="44">
        <v>2014</v>
      </c>
      <c r="O48" s="8">
        <v>42146</v>
      </c>
      <c r="P48" s="46">
        <v>101.62</v>
      </c>
      <c r="Q48" s="46"/>
      <c r="R48" s="47">
        <f t="shared" si="2"/>
        <v>50489</v>
      </c>
      <c r="S48" s="47"/>
      <c r="T48" s="48">
        <f t="shared" si="3"/>
        <v>50.99999999999909</v>
      </c>
      <c r="U48" s="48"/>
    </row>
    <row r="49" spans="2:21" ht="13.5">
      <c r="B49" s="36">
        <v>41</v>
      </c>
      <c r="C49" s="45">
        <f t="shared" si="4"/>
        <v>2990113</v>
      </c>
      <c r="D49" s="45"/>
      <c r="E49" s="44">
        <v>2014</v>
      </c>
      <c r="F49" s="8">
        <v>42202</v>
      </c>
      <c r="G49" s="44" t="s">
        <v>3</v>
      </c>
      <c r="H49" s="46">
        <v>101.63</v>
      </c>
      <c r="I49" s="46"/>
      <c r="J49" s="44">
        <v>16</v>
      </c>
      <c r="K49" s="45">
        <f t="shared" si="0"/>
        <v>89703.39</v>
      </c>
      <c r="L49" s="45"/>
      <c r="M49" s="6">
        <f t="shared" si="1"/>
        <v>5.6</v>
      </c>
      <c r="N49" s="44">
        <v>2014</v>
      </c>
      <c r="O49" s="8">
        <v>42207</v>
      </c>
      <c r="P49" s="46">
        <v>101.4</v>
      </c>
      <c r="Q49" s="46"/>
      <c r="R49" s="47">
        <f t="shared" si="2"/>
        <v>128799</v>
      </c>
      <c r="S49" s="47"/>
      <c r="T49" s="48">
        <f t="shared" si="3"/>
        <v>22.999999999998977</v>
      </c>
      <c r="U49" s="48"/>
    </row>
    <row r="50" spans="2:21" ht="13.5">
      <c r="B50" s="36">
        <v>42</v>
      </c>
      <c r="C50" s="45">
        <f t="shared" si="4"/>
        <v>3118912</v>
      </c>
      <c r="D50" s="45"/>
      <c r="E50" s="44">
        <v>2014</v>
      </c>
      <c r="F50" s="8">
        <v>42301</v>
      </c>
      <c r="G50" s="44" t="s">
        <v>4</v>
      </c>
      <c r="H50" s="46">
        <v>108.32</v>
      </c>
      <c r="I50" s="46"/>
      <c r="J50" s="44">
        <v>54</v>
      </c>
      <c r="K50" s="45">
        <f t="shared" si="0"/>
        <v>93567.36</v>
      </c>
      <c r="L50" s="45"/>
      <c r="M50" s="6">
        <f t="shared" si="1"/>
        <v>1.73</v>
      </c>
      <c r="N50" s="44">
        <v>2014</v>
      </c>
      <c r="O50" s="8">
        <v>42304</v>
      </c>
      <c r="P50" s="46">
        <v>107.78</v>
      </c>
      <c r="Q50" s="46"/>
      <c r="R50" s="47">
        <f t="shared" si="2"/>
        <v>-93419</v>
      </c>
      <c r="S50" s="47"/>
      <c r="T50" s="48">
        <f t="shared" si="3"/>
        <v>-54</v>
      </c>
      <c r="U50" s="48"/>
    </row>
    <row r="51" spans="2:21" ht="13.5">
      <c r="B51" s="36">
        <v>43</v>
      </c>
      <c r="C51" s="45">
        <f t="shared" si="4"/>
        <v>3025493</v>
      </c>
      <c r="D51" s="45"/>
      <c r="E51" s="44">
        <v>2015</v>
      </c>
      <c r="F51" s="8">
        <v>42017</v>
      </c>
      <c r="G51" s="44" t="s">
        <v>3</v>
      </c>
      <c r="H51" s="46">
        <v>118.1</v>
      </c>
      <c r="I51" s="46"/>
      <c r="J51" s="44">
        <v>121</v>
      </c>
      <c r="K51" s="45">
        <f t="shared" si="0"/>
        <v>90764.79</v>
      </c>
      <c r="L51" s="45"/>
      <c r="M51" s="6">
        <f t="shared" si="1"/>
        <v>0.75</v>
      </c>
      <c r="N51" s="44">
        <v>2015</v>
      </c>
      <c r="O51" s="8">
        <v>42024</v>
      </c>
      <c r="P51" s="46">
        <v>117.95</v>
      </c>
      <c r="Q51" s="46"/>
      <c r="R51" s="47">
        <f t="shared" si="2"/>
        <v>11249</v>
      </c>
      <c r="S51" s="47"/>
      <c r="T51" s="48">
        <f t="shared" si="3"/>
        <v>14.999999999999147</v>
      </c>
      <c r="U51" s="48"/>
    </row>
    <row r="52" spans="2:21" ht="13.5">
      <c r="B52" s="36">
        <v>44</v>
      </c>
      <c r="C52" s="45">
        <f t="shared" si="4"/>
        <v>3036742</v>
      </c>
      <c r="D52" s="45"/>
      <c r="E52" s="44">
        <v>2015</v>
      </c>
      <c r="F52" s="8">
        <v>42103</v>
      </c>
      <c r="G52" s="44" t="s">
        <v>4</v>
      </c>
      <c r="H52" s="46">
        <v>120.35</v>
      </c>
      <c r="I52" s="46"/>
      <c r="J52" s="44">
        <v>71</v>
      </c>
      <c r="K52" s="45">
        <f t="shared" si="0"/>
        <v>91102.26</v>
      </c>
      <c r="L52" s="45"/>
      <c r="M52" s="6">
        <f t="shared" si="1"/>
        <v>1.28</v>
      </c>
      <c r="N52" s="44">
        <v>2015</v>
      </c>
      <c r="O52" s="8">
        <v>42107</v>
      </c>
      <c r="P52" s="46">
        <v>120.05</v>
      </c>
      <c r="Q52" s="46"/>
      <c r="R52" s="47">
        <f t="shared" si="2"/>
        <v>-38399</v>
      </c>
      <c r="S52" s="47"/>
      <c r="T52" s="48">
        <f t="shared" si="3"/>
        <v>-71</v>
      </c>
      <c r="U52" s="48"/>
    </row>
    <row r="53" spans="2:21" ht="13.5">
      <c r="B53" s="36">
        <v>45</v>
      </c>
      <c r="C53" s="45">
        <f t="shared" si="4"/>
        <v>2998343</v>
      </c>
      <c r="D53" s="45"/>
      <c r="E53" s="44">
        <v>2015</v>
      </c>
      <c r="F53" s="8">
        <v>42173</v>
      </c>
      <c r="G53" s="44" t="s">
        <v>3</v>
      </c>
      <c r="H53" s="46">
        <v>123.2</v>
      </c>
      <c r="I53" s="46"/>
      <c r="J53" s="44">
        <v>120</v>
      </c>
      <c r="K53" s="45">
        <f t="shared" si="0"/>
        <v>89950.29</v>
      </c>
      <c r="L53" s="45"/>
      <c r="M53" s="6">
        <f t="shared" si="1"/>
        <v>0.74</v>
      </c>
      <c r="N53" s="44">
        <v>2015</v>
      </c>
      <c r="O53" s="8">
        <v>42177</v>
      </c>
      <c r="P53" s="46">
        <v>123.2</v>
      </c>
      <c r="Q53" s="46"/>
      <c r="R53" s="47">
        <f t="shared" si="2"/>
        <v>0</v>
      </c>
      <c r="S53" s="47"/>
      <c r="T53" s="48">
        <f t="shared" si="3"/>
        <v>0</v>
      </c>
      <c r="U53" s="48"/>
    </row>
    <row r="54" spans="2:21" ht="13.5">
      <c r="B54" s="36">
        <v>46</v>
      </c>
      <c r="C54" s="45">
        <f t="shared" si="4"/>
        <v>2998343</v>
      </c>
      <c r="D54" s="45"/>
      <c r="E54" s="44">
        <v>2015</v>
      </c>
      <c r="F54" s="8">
        <v>42188</v>
      </c>
      <c r="G54" s="44" t="s">
        <v>3</v>
      </c>
      <c r="H54" s="46">
        <v>122.95</v>
      </c>
      <c r="I54" s="46"/>
      <c r="J54" s="44">
        <v>76</v>
      </c>
      <c r="K54" s="45">
        <f t="shared" si="0"/>
        <v>89950.29</v>
      </c>
      <c r="L54" s="45"/>
      <c r="M54" s="6">
        <f t="shared" si="1"/>
        <v>1.18</v>
      </c>
      <c r="N54" s="44">
        <v>2015</v>
      </c>
      <c r="O54" s="8">
        <v>42195</v>
      </c>
      <c r="P54" s="46">
        <v>121.58</v>
      </c>
      <c r="Q54" s="46"/>
      <c r="R54" s="47">
        <f t="shared" si="2"/>
        <v>161660</v>
      </c>
      <c r="S54" s="47"/>
      <c r="T54" s="48">
        <f t="shared" si="3"/>
        <v>137.00000000000045</v>
      </c>
      <c r="U54" s="48"/>
    </row>
    <row r="55" spans="2:21" ht="13.5">
      <c r="B55" s="36">
        <v>47</v>
      </c>
      <c r="C55" s="45">
        <f t="shared" si="4"/>
        <v>3160003</v>
      </c>
      <c r="D55" s="45"/>
      <c r="E55" s="36"/>
      <c r="F55" s="8"/>
      <c r="G55" s="36" t="s">
        <v>3</v>
      </c>
      <c r="H55" s="46"/>
      <c r="I55" s="46"/>
      <c r="J55" s="36"/>
      <c r="K55" s="45">
        <f t="shared" si="0"/>
      </c>
      <c r="L55" s="45"/>
      <c r="M55" s="6">
        <f t="shared" si="1"/>
      </c>
      <c r="N55" s="36"/>
      <c r="O55" s="8"/>
      <c r="P55" s="46"/>
      <c r="Q55" s="46"/>
      <c r="R55" s="47">
        <f t="shared" si="2"/>
      </c>
      <c r="S55" s="47"/>
      <c r="T55" s="48">
        <f t="shared" si="3"/>
      </c>
      <c r="U55" s="48"/>
    </row>
    <row r="56" spans="2:21" ht="13.5">
      <c r="B56" s="36">
        <v>48</v>
      </c>
      <c r="C56" s="45">
        <f t="shared" si="4"/>
      </c>
      <c r="D56" s="45"/>
      <c r="E56" s="36"/>
      <c r="F56" s="8"/>
      <c r="G56" s="36" t="s">
        <v>3</v>
      </c>
      <c r="H56" s="46"/>
      <c r="I56" s="46"/>
      <c r="J56" s="36"/>
      <c r="K56" s="45">
        <f t="shared" si="0"/>
      </c>
      <c r="L56" s="45"/>
      <c r="M56" s="6">
        <f t="shared" si="1"/>
      </c>
      <c r="N56" s="36"/>
      <c r="O56" s="8"/>
      <c r="P56" s="46"/>
      <c r="Q56" s="46"/>
      <c r="R56" s="47">
        <f t="shared" si="2"/>
      </c>
      <c r="S56" s="47"/>
      <c r="T56" s="48">
        <f t="shared" si="3"/>
      </c>
      <c r="U56" s="48"/>
    </row>
    <row r="57" spans="2:21" ht="13.5">
      <c r="B57" s="36">
        <v>49</v>
      </c>
      <c r="C57" s="45">
        <f t="shared" si="4"/>
      </c>
      <c r="D57" s="45"/>
      <c r="E57" s="36"/>
      <c r="F57" s="8"/>
      <c r="G57" s="36" t="s">
        <v>3</v>
      </c>
      <c r="H57" s="46"/>
      <c r="I57" s="46"/>
      <c r="J57" s="36"/>
      <c r="K57" s="45">
        <f t="shared" si="0"/>
      </c>
      <c r="L57" s="45"/>
      <c r="M57" s="6">
        <f t="shared" si="1"/>
      </c>
      <c r="N57" s="36"/>
      <c r="O57" s="8"/>
      <c r="P57" s="46"/>
      <c r="Q57" s="46"/>
      <c r="R57" s="47">
        <f t="shared" si="2"/>
      </c>
      <c r="S57" s="47"/>
      <c r="T57" s="48">
        <f t="shared" si="3"/>
      </c>
      <c r="U57" s="48"/>
    </row>
    <row r="58" spans="2:21" ht="13.5">
      <c r="B58" s="36">
        <v>50</v>
      </c>
      <c r="C58" s="45">
        <f t="shared" si="4"/>
      </c>
      <c r="D58" s="45"/>
      <c r="E58" s="36"/>
      <c r="F58" s="8"/>
      <c r="G58" s="36" t="s">
        <v>3</v>
      </c>
      <c r="H58" s="46"/>
      <c r="I58" s="46"/>
      <c r="J58" s="36"/>
      <c r="K58" s="45">
        <f t="shared" si="0"/>
      </c>
      <c r="L58" s="45"/>
      <c r="M58" s="6">
        <f t="shared" si="1"/>
      </c>
      <c r="N58" s="36"/>
      <c r="O58" s="8"/>
      <c r="P58" s="46"/>
      <c r="Q58" s="46"/>
      <c r="R58" s="47">
        <f t="shared" si="2"/>
      </c>
      <c r="S58" s="47"/>
      <c r="T58" s="48">
        <f t="shared" si="3"/>
      </c>
      <c r="U58" s="48"/>
    </row>
    <row r="59" spans="2:21" ht="13.5">
      <c r="B59" s="36">
        <v>51</v>
      </c>
      <c r="C59" s="45">
        <f t="shared" si="4"/>
      </c>
      <c r="D59" s="45"/>
      <c r="E59" s="36"/>
      <c r="F59" s="8"/>
      <c r="G59" s="36" t="s">
        <v>3</v>
      </c>
      <c r="H59" s="46"/>
      <c r="I59" s="46"/>
      <c r="J59" s="36"/>
      <c r="K59" s="45">
        <f t="shared" si="0"/>
      </c>
      <c r="L59" s="45"/>
      <c r="M59" s="6">
        <f t="shared" si="1"/>
      </c>
      <c r="N59" s="36"/>
      <c r="O59" s="8"/>
      <c r="P59" s="46"/>
      <c r="Q59" s="46"/>
      <c r="R59" s="47">
        <f t="shared" si="2"/>
      </c>
      <c r="S59" s="47"/>
      <c r="T59" s="48">
        <f t="shared" si="3"/>
      </c>
      <c r="U59" s="48"/>
    </row>
    <row r="60" spans="2:21" ht="13.5">
      <c r="B60" s="36">
        <v>52</v>
      </c>
      <c r="C60" s="45">
        <f t="shared" si="4"/>
      </c>
      <c r="D60" s="45"/>
      <c r="E60" s="36"/>
      <c r="F60" s="8"/>
      <c r="G60" s="36" t="s">
        <v>3</v>
      </c>
      <c r="H60" s="46"/>
      <c r="I60" s="46"/>
      <c r="J60" s="36"/>
      <c r="K60" s="45">
        <f t="shared" si="0"/>
      </c>
      <c r="L60" s="45"/>
      <c r="M60" s="6">
        <f t="shared" si="1"/>
      </c>
      <c r="N60" s="36"/>
      <c r="O60" s="8"/>
      <c r="P60" s="46"/>
      <c r="Q60" s="46"/>
      <c r="R60" s="47">
        <f t="shared" si="2"/>
      </c>
      <c r="S60" s="47"/>
      <c r="T60" s="48">
        <f t="shared" si="3"/>
      </c>
      <c r="U60" s="48"/>
    </row>
    <row r="61" spans="2:21" ht="13.5">
      <c r="B61" s="36">
        <v>53</v>
      </c>
      <c r="C61" s="45">
        <f t="shared" si="4"/>
      </c>
      <c r="D61" s="45"/>
      <c r="E61" s="36"/>
      <c r="F61" s="8"/>
      <c r="G61" s="36" t="s">
        <v>3</v>
      </c>
      <c r="H61" s="46"/>
      <c r="I61" s="46"/>
      <c r="J61" s="36"/>
      <c r="K61" s="45">
        <f t="shared" si="0"/>
      </c>
      <c r="L61" s="45"/>
      <c r="M61" s="6">
        <f t="shared" si="1"/>
      </c>
      <c r="N61" s="36"/>
      <c r="O61" s="8"/>
      <c r="P61" s="46"/>
      <c r="Q61" s="46"/>
      <c r="R61" s="47">
        <f t="shared" si="2"/>
      </c>
      <c r="S61" s="47"/>
      <c r="T61" s="48">
        <f t="shared" si="3"/>
      </c>
      <c r="U61" s="48"/>
    </row>
    <row r="62" spans="2:21" ht="13.5">
      <c r="B62" s="36">
        <v>54</v>
      </c>
      <c r="C62" s="45">
        <f t="shared" si="4"/>
      </c>
      <c r="D62" s="45"/>
      <c r="E62" s="36"/>
      <c r="F62" s="8"/>
      <c r="G62" s="36" t="s">
        <v>3</v>
      </c>
      <c r="H62" s="46"/>
      <c r="I62" s="46"/>
      <c r="J62" s="36"/>
      <c r="K62" s="45">
        <f t="shared" si="0"/>
      </c>
      <c r="L62" s="45"/>
      <c r="M62" s="6">
        <f aca="true" t="shared" si="5" ref="M62:M73">IF(J62="","",ROUNDDOWN(K62/(J62/81)/100000,2))</f>
      </c>
      <c r="N62" s="36"/>
      <c r="O62" s="8"/>
      <c r="P62" s="46"/>
      <c r="Q62" s="46"/>
      <c r="R62" s="47">
        <f t="shared" si="2"/>
      </c>
      <c r="S62" s="47"/>
      <c r="T62" s="48">
        <f t="shared" si="3"/>
      </c>
      <c r="U62" s="48"/>
    </row>
    <row r="63" spans="2:21" ht="13.5">
      <c r="B63" s="36">
        <v>55</v>
      </c>
      <c r="C63" s="45">
        <f t="shared" si="4"/>
      </c>
      <c r="D63" s="45"/>
      <c r="E63" s="36"/>
      <c r="F63" s="8"/>
      <c r="G63" s="36" t="s">
        <v>4</v>
      </c>
      <c r="H63" s="46"/>
      <c r="I63" s="46"/>
      <c r="J63" s="36"/>
      <c r="K63" s="45">
        <f t="shared" si="0"/>
      </c>
      <c r="L63" s="45"/>
      <c r="M63" s="6">
        <f t="shared" si="5"/>
      </c>
      <c r="N63" s="36"/>
      <c r="O63" s="8"/>
      <c r="P63" s="46"/>
      <c r="Q63" s="46"/>
      <c r="R63" s="47">
        <f t="shared" si="2"/>
      </c>
      <c r="S63" s="47"/>
      <c r="T63" s="48">
        <f t="shared" si="3"/>
      </c>
      <c r="U63" s="48"/>
    </row>
    <row r="64" spans="2:21" ht="13.5">
      <c r="B64" s="36">
        <v>56</v>
      </c>
      <c r="C64" s="45">
        <f t="shared" si="4"/>
      </c>
      <c r="D64" s="45"/>
      <c r="E64" s="36"/>
      <c r="F64" s="8"/>
      <c r="G64" s="36" t="s">
        <v>3</v>
      </c>
      <c r="H64" s="46"/>
      <c r="I64" s="46"/>
      <c r="J64" s="36"/>
      <c r="K64" s="45">
        <f t="shared" si="0"/>
      </c>
      <c r="L64" s="45"/>
      <c r="M64" s="6">
        <f t="shared" si="5"/>
      </c>
      <c r="N64" s="36"/>
      <c r="O64" s="8"/>
      <c r="P64" s="46"/>
      <c r="Q64" s="46"/>
      <c r="R64" s="47">
        <f aca="true" t="shared" si="6" ref="R64:R73">IF(O64="","",ROUNDDOWN((IF(G64="売",H64-P64,P64-H64))*M64*10000000/81,0))</f>
      </c>
      <c r="S64" s="47"/>
      <c r="T64" s="48">
        <f t="shared" si="3"/>
      </c>
      <c r="U64" s="48"/>
    </row>
    <row r="65" spans="2:21" ht="13.5">
      <c r="B65" s="36">
        <v>57</v>
      </c>
      <c r="C65" s="45">
        <f t="shared" si="4"/>
      </c>
      <c r="D65" s="45"/>
      <c r="E65" s="36"/>
      <c r="F65" s="8"/>
      <c r="G65" s="36" t="s">
        <v>3</v>
      </c>
      <c r="H65" s="46"/>
      <c r="I65" s="46"/>
      <c r="J65" s="36"/>
      <c r="K65" s="45">
        <f t="shared" si="0"/>
      </c>
      <c r="L65" s="45"/>
      <c r="M65" s="6">
        <f t="shared" si="5"/>
      </c>
      <c r="N65" s="36"/>
      <c r="O65" s="8"/>
      <c r="P65" s="46"/>
      <c r="Q65" s="46"/>
      <c r="R65" s="47">
        <f t="shared" si="6"/>
      </c>
      <c r="S65" s="47"/>
      <c r="T65" s="48">
        <f t="shared" si="3"/>
      </c>
      <c r="U65" s="48"/>
    </row>
    <row r="66" spans="2:21" ht="13.5">
      <c r="B66" s="36">
        <v>58</v>
      </c>
      <c r="C66" s="45">
        <f t="shared" si="4"/>
      </c>
      <c r="D66" s="45"/>
      <c r="E66" s="36"/>
      <c r="F66" s="8"/>
      <c r="G66" s="36" t="s">
        <v>3</v>
      </c>
      <c r="H66" s="46"/>
      <c r="I66" s="46"/>
      <c r="J66" s="36"/>
      <c r="K66" s="45">
        <f t="shared" si="0"/>
      </c>
      <c r="L66" s="45"/>
      <c r="M66" s="6">
        <f t="shared" si="5"/>
      </c>
      <c r="N66" s="36"/>
      <c r="O66" s="8"/>
      <c r="P66" s="46"/>
      <c r="Q66" s="46"/>
      <c r="R66" s="47">
        <f t="shared" si="6"/>
      </c>
      <c r="S66" s="47"/>
      <c r="T66" s="48">
        <f t="shared" si="3"/>
      </c>
      <c r="U66" s="48"/>
    </row>
    <row r="67" spans="2:21" ht="13.5">
      <c r="B67" s="36">
        <v>59</v>
      </c>
      <c r="C67" s="45">
        <f t="shared" si="4"/>
      </c>
      <c r="D67" s="45"/>
      <c r="E67" s="36"/>
      <c r="F67" s="8"/>
      <c r="G67" s="36" t="s">
        <v>3</v>
      </c>
      <c r="H67" s="46"/>
      <c r="I67" s="46"/>
      <c r="J67" s="36"/>
      <c r="K67" s="45">
        <f t="shared" si="0"/>
      </c>
      <c r="L67" s="45"/>
      <c r="M67" s="6">
        <f t="shared" si="5"/>
      </c>
      <c r="N67" s="36"/>
      <c r="O67" s="8"/>
      <c r="P67" s="46"/>
      <c r="Q67" s="46"/>
      <c r="R67" s="47">
        <f t="shared" si="6"/>
      </c>
      <c r="S67" s="47"/>
      <c r="T67" s="48">
        <f t="shared" si="3"/>
      </c>
      <c r="U67" s="48"/>
    </row>
    <row r="68" spans="2:21" ht="13.5">
      <c r="B68" s="36">
        <v>60</v>
      </c>
      <c r="C68" s="45">
        <f t="shared" si="4"/>
      </c>
      <c r="D68" s="45"/>
      <c r="E68" s="36"/>
      <c r="F68" s="8"/>
      <c r="G68" s="36" t="s">
        <v>4</v>
      </c>
      <c r="H68" s="46"/>
      <c r="I68" s="46"/>
      <c r="J68" s="36"/>
      <c r="K68" s="45">
        <f t="shared" si="0"/>
      </c>
      <c r="L68" s="45"/>
      <c r="M68" s="6">
        <f t="shared" si="5"/>
      </c>
      <c r="N68" s="36"/>
      <c r="O68" s="8"/>
      <c r="P68" s="46"/>
      <c r="Q68" s="46"/>
      <c r="R68" s="47">
        <f t="shared" si="6"/>
      </c>
      <c r="S68" s="47"/>
      <c r="T68" s="48">
        <f t="shared" si="3"/>
      </c>
      <c r="U68" s="48"/>
    </row>
    <row r="69" spans="2:21" ht="13.5">
      <c r="B69" s="36">
        <v>61</v>
      </c>
      <c r="C69" s="45">
        <f t="shared" si="4"/>
      </c>
      <c r="D69" s="45"/>
      <c r="E69" s="36"/>
      <c r="F69" s="8"/>
      <c r="G69" s="36" t="s">
        <v>4</v>
      </c>
      <c r="H69" s="46"/>
      <c r="I69" s="46"/>
      <c r="J69" s="36"/>
      <c r="K69" s="45">
        <f t="shared" si="0"/>
      </c>
      <c r="L69" s="45"/>
      <c r="M69" s="6">
        <f t="shared" si="5"/>
      </c>
      <c r="N69" s="36"/>
      <c r="O69" s="8"/>
      <c r="P69" s="46"/>
      <c r="Q69" s="46"/>
      <c r="R69" s="47">
        <f t="shared" si="6"/>
      </c>
      <c r="S69" s="47"/>
      <c r="T69" s="48">
        <f t="shared" si="3"/>
      </c>
      <c r="U69" s="48"/>
    </row>
    <row r="70" spans="2:21" ht="13.5">
      <c r="B70" s="36">
        <v>62</v>
      </c>
      <c r="C70" s="45">
        <f t="shared" si="4"/>
      </c>
      <c r="D70" s="45"/>
      <c r="E70" s="36"/>
      <c r="F70" s="8"/>
      <c r="G70" s="36" t="s">
        <v>3</v>
      </c>
      <c r="H70" s="46"/>
      <c r="I70" s="46"/>
      <c r="J70" s="36"/>
      <c r="K70" s="45">
        <f t="shared" si="0"/>
      </c>
      <c r="L70" s="45"/>
      <c r="M70" s="6">
        <f t="shared" si="5"/>
      </c>
      <c r="N70" s="36"/>
      <c r="O70" s="8"/>
      <c r="P70" s="46"/>
      <c r="Q70" s="46"/>
      <c r="R70" s="47">
        <f t="shared" si="6"/>
      </c>
      <c r="S70" s="47"/>
      <c r="T70" s="48">
        <f t="shared" si="3"/>
      </c>
      <c r="U70" s="48"/>
    </row>
    <row r="71" spans="2:21" ht="13.5">
      <c r="B71" s="36">
        <v>63</v>
      </c>
      <c r="C71" s="45">
        <f t="shared" si="4"/>
      </c>
      <c r="D71" s="45"/>
      <c r="E71" s="36"/>
      <c r="F71" s="8"/>
      <c r="G71" s="36" t="s">
        <v>4</v>
      </c>
      <c r="H71" s="46"/>
      <c r="I71" s="46"/>
      <c r="J71" s="36"/>
      <c r="K71" s="45">
        <f t="shared" si="0"/>
      </c>
      <c r="L71" s="45"/>
      <c r="M71" s="6">
        <f t="shared" si="5"/>
      </c>
      <c r="N71" s="36"/>
      <c r="O71" s="8"/>
      <c r="P71" s="46"/>
      <c r="Q71" s="46"/>
      <c r="R71" s="47">
        <f t="shared" si="6"/>
      </c>
      <c r="S71" s="47"/>
      <c r="T71" s="48">
        <f t="shared" si="3"/>
      </c>
      <c r="U71" s="48"/>
    </row>
    <row r="72" spans="2:21" ht="13.5">
      <c r="B72" s="36">
        <v>64</v>
      </c>
      <c r="C72" s="45">
        <f t="shared" si="4"/>
      </c>
      <c r="D72" s="45"/>
      <c r="E72" s="36"/>
      <c r="F72" s="8"/>
      <c r="G72" s="36" t="s">
        <v>3</v>
      </c>
      <c r="H72" s="46"/>
      <c r="I72" s="46"/>
      <c r="J72" s="36"/>
      <c r="K72" s="45">
        <f t="shared" si="0"/>
      </c>
      <c r="L72" s="45"/>
      <c r="M72" s="6">
        <f t="shared" si="5"/>
      </c>
      <c r="N72" s="36"/>
      <c r="O72" s="8"/>
      <c r="P72" s="46"/>
      <c r="Q72" s="46"/>
      <c r="R72" s="47">
        <f t="shared" si="6"/>
      </c>
      <c r="S72" s="47"/>
      <c r="T72" s="48">
        <f t="shared" si="3"/>
      </c>
      <c r="U72" s="48"/>
    </row>
    <row r="73" spans="2:21" ht="13.5">
      <c r="B73" s="36">
        <v>65</v>
      </c>
      <c r="C73" s="45">
        <f t="shared" si="4"/>
      </c>
      <c r="D73" s="45"/>
      <c r="E73" s="36"/>
      <c r="F73" s="8"/>
      <c r="G73" s="36" t="s">
        <v>4</v>
      </c>
      <c r="H73" s="46"/>
      <c r="I73" s="46"/>
      <c r="J73" s="36"/>
      <c r="K73" s="45">
        <f aca="true" t="shared" si="7" ref="K73:K108">IF(F73="","",C73*0.03)</f>
      </c>
      <c r="L73" s="45"/>
      <c r="M73" s="6">
        <f t="shared" si="5"/>
      </c>
      <c r="N73" s="36"/>
      <c r="O73" s="8"/>
      <c r="P73" s="46"/>
      <c r="Q73" s="46"/>
      <c r="R73" s="47">
        <f t="shared" si="6"/>
      </c>
      <c r="S73" s="47"/>
      <c r="T73" s="48">
        <f t="shared" si="3"/>
      </c>
      <c r="U73" s="48"/>
    </row>
    <row r="74" spans="2:21" ht="13.5">
      <c r="B74" s="36">
        <v>66</v>
      </c>
      <c r="C74" s="45">
        <f aca="true" t="shared" si="8" ref="C74:C108">IF(R73="","",C73+R73)</f>
      </c>
      <c r="D74" s="45"/>
      <c r="E74" s="36"/>
      <c r="F74" s="8"/>
      <c r="G74" s="36" t="s">
        <v>4</v>
      </c>
      <c r="H74" s="46"/>
      <c r="I74" s="46"/>
      <c r="J74" s="36"/>
      <c r="K74" s="45">
        <f t="shared" si="7"/>
      </c>
      <c r="L74" s="45"/>
      <c r="M74" s="6">
        <f aca="true" t="shared" si="9" ref="M74:M108">IF(J74="","",ROUNDDOWN(K74/(J74/81)/100000,2))</f>
      </c>
      <c r="N74" s="36"/>
      <c r="O74" s="8"/>
      <c r="P74" s="46"/>
      <c r="Q74" s="46"/>
      <c r="R74" s="47">
        <f aca="true" t="shared" si="10" ref="R74:R108">IF(O74="","",ROUNDDOWN((IF(G74="売",H74-P74,P74-H74))*M74*10000000/81,0))</f>
      </c>
      <c r="S74" s="47"/>
      <c r="T74" s="48">
        <f aca="true" t="shared" si="11" ref="T74:T108">IF(O74="","",IF(R74&lt;0,J74*(-1),IF(G74="買",(P74-H74)*100,(H74-P74)*100)))</f>
      </c>
      <c r="U74" s="48"/>
    </row>
    <row r="75" spans="2:21" ht="13.5">
      <c r="B75" s="36">
        <v>67</v>
      </c>
      <c r="C75" s="45">
        <f t="shared" si="8"/>
      </c>
      <c r="D75" s="45"/>
      <c r="E75" s="36"/>
      <c r="F75" s="8"/>
      <c r="G75" s="36" t="s">
        <v>3</v>
      </c>
      <c r="H75" s="46"/>
      <c r="I75" s="46"/>
      <c r="J75" s="36"/>
      <c r="K75" s="45">
        <f t="shared" si="7"/>
      </c>
      <c r="L75" s="45"/>
      <c r="M75" s="6">
        <f t="shared" si="9"/>
      </c>
      <c r="N75" s="36"/>
      <c r="O75" s="8"/>
      <c r="P75" s="46"/>
      <c r="Q75" s="46"/>
      <c r="R75" s="47">
        <f t="shared" si="10"/>
      </c>
      <c r="S75" s="47"/>
      <c r="T75" s="48">
        <f t="shared" si="11"/>
      </c>
      <c r="U75" s="48"/>
    </row>
    <row r="76" spans="2:21" ht="13.5">
      <c r="B76" s="36">
        <v>68</v>
      </c>
      <c r="C76" s="45">
        <f t="shared" si="8"/>
      </c>
      <c r="D76" s="45"/>
      <c r="E76" s="36"/>
      <c r="F76" s="8"/>
      <c r="G76" s="36" t="s">
        <v>3</v>
      </c>
      <c r="H76" s="46"/>
      <c r="I76" s="46"/>
      <c r="J76" s="36"/>
      <c r="K76" s="45">
        <f t="shared" si="7"/>
      </c>
      <c r="L76" s="45"/>
      <c r="M76" s="6">
        <f t="shared" si="9"/>
      </c>
      <c r="N76" s="36"/>
      <c r="O76" s="8"/>
      <c r="P76" s="46"/>
      <c r="Q76" s="46"/>
      <c r="R76" s="47">
        <f t="shared" si="10"/>
      </c>
      <c r="S76" s="47"/>
      <c r="T76" s="48">
        <f t="shared" si="11"/>
      </c>
      <c r="U76" s="48"/>
    </row>
    <row r="77" spans="2:21" ht="13.5">
      <c r="B77" s="36">
        <v>69</v>
      </c>
      <c r="C77" s="45">
        <f t="shared" si="8"/>
      </c>
      <c r="D77" s="45"/>
      <c r="E77" s="36"/>
      <c r="F77" s="8"/>
      <c r="G77" s="36" t="s">
        <v>3</v>
      </c>
      <c r="H77" s="46"/>
      <c r="I77" s="46"/>
      <c r="J77" s="36"/>
      <c r="K77" s="45">
        <f t="shared" si="7"/>
      </c>
      <c r="L77" s="45"/>
      <c r="M77" s="6">
        <f t="shared" si="9"/>
      </c>
      <c r="N77" s="36"/>
      <c r="O77" s="8"/>
      <c r="P77" s="46"/>
      <c r="Q77" s="46"/>
      <c r="R77" s="47">
        <f t="shared" si="10"/>
      </c>
      <c r="S77" s="47"/>
      <c r="T77" s="48">
        <f t="shared" si="11"/>
      </c>
      <c r="U77" s="48"/>
    </row>
    <row r="78" spans="2:21" ht="13.5">
      <c r="B78" s="36">
        <v>70</v>
      </c>
      <c r="C78" s="45">
        <f t="shared" si="8"/>
      </c>
      <c r="D78" s="45"/>
      <c r="E78" s="36"/>
      <c r="F78" s="8"/>
      <c r="G78" s="36" t="s">
        <v>4</v>
      </c>
      <c r="H78" s="46"/>
      <c r="I78" s="46"/>
      <c r="J78" s="36"/>
      <c r="K78" s="45">
        <f t="shared" si="7"/>
      </c>
      <c r="L78" s="45"/>
      <c r="M78" s="6">
        <f t="shared" si="9"/>
      </c>
      <c r="N78" s="36"/>
      <c r="O78" s="8"/>
      <c r="P78" s="46"/>
      <c r="Q78" s="46"/>
      <c r="R78" s="47">
        <f t="shared" si="10"/>
      </c>
      <c r="S78" s="47"/>
      <c r="T78" s="48">
        <f t="shared" si="11"/>
      </c>
      <c r="U78" s="48"/>
    </row>
    <row r="79" spans="2:21" ht="13.5">
      <c r="B79" s="36">
        <v>71</v>
      </c>
      <c r="C79" s="45">
        <f t="shared" si="8"/>
      </c>
      <c r="D79" s="45"/>
      <c r="E79" s="36"/>
      <c r="F79" s="8"/>
      <c r="G79" s="36" t="s">
        <v>3</v>
      </c>
      <c r="H79" s="46"/>
      <c r="I79" s="46"/>
      <c r="J79" s="36"/>
      <c r="K79" s="45">
        <f t="shared" si="7"/>
      </c>
      <c r="L79" s="45"/>
      <c r="M79" s="6">
        <f t="shared" si="9"/>
      </c>
      <c r="N79" s="36"/>
      <c r="O79" s="8"/>
      <c r="P79" s="46"/>
      <c r="Q79" s="46"/>
      <c r="R79" s="47">
        <f t="shared" si="10"/>
      </c>
      <c r="S79" s="47"/>
      <c r="T79" s="48">
        <f t="shared" si="11"/>
      </c>
      <c r="U79" s="48"/>
    </row>
    <row r="80" spans="2:21" ht="13.5">
      <c r="B80" s="36">
        <v>72</v>
      </c>
      <c r="C80" s="45">
        <f t="shared" si="8"/>
      </c>
      <c r="D80" s="45"/>
      <c r="E80" s="36"/>
      <c r="F80" s="8"/>
      <c r="G80" s="36" t="s">
        <v>4</v>
      </c>
      <c r="H80" s="46"/>
      <c r="I80" s="46"/>
      <c r="J80" s="36"/>
      <c r="K80" s="45">
        <f t="shared" si="7"/>
      </c>
      <c r="L80" s="45"/>
      <c r="M80" s="6">
        <f t="shared" si="9"/>
      </c>
      <c r="N80" s="36"/>
      <c r="O80" s="8"/>
      <c r="P80" s="46"/>
      <c r="Q80" s="46"/>
      <c r="R80" s="47">
        <f t="shared" si="10"/>
      </c>
      <c r="S80" s="47"/>
      <c r="T80" s="48">
        <f t="shared" si="11"/>
      </c>
      <c r="U80" s="48"/>
    </row>
    <row r="81" spans="2:21" ht="13.5">
      <c r="B81" s="36">
        <v>73</v>
      </c>
      <c r="C81" s="45">
        <f t="shared" si="8"/>
      </c>
      <c r="D81" s="45"/>
      <c r="E81" s="36"/>
      <c r="F81" s="8"/>
      <c r="G81" s="36" t="s">
        <v>3</v>
      </c>
      <c r="H81" s="46"/>
      <c r="I81" s="46"/>
      <c r="J81" s="36"/>
      <c r="K81" s="45">
        <f t="shared" si="7"/>
      </c>
      <c r="L81" s="45"/>
      <c r="M81" s="6">
        <f t="shared" si="9"/>
      </c>
      <c r="N81" s="36"/>
      <c r="O81" s="8"/>
      <c r="P81" s="46"/>
      <c r="Q81" s="46"/>
      <c r="R81" s="47">
        <f t="shared" si="10"/>
      </c>
      <c r="S81" s="47"/>
      <c r="T81" s="48">
        <f t="shared" si="11"/>
      </c>
      <c r="U81" s="48"/>
    </row>
    <row r="82" spans="2:21" ht="13.5">
      <c r="B82" s="36">
        <v>74</v>
      </c>
      <c r="C82" s="45">
        <f t="shared" si="8"/>
      </c>
      <c r="D82" s="45"/>
      <c r="E82" s="36"/>
      <c r="F82" s="8"/>
      <c r="G82" s="36" t="s">
        <v>3</v>
      </c>
      <c r="H82" s="46"/>
      <c r="I82" s="46"/>
      <c r="J82" s="36"/>
      <c r="K82" s="45">
        <f t="shared" si="7"/>
      </c>
      <c r="L82" s="45"/>
      <c r="M82" s="6">
        <f t="shared" si="9"/>
      </c>
      <c r="N82" s="36"/>
      <c r="O82" s="8"/>
      <c r="P82" s="46"/>
      <c r="Q82" s="46"/>
      <c r="R82" s="47">
        <f t="shared" si="10"/>
      </c>
      <c r="S82" s="47"/>
      <c r="T82" s="48">
        <f t="shared" si="11"/>
      </c>
      <c r="U82" s="48"/>
    </row>
    <row r="83" spans="2:21" ht="13.5">
      <c r="B83" s="36">
        <v>75</v>
      </c>
      <c r="C83" s="45">
        <f t="shared" si="8"/>
      </c>
      <c r="D83" s="45"/>
      <c r="E83" s="36"/>
      <c r="F83" s="8"/>
      <c r="G83" s="36" t="s">
        <v>3</v>
      </c>
      <c r="H83" s="46"/>
      <c r="I83" s="46"/>
      <c r="J83" s="36"/>
      <c r="K83" s="45">
        <f t="shared" si="7"/>
      </c>
      <c r="L83" s="45"/>
      <c r="M83" s="6">
        <f t="shared" si="9"/>
      </c>
      <c r="N83" s="36"/>
      <c r="O83" s="8"/>
      <c r="P83" s="46"/>
      <c r="Q83" s="46"/>
      <c r="R83" s="47">
        <f t="shared" si="10"/>
      </c>
      <c r="S83" s="47"/>
      <c r="T83" s="48">
        <f t="shared" si="11"/>
      </c>
      <c r="U83" s="48"/>
    </row>
    <row r="84" spans="2:21" ht="13.5">
      <c r="B84" s="36">
        <v>76</v>
      </c>
      <c r="C84" s="45">
        <f t="shared" si="8"/>
      </c>
      <c r="D84" s="45"/>
      <c r="E84" s="36"/>
      <c r="F84" s="8"/>
      <c r="G84" s="36" t="s">
        <v>3</v>
      </c>
      <c r="H84" s="46"/>
      <c r="I84" s="46"/>
      <c r="J84" s="36"/>
      <c r="K84" s="45">
        <f t="shared" si="7"/>
      </c>
      <c r="L84" s="45"/>
      <c r="M84" s="6">
        <f t="shared" si="9"/>
      </c>
      <c r="N84" s="36"/>
      <c r="O84" s="8"/>
      <c r="P84" s="46"/>
      <c r="Q84" s="46"/>
      <c r="R84" s="47">
        <f t="shared" si="10"/>
      </c>
      <c r="S84" s="47"/>
      <c r="T84" s="48">
        <f t="shared" si="11"/>
      </c>
      <c r="U84" s="48"/>
    </row>
    <row r="85" spans="2:21" ht="13.5">
      <c r="B85" s="36">
        <v>77</v>
      </c>
      <c r="C85" s="45">
        <f t="shared" si="8"/>
      </c>
      <c r="D85" s="45"/>
      <c r="E85" s="36"/>
      <c r="F85" s="8"/>
      <c r="G85" s="36" t="s">
        <v>4</v>
      </c>
      <c r="H85" s="46"/>
      <c r="I85" s="46"/>
      <c r="J85" s="36"/>
      <c r="K85" s="45">
        <f t="shared" si="7"/>
      </c>
      <c r="L85" s="45"/>
      <c r="M85" s="6">
        <f t="shared" si="9"/>
      </c>
      <c r="N85" s="36"/>
      <c r="O85" s="8"/>
      <c r="P85" s="46"/>
      <c r="Q85" s="46"/>
      <c r="R85" s="47">
        <f t="shared" si="10"/>
      </c>
      <c r="S85" s="47"/>
      <c r="T85" s="48">
        <f t="shared" si="11"/>
      </c>
      <c r="U85" s="48"/>
    </row>
    <row r="86" spans="2:21" ht="13.5">
      <c r="B86" s="36">
        <v>78</v>
      </c>
      <c r="C86" s="45">
        <f t="shared" si="8"/>
      </c>
      <c r="D86" s="45"/>
      <c r="E86" s="36"/>
      <c r="F86" s="8"/>
      <c r="G86" s="36" t="s">
        <v>3</v>
      </c>
      <c r="H86" s="46"/>
      <c r="I86" s="46"/>
      <c r="J86" s="36"/>
      <c r="K86" s="45">
        <f t="shared" si="7"/>
      </c>
      <c r="L86" s="45"/>
      <c r="M86" s="6">
        <f t="shared" si="9"/>
      </c>
      <c r="N86" s="36"/>
      <c r="O86" s="8"/>
      <c r="P86" s="46"/>
      <c r="Q86" s="46"/>
      <c r="R86" s="47">
        <f t="shared" si="10"/>
      </c>
      <c r="S86" s="47"/>
      <c r="T86" s="48">
        <f t="shared" si="11"/>
      </c>
      <c r="U86" s="48"/>
    </row>
    <row r="87" spans="2:21" ht="13.5">
      <c r="B87" s="36">
        <v>79</v>
      </c>
      <c r="C87" s="45">
        <f t="shared" si="8"/>
      </c>
      <c r="D87" s="45"/>
      <c r="E87" s="36"/>
      <c r="F87" s="8"/>
      <c r="G87" s="36" t="s">
        <v>4</v>
      </c>
      <c r="H87" s="46"/>
      <c r="I87" s="46"/>
      <c r="J87" s="36"/>
      <c r="K87" s="45">
        <f t="shared" si="7"/>
      </c>
      <c r="L87" s="45"/>
      <c r="M87" s="6">
        <f t="shared" si="9"/>
      </c>
      <c r="N87" s="36"/>
      <c r="O87" s="8"/>
      <c r="P87" s="46"/>
      <c r="Q87" s="46"/>
      <c r="R87" s="47">
        <f t="shared" si="10"/>
      </c>
      <c r="S87" s="47"/>
      <c r="T87" s="48">
        <f t="shared" si="11"/>
      </c>
      <c r="U87" s="48"/>
    </row>
    <row r="88" spans="2:21" ht="13.5">
      <c r="B88" s="36">
        <v>80</v>
      </c>
      <c r="C88" s="45">
        <f t="shared" si="8"/>
      </c>
      <c r="D88" s="45"/>
      <c r="E88" s="36"/>
      <c r="F88" s="8"/>
      <c r="G88" s="36" t="s">
        <v>4</v>
      </c>
      <c r="H88" s="46"/>
      <c r="I88" s="46"/>
      <c r="J88" s="36"/>
      <c r="K88" s="45">
        <f t="shared" si="7"/>
      </c>
      <c r="L88" s="45"/>
      <c r="M88" s="6">
        <f t="shared" si="9"/>
      </c>
      <c r="N88" s="36"/>
      <c r="O88" s="8"/>
      <c r="P88" s="46"/>
      <c r="Q88" s="46"/>
      <c r="R88" s="47">
        <f t="shared" si="10"/>
      </c>
      <c r="S88" s="47"/>
      <c r="T88" s="48">
        <f t="shared" si="11"/>
      </c>
      <c r="U88" s="48"/>
    </row>
    <row r="89" spans="2:21" ht="13.5">
      <c r="B89" s="36">
        <v>81</v>
      </c>
      <c r="C89" s="45">
        <f t="shared" si="8"/>
      </c>
      <c r="D89" s="45"/>
      <c r="E89" s="36"/>
      <c r="F89" s="8"/>
      <c r="G89" s="36" t="s">
        <v>4</v>
      </c>
      <c r="H89" s="46"/>
      <c r="I89" s="46"/>
      <c r="J89" s="36"/>
      <c r="K89" s="45">
        <f t="shared" si="7"/>
      </c>
      <c r="L89" s="45"/>
      <c r="M89" s="6">
        <f t="shared" si="9"/>
      </c>
      <c r="N89" s="36"/>
      <c r="O89" s="8"/>
      <c r="P89" s="46"/>
      <c r="Q89" s="46"/>
      <c r="R89" s="47">
        <f t="shared" si="10"/>
      </c>
      <c r="S89" s="47"/>
      <c r="T89" s="48">
        <f t="shared" si="11"/>
      </c>
      <c r="U89" s="48"/>
    </row>
    <row r="90" spans="2:21" ht="13.5">
      <c r="B90" s="36">
        <v>82</v>
      </c>
      <c r="C90" s="45">
        <f t="shared" si="8"/>
      </c>
      <c r="D90" s="45"/>
      <c r="E90" s="36"/>
      <c r="F90" s="8"/>
      <c r="G90" s="36" t="s">
        <v>4</v>
      </c>
      <c r="H90" s="46"/>
      <c r="I90" s="46"/>
      <c r="J90" s="36"/>
      <c r="K90" s="45">
        <f t="shared" si="7"/>
      </c>
      <c r="L90" s="45"/>
      <c r="M90" s="6">
        <f t="shared" si="9"/>
      </c>
      <c r="N90" s="36"/>
      <c r="O90" s="8"/>
      <c r="P90" s="46"/>
      <c r="Q90" s="46"/>
      <c r="R90" s="47">
        <f t="shared" si="10"/>
      </c>
      <c r="S90" s="47"/>
      <c r="T90" s="48">
        <f t="shared" si="11"/>
      </c>
      <c r="U90" s="48"/>
    </row>
    <row r="91" spans="2:21" ht="13.5">
      <c r="B91" s="36">
        <v>83</v>
      </c>
      <c r="C91" s="45">
        <f t="shared" si="8"/>
      </c>
      <c r="D91" s="45"/>
      <c r="E91" s="36"/>
      <c r="F91" s="8"/>
      <c r="G91" s="36" t="s">
        <v>4</v>
      </c>
      <c r="H91" s="46"/>
      <c r="I91" s="46"/>
      <c r="J91" s="36"/>
      <c r="K91" s="45">
        <f t="shared" si="7"/>
      </c>
      <c r="L91" s="45"/>
      <c r="M91" s="6">
        <f t="shared" si="9"/>
      </c>
      <c r="N91" s="36"/>
      <c r="O91" s="8"/>
      <c r="P91" s="46"/>
      <c r="Q91" s="46"/>
      <c r="R91" s="47">
        <f t="shared" si="10"/>
      </c>
      <c r="S91" s="47"/>
      <c r="T91" s="48">
        <f t="shared" si="11"/>
      </c>
      <c r="U91" s="48"/>
    </row>
    <row r="92" spans="2:21" ht="13.5">
      <c r="B92" s="36">
        <v>84</v>
      </c>
      <c r="C92" s="45">
        <f t="shared" si="8"/>
      </c>
      <c r="D92" s="45"/>
      <c r="E92" s="36"/>
      <c r="F92" s="8"/>
      <c r="G92" s="36" t="s">
        <v>3</v>
      </c>
      <c r="H92" s="46"/>
      <c r="I92" s="46"/>
      <c r="J92" s="36"/>
      <c r="K92" s="45">
        <f t="shared" si="7"/>
      </c>
      <c r="L92" s="45"/>
      <c r="M92" s="6">
        <f t="shared" si="9"/>
      </c>
      <c r="N92" s="36"/>
      <c r="O92" s="8"/>
      <c r="P92" s="46"/>
      <c r="Q92" s="46"/>
      <c r="R92" s="47">
        <f t="shared" si="10"/>
      </c>
      <c r="S92" s="47"/>
      <c r="T92" s="48">
        <f t="shared" si="11"/>
      </c>
      <c r="U92" s="48"/>
    </row>
    <row r="93" spans="2:21" ht="13.5">
      <c r="B93" s="36">
        <v>85</v>
      </c>
      <c r="C93" s="45">
        <f t="shared" si="8"/>
      </c>
      <c r="D93" s="45"/>
      <c r="E93" s="36"/>
      <c r="F93" s="8"/>
      <c r="G93" s="36" t="s">
        <v>4</v>
      </c>
      <c r="H93" s="46"/>
      <c r="I93" s="46"/>
      <c r="J93" s="36"/>
      <c r="K93" s="45">
        <f t="shared" si="7"/>
      </c>
      <c r="L93" s="45"/>
      <c r="M93" s="6">
        <f t="shared" si="9"/>
      </c>
      <c r="N93" s="36"/>
      <c r="O93" s="8"/>
      <c r="P93" s="46"/>
      <c r="Q93" s="46"/>
      <c r="R93" s="47">
        <f t="shared" si="10"/>
      </c>
      <c r="S93" s="47"/>
      <c r="T93" s="48">
        <f t="shared" si="11"/>
      </c>
      <c r="U93" s="48"/>
    </row>
    <row r="94" spans="2:21" ht="13.5">
      <c r="B94" s="36">
        <v>86</v>
      </c>
      <c r="C94" s="45">
        <f t="shared" si="8"/>
      </c>
      <c r="D94" s="45"/>
      <c r="E94" s="36"/>
      <c r="F94" s="8"/>
      <c r="G94" s="36" t="s">
        <v>3</v>
      </c>
      <c r="H94" s="46"/>
      <c r="I94" s="46"/>
      <c r="J94" s="36"/>
      <c r="K94" s="45">
        <f t="shared" si="7"/>
      </c>
      <c r="L94" s="45"/>
      <c r="M94" s="6">
        <f t="shared" si="9"/>
      </c>
      <c r="N94" s="36"/>
      <c r="O94" s="8"/>
      <c r="P94" s="46"/>
      <c r="Q94" s="46"/>
      <c r="R94" s="47">
        <f t="shared" si="10"/>
      </c>
      <c r="S94" s="47"/>
      <c r="T94" s="48">
        <f t="shared" si="11"/>
      </c>
      <c r="U94" s="48"/>
    </row>
    <row r="95" spans="2:21" ht="13.5">
      <c r="B95" s="36">
        <v>87</v>
      </c>
      <c r="C95" s="45">
        <f t="shared" si="8"/>
      </c>
      <c r="D95" s="45"/>
      <c r="E95" s="36"/>
      <c r="F95" s="8"/>
      <c r="G95" s="36" t="s">
        <v>4</v>
      </c>
      <c r="H95" s="46"/>
      <c r="I95" s="46"/>
      <c r="J95" s="36"/>
      <c r="K95" s="45">
        <f t="shared" si="7"/>
      </c>
      <c r="L95" s="45"/>
      <c r="M95" s="6">
        <f t="shared" si="9"/>
      </c>
      <c r="N95" s="36"/>
      <c r="O95" s="8"/>
      <c r="P95" s="46"/>
      <c r="Q95" s="46"/>
      <c r="R95" s="47">
        <f t="shared" si="10"/>
      </c>
      <c r="S95" s="47"/>
      <c r="T95" s="48">
        <f t="shared" si="11"/>
      </c>
      <c r="U95" s="48"/>
    </row>
    <row r="96" spans="2:21" ht="13.5">
      <c r="B96" s="36">
        <v>88</v>
      </c>
      <c r="C96" s="45">
        <f t="shared" si="8"/>
      </c>
      <c r="D96" s="45"/>
      <c r="E96" s="36"/>
      <c r="F96" s="8"/>
      <c r="G96" s="36" t="s">
        <v>3</v>
      </c>
      <c r="H96" s="46"/>
      <c r="I96" s="46"/>
      <c r="J96" s="36"/>
      <c r="K96" s="45">
        <f t="shared" si="7"/>
      </c>
      <c r="L96" s="45"/>
      <c r="M96" s="6">
        <f t="shared" si="9"/>
      </c>
      <c r="N96" s="36"/>
      <c r="O96" s="8"/>
      <c r="P96" s="46"/>
      <c r="Q96" s="46"/>
      <c r="R96" s="47">
        <f t="shared" si="10"/>
      </c>
      <c r="S96" s="47"/>
      <c r="T96" s="48">
        <f t="shared" si="11"/>
      </c>
      <c r="U96" s="48"/>
    </row>
    <row r="97" spans="2:21" ht="13.5">
      <c r="B97" s="36">
        <v>89</v>
      </c>
      <c r="C97" s="45">
        <f t="shared" si="8"/>
      </c>
      <c r="D97" s="45"/>
      <c r="E97" s="36"/>
      <c r="F97" s="8"/>
      <c r="G97" s="36" t="s">
        <v>4</v>
      </c>
      <c r="H97" s="46"/>
      <c r="I97" s="46"/>
      <c r="J97" s="36"/>
      <c r="K97" s="45">
        <f t="shared" si="7"/>
      </c>
      <c r="L97" s="45"/>
      <c r="M97" s="6">
        <f t="shared" si="9"/>
      </c>
      <c r="N97" s="36"/>
      <c r="O97" s="8"/>
      <c r="P97" s="46"/>
      <c r="Q97" s="46"/>
      <c r="R97" s="47">
        <f t="shared" si="10"/>
      </c>
      <c r="S97" s="47"/>
      <c r="T97" s="48">
        <f t="shared" si="11"/>
      </c>
      <c r="U97" s="48"/>
    </row>
    <row r="98" spans="2:21" ht="13.5">
      <c r="B98" s="36">
        <v>90</v>
      </c>
      <c r="C98" s="45">
        <f t="shared" si="8"/>
      </c>
      <c r="D98" s="45"/>
      <c r="E98" s="36"/>
      <c r="F98" s="8"/>
      <c r="G98" s="36" t="s">
        <v>3</v>
      </c>
      <c r="H98" s="46"/>
      <c r="I98" s="46"/>
      <c r="J98" s="36"/>
      <c r="K98" s="45">
        <f t="shared" si="7"/>
      </c>
      <c r="L98" s="45"/>
      <c r="M98" s="6">
        <f t="shared" si="9"/>
      </c>
      <c r="N98" s="36"/>
      <c r="O98" s="8"/>
      <c r="P98" s="46"/>
      <c r="Q98" s="46"/>
      <c r="R98" s="47">
        <f t="shared" si="10"/>
      </c>
      <c r="S98" s="47"/>
      <c r="T98" s="48">
        <f t="shared" si="11"/>
      </c>
      <c r="U98" s="48"/>
    </row>
    <row r="99" spans="2:21" ht="13.5">
      <c r="B99" s="36">
        <v>91</v>
      </c>
      <c r="C99" s="45">
        <f t="shared" si="8"/>
      </c>
      <c r="D99" s="45"/>
      <c r="E99" s="36"/>
      <c r="F99" s="8"/>
      <c r="G99" s="36" t="s">
        <v>4</v>
      </c>
      <c r="H99" s="46"/>
      <c r="I99" s="46"/>
      <c r="J99" s="36"/>
      <c r="K99" s="45">
        <f t="shared" si="7"/>
      </c>
      <c r="L99" s="45"/>
      <c r="M99" s="6">
        <f t="shared" si="9"/>
      </c>
      <c r="N99" s="36"/>
      <c r="O99" s="8"/>
      <c r="P99" s="46"/>
      <c r="Q99" s="46"/>
      <c r="R99" s="47">
        <f t="shared" si="10"/>
      </c>
      <c r="S99" s="47"/>
      <c r="T99" s="48">
        <f t="shared" si="11"/>
      </c>
      <c r="U99" s="48"/>
    </row>
    <row r="100" spans="2:21" ht="13.5">
      <c r="B100" s="36">
        <v>92</v>
      </c>
      <c r="C100" s="45">
        <f t="shared" si="8"/>
      </c>
      <c r="D100" s="45"/>
      <c r="E100" s="36"/>
      <c r="F100" s="8"/>
      <c r="G100" s="36" t="s">
        <v>4</v>
      </c>
      <c r="H100" s="46"/>
      <c r="I100" s="46"/>
      <c r="J100" s="36"/>
      <c r="K100" s="45">
        <f t="shared" si="7"/>
      </c>
      <c r="L100" s="45"/>
      <c r="M100" s="6">
        <f t="shared" si="9"/>
      </c>
      <c r="N100" s="36"/>
      <c r="O100" s="8"/>
      <c r="P100" s="46"/>
      <c r="Q100" s="46"/>
      <c r="R100" s="47">
        <f t="shared" si="10"/>
      </c>
      <c r="S100" s="47"/>
      <c r="T100" s="48">
        <f t="shared" si="11"/>
      </c>
      <c r="U100" s="48"/>
    </row>
    <row r="101" spans="2:21" ht="13.5">
      <c r="B101" s="36">
        <v>93</v>
      </c>
      <c r="C101" s="45">
        <f t="shared" si="8"/>
      </c>
      <c r="D101" s="45"/>
      <c r="E101" s="36"/>
      <c r="F101" s="8"/>
      <c r="G101" s="36" t="s">
        <v>3</v>
      </c>
      <c r="H101" s="46"/>
      <c r="I101" s="46"/>
      <c r="J101" s="36"/>
      <c r="K101" s="45">
        <f t="shared" si="7"/>
      </c>
      <c r="L101" s="45"/>
      <c r="M101" s="6">
        <f t="shared" si="9"/>
      </c>
      <c r="N101" s="36"/>
      <c r="O101" s="8"/>
      <c r="P101" s="46"/>
      <c r="Q101" s="46"/>
      <c r="R101" s="47">
        <f t="shared" si="10"/>
      </c>
      <c r="S101" s="47"/>
      <c r="T101" s="48">
        <f t="shared" si="11"/>
      </c>
      <c r="U101" s="48"/>
    </row>
    <row r="102" spans="2:21" ht="13.5">
      <c r="B102" s="36">
        <v>94</v>
      </c>
      <c r="C102" s="45">
        <f t="shared" si="8"/>
      </c>
      <c r="D102" s="45"/>
      <c r="E102" s="36"/>
      <c r="F102" s="8"/>
      <c r="G102" s="36" t="s">
        <v>3</v>
      </c>
      <c r="H102" s="46"/>
      <c r="I102" s="46"/>
      <c r="J102" s="36"/>
      <c r="K102" s="45">
        <f t="shared" si="7"/>
      </c>
      <c r="L102" s="45"/>
      <c r="M102" s="6">
        <f t="shared" si="9"/>
      </c>
      <c r="N102" s="36"/>
      <c r="O102" s="8"/>
      <c r="P102" s="46"/>
      <c r="Q102" s="46"/>
      <c r="R102" s="47">
        <f t="shared" si="10"/>
      </c>
      <c r="S102" s="47"/>
      <c r="T102" s="48">
        <f t="shared" si="11"/>
      </c>
      <c r="U102" s="48"/>
    </row>
    <row r="103" spans="2:21" ht="13.5">
      <c r="B103" s="36">
        <v>95</v>
      </c>
      <c r="C103" s="45">
        <f t="shared" si="8"/>
      </c>
      <c r="D103" s="45"/>
      <c r="E103" s="36"/>
      <c r="F103" s="8"/>
      <c r="G103" s="36" t="s">
        <v>3</v>
      </c>
      <c r="H103" s="46"/>
      <c r="I103" s="46"/>
      <c r="J103" s="36"/>
      <c r="K103" s="45">
        <f t="shared" si="7"/>
      </c>
      <c r="L103" s="45"/>
      <c r="M103" s="6">
        <f t="shared" si="9"/>
      </c>
      <c r="N103" s="36"/>
      <c r="O103" s="8"/>
      <c r="P103" s="46"/>
      <c r="Q103" s="46"/>
      <c r="R103" s="47">
        <f t="shared" si="10"/>
      </c>
      <c r="S103" s="47"/>
      <c r="T103" s="48">
        <f t="shared" si="11"/>
      </c>
      <c r="U103" s="48"/>
    </row>
    <row r="104" spans="2:21" ht="13.5">
      <c r="B104" s="36">
        <v>96</v>
      </c>
      <c r="C104" s="45">
        <f t="shared" si="8"/>
      </c>
      <c r="D104" s="45"/>
      <c r="E104" s="36"/>
      <c r="F104" s="8"/>
      <c r="G104" s="36" t="s">
        <v>4</v>
      </c>
      <c r="H104" s="46"/>
      <c r="I104" s="46"/>
      <c r="J104" s="36"/>
      <c r="K104" s="45">
        <f t="shared" si="7"/>
      </c>
      <c r="L104" s="45"/>
      <c r="M104" s="6">
        <f t="shared" si="9"/>
      </c>
      <c r="N104" s="36"/>
      <c r="O104" s="8"/>
      <c r="P104" s="46"/>
      <c r="Q104" s="46"/>
      <c r="R104" s="47">
        <f t="shared" si="10"/>
      </c>
      <c r="S104" s="47"/>
      <c r="T104" s="48">
        <f t="shared" si="11"/>
      </c>
      <c r="U104" s="48"/>
    </row>
    <row r="105" spans="2:21" ht="13.5">
      <c r="B105" s="36">
        <v>97</v>
      </c>
      <c r="C105" s="45">
        <f t="shared" si="8"/>
      </c>
      <c r="D105" s="45"/>
      <c r="E105" s="36"/>
      <c r="F105" s="8"/>
      <c r="G105" s="36" t="s">
        <v>3</v>
      </c>
      <c r="H105" s="46"/>
      <c r="I105" s="46"/>
      <c r="J105" s="36"/>
      <c r="K105" s="45">
        <f t="shared" si="7"/>
      </c>
      <c r="L105" s="45"/>
      <c r="M105" s="6">
        <f t="shared" si="9"/>
      </c>
      <c r="N105" s="36"/>
      <c r="O105" s="8"/>
      <c r="P105" s="46"/>
      <c r="Q105" s="46"/>
      <c r="R105" s="47">
        <f t="shared" si="10"/>
      </c>
      <c r="S105" s="47"/>
      <c r="T105" s="48">
        <f t="shared" si="11"/>
      </c>
      <c r="U105" s="48"/>
    </row>
    <row r="106" spans="2:21" ht="13.5">
      <c r="B106" s="36">
        <v>98</v>
      </c>
      <c r="C106" s="45">
        <f t="shared" si="8"/>
      </c>
      <c r="D106" s="45"/>
      <c r="E106" s="36"/>
      <c r="F106" s="8"/>
      <c r="G106" s="36" t="s">
        <v>4</v>
      </c>
      <c r="H106" s="46"/>
      <c r="I106" s="46"/>
      <c r="J106" s="36"/>
      <c r="K106" s="45">
        <f t="shared" si="7"/>
      </c>
      <c r="L106" s="45"/>
      <c r="M106" s="6">
        <f t="shared" si="9"/>
      </c>
      <c r="N106" s="36"/>
      <c r="O106" s="8"/>
      <c r="P106" s="46"/>
      <c r="Q106" s="46"/>
      <c r="R106" s="47">
        <f t="shared" si="10"/>
      </c>
      <c r="S106" s="47"/>
      <c r="T106" s="48">
        <f t="shared" si="11"/>
      </c>
      <c r="U106" s="48"/>
    </row>
    <row r="107" spans="2:21" ht="13.5">
      <c r="B107" s="36">
        <v>99</v>
      </c>
      <c r="C107" s="45">
        <f t="shared" si="8"/>
      </c>
      <c r="D107" s="45"/>
      <c r="E107" s="36"/>
      <c r="F107" s="8"/>
      <c r="G107" s="36" t="s">
        <v>4</v>
      </c>
      <c r="H107" s="46"/>
      <c r="I107" s="46"/>
      <c r="J107" s="36"/>
      <c r="K107" s="45">
        <f t="shared" si="7"/>
      </c>
      <c r="L107" s="45"/>
      <c r="M107" s="6">
        <f t="shared" si="9"/>
      </c>
      <c r="N107" s="36"/>
      <c r="O107" s="8"/>
      <c r="P107" s="46"/>
      <c r="Q107" s="46"/>
      <c r="R107" s="47">
        <f t="shared" si="10"/>
      </c>
      <c r="S107" s="47"/>
      <c r="T107" s="48">
        <f t="shared" si="11"/>
      </c>
      <c r="U107" s="48"/>
    </row>
    <row r="108" spans="2:21" ht="13.5">
      <c r="B108" s="36">
        <v>100</v>
      </c>
      <c r="C108" s="45">
        <f t="shared" si="8"/>
      </c>
      <c r="D108" s="45"/>
      <c r="E108" s="36"/>
      <c r="F108" s="8"/>
      <c r="G108" s="36" t="s">
        <v>3</v>
      </c>
      <c r="H108" s="46"/>
      <c r="I108" s="46"/>
      <c r="J108" s="36"/>
      <c r="K108" s="45">
        <f t="shared" si="7"/>
      </c>
      <c r="L108" s="45"/>
      <c r="M108" s="6">
        <f t="shared" si="9"/>
      </c>
      <c r="N108" s="36"/>
      <c r="O108" s="8"/>
      <c r="P108" s="46"/>
      <c r="Q108" s="46"/>
      <c r="R108" s="47">
        <f t="shared" si="10"/>
      </c>
      <c r="S108" s="47"/>
      <c r="T108" s="48">
        <f t="shared" si="11"/>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9:G11 G14 G47:G108 G40 G38 G29:G30 G23:G25 G19:G20">
    <cfRule type="cellIs" priority="29" dxfId="52" operator="equal" stopIfTrue="1">
      <formula>"買"</formula>
    </cfRule>
    <cfRule type="cellIs" priority="30" dxfId="53" operator="equal" stopIfTrue="1">
      <formula>"売"</formula>
    </cfRule>
  </conditionalFormatting>
  <conditionalFormatting sqref="G12">
    <cfRule type="cellIs" priority="27" dxfId="52" operator="equal" stopIfTrue="1">
      <formula>"買"</formula>
    </cfRule>
    <cfRule type="cellIs" priority="28" dxfId="53" operator="equal" stopIfTrue="1">
      <formula>"売"</formula>
    </cfRule>
  </conditionalFormatting>
  <conditionalFormatting sqref="G13">
    <cfRule type="cellIs" priority="25" dxfId="52" operator="equal" stopIfTrue="1">
      <formula>"買"</formula>
    </cfRule>
    <cfRule type="cellIs" priority="26" dxfId="53" operator="equal" stopIfTrue="1">
      <formula>"売"</formula>
    </cfRule>
  </conditionalFormatting>
  <conditionalFormatting sqref="G46">
    <cfRule type="cellIs" priority="21" dxfId="52" operator="equal" stopIfTrue="1">
      <formula>"買"</formula>
    </cfRule>
    <cfRule type="cellIs" priority="22" dxfId="53" operator="equal" stopIfTrue="1">
      <formula>"売"</formula>
    </cfRule>
  </conditionalFormatting>
  <conditionalFormatting sqref="G41:G45">
    <cfRule type="cellIs" priority="19" dxfId="52" operator="equal" stopIfTrue="1">
      <formula>"買"</formula>
    </cfRule>
    <cfRule type="cellIs" priority="20" dxfId="53" operator="equal" stopIfTrue="1">
      <formula>"売"</formula>
    </cfRule>
  </conditionalFormatting>
  <conditionalFormatting sqref="G39">
    <cfRule type="cellIs" priority="17" dxfId="52" operator="equal" stopIfTrue="1">
      <formula>"買"</formula>
    </cfRule>
    <cfRule type="cellIs" priority="18" dxfId="53" operator="equal" stopIfTrue="1">
      <formula>"売"</formula>
    </cfRule>
  </conditionalFormatting>
  <conditionalFormatting sqref="G32:G37">
    <cfRule type="cellIs" priority="15" dxfId="52" operator="equal" stopIfTrue="1">
      <formula>"買"</formula>
    </cfRule>
    <cfRule type="cellIs" priority="16" dxfId="53" operator="equal" stopIfTrue="1">
      <formula>"売"</formula>
    </cfRule>
  </conditionalFormatting>
  <conditionalFormatting sqref="G31">
    <cfRule type="cellIs" priority="13" dxfId="52" operator="equal" stopIfTrue="1">
      <formula>"買"</formula>
    </cfRule>
    <cfRule type="cellIs" priority="14" dxfId="53" operator="equal" stopIfTrue="1">
      <formula>"売"</formula>
    </cfRule>
  </conditionalFormatting>
  <conditionalFormatting sqref="G26:G28">
    <cfRule type="cellIs" priority="11" dxfId="52" operator="equal" stopIfTrue="1">
      <formula>"買"</formula>
    </cfRule>
    <cfRule type="cellIs" priority="12" dxfId="53" operator="equal" stopIfTrue="1">
      <formula>"売"</formula>
    </cfRule>
  </conditionalFormatting>
  <conditionalFormatting sqref="G21:G22">
    <cfRule type="cellIs" priority="9" dxfId="52" operator="equal" stopIfTrue="1">
      <formula>"買"</formula>
    </cfRule>
    <cfRule type="cellIs" priority="10" dxfId="53" operator="equal" stopIfTrue="1">
      <formula>"売"</formula>
    </cfRule>
  </conditionalFormatting>
  <conditionalFormatting sqref="G18">
    <cfRule type="cellIs" priority="7" dxfId="52" operator="equal" stopIfTrue="1">
      <formula>"買"</formula>
    </cfRule>
    <cfRule type="cellIs" priority="8" dxfId="53" operator="equal" stopIfTrue="1">
      <formula>"売"</formula>
    </cfRule>
  </conditionalFormatting>
  <conditionalFormatting sqref="G17">
    <cfRule type="cellIs" priority="5" dxfId="52" operator="equal" stopIfTrue="1">
      <formula>"買"</formula>
    </cfRule>
    <cfRule type="cellIs" priority="6" dxfId="53" operator="equal" stopIfTrue="1">
      <formula>"売"</formula>
    </cfRule>
  </conditionalFormatting>
  <conditionalFormatting sqref="G16">
    <cfRule type="cellIs" priority="3" dxfId="52" operator="equal" stopIfTrue="1">
      <formula>"買"</formula>
    </cfRule>
    <cfRule type="cellIs" priority="4" dxfId="53" operator="equal" stopIfTrue="1">
      <formula>"売"</formula>
    </cfRule>
  </conditionalFormatting>
  <conditionalFormatting sqref="G15">
    <cfRule type="cellIs" priority="1" dxfId="52" operator="equal" stopIfTrue="1">
      <formula>"買"</formula>
    </cfRule>
    <cfRule type="cellIs" priority="2" dxfId="5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51"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79" t="s">
        <v>5</v>
      </c>
      <c r="C2" s="79"/>
      <c r="D2" s="82" t="s">
        <v>48</v>
      </c>
      <c r="E2" s="82"/>
      <c r="F2" s="79" t="s">
        <v>6</v>
      </c>
      <c r="G2" s="79"/>
      <c r="H2" s="82" t="s">
        <v>49</v>
      </c>
      <c r="I2" s="82"/>
      <c r="J2" s="79" t="s">
        <v>7</v>
      </c>
      <c r="K2" s="79"/>
      <c r="L2" s="76">
        <f>C9</f>
        <v>1000000</v>
      </c>
      <c r="M2" s="82"/>
      <c r="N2" s="79" t="s">
        <v>8</v>
      </c>
      <c r="O2" s="79"/>
      <c r="P2" s="76" t="e">
        <f>C108+R108</f>
        <v>#VALUE!</v>
      </c>
      <c r="Q2" s="82"/>
      <c r="R2" s="1"/>
      <c r="S2" s="1"/>
      <c r="T2" s="1"/>
    </row>
    <row r="3" spans="2:19" ht="57" customHeight="1">
      <c r="B3" s="79" t="s">
        <v>9</v>
      </c>
      <c r="C3" s="79"/>
      <c r="D3" s="84" t="s">
        <v>38</v>
      </c>
      <c r="E3" s="84"/>
      <c r="F3" s="84"/>
      <c r="G3" s="84"/>
      <c r="H3" s="84"/>
      <c r="I3" s="84"/>
      <c r="J3" s="79" t="s">
        <v>10</v>
      </c>
      <c r="K3" s="79"/>
      <c r="L3" s="84" t="s">
        <v>35</v>
      </c>
      <c r="M3" s="85"/>
      <c r="N3" s="85"/>
      <c r="O3" s="85"/>
      <c r="P3" s="85"/>
      <c r="Q3" s="85"/>
      <c r="R3" s="1"/>
      <c r="S3" s="1"/>
    </row>
    <row r="4" spans="2:20" ht="13.5">
      <c r="B4" s="79" t="s">
        <v>11</v>
      </c>
      <c r="C4" s="79"/>
      <c r="D4" s="77">
        <f>SUM($R$9:$S$993)</f>
        <v>16427286</v>
      </c>
      <c r="E4" s="77"/>
      <c r="F4" s="79" t="s">
        <v>12</v>
      </c>
      <c r="G4" s="79"/>
      <c r="H4" s="83">
        <f>SUM($T$9:$U$108)</f>
        <v>2525.000000000002</v>
      </c>
      <c r="I4" s="82"/>
      <c r="J4" s="75" t="s">
        <v>13</v>
      </c>
      <c r="K4" s="75"/>
      <c r="L4" s="76">
        <f>MAX($C$9:$D$990)-C9</f>
        <v>16427286</v>
      </c>
      <c r="M4" s="76"/>
      <c r="N4" s="75" t="s">
        <v>14</v>
      </c>
      <c r="O4" s="75"/>
      <c r="P4" s="77">
        <f>MIN($C$9:$D$990)-C9</f>
        <v>0</v>
      </c>
      <c r="Q4" s="77"/>
      <c r="R4" s="1"/>
      <c r="S4" s="1"/>
      <c r="T4" s="1"/>
    </row>
    <row r="5" spans="2:20" ht="13.5">
      <c r="B5" s="40" t="s">
        <v>15</v>
      </c>
      <c r="C5" s="2">
        <f>COUNTIF($R$9:$R$990,"&gt;0")</f>
        <v>28</v>
      </c>
      <c r="D5" s="41" t="s">
        <v>16</v>
      </c>
      <c r="E5" s="16">
        <f>COUNTIF($R$9:$R$990,"&lt;0")</f>
        <v>16</v>
      </c>
      <c r="F5" s="41" t="s">
        <v>17</v>
      </c>
      <c r="G5" s="2">
        <f>COUNTIF($R$9:$R$990,"=0")</f>
        <v>0</v>
      </c>
      <c r="H5" s="41" t="s">
        <v>18</v>
      </c>
      <c r="I5" s="3">
        <f>C5/SUM(C5,E5,G5)</f>
        <v>0.6363636363636364</v>
      </c>
      <c r="J5" s="78" t="s">
        <v>19</v>
      </c>
      <c r="K5" s="79"/>
      <c r="L5" s="80"/>
      <c r="M5" s="81"/>
      <c r="N5" s="18" t="s">
        <v>20</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62" t="s">
        <v>21</v>
      </c>
      <c r="C7" s="64" t="s">
        <v>22</v>
      </c>
      <c r="D7" s="65"/>
      <c r="E7" s="68" t="s">
        <v>23</v>
      </c>
      <c r="F7" s="69"/>
      <c r="G7" s="69"/>
      <c r="H7" s="69"/>
      <c r="I7" s="57"/>
      <c r="J7" s="70" t="s">
        <v>24</v>
      </c>
      <c r="K7" s="71"/>
      <c r="L7" s="59"/>
      <c r="M7" s="72" t="s">
        <v>25</v>
      </c>
      <c r="N7" s="73" t="s">
        <v>26</v>
      </c>
      <c r="O7" s="74"/>
      <c r="P7" s="74"/>
      <c r="Q7" s="61"/>
      <c r="R7" s="55" t="s">
        <v>27</v>
      </c>
      <c r="S7" s="55"/>
      <c r="T7" s="55"/>
      <c r="U7" s="55"/>
    </row>
    <row r="8" spans="2:21" ht="13.5">
      <c r="B8" s="63"/>
      <c r="C8" s="66"/>
      <c r="D8" s="67"/>
      <c r="E8" s="19" t="s">
        <v>28</v>
      </c>
      <c r="F8" s="19" t="s">
        <v>29</v>
      </c>
      <c r="G8" s="19" t="s">
        <v>30</v>
      </c>
      <c r="H8" s="56" t="s">
        <v>31</v>
      </c>
      <c r="I8" s="57"/>
      <c r="J8" s="4" t="s">
        <v>32</v>
      </c>
      <c r="K8" s="58" t="s">
        <v>33</v>
      </c>
      <c r="L8" s="59"/>
      <c r="M8" s="72"/>
      <c r="N8" s="5" t="s">
        <v>28</v>
      </c>
      <c r="O8" s="5" t="s">
        <v>29</v>
      </c>
      <c r="P8" s="60" t="s">
        <v>31</v>
      </c>
      <c r="Q8" s="61"/>
      <c r="R8" s="55" t="s">
        <v>34</v>
      </c>
      <c r="S8" s="55"/>
      <c r="T8" s="55" t="s">
        <v>32</v>
      </c>
      <c r="U8" s="55"/>
    </row>
    <row r="9" spans="2:21" ht="13.5">
      <c r="B9" s="39">
        <v>1</v>
      </c>
      <c r="C9" s="45">
        <v>1000000</v>
      </c>
      <c r="D9" s="45"/>
      <c r="E9" s="39">
        <v>2013</v>
      </c>
      <c r="F9" s="8">
        <v>42365</v>
      </c>
      <c r="G9" s="39" t="s">
        <v>4</v>
      </c>
      <c r="H9" s="46">
        <v>104.85</v>
      </c>
      <c r="I9" s="46"/>
      <c r="J9" s="39">
        <v>21</v>
      </c>
      <c r="K9" s="45">
        <f aca="true" t="shared" si="0" ref="K9:K72">IF(F9="","",C9*0.03)</f>
        <v>30000</v>
      </c>
      <c r="L9" s="45"/>
      <c r="M9" s="6">
        <f>IF(J9="","",ROUNDDOWN(K9/(J9/100)/100000,2))</f>
        <v>1.42</v>
      </c>
      <c r="N9" s="39">
        <v>2013</v>
      </c>
      <c r="O9" s="8">
        <v>42369</v>
      </c>
      <c r="P9" s="46">
        <v>104.97</v>
      </c>
      <c r="Q9" s="46"/>
      <c r="R9" s="47">
        <f>IF(O9="","",ROUNDDOWN((IF(G9="売",H9-P9,P9-H9))*M9*10000000/100,0))</f>
        <v>17040</v>
      </c>
      <c r="S9" s="47"/>
      <c r="T9" s="48">
        <f>IF(O9="","",IF(R9&lt;0,J9*(-1),IF(G9="買",(P9-H9)*100,(H9-P9)*100)))</f>
        <v>12.000000000000455</v>
      </c>
      <c r="U9" s="48"/>
    </row>
    <row r="10" spans="2:21" ht="13.5">
      <c r="B10" s="39">
        <v>2</v>
      </c>
      <c r="C10" s="45">
        <f>IF(R9="","",C9+R9)</f>
        <v>1017040</v>
      </c>
      <c r="D10" s="45"/>
      <c r="E10" s="39">
        <v>2014</v>
      </c>
      <c r="F10" s="8">
        <v>42026</v>
      </c>
      <c r="G10" s="39" t="s">
        <v>4</v>
      </c>
      <c r="H10" s="46">
        <v>104.57</v>
      </c>
      <c r="I10" s="46"/>
      <c r="J10" s="39">
        <v>60</v>
      </c>
      <c r="K10" s="45">
        <f t="shared" si="0"/>
        <v>30511.199999999997</v>
      </c>
      <c r="L10" s="45"/>
      <c r="M10" s="6">
        <f aca="true" t="shared" si="1" ref="M10:M73">IF(J10="","",ROUNDDOWN(K10/(J10/100)/100000,2))</f>
        <v>0.5</v>
      </c>
      <c r="N10" s="39">
        <v>2014</v>
      </c>
      <c r="O10" s="8">
        <v>42027</v>
      </c>
      <c r="P10" s="46">
        <v>104.38</v>
      </c>
      <c r="Q10" s="46"/>
      <c r="R10" s="47">
        <f aca="true" t="shared" si="2" ref="R10:R73">IF(O10="","",ROUNDDOWN((IF(G10="売",H10-P10,P10-H10))*M10*10000000/100,0))</f>
        <v>-9499</v>
      </c>
      <c r="S10" s="47"/>
      <c r="T10" s="48">
        <f aca="true" t="shared" si="3" ref="T10:T73">IF(O10="","",IF(R10&lt;0,J10*(-1),IF(G10="買",(P10-H10)*100,(H10-P10)*100)))</f>
        <v>-60</v>
      </c>
      <c r="U10" s="48"/>
    </row>
    <row r="11" spans="2:21" ht="13.5">
      <c r="B11" s="39">
        <v>3</v>
      </c>
      <c r="C11" s="45">
        <f>IF(R10="","",C10+R10)</f>
        <v>1007541</v>
      </c>
      <c r="D11" s="45"/>
      <c r="E11" s="39">
        <v>2014</v>
      </c>
      <c r="F11" s="8">
        <v>42038</v>
      </c>
      <c r="G11" s="39" t="s">
        <v>3</v>
      </c>
      <c r="H11" s="49">
        <v>102.22</v>
      </c>
      <c r="I11" s="50"/>
      <c r="J11" s="39">
        <v>20</v>
      </c>
      <c r="K11" s="45">
        <f t="shared" si="0"/>
        <v>30226.23</v>
      </c>
      <c r="L11" s="45"/>
      <c r="M11" s="6">
        <f t="shared" si="1"/>
        <v>1.51</v>
      </c>
      <c r="N11" s="39">
        <v>2014</v>
      </c>
      <c r="O11" s="8">
        <v>42039</v>
      </c>
      <c r="P11" s="49">
        <v>101.38</v>
      </c>
      <c r="Q11" s="50"/>
      <c r="R11" s="47">
        <f t="shared" si="2"/>
        <v>126840</v>
      </c>
      <c r="S11" s="47"/>
      <c r="T11" s="48">
        <f t="shared" si="3"/>
        <v>84.00000000000034</v>
      </c>
      <c r="U11" s="48"/>
    </row>
    <row r="12" spans="2:21" ht="13.5">
      <c r="B12" s="39">
        <v>4</v>
      </c>
      <c r="C12" s="45">
        <f aca="true" t="shared" si="4" ref="C12:C17">IF(R11="","",C11+R11)</f>
        <v>1134381</v>
      </c>
      <c r="D12" s="45"/>
      <c r="E12" s="39">
        <v>2014</v>
      </c>
      <c r="F12" s="8">
        <v>42046</v>
      </c>
      <c r="G12" s="39" t="s">
        <v>4</v>
      </c>
      <c r="H12" s="49">
        <v>102.43</v>
      </c>
      <c r="I12" s="50"/>
      <c r="J12" s="39">
        <v>23</v>
      </c>
      <c r="K12" s="45">
        <f t="shared" si="0"/>
        <v>34031.43</v>
      </c>
      <c r="L12" s="45"/>
      <c r="M12" s="6">
        <f t="shared" si="1"/>
        <v>1.47</v>
      </c>
      <c r="N12" s="39">
        <v>2014</v>
      </c>
      <c r="O12" s="8">
        <v>42046</v>
      </c>
      <c r="P12" s="49">
        <v>102.2</v>
      </c>
      <c r="Q12" s="50"/>
      <c r="R12" s="47">
        <f t="shared" si="2"/>
        <v>-33810</v>
      </c>
      <c r="S12" s="47"/>
      <c r="T12" s="48">
        <f t="shared" si="3"/>
        <v>-23</v>
      </c>
      <c r="U12" s="48"/>
    </row>
    <row r="13" spans="2:21" ht="13.5">
      <c r="B13" s="39">
        <v>5</v>
      </c>
      <c r="C13" s="45">
        <f t="shared" si="4"/>
        <v>1100571</v>
      </c>
      <c r="D13" s="45"/>
      <c r="E13" s="39">
        <v>2014</v>
      </c>
      <c r="F13" s="8">
        <v>42049</v>
      </c>
      <c r="G13" s="39" t="s">
        <v>3</v>
      </c>
      <c r="H13" s="49">
        <v>102.13</v>
      </c>
      <c r="I13" s="50"/>
      <c r="J13" s="39">
        <v>28</v>
      </c>
      <c r="K13" s="45">
        <f t="shared" si="0"/>
        <v>33017.13</v>
      </c>
      <c r="L13" s="45"/>
      <c r="M13" s="6">
        <f t="shared" si="1"/>
        <v>1.17</v>
      </c>
      <c r="N13" s="39">
        <v>2014</v>
      </c>
      <c r="O13" s="8">
        <v>42052</v>
      </c>
      <c r="P13" s="46">
        <v>101.83</v>
      </c>
      <c r="Q13" s="50"/>
      <c r="R13" s="47">
        <f t="shared" si="2"/>
        <v>35099</v>
      </c>
      <c r="S13" s="47"/>
      <c r="T13" s="48">
        <f t="shared" si="3"/>
        <v>29.999999999999716</v>
      </c>
      <c r="U13" s="48"/>
    </row>
    <row r="14" spans="2:21" ht="13.5">
      <c r="B14" s="39">
        <v>6</v>
      </c>
      <c r="C14" s="45">
        <f t="shared" si="4"/>
        <v>1135670</v>
      </c>
      <c r="D14" s="45"/>
      <c r="E14" s="39">
        <v>2014</v>
      </c>
      <c r="F14" s="8">
        <v>42061</v>
      </c>
      <c r="G14" s="39" t="s">
        <v>3</v>
      </c>
      <c r="H14" s="49">
        <v>102.26</v>
      </c>
      <c r="I14" s="50"/>
      <c r="J14" s="39">
        <v>15</v>
      </c>
      <c r="K14" s="45">
        <f t="shared" si="0"/>
        <v>34070.1</v>
      </c>
      <c r="L14" s="45"/>
      <c r="M14" s="6">
        <f t="shared" si="1"/>
        <v>2.27</v>
      </c>
      <c r="N14" s="39">
        <v>2014</v>
      </c>
      <c r="O14" s="8">
        <v>42061</v>
      </c>
      <c r="P14" s="49">
        <v>102.41</v>
      </c>
      <c r="Q14" s="50"/>
      <c r="R14" s="47">
        <f t="shared" si="2"/>
        <v>-34049</v>
      </c>
      <c r="S14" s="47"/>
      <c r="T14" s="48">
        <f t="shared" si="3"/>
        <v>-15</v>
      </c>
      <c r="U14" s="48"/>
    </row>
    <row r="15" spans="2:21" ht="13.5">
      <c r="B15" s="39">
        <v>7</v>
      </c>
      <c r="C15" s="45">
        <f t="shared" si="4"/>
        <v>1101621</v>
      </c>
      <c r="D15" s="45"/>
      <c r="E15" s="39">
        <v>2014</v>
      </c>
      <c r="F15" s="8">
        <v>42074</v>
      </c>
      <c r="G15" s="39" t="s">
        <v>4</v>
      </c>
      <c r="H15" s="46">
        <v>103.3</v>
      </c>
      <c r="I15" s="46"/>
      <c r="J15" s="39">
        <v>15</v>
      </c>
      <c r="K15" s="45">
        <f t="shared" si="0"/>
        <v>33048.63</v>
      </c>
      <c r="L15" s="45"/>
      <c r="M15" s="6">
        <f t="shared" si="1"/>
        <v>2.2</v>
      </c>
      <c r="N15" s="39">
        <v>2014</v>
      </c>
      <c r="O15" s="8">
        <v>42074</v>
      </c>
      <c r="P15" s="46">
        <v>103.15</v>
      </c>
      <c r="Q15" s="46"/>
      <c r="R15" s="47">
        <f t="shared" si="2"/>
        <v>-32999</v>
      </c>
      <c r="S15" s="47"/>
      <c r="T15" s="48">
        <f t="shared" si="3"/>
        <v>-15</v>
      </c>
      <c r="U15" s="48"/>
    </row>
    <row r="16" spans="2:21" ht="13.5">
      <c r="B16" s="39">
        <v>8</v>
      </c>
      <c r="C16" s="45">
        <f t="shared" si="4"/>
        <v>1068622</v>
      </c>
      <c r="D16" s="45"/>
      <c r="E16" s="39">
        <v>2014</v>
      </c>
      <c r="F16" s="8">
        <v>42082</v>
      </c>
      <c r="G16" s="39" t="s">
        <v>4</v>
      </c>
      <c r="H16" s="46">
        <v>101.61</v>
      </c>
      <c r="I16" s="46"/>
      <c r="J16" s="39">
        <v>13</v>
      </c>
      <c r="K16" s="45">
        <f t="shared" si="0"/>
        <v>32058.66</v>
      </c>
      <c r="L16" s="45"/>
      <c r="M16" s="6">
        <f t="shared" si="1"/>
        <v>2.46</v>
      </c>
      <c r="N16" s="39">
        <v>2014</v>
      </c>
      <c r="O16" s="8">
        <v>42084</v>
      </c>
      <c r="P16" s="46">
        <v>102.2</v>
      </c>
      <c r="Q16" s="46"/>
      <c r="R16" s="47">
        <f t="shared" si="2"/>
        <v>145140</v>
      </c>
      <c r="S16" s="47"/>
      <c r="T16" s="48">
        <f t="shared" si="3"/>
        <v>59.00000000000034</v>
      </c>
      <c r="U16" s="48"/>
    </row>
    <row r="17" spans="2:21" ht="13.5">
      <c r="B17" s="39">
        <v>9</v>
      </c>
      <c r="C17" s="45">
        <f t="shared" si="4"/>
        <v>1213762</v>
      </c>
      <c r="D17" s="45"/>
      <c r="E17" s="39">
        <v>2014</v>
      </c>
      <c r="F17" s="8">
        <v>42105</v>
      </c>
      <c r="G17" s="39" t="s">
        <v>3</v>
      </c>
      <c r="H17" s="46">
        <v>101.58</v>
      </c>
      <c r="I17" s="46"/>
      <c r="J17" s="39">
        <v>30</v>
      </c>
      <c r="K17" s="45">
        <f t="shared" si="0"/>
        <v>36412.86</v>
      </c>
      <c r="L17" s="45"/>
      <c r="M17" s="6">
        <f t="shared" si="1"/>
        <v>1.21</v>
      </c>
      <c r="N17" s="39">
        <v>2014</v>
      </c>
      <c r="O17" s="8">
        <v>42108</v>
      </c>
      <c r="P17" s="46">
        <v>101.88</v>
      </c>
      <c r="Q17" s="46"/>
      <c r="R17" s="47">
        <f t="shared" si="2"/>
        <v>-36299</v>
      </c>
      <c r="S17" s="47"/>
      <c r="T17" s="48">
        <f t="shared" si="3"/>
        <v>-30</v>
      </c>
      <c r="U17" s="48"/>
    </row>
    <row r="18" spans="2:21" ht="13.5">
      <c r="B18" s="39">
        <v>10</v>
      </c>
      <c r="C18" s="45">
        <f aca="true" t="shared" si="5" ref="C18:C81">IF(R17="","",C17+R17)</f>
        <v>1177463</v>
      </c>
      <c r="D18" s="45"/>
      <c r="E18" s="39">
        <v>2014</v>
      </c>
      <c r="F18" s="8">
        <v>42109</v>
      </c>
      <c r="G18" s="39" t="s">
        <v>4</v>
      </c>
      <c r="H18" s="46">
        <v>101.86</v>
      </c>
      <c r="I18" s="46"/>
      <c r="J18" s="39">
        <v>20</v>
      </c>
      <c r="K18" s="45">
        <f t="shared" si="0"/>
        <v>35323.89</v>
      </c>
      <c r="L18" s="45"/>
      <c r="M18" s="6">
        <f t="shared" si="1"/>
        <v>1.76</v>
      </c>
      <c r="N18" s="39">
        <v>2014</v>
      </c>
      <c r="O18" s="8">
        <v>42108</v>
      </c>
      <c r="P18" s="46">
        <v>101.66</v>
      </c>
      <c r="Q18" s="46"/>
      <c r="R18" s="47">
        <f t="shared" si="2"/>
        <v>-35200</v>
      </c>
      <c r="S18" s="47"/>
      <c r="T18" s="48">
        <f t="shared" si="3"/>
        <v>-20</v>
      </c>
      <c r="U18" s="48"/>
    </row>
    <row r="19" spans="2:21" ht="13.5">
      <c r="B19" s="39">
        <v>11</v>
      </c>
      <c r="C19" s="45">
        <f t="shared" si="5"/>
        <v>1142263</v>
      </c>
      <c r="D19" s="45"/>
      <c r="E19" s="39">
        <v>2014</v>
      </c>
      <c r="F19" s="8">
        <v>42130</v>
      </c>
      <c r="G19" s="39" t="s">
        <v>3</v>
      </c>
      <c r="H19" s="46">
        <v>102.1</v>
      </c>
      <c r="I19" s="46"/>
      <c r="J19" s="39">
        <v>9</v>
      </c>
      <c r="K19" s="45">
        <f t="shared" si="0"/>
        <v>34267.89</v>
      </c>
      <c r="L19" s="45"/>
      <c r="M19" s="6">
        <f t="shared" si="1"/>
        <v>3.8</v>
      </c>
      <c r="N19" s="39">
        <v>2014</v>
      </c>
      <c r="O19" s="8">
        <v>42131</v>
      </c>
      <c r="P19" s="46">
        <v>101.77</v>
      </c>
      <c r="Q19" s="46"/>
      <c r="R19" s="47">
        <f t="shared" si="2"/>
        <v>125399</v>
      </c>
      <c r="S19" s="47"/>
      <c r="T19" s="48">
        <f t="shared" si="3"/>
        <v>32.99999999999983</v>
      </c>
      <c r="U19" s="48"/>
    </row>
    <row r="20" spans="2:21" ht="13.5">
      <c r="B20" s="39">
        <v>12</v>
      </c>
      <c r="C20" s="45">
        <f t="shared" si="5"/>
        <v>1267662</v>
      </c>
      <c r="D20" s="45"/>
      <c r="E20" s="39">
        <v>2014</v>
      </c>
      <c r="F20" s="8">
        <v>42133</v>
      </c>
      <c r="G20" s="39" t="s">
        <v>4</v>
      </c>
      <c r="H20" s="46">
        <v>101.82</v>
      </c>
      <c r="I20" s="46"/>
      <c r="J20" s="39">
        <v>20</v>
      </c>
      <c r="K20" s="45">
        <f t="shared" si="0"/>
        <v>38029.86</v>
      </c>
      <c r="L20" s="45"/>
      <c r="M20" s="6">
        <f t="shared" si="1"/>
        <v>1.9</v>
      </c>
      <c r="N20" s="39">
        <v>2014</v>
      </c>
      <c r="O20" s="8">
        <v>42138</v>
      </c>
      <c r="P20" s="46">
        <v>102.01</v>
      </c>
      <c r="Q20" s="46"/>
      <c r="R20" s="47">
        <f t="shared" si="2"/>
        <v>36100</v>
      </c>
      <c r="S20" s="47"/>
      <c r="T20" s="48">
        <f t="shared" si="3"/>
        <v>19.000000000001194</v>
      </c>
      <c r="U20" s="48"/>
    </row>
    <row r="21" spans="2:21" ht="13.5">
      <c r="B21" s="39">
        <v>13</v>
      </c>
      <c r="C21" s="45">
        <f t="shared" si="5"/>
        <v>1303762</v>
      </c>
      <c r="D21" s="45"/>
      <c r="E21" s="39">
        <v>2014</v>
      </c>
      <c r="F21" s="8">
        <v>42139</v>
      </c>
      <c r="G21" s="39" t="s">
        <v>3</v>
      </c>
      <c r="H21" s="46">
        <v>101.81</v>
      </c>
      <c r="I21" s="46"/>
      <c r="J21" s="39">
        <v>31</v>
      </c>
      <c r="K21" s="45">
        <f t="shared" si="0"/>
        <v>39112.86</v>
      </c>
      <c r="L21" s="45"/>
      <c r="M21" s="6">
        <f t="shared" si="1"/>
        <v>1.26</v>
      </c>
      <c r="N21" s="39">
        <v>2014</v>
      </c>
      <c r="O21" s="8">
        <v>42145</v>
      </c>
      <c r="P21" s="46">
        <v>101.4</v>
      </c>
      <c r="Q21" s="46"/>
      <c r="R21" s="47">
        <f t="shared" si="2"/>
        <v>51659</v>
      </c>
      <c r="S21" s="47"/>
      <c r="T21" s="48">
        <f t="shared" si="3"/>
        <v>40.99999999999966</v>
      </c>
      <c r="U21" s="48"/>
    </row>
    <row r="22" spans="2:21" ht="13.5">
      <c r="B22" s="39">
        <v>14</v>
      </c>
      <c r="C22" s="45">
        <f t="shared" si="5"/>
        <v>1355421</v>
      </c>
      <c r="D22" s="45"/>
      <c r="E22" s="39">
        <v>2014</v>
      </c>
      <c r="F22" s="8">
        <v>42147</v>
      </c>
      <c r="G22" s="39" t="s">
        <v>4</v>
      </c>
      <c r="H22" s="46">
        <v>101.83</v>
      </c>
      <c r="I22" s="46"/>
      <c r="J22" s="39">
        <v>24</v>
      </c>
      <c r="K22" s="45">
        <f t="shared" si="0"/>
        <v>40662.63</v>
      </c>
      <c r="L22" s="45"/>
      <c r="M22" s="6">
        <f t="shared" si="1"/>
        <v>1.69</v>
      </c>
      <c r="N22" s="39">
        <v>2014</v>
      </c>
      <c r="O22" s="8">
        <v>42150</v>
      </c>
      <c r="P22" s="46">
        <v>101.86</v>
      </c>
      <c r="Q22" s="46"/>
      <c r="R22" s="47">
        <f t="shared" si="2"/>
        <v>5070</v>
      </c>
      <c r="S22" s="47"/>
      <c r="T22" s="48">
        <f t="shared" si="3"/>
        <v>3.0000000000001137</v>
      </c>
      <c r="U22" s="48"/>
    </row>
    <row r="23" spans="2:21" ht="13.5">
      <c r="B23" s="39">
        <v>15</v>
      </c>
      <c r="C23" s="45">
        <f t="shared" si="5"/>
        <v>1360491</v>
      </c>
      <c r="D23" s="45"/>
      <c r="E23" s="39">
        <v>2014</v>
      </c>
      <c r="F23" s="8">
        <v>42166</v>
      </c>
      <c r="G23" s="39" t="s">
        <v>3</v>
      </c>
      <c r="H23" s="46">
        <v>102.22</v>
      </c>
      <c r="I23" s="46"/>
      <c r="J23" s="39">
        <v>15</v>
      </c>
      <c r="K23" s="45">
        <f t="shared" si="0"/>
        <v>40814.729999999996</v>
      </c>
      <c r="L23" s="45"/>
      <c r="M23" s="6">
        <f t="shared" si="1"/>
        <v>2.72</v>
      </c>
      <c r="N23" s="39">
        <v>2014</v>
      </c>
      <c r="O23" s="8">
        <v>42168</v>
      </c>
      <c r="P23" s="46">
        <v>101.89</v>
      </c>
      <c r="Q23" s="46"/>
      <c r="R23" s="47">
        <f t="shared" si="2"/>
        <v>89759</v>
      </c>
      <c r="S23" s="47"/>
      <c r="T23" s="48">
        <f t="shared" si="3"/>
        <v>32.99999999999983</v>
      </c>
      <c r="U23" s="48"/>
    </row>
    <row r="24" spans="2:21" ht="13.5">
      <c r="B24" s="39">
        <v>16</v>
      </c>
      <c r="C24" s="45">
        <f t="shared" si="5"/>
        <v>1450250</v>
      </c>
      <c r="D24" s="45"/>
      <c r="E24" s="39">
        <v>2014</v>
      </c>
      <c r="F24" s="8">
        <v>42189</v>
      </c>
      <c r="G24" s="39" t="s">
        <v>4</v>
      </c>
      <c r="H24" s="46">
        <v>102.09</v>
      </c>
      <c r="I24" s="46"/>
      <c r="J24" s="39">
        <v>12</v>
      </c>
      <c r="K24" s="45">
        <f t="shared" si="0"/>
        <v>43507.5</v>
      </c>
      <c r="L24" s="45"/>
      <c r="M24" s="6">
        <f t="shared" si="1"/>
        <v>3.62</v>
      </c>
      <c r="N24" s="39">
        <v>2014</v>
      </c>
      <c r="O24" s="8">
        <v>42192</v>
      </c>
      <c r="P24" s="46">
        <v>101.97</v>
      </c>
      <c r="Q24" s="46"/>
      <c r="R24" s="47">
        <f t="shared" si="2"/>
        <v>-43440</v>
      </c>
      <c r="S24" s="47"/>
      <c r="T24" s="48">
        <f t="shared" si="3"/>
        <v>-12</v>
      </c>
      <c r="U24" s="48"/>
    </row>
    <row r="25" spans="2:21" ht="13.5">
      <c r="B25" s="39">
        <v>17</v>
      </c>
      <c r="C25" s="45">
        <f t="shared" si="5"/>
        <v>1406810</v>
      </c>
      <c r="D25" s="45"/>
      <c r="E25" s="39">
        <v>2014</v>
      </c>
      <c r="F25" s="8">
        <v>42206</v>
      </c>
      <c r="G25" s="39" t="s">
        <v>3</v>
      </c>
      <c r="H25" s="46">
        <v>101.29</v>
      </c>
      <c r="I25" s="46"/>
      <c r="J25" s="39">
        <v>9</v>
      </c>
      <c r="K25" s="45">
        <f t="shared" si="0"/>
        <v>42204.299999999996</v>
      </c>
      <c r="L25" s="45"/>
      <c r="M25" s="6">
        <f t="shared" si="1"/>
        <v>4.68</v>
      </c>
      <c r="N25" s="39">
        <v>2014</v>
      </c>
      <c r="O25" s="8">
        <v>42206</v>
      </c>
      <c r="P25" s="46">
        <v>101.38</v>
      </c>
      <c r="Q25" s="46"/>
      <c r="R25" s="47">
        <f t="shared" si="2"/>
        <v>-42119</v>
      </c>
      <c r="S25" s="47"/>
      <c r="T25" s="48">
        <f t="shared" si="3"/>
        <v>-9</v>
      </c>
      <c r="U25" s="48"/>
    </row>
    <row r="26" spans="2:21" ht="13.5">
      <c r="B26" s="39">
        <v>18</v>
      </c>
      <c r="C26" s="45">
        <f t="shared" si="5"/>
        <v>1364691</v>
      </c>
      <c r="D26" s="45"/>
      <c r="E26" s="39">
        <v>2014</v>
      </c>
      <c r="F26" s="8">
        <v>42213</v>
      </c>
      <c r="G26" s="39" t="s">
        <v>4</v>
      </c>
      <c r="H26" s="46">
        <v>101.87</v>
      </c>
      <c r="I26" s="46"/>
      <c r="J26" s="39">
        <v>15</v>
      </c>
      <c r="K26" s="45">
        <f t="shared" si="0"/>
        <v>40940.729999999996</v>
      </c>
      <c r="L26" s="45"/>
      <c r="M26" s="6">
        <f t="shared" si="1"/>
        <v>2.72</v>
      </c>
      <c r="N26" s="39">
        <v>2014</v>
      </c>
      <c r="O26" s="8">
        <v>42217</v>
      </c>
      <c r="P26" s="46">
        <v>102.72</v>
      </c>
      <c r="Q26" s="46"/>
      <c r="R26" s="47">
        <f t="shared" si="2"/>
        <v>231199</v>
      </c>
      <c r="S26" s="47"/>
      <c r="T26" s="48">
        <f t="shared" si="3"/>
        <v>84.99999999999943</v>
      </c>
      <c r="U26" s="48"/>
    </row>
    <row r="27" spans="2:21" ht="13.5">
      <c r="B27" s="39">
        <v>19</v>
      </c>
      <c r="C27" s="45">
        <f t="shared" si="5"/>
        <v>1595890</v>
      </c>
      <c r="D27" s="45"/>
      <c r="E27" s="39">
        <v>2014</v>
      </c>
      <c r="F27" s="8">
        <v>42229</v>
      </c>
      <c r="G27" s="39" t="s">
        <v>4</v>
      </c>
      <c r="H27" s="46">
        <v>102.27</v>
      </c>
      <c r="I27" s="46"/>
      <c r="J27" s="39">
        <v>7</v>
      </c>
      <c r="K27" s="45">
        <f t="shared" si="0"/>
        <v>47876.7</v>
      </c>
      <c r="L27" s="45"/>
      <c r="M27" s="6">
        <f t="shared" si="1"/>
        <v>6.83</v>
      </c>
      <c r="N27" s="39">
        <v>2014</v>
      </c>
      <c r="O27" s="8">
        <v>42230</v>
      </c>
      <c r="P27" s="46">
        <v>102.4</v>
      </c>
      <c r="Q27" s="46"/>
      <c r="R27" s="47">
        <f t="shared" si="2"/>
        <v>88790</v>
      </c>
      <c r="S27" s="47"/>
      <c r="T27" s="48">
        <f t="shared" si="3"/>
        <v>13.000000000000966</v>
      </c>
      <c r="U27" s="48"/>
    </row>
    <row r="28" spans="2:21" ht="13.5">
      <c r="B28" s="39">
        <v>20</v>
      </c>
      <c r="C28" s="45">
        <f t="shared" si="5"/>
        <v>1684680</v>
      </c>
      <c r="D28" s="45"/>
      <c r="E28" s="39">
        <v>2014</v>
      </c>
      <c r="F28" s="8">
        <v>42235</v>
      </c>
      <c r="G28" s="39" t="s">
        <v>4</v>
      </c>
      <c r="H28" s="46">
        <v>102.63</v>
      </c>
      <c r="I28" s="46"/>
      <c r="J28" s="39">
        <v>12</v>
      </c>
      <c r="K28" s="45">
        <f t="shared" si="0"/>
        <v>50540.4</v>
      </c>
      <c r="L28" s="45"/>
      <c r="M28" s="6">
        <f t="shared" si="1"/>
        <v>4.21</v>
      </c>
      <c r="N28" s="39">
        <v>2014</v>
      </c>
      <c r="O28" s="8">
        <v>42244</v>
      </c>
      <c r="P28" s="46">
        <v>103.74</v>
      </c>
      <c r="Q28" s="46"/>
      <c r="R28" s="47">
        <f t="shared" si="2"/>
        <v>467310</v>
      </c>
      <c r="S28" s="47"/>
      <c r="T28" s="48">
        <f t="shared" si="3"/>
        <v>110.99999999999994</v>
      </c>
      <c r="U28" s="48"/>
    </row>
    <row r="29" spans="2:21" ht="13.5">
      <c r="B29" s="39">
        <v>21</v>
      </c>
      <c r="C29" s="45">
        <f t="shared" si="5"/>
        <v>2151990</v>
      </c>
      <c r="D29" s="45"/>
      <c r="E29" s="39">
        <v>2014</v>
      </c>
      <c r="F29" s="8">
        <v>42245</v>
      </c>
      <c r="G29" s="39" t="s">
        <v>4</v>
      </c>
      <c r="H29" s="46">
        <v>104.07</v>
      </c>
      <c r="I29" s="46"/>
      <c r="J29" s="39">
        <v>27</v>
      </c>
      <c r="K29" s="45">
        <f t="shared" si="0"/>
        <v>64559.7</v>
      </c>
      <c r="L29" s="45"/>
      <c r="M29" s="6">
        <f t="shared" si="1"/>
        <v>2.39</v>
      </c>
      <c r="N29" s="39">
        <v>2014</v>
      </c>
      <c r="O29" s="8">
        <v>42252</v>
      </c>
      <c r="P29" s="46">
        <v>104.73</v>
      </c>
      <c r="Q29" s="46"/>
      <c r="R29" s="47">
        <f t="shared" si="2"/>
        <v>157740</v>
      </c>
      <c r="S29" s="47"/>
      <c r="T29" s="48">
        <f t="shared" si="3"/>
        <v>66.00000000000108</v>
      </c>
      <c r="U29" s="48"/>
    </row>
    <row r="30" spans="2:21" ht="13.5">
      <c r="B30" s="39">
        <v>22</v>
      </c>
      <c r="C30" s="45">
        <f t="shared" si="5"/>
        <v>2309730</v>
      </c>
      <c r="D30" s="45"/>
      <c r="E30" s="39">
        <v>2014</v>
      </c>
      <c r="F30" s="8">
        <v>42257</v>
      </c>
      <c r="G30" s="39" t="s">
        <v>4</v>
      </c>
      <c r="H30" s="46">
        <v>106.26</v>
      </c>
      <c r="I30" s="46"/>
      <c r="J30" s="39">
        <v>22</v>
      </c>
      <c r="K30" s="45">
        <f t="shared" si="0"/>
        <v>69291.9</v>
      </c>
      <c r="L30" s="45"/>
      <c r="M30" s="6">
        <f t="shared" si="1"/>
        <v>3.14</v>
      </c>
      <c r="N30" s="39">
        <v>2014</v>
      </c>
      <c r="O30" s="8">
        <v>42270</v>
      </c>
      <c r="P30" s="46">
        <v>108.58</v>
      </c>
      <c r="Q30" s="46"/>
      <c r="R30" s="47">
        <f t="shared" si="2"/>
        <v>728479</v>
      </c>
      <c r="S30" s="47"/>
      <c r="T30" s="48">
        <f t="shared" si="3"/>
        <v>231.99999999999932</v>
      </c>
      <c r="U30" s="48"/>
    </row>
    <row r="31" spans="2:21" ht="13.5">
      <c r="B31" s="39">
        <v>23</v>
      </c>
      <c r="C31" s="45">
        <f t="shared" si="5"/>
        <v>3038209</v>
      </c>
      <c r="D31" s="45"/>
      <c r="E31" s="39">
        <v>2014</v>
      </c>
      <c r="F31" s="8">
        <v>42287</v>
      </c>
      <c r="G31" s="39" t="s">
        <v>3</v>
      </c>
      <c r="H31" s="46">
        <v>107.71</v>
      </c>
      <c r="I31" s="46"/>
      <c r="J31" s="39">
        <v>48</v>
      </c>
      <c r="K31" s="45">
        <f t="shared" si="0"/>
        <v>91146.26999999999</v>
      </c>
      <c r="L31" s="45"/>
      <c r="M31" s="6">
        <f t="shared" si="1"/>
        <v>1.89</v>
      </c>
      <c r="N31" s="39">
        <v>2014</v>
      </c>
      <c r="O31" s="8">
        <v>42293</v>
      </c>
      <c r="P31" s="46">
        <v>106.34</v>
      </c>
      <c r="Q31" s="46"/>
      <c r="R31" s="47">
        <f t="shared" si="2"/>
        <v>258929</v>
      </c>
      <c r="S31" s="47"/>
      <c r="T31" s="48">
        <f t="shared" si="3"/>
        <v>136.99999999999903</v>
      </c>
      <c r="U31" s="48"/>
    </row>
    <row r="32" spans="2:21" ht="13.5">
      <c r="B32" s="39">
        <v>24</v>
      </c>
      <c r="C32" s="45">
        <f t="shared" si="5"/>
        <v>3297138</v>
      </c>
      <c r="D32" s="45"/>
      <c r="E32" s="39">
        <v>2014</v>
      </c>
      <c r="F32" s="8">
        <v>42306</v>
      </c>
      <c r="G32" s="39" t="s">
        <v>4</v>
      </c>
      <c r="H32" s="46">
        <v>108.18</v>
      </c>
      <c r="I32" s="46"/>
      <c r="J32" s="39">
        <v>18</v>
      </c>
      <c r="K32" s="45">
        <f t="shared" si="0"/>
        <v>98914.14</v>
      </c>
      <c r="L32" s="45"/>
      <c r="M32" s="6">
        <f t="shared" si="1"/>
        <v>5.49</v>
      </c>
      <c r="N32" s="39">
        <v>2014</v>
      </c>
      <c r="O32" s="8">
        <v>42318</v>
      </c>
      <c r="P32" s="46">
        <v>114.05</v>
      </c>
      <c r="Q32" s="46"/>
      <c r="R32" s="47">
        <f t="shared" si="2"/>
        <v>3222629</v>
      </c>
      <c r="S32" s="47"/>
      <c r="T32" s="48">
        <f t="shared" si="3"/>
        <v>586.9999999999991</v>
      </c>
      <c r="U32" s="48"/>
    </row>
    <row r="33" spans="2:21" ht="13.5">
      <c r="B33" s="39">
        <v>25</v>
      </c>
      <c r="C33" s="45">
        <f t="shared" si="5"/>
        <v>6519767</v>
      </c>
      <c r="D33" s="45"/>
      <c r="E33" s="39">
        <v>2014</v>
      </c>
      <c r="F33" s="8">
        <v>42320</v>
      </c>
      <c r="G33" s="39" t="s">
        <v>4</v>
      </c>
      <c r="H33" s="46">
        <v>115.85</v>
      </c>
      <c r="I33" s="46"/>
      <c r="J33" s="39">
        <v>84</v>
      </c>
      <c r="K33" s="45">
        <f t="shared" si="0"/>
        <v>195593.00999999998</v>
      </c>
      <c r="L33" s="45"/>
      <c r="M33" s="6">
        <f t="shared" si="1"/>
        <v>2.32</v>
      </c>
      <c r="N33" s="39">
        <v>2014</v>
      </c>
      <c r="O33" s="8">
        <v>42320</v>
      </c>
      <c r="P33" s="46">
        <v>115.01</v>
      </c>
      <c r="Q33" s="46"/>
      <c r="R33" s="47">
        <f t="shared" si="2"/>
        <v>-194879</v>
      </c>
      <c r="S33" s="47"/>
      <c r="T33" s="48">
        <f t="shared" si="3"/>
        <v>-84</v>
      </c>
      <c r="U33" s="48"/>
    </row>
    <row r="34" spans="2:21" ht="13.5">
      <c r="B34" s="39">
        <v>26</v>
      </c>
      <c r="C34" s="45">
        <f t="shared" si="5"/>
        <v>6324888</v>
      </c>
      <c r="D34" s="45"/>
      <c r="E34" s="39">
        <v>2014</v>
      </c>
      <c r="F34" s="8">
        <v>42353</v>
      </c>
      <c r="G34" s="39" t="s">
        <v>3</v>
      </c>
      <c r="H34" s="46">
        <v>119.2</v>
      </c>
      <c r="I34" s="46"/>
      <c r="J34" s="39">
        <v>89</v>
      </c>
      <c r="K34" s="45">
        <f t="shared" si="0"/>
        <v>189746.63999999998</v>
      </c>
      <c r="L34" s="45"/>
      <c r="M34" s="6">
        <f t="shared" si="1"/>
        <v>2.13</v>
      </c>
      <c r="N34" s="39">
        <v>2014</v>
      </c>
      <c r="O34" s="8">
        <v>42354</v>
      </c>
      <c r="P34" s="46">
        <v>116.84</v>
      </c>
      <c r="Q34" s="46"/>
      <c r="R34" s="47">
        <f t="shared" si="2"/>
        <v>502680</v>
      </c>
      <c r="S34" s="47"/>
      <c r="T34" s="48">
        <f t="shared" si="3"/>
        <v>235.99999999999994</v>
      </c>
      <c r="U34" s="48"/>
    </row>
    <row r="35" spans="2:21" ht="13.5">
      <c r="B35" s="39">
        <v>27</v>
      </c>
      <c r="C35" s="45">
        <f t="shared" si="5"/>
        <v>6827568</v>
      </c>
      <c r="D35" s="45"/>
      <c r="E35" s="39">
        <v>2015</v>
      </c>
      <c r="F35" s="8">
        <v>42009</v>
      </c>
      <c r="G35" s="39" t="s">
        <v>50</v>
      </c>
      <c r="H35" s="46">
        <v>120.6</v>
      </c>
      <c r="I35" s="46"/>
      <c r="J35" s="39">
        <v>62</v>
      </c>
      <c r="K35" s="45">
        <f t="shared" si="0"/>
        <v>204827.03999999998</v>
      </c>
      <c r="L35" s="45"/>
      <c r="M35" s="6">
        <f t="shared" si="1"/>
        <v>3.3</v>
      </c>
      <c r="N35" s="39">
        <v>2015</v>
      </c>
      <c r="O35" s="8">
        <v>42009</v>
      </c>
      <c r="P35" s="46">
        <v>119.98</v>
      </c>
      <c r="Q35" s="46"/>
      <c r="R35" s="47">
        <f t="shared" si="2"/>
        <v>-204599</v>
      </c>
      <c r="S35" s="47"/>
      <c r="T35" s="48">
        <f t="shared" si="3"/>
        <v>-62</v>
      </c>
      <c r="U35" s="48"/>
    </row>
    <row r="36" spans="2:21" ht="13.5">
      <c r="B36" s="39">
        <v>28</v>
      </c>
      <c r="C36" s="45">
        <f t="shared" si="5"/>
        <v>6622969</v>
      </c>
      <c r="D36" s="45"/>
      <c r="E36" s="39">
        <v>2015</v>
      </c>
      <c r="F36" s="8">
        <v>42027</v>
      </c>
      <c r="G36" s="39" t="s">
        <v>4</v>
      </c>
      <c r="H36" s="46">
        <v>118.51</v>
      </c>
      <c r="I36" s="46"/>
      <c r="J36" s="39">
        <v>41</v>
      </c>
      <c r="K36" s="45">
        <f t="shared" si="0"/>
        <v>198689.07</v>
      </c>
      <c r="L36" s="45"/>
      <c r="M36" s="6">
        <f t="shared" si="1"/>
        <v>4.84</v>
      </c>
      <c r="N36" s="39">
        <v>2015</v>
      </c>
      <c r="O36" s="8">
        <v>42027</v>
      </c>
      <c r="P36" s="46">
        <v>118.1</v>
      </c>
      <c r="Q36" s="46"/>
      <c r="R36" s="47">
        <f t="shared" si="2"/>
        <v>-198440</v>
      </c>
      <c r="S36" s="47"/>
      <c r="T36" s="48">
        <f t="shared" si="3"/>
        <v>-41</v>
      </c>
      <c r="U36" s="48"/>
    </row>
    <row r="37" spans="2:21" ht="13.5">
      <c r="B37" s="39">
        <v>29</v>
      </c>
      <c r="C37" s="45">
        <f t="shared" si="5"/>
        <v>6424529</v>
      </c>
      <c r="D37" s="45"/>
      <c r="E37" s="39">
        <v>2015</v>
      </c>
      <c r="F37" s="8">
        <v>42045</v>
      </c>
      <c r="G37" s="39" t="s">
        <v>4</v>
      </c>
      <c r="H37" s="46">
        <v>118.74</v>
      </c>
      <c r="I37" s="46"/>
      <c r="J37" s="39">
        <v>41</v>
      </c>
      <c r="K37" s="45">
        <f t="shared" si="0"/>
        <v>192735.87</v>
      </c>
      <c r="L37" s="45"/>
      <c r="M37" s="6">
        <f t="shared" si="1"/>
        <v>4.7</v>
      </c>
      <c r="N37" s="39">
        <v>2015</v>
      </c>
      <c r="O37" s="8">
        <v>42047</v>
      </c>
      <c r="P37" s="46">
        <v>119.98</v>
      </c>
      <c r="Q37" s="46"/>
      <c r="R37" s="47">
        <f t="shared" si="2"/>
        <v>582800</v>
      </c>
      <c r="S37" s="47"/>
      <c r="T37" s="48">
        <f t="shared" si="3"/>
        <v>124.00000000000091</v>
      </c>
      <c r="U37" s="48"/>
    </row>
    <row r="38" spans="2:21" ht="13.5">
      <c r="B38" s="39">
        <v>30</v>
      </c>
      <c r="C38" s="45">
        <f t="shared" si="5"/>
        <v>7007329</v>
      </c>
      <c r="D38" s="45"/>
      <c r="E38" s="39">
        <v>2015</v>
      </c>
      <c r="F38" s="8">
        <v>42074</v>
      </c>
      <c r="G38" s="39" t="s">
        <v>4</v>
      </c>
      <c r="H38" s="46">
        <v>121.49</v>
      </c>
      <c r="I38" s="46"/>
      <c r="J38" s="39">
        <v>35</v>
      </c>
      <c r="K38" s="45">
        <f t="shared" si="0"/>
        <v>210219.87</v>
      </c>
      <c r="L38" s="45"/>
      <c r="M38" s="6">
        <f t="shared" si="1"/>
        <v>6</v>
      </c>
      <c r="N38" s="39">
        <v>2015</v>
      </c>
      <c r="O38" s="8">
        <v>42075</v>
      </c>
      <c r="P38" s="46">
        <v>121.14</v>
      </c>
      <c r="Q38" s="46"/>
      <c r="R38" s="47">
        <f t="shared" si="2"/>
        <v>-209999</v>
      </c>
      <c r="S38" s="47"/>
      <c r="T38" s="48">
        <f t="shared" si="3"/>
        <v>-35</v>
      </c>
      <c r="U38" s="48"/>
    </row>
    <row r="39" spans="2:21" ht="13.5">
      <c r="B39" s="39">
        <v>31</v>
      </c>
      <c r="C39" s="45">
        <f t="shared" si="5"/>
        <v>6797330</v>
      </c>
      <c r="D39" s="45"/>
      <c r="E39" s="39">
        <v>2015</v>
      </c>
      <c r="F39" s="8">
        <v>42090</v>
      </c>
      <c r="G39" s="39" t="s">
        <v>3</v>
      </c>
      <c r="H39" s="46">
        <v>119.13</v>
      </c>
      <c r="I39" s="46"/>
      <c r="J39" s="39">
        <v>17</v>
      </c>
      <c r="K39" s="45">
        <f t="shared" si="0"/>
        <v>203919.9</v>
      </c>
      <c r="L39" s="45"/>
      <c r="M39" s="6">
        <f t="shared" si="1"/>
        <v>11.99</v>
      </c>
      <c r="N39" s="39">
        <v>2015</v>
      </c>
      <c r="O39" s="8">
        <v>42090</v>
      </c>
      <c r="P39" s="46">
        <v>119.3</v>
      </c>
      <c r="Q39" s="46"/>
      <c r="R39" s="47">
        <f t="shared" si="2"/>
        <v>-203830</v>
      </c>
      <c r="S39" s="47"/>
      <c r="T39" s="48">
        <f t="shared" si="3"/>
        <v>-17</v>
      </c>
      <c r="U39" s="48"/>
    </row>
    <row r="40" spans="2:21" ht="13.5">
      <c r="B40" s="39">
        <v>32</v>
      </c>
      <c r="C40" s="45">
        <f t="shared" si="5"/>
        <v>6593500</v>
      </c>
      <c r="D40" s="45"/>
      <c r="E40" s="39">
        <v>2015</v>
      </c>
      <c r="F40" s="8">
        <v>42110</v>
      </c>
      <c r="G40" s="39" t="s">
        <v>3</v>
      </c>
      <c r="H40" s="46">
        <v>119.25</v>
      </c>
      <c r="I40" s="46"/>
      <c r="J40" s="39">
        <v>22</v>
      </c>
      <c r="K40" s="45">
        <f t="shared" si="0"/>
        <v>197805</v>
      </c>
      <c r="L40" s="45"/>
      <c r="M40" s="6">
        <f t="shared" si="1"/>
        <v>8.99</v>
      </c>
      <c r="N40" s="39">
        <v>2015</v>
      </c>
      <c r="O40" s="8">
        <v>42111</v>
      </c>
      <c r="P40" s="46">
        <v>119.14</v>
      </c>
      <c r="Q40" s="46"/>
      <c r="R40" s="47">
        <f t="shared" si="2"/>
        <v>98889</v>
      </c>
      <c r="S40" s="47"/>
      <c r="T40" s="48">
        <f t="shared" si="3"/>
        <v>10.999999999999943</v>
      </c>
      <c r="U40" s="48"/>
    </row>
    <row r="41" spans="2:21" ht="13.5">
      <c r="B41" s="39">
        <v>33</v>
      </c>
      <c r="C41" s="45">
        <f t="shared" si="5"/>
        <v>6692389</v>
      </c>
      <c r="D41" s="45"/>
      <c r="E41" s="39">
        <v>2015</v>
      </c>
      <c r="F41" s="8">
        <v>42137</v>
      </c>
      <c r="G41" s="39" t="s">
        <v>3</v>
      </c>
      <c r="H41" s="46">
        <v>120.71</v>
      </c>
      <c r="I41" s="46"/>
      <c r="J41" s="39">
        <v>32</v>
      </c>
      <c r="K41" s="45">
        <f t="shared" si="0"/>
        <v>200771.66999999998</v>
      </c>
      <c r="L41" s="45"/>
      <c r="M41" s="6">
        <f t="shared" si="1"/>
        <v>6.27</v>
      </c>
      <c r="N41" s="39">
        <v>2015</v>
      </c>
      <c r="O41" s="8">
        <v>42139</v>
      </c>
      <c r="P41" s="46">
        <v>119.34</v>
      </c>
      <c r="Q41" s="46"/>
      <c r="R41" s="47">
        <f t="shared" si="2"/>
        <v>858989</v>
      </c>
      <c r="S41" s="47"/>
      <c r="T41" s="48">
        <f t="shared" si="3"/>
        <v>136.99999999999903</v>
      </c>
      <c r="U41" s="48"/>
    </row>
    <row r="42" spans="2:21" ht="13.5">
      <c r="B42" s="39">
        <v>34</v>
      </c>
      <c r="C42" s="45">
        <f t="shared" si="5"/>
        <v>7551378</v>
      </c>
      <c r="D42" s="45"/>
      <c r="E42" s="39">
        <v>2015</v>
      </c>
      <c r="F42" s="8">
        <v>42156</v>
      </c>
      <c r="G42" s="39" t="s">
        <v>4</v>
      </c>
      <c r="H42" s="46">
        <v>124.19</v>
      </c>
      <c r="I42" s="46"/>
      <c r="J42" s="39">
        <v>47</v>
      </c>
      <c r="K42" s="45">
        <f t="shared" si="0"/>
        <v>226541.34</v>
      </c>
      <c r="L42" s="45"/>
      <c r="M42" s="6">
        <f t="shared" si="1"/>
        <v>4.82</v>
      </c>
      <c r="N42" s="39">
        <v>2015</v>
      </c>
      <c r="O42" s="8">
        <v>42157</v>
      </c>
      <c r="P42" s="46">
        <v>124.42</v>
      </c>
      <c r="Q42" s="46"/>
      <c r="R42" s="47">
        <f t="shared" si="2"/>
        <v>110860</v>
      </c>
      <c r="S42" s="47"/>
      <c r="T42" s="48">
        <f t="shared" si="3"/>
        <v>23.000000000000398</v>
      </c>
      <c r="U42" s="48"/>
    </row>
    <row r="43" spans="2:21" ht="13.5">
      <c r="B43" s="39">
        <v>35</v>
      </c>
      <c r="C43" s="45">
        <f t="shared" si="5"/>
        <v>7662238</v>
      </c>
      <c r="D43" s="45"/>
      <c r="E43" s="39">
        <v>2015</v>
      </c>
      <c r="F43" s="8">
        <v>42170</v>
      </c>
      <c r="G43" s="39" t="s">
        <v>3</v>
      </c>
      <c r="H43" s="46">
        <v>123.28</v>
      </c>
      <c r="I43" s="46"/>
      <c r="J43" s="39">
        <v>26</v>
      </c>
      <c r="K43" s="45">
        <f t="shared" si="0"/>
        <v>229867.13999999998</v>
      </c>
      <c r="L43" s="45"/>
      <c r="M43" s="6">
        <f t="shared" si="1"/>
        <v>8.84</v>
      </c>
      <c r="N43" s="39">
        <v>2015</v>
      </c>
      <c r="O43" s="8">
        <v>42170</v>
      </c>
      <c r="P43" s="46">
        <v>123.54</v>
      </c>
      <c r="Q43" s="46"/>
      <c r="R43" s="47">
        <f t="shared" si="2"/>
        <v>-229840</v>
      </c>
      <c r="S43" s="47"/>
      <c r="T43" s="48">
        <f t="shared" si="3"/>
        <v>-26</v>
      </c>
      <c r="U43" s="48"/>
    </row>
    <row r="44" spans="2:21" ht="13.5">
      <c r="B44" s="39">
        <v>36</v>
      </c>
      <c r="C44" s="45">
        <f t="shared" si="5"/>
        <v>7432398</v>
      </c>
      <c r="D44" s="45"/>
      <c r="E44" s="39">
        <v>2015</v>
      </c>
      <c r="F44" s="8">
        <v>42173</v>
      </c>
      <c r="G44" s="39" t="s">
        <v>3</v>
      </c>
      <c r="H44" s="46">
        <v>123.33</v>
      </c>
      <c r="I44" s="46"/>
      <c r="J44" s="39">
        <v>29</v>
      </c>
      <c r="K44" s="45">
        <f t="shared" si="0"/>
        <v>222971.94</v>
      </c>
      <c r="L44" s="45"/>
      <c r="M44" s="6">
        <f t="shared" si="1"/>
        <v>7.68</v>
      </c>
      <c r="N44" s="39">
        <v>2015</v>
      </c>
      <c r="O44" s="8">
        <v>42177</v>
      </c>
      <c r="P44" s="46">
        <v>122.98</v>
      </c>
      <c r="Q44" s="46"/>
      <c r="R44" s="47">
        <f t="shared" si="2"/>
        <v>268799</v>
      </c>
      <c r="S44" s="47"/>
      <c r="T44" s="48">
        <f t="shared" si="3"/>
        <v>34.99999999999943</v>
      </c>
      <c r="U44" s="48"/>
    </row>
    <row r="45" spans="2:21" ht="13.5">
      <c r="B45" s="39">
        <v>37</v>
      </c>
      <c r="C45" s="45">
        <f t="shared" si="5"/>
        <v>7701197</v>
      </c>
      <c r="D45" s="45"/>
      <c r="E45" s="39">
        <v>2015</v>
      </c>
      <c r="F45" s="8">
        <v>42192</v>
      </c>
      <c r="G45" s="39" t="s">
        <v>3</v>
      </c>
      <c r="H45" s="46">
        <v>122.56</v>
      </c>
      <c r="I45" s="46"/>
      <c r="J45" s="39">
        <v>37</v>
      </c>
      <c r="K45" s="45">
        <f t="shared" si="0"/>
        <v>231035.91</v>
      </c>
      <c r="L45" s="45"/>
      <c r="M45" s="6">
        <f t="shared" si="1"/>
        <v>6.24</v>
      </c>
      <c r="N45" s="39">
        <v>2015</v>
      </c>
      <c r="O45" s="8">
        <v>42194</v>
      </c>
      <c r="P45" s="46">
        <v>120.91</v>
      </c>
      <c r="Q45" s="46"/>
      <c r="R45" s="47">
        <f t="shared" si="2"/>
        <v>1029600</v>
      </c>
      <c r="S45" s="47"/>
      <c r="T45" s="48">
        <f t="shared" si="3"/>
        <v>165.00000000000057</v>
      </c>
      <c r="U45" s="48"/>
    </row>
    <row r="46" spans="2:21" ht="13.5">
      <c r="B46" s="39">
        <v>38</v>
      </c>
      <c r="C46" s="45">
        <f t="shared" si="5"/>
        <v>8730797</v>
      </c>
      <c r="D46" s="45"/>
      <c r="E46" s="39">
        <v>2015</v>
      </c>
      <c r="F46" s="8">
        <v>42202</v>
      </c>
      <c r="G46" s="39" t="s">
        <v>4</v>
      </c>
      <c r="H46" s="46">
        <v>124.09</v>
      </c>
      <c r="I46" s="46"/>
      <c r="J46" s="39">
        <v>18</v>
      </c>
      <c r="K46" s="45">
        <f t="shared" si="0"/>
        <v>261923.91</v>
      </c>
      <c r="L46" s="45"/>
      <c r="M46" s="6">
        <f t="shared" si="1"/>
        <v>14.55</v>
      </c>
      <c r="N46" s="39">
        <v>2015</v>
      </c>
      <c r="O46" s="8">
        <v>42206</v>
      </c>
      <c r="P46" s="46">
        <v>124.26</v>
      </c>
      <c r="Q46" s="46"/>
      <c r="R46" s="47">
        <f t="shared" si="2"/>
        <v>247350</v>
      </c>
      <c r="S46" s="47"/>
      <c r="T46" s="48">
        <f t="shared" si="3"/>
        <v>17.00000000000017</v>
      </c>
      <c r="U46" s="48"/>
    </row>
    <row r="47" spans="2:21" ht="13.5">
      <c r="B47" s="39">
        <v>39</v>
      </c>
      <c r="C47" s="45">
        <f t="shared" si="5"/>
        <v>8978147</v>
      </c>
      <c r="D47" s="45"/>
      <c r="E47" s="39">
        <v>2015</v>
      </c>
      <c r="F47" s="8">
        <v>42236</v>
      </c>
      <c r="G47" s="39" t="s">
        <v>3</v>
      </c>
      <c r="H47" s="46">
        <v>124.86</v>
      </c>
      <c r="I47" s="46"/>
      <c r="J47" s="39">
        <v>30</v>
      </c>
      <c r="K47" s="45">
        <f t="shared" si="0"/>
        <v>269344.41</v>
      </c>
      <c r="L47" s="45"/>
      <c r="M47" s="6">
        <f t="shared" si="1"/>
        <v>8.97</v>
      </c>
      <c r="N47" s="39">
        <v>2015</v>
      </c>
      <c r="O47" s="8">
        <v>42241</v>
      </c>
      <c r="P47" s="46">
        <v>119.47</v>
      </c>
      <c r="Q47" s="46"/>
      <c r="R47" s="47">
        <f t="shared" si="2"/>
        <v>4834830</v>
      </c>
      <c r="S47" s="47"/>
      <c r="T47" s="48">
        <f t="shared" si="3"/>
        <v>539</v>
      </c>
      <c r="U47" s="48"/>
    </row>
    <row r="48" spans="2:21" ht="13.5">
      <c r="B48" s="39">
        <v>40</v>
      </c>
      <c r="C48" s="45">
        <f t="shared" si="5"/>
        <v>13812977</v>
      </c>
      <c r="D48" s="45"/>
      <c r="E48" s="39">
        <v>2015</v>
      </c>
      <c r="F48" s="8">
        <v>42265</v>
      </c>
      <c r="G48" s="39" t="s">
        <v>37</v>
      </c>
      <c r="H48" s="46">
        <v>119.68</v>
      </c>
      <c r="I48" s="46"/>
      <c r="J48" s="39">
        <v>74</v>
      </c>
      <c r="K48" s="45">
        <f t="shared" si="0"/>
        <v>414389.31</v>
      </c>
      <c r="L48" s="45"/>
      <c r="M48" s="6">
        <f t="shared" si="1"/>
        <v>5.59</v>
      </c>
      <c r="N48" s="39">
        <v>2015</v>
      </c>
      <c r="O48" s="8">
        <v>42265</v>
      </c>
      <c r="P48" s="46">
        <v>119.5</v>
      </c>
      <c r="Q48" s="46"/>
      <c r="R48" s="47">
        <f t="shared" si="2"/>
        <v>100620</v>
      </c>
      <c r="S48" s="47"/>
      <c r="T48" s="48">
        <f t="shared" si="3"/>
        <v>18.000000000000682</v>
      </c>
      <c r="U48" s="48"/>
    </row>
    <row r="49" spans="2:21" ht="13.5">
      <c r="B49" s="39">
        <v>41</v>
      </c>
      <c r="C49" s="45">
        <f t="shared" si="5"/>
        <v>13913597</v>
      </c>
      <c r="D49" s="45"/>
      <c r="E49" s="39">
        <v>2015</v>
      </c>
      <c r="F49" s="8">
        <v>42279</v>
      </c>
      <c r="G49" s="39" t="s">
        <v>4</v>
      </c>
      <c r="H49" s="46">
        <v>119.95</v>
      </c>
      <c r="I49" s="46"/>
      <c r="J49" s="39">
        <v>17</v>
      </c>
      <c r="K49" s="45">
        <f t="shared" si="0"/>
        <v>417407.91</v>
      </c>
      <c r="L49" s="45"/>
      <c r="M49" s="6">
        <f t="shared" si="1"/>
        <v>24.55</v>
      </c>
      <c r="N49" s="39">
        <v>2015</v>
      </c>
      <c r="O49" s="8">
        <v>42279</v>
      </c>
      <c r="P49" s="46">
        <v>119.78</v>
      </c>
      <c r="Q49" s="46"/>
      <c r="R49" s="47">
        <f t="shared" si="2"/>
        <v>-417350</v>
      </c>
      <c r="S49" s="47"/>
      <c r="T49" s="48">
        <f t="shared" si="3"/>
        <v>-17</v>
      </c>
      <c r="U49" s="48"/>
    </row>
    <row r="50" spans="2:21" ht="13.5">
      <c r="B50" s="39">
        <v>42</v>
      </c>
      <c r="C50" s="45">
        <f t="shared" si="5"/>
        <v>13496247</v>
      </c>
      <c r="D50" s="45"/>
      <c r="E50" s="39">
        <v>2015</v>
      </c>
      <c r="F50" s="8">
        <v>42318</v>
      </c>
      <c r="G50" s="39" t="s">
        <v>4</v>
      </c>
      <c r="H50" s="46">
        <v>123.2</v>
      </c>
      <c r="I50" s="46"/>
      <c r="J50" s="39">
        <v>23</v>
      </c>
      <c r="K50" s="45">
        <f t="shared" si="0"/>
        <v>404887.41</v>
      </c>
      <c r="L50" s="45"/>
      <c r="M50" s="6">
        <f t="shared" si="1"/>
        <v>17.6</v>
      </c>
      <c r="N50" s="39">
        <v>2015</v>
      </c>
      <c r="O50" s="8">
        <v>42318</v>
      </c>
      <c r="P50" s="46">
        <v>123.1</v>
      </c>
      <c r="Q50" s="46"/>
      <c r="R50" s="47">
        <f t="shared" si="2"/>
        <v>-176000</v>
      </c>
      <c r="S50" s="47"/>
      <c r="T50" s="48">
        <f t="shared" si="3"/>
        <v>-23</v>
      </c>
      <c r="U50" s="48"/>
    </row>
    <row r="51" spans="2:21" ht="13.5">
      <c r="B51" s="39">
        <v>43</v>
      </c>
      <c r="C51" s="45">
        <f t="shared" si="5"/>
        <v>13320247</v>
      </c>
      <c r="D51" s="45"/>
      <c r="E51" s="39">
        <v>2015</v>
      </c>
      <c r="F51" s="8">
        <v>42347</v>
      </c>
      <c r="G51" s="39" t="s">
        <v>3</v>
      </c>
      <c r="H51" s="46">
        <v>122.83</v>
      </c>
      <c r="I51" s="46"/>
      <c r="J51" s="39">
        <v>22</v>
      </c>
      <c r="K51" s="45">
        <f t="shared" si="0"/>
        <v>399607.41</v>
      </c>
      <c r="L51" s="45"/>
      <c r="M51" s="6">
        <f t="shared" si="1"/>
        <v>18.16</v>
      </c>
      <c r="N51" s="39">
        <v>2015</v>
      </c>
      <c r="O51" s="8">
        <v>42349</v>
      </c>
      <c r="P51" s="46">
        <v>121.87</v>
      </c>
      <c r="Q51" s="46"/>
      <c r="R51" s="47">
        <f t="shared" si="2"/>
        <v>1743359</v>
      </c>
      <c r="S51" s="47"/>
      <c r="T51" s="48">
        <f t="shared" si="3"/>
        <v>95.99999999999937</v>
      </c>
      <c r="U51" s="48"/>
    </row>
    <row r="52" spans="2:21" ht="13.5">
      <c r="B52" s="39">
        <v>44</v>
      </c>
      <c r="C52" s="45">
        <f t="shared" si="5"/>
        <v>15063606</v>
      </c>
      <c r="D52" s="45"/>
      <c r="E52" s="39">
        <v>2015</v>
      </c>
      <c r="F52" s="8">
        <v>42360</v>
      </c>
      <c r="G52" s="39" t="s">
        <v>3</v>
      </c>
      <c r="H52" s="46">
        <v>121.18</v>
      </c>
      <c r="I52" s="46"/>
      <c r="J52" s="39">
        <v>13</v>
      </c>
      <c r="K52" s="45">
        <f t="shared" si="0"/>
        <v>451908.18</v>
      </c>
      <c r="L52" s="45"/>
      <c r="M52" s="6">
        <f t="shared" si="1"/>
        <v>34.76</v>
      </c>
      <c r="N52" s="39">
        <v>2015</v>
      </c>
      <c r="O52" s="8">
        <v>42366</v>
      </c>
      <c r="P52" s="46">
        <v>120.5</v>
      </c>
      <c r="Q52" s="46"/>
      <c r="R52" s="47">
        <f t="shared" si="2"/>
        <v>2363680</v>
      </c>
      <c r="S52" s="47"/>
      <c r="T52" s="48">
        <f t="shared" si="3"/>
        <v>68.00000000000068</v>
      </c>
      <c r="U52" s="48"/>
    </row>
    <row r="53" spans="2:21" ht="13.5">
      <c r="B53" s="39">
        <v>45</v>
      </c>
      <c r="C53" s="45">
        <f t="shared" si="5"/>
        <v>17427286</v>
      </c>
      <c r="D53" s="45"/>
      <c r="E53" s="39"/>
      <c r="F53" s="8"/>
      <c r="G53" s="39" t="s">
        <v>4</v>
      </c>
      <c r="H53" s="46"/>
      <c r="I53" s="46"/>
      <c r="J53" s="39"/>
      <c r="K53" s="45">
        <f t="shared" si="0"/>
      </c>
      <c r="L53" s="45"/>
      <c r="M53" s="6">
        <f t="shared" si="1"/>
      </c>
      <c r="N53" s="39"/>
      <c r="O53" s="8"/>
      <c r="P53" s="46"/>
      <c r="Q53" s="46"/>
      <c r="R53" s="47">
        <f t="shared" si="2"/>
      </c>
      <c r="S53" s="47"/>
      <c r="T53" s="48">
        <f t="shared" si="3"/>
      </c>
      <c r="U53" s="48"/>
    </row>
    <row r="54" spans="2:21" ht="13.5">
      <c r="B54" s="39">
        <v>46</v>
      </c>
      <c r="C54" s="45">
        <f t="shared" si="5"/>
      </c>
      <c r="D54" s="45"/>
      <c r="E54" s="39"/>
      <c r="F54" s="8"/>
      <c r="G54" s="39" t="s">
        <v>4</v>
      </c>
      <c r="H54" s="46"/>
      <c r="I54" s="46"/>
      <c r="J54" s="39"/>
      <c r="K54" s="45">
        <f t="shared" si="0"/>
      </c>
      <c r="L54" s="45"/>
      <c r="M54" s="6">
        <f t="shared" si="1"/>
      </c>
      <c r="N54" s="39"/>
      <c r="O54" s="8"/>
      <c r="P54" s="46"/>
      <c r="Q54" s="46"/>
      <c r="R54" s="47">
        <f t="shared" si="2"/>
      </c>
      <c r="S54" s="47"/>
      <c r="T54" s="48">
        <f t="shared" si="3"/>
      </c>
      <c r="U54" s="48"/>
    </row>
    <row r="55" spans="2:21" ht="13.5">
      <c r="B55" s="39">
        <v>47</v>
      </c>
      <c r="C55" s="45">
        <f t="shared" si="5"/>
      </c>
      <c r="D55" s="45"/>
      <c r="E55" s="39"/>
      <c r="F55" s="8"/>
      <c r="G55" s="39" t="s">
        <v>3</v>
      </c>
      <c r="H55" s="46"/>
      <c r="I55" s="46"/>
      <c r="J55" s="39"/>
      <c r="K55" s="45">
        <f t="shared" si="0"/>
      </c>
      <c r="L55" s="45"/>
      <c r="M55" s="6">
        <f t="shared" si="1"/>
      </c>
      <c r="N55" s="39"/>
      <c r="O55" s="8"/>
      <c r="P55" s="46"/>
      <c r="Q55" s="46"/>
      <c r="R55" s="47">
        <f t="shared" si="2"/>
      </c>
      <c r="S55" s="47"/>
      <c r="T55" s="48">
        <f t="shared" si="3"/>
      </c>
      <c r="U55" s="48"/>
    </row>
    <row r="56" spans="2:21" ht="13.5">
      <c r="B56" s="39">
        <v>48</v>
      </c>
      <c r="C56" s="45">
        <f t="shared" si="5"/>
      </c>
      <c r="D56" s="45"/>
      <c r="E56" s="39"/>
      <c r="F56" s="8"/>
      <c r="G56" s="39" t="s">
        <v>3</v>
      </c>
      <c r="H56" s="46"/>
      <c r="I56" s="46"/>
      <c r="J56" s="39"/>
      <c r="K56" s="45">
        <f t="shared" si="0"/>
      </c>
      <c r="L56" s="45"/>
      <c r="M56" s="6">
        <f t="shared" si="1"/>
      </c>
      <c r="N56" s="39"/>
      <c r="O56" s="8"/>
      <c r="P56" s="46"/>
      <c r="Q56" s="46"/>
      <c r="R56" s="47">
        <f t="shared" si="2"/>
      </c>
      <c r="S56" s="47"/>
      <c r="T56" s="48">
        <f t="shared" si="3"/>
      </c>
      <c r="U56" s="48"/>
    </row>
    <row r="57" spans="2:21" ht="13.5">
      <c r="B57" s="39">
        <v>49</v>
      </c>
      <c r="C57" s="45">
        <f t="shared" si="5"/>
      </c>
      <c r="D57" s="45"/>
      <c r="E57" s="39"/>
      <c r="F57" s="8"/>
      <c r="G57" s="39" t="s">
        <v>3</v>
      </c>
      <c r="H57" s="46"/>
      <c r="I57" s="46"/>
      <c r="J57" s="39"/>
      <c r="K57" s="45">
        <f t="shared" si="0"/>
      </c>
      <c r="L57" s="45"/>
      <c r="M57" s="6">
        <f t="shared" si="1"/>
      </c>
      <c r="N57" s="39"/>
      <c r="O57" s="8"/>
      <c r="P57" s="46"/>
      <c r="Q57" s="46"/>
      <c r="R57" s="47">
        <f t="shared" si="2"/>
      </c>
      <c r="S57" s="47"/>
      <c r="T57" s="48">
        <f t="shared" si="3"/>
      </c>
      <c r="U57" s="48"/>
    </row>
    <row r="58" spans="2:21" ht="13.5">
      <c r="B58" s="39">
        <v>50</v>
      </c>
      <c r="C58" s="45">
        <f t="shared" si="5"/>
      </c>
      <c r="D58" s="45"/>
      <c r="E58" s="39"/>
      <c r="F58" s="8"/>
      <c r="G58" s="39" t="s">
        <v>3</v>
      </c>
      <c r="H58" s="46"/>
      <c r="I58" s="46"/>
      <c r="J58" s="39"/>
      <c r="K58" s="45">
        <f t="shared" si="0"/>
      </c>
      <c r="L58" s="45"/>
      <c r="M58" s="6">
        <f t="shared" si="1"/>
      </c>
      <c r="N58" s="39"/>
      <c r="O58" s="8"/>
      <c r="P58" s="46"/>
      <c r="Q58" s="46"/>
      <c r="R58" s="47">
        <f t="shared" si="2"/>
      </c>
      <c r="S58" s="47"/>
      <c r="T58" s="48">
        <f t="shared" si="3"/>
      </c>
      <c r="U58" s="48"/>
    </row>
    <row r="59" spans="2:21" ht="13.5">
      <c r="B59" s="39">
        <v>51</v>
      </c>
      <c r="C59" s="45">
        <f t="shared" si="5"/>
      </c>
      <c r="D59" s="45"/>
      <c r="E59" s="39"/>
      <c r="F59" s="8"/>
      <c r="G59" s="39" t="s">
        <v>3</v>
      </c>
      <c r="H59" s="46"/>
      <c r="I59" s="46"/>
      <c r="J59" s="39"/>
      <c r="K59" s="45">
        <f t="shared" si="0"/>
      </c>
      <c r="L59" s="45"/>
      <c r="M59" s="6">
        <f t="shared" si="1"/>
      </c>
      <c r="N59" s="39"/>
      <c r="O59" s="8"/>
      <c r="P59" s="46"/>
      <c r="Q59" s="46"/>
      <c r="R59" s="47">
        <f t="shared" si="2"/>
      </c>
      <c r="S59" s="47"/>
      <c r="T59" s="48">
        <f t="shared" si="3"/>
      </c>
      <c r="U59" s="48"/>
    </row>
    <row r="60" spans="2:21" ht="13.5">
      <c r="B60" s="39">
        <v>52</v>
      </c>
      <c r="C60" s="45">
        <f t="shared" si="5"/>
      </c>
      <c r="D60" s="45"/>
      <c r="E60" s="39"/>
      <c r="F60" s="8"/>
      <c r="G60" s="39" t="s">
        <v>3</v>
      </c>
      <c r="H60" s="46"/>
      <c r="I60" s="46"/>
      <c r="J60" s="39"/>
      <c r="K60" s="45">
        <f t="shared" si="0"/>
      </c>
      <c r="L60" s="45"/>
      <c r="M60" s="6">
        <f t="shared" si="1"/>
      </c>
      <c r="N60" s="39"/>
      <c r="O60" s="8"/>
      <c r="P60" s="46"/>
      <c r="Q60" s="46"/>
      <c r="R60" s="47">
        <f t="shared" si="2"/>
      </c>
      <c r="S60" s="47"/>
      <c r="T60" s="48">
        <f t="shared" si="3"/>
      </c>
      <c r="U60" s="48"/>
    </row>
    <row r="61" spans="2:21" ht="13.5">
      <c r="B61" s="39">
        <v>53</v>
      </c>
      <c r="C61" s="45">
        <f t="shared" si="5"/>
      </c>
      <c r="D61" s="45"/>
      <c r="E61" s="39"/>
      <c r="F61" s="8"/>
      <c r="G61" s="39" t="s">
        <v>3</v>
      </c>
      <c r="H61" s="46"/>
      <c r="I61" s="46"/>
      <c r="J61" s="39"/>
      <c r="K61" s="45">
        <f t="shared" si="0"/>
      </c>
      <c r="L61" s="45"/>
      <c r="M61" s="6">
        <f t="shared" si="1"/>
      </c>
      <c r="N61" s="39"/>
      <c r="O61" s="8"/>
      <c r="P61" s="46"/>
      <c r="Q61" s="46"/>
      <c r="R61" s="47">
        <f t="shared" si="2"/>
      </c>
      <c r="S61" s="47"/>
      <c r="T61" s="48">
        <f t="shared" si="3"/>
      </c>
      <c r="U61" s="48"/>
    </row>
    <row r="62" spans="2:21" ht="13.5">
      <c r="B62" s="39">
        <v>54</v>
      </c>
      <c r="C62" s="45">
        <f t="shared" si="5"/>
      </c>
      <c r="D62" s="45"/>
      <c r="E62" s="39"/>
      <c r="F62" s="8"/>
      <c r="G62" s="39" t="s">
        <v>3</v>
      </c>
      <c r="H62" s="46"/>
      <c r="I62" s="46"/>
      <c r="J62" s="39"/>
      <c r="K62" s="45">
        <f t="shared" si="0"/>
      </c>
      <c r="L62" s="45"/>
      <c r="M62" s="6">
        <f t="shared" si="1"/>
      </c>
      <c r="N62" s="39"/>
      <c r="O62" s="8"/>
      <c r="P62" s="46"/>
      <c r="Q62" s="46"/>
      <c r="R62" s="47">
        <f t="shared" si="2"/>
      </c>
      <c r="S62" s="47"/>
      <c r="T62" s="48">
        <f t="shared" si="3"/>
      </c>
      <c r="U62" s="48"/>
    </row>
    <row r="63" spans="2:21" ht="13.5">
      <c r="B63" s="39">
        <v>55</v>
      </c>
      <c r="C63" s="45">
        <f t="shared" si="5"/>
      </c>
      <c r="D63" s="45"/>
      <c r="E63" s="39"/>
      <c r="F63" s="8"/>
      <c r="G63" s="39" t="s">
        <v>4</v>
      </c>
      <c r="H63" s="46"/>
      <c r="I63" s="46"/>
      <c r="J63" s="39"/>
      <c r="K63" s="45">
        <f t="shared" si="0"/>
      </c>
      <c r="L63" s="45"/>
      <c r="M63" s="6">
        <f t="shared" si="1"/>
      </c>
      <c r="N63" s="39"/>
      <c r="O63" s="8"/>
      <c r="P63" s="46"/>
      <c r="Q63" s="46"/>
      <c r="R63" s="47">
        <f t="shared" si="2"/>
      </c>
      <c r="S63" s="47"/>
      <c r="T63" s="48">
        <f t="shared" si="3"/>
      </c>
      <c r="U63" s="48"/>
    </row>
    <row r="64" spans="2:21" ht="13.5">
      <c r="B64" s="39">
        <v>56</v>
      </c>
      <c r="C64" s="45">
        <f t="shared" si="5"/>
      </c>
      <c r="D64" s="45"/>
      <c r="E64" s="39"/>
      <c r="F64" s="8"/>
      <c r="G64" s="39" t="s">
        <v>3</v>
      </c>
      <c r="H64" s="46"/>
      <c r="I64" s="46"/>
      <c r="J64" s="39"/>
      <c r="K64" s="45">
        <f t="shared" si="0"/>
      </c>
      <c r="L64" s="45"/>
      <c r="M64" s="6">
        <f t="shared" si="1"/>
      </c>
      <c r="N64" s="39"/>
      <c r="O64" s="8"/>
      <c r="P64" s="46"/>
      <c r="Q64" s="46"/>
      <c r="R64" s="47">
        <f t="shared" si="2"/>
      </c>
      <c r="S64" s="47"/>
      <c r="T64" s="48">
        <f t="shared" si="3"/>
      </c>
      <c r="U64" s="48"/>
    </row>
    <row r="65" spans="2:21" ht="13.5">
      <c r="B65" s="39">
        <v>57</v>
      </c>
      <c r="C65" s="45">
        <f t="shared" si="5"/>
      </c>
      <c r="D65" s="45"/>
      <c r="E65" s="39"/>
      <c r="F65" s="8"/>
      <c r="G65" s="39" t="s">
        <v>3</v>
      </c>
      <c r="H65" s="46"/>
      <c r="I65" s="46"/>
      <c r="J65" s="39"/>
      <c r="K65" s="45">
        <f t="shared" si="0"/>
      </c>
      <c r="L65" s="45"/>
      <c r="M65" s="6">
        <f t="shared" si="1"/>
      </c>
      <c r="N65" s="39"/>
      <c r="O65" s="8"/>
      <c r="P65" s="46"/>
      <c r="Q65" s="46"/>
      <c r="R65" s="47">
        <f t="shared" si="2"/>
      </c>
      <c r="S65" s="47"/>
      <c r="T65" s="48">
        <f t="shared" si="3"/>
      </c>
      <c r="U65" s="48"/>
    </row>
    <row r="66" spans="2:21" ht="13.5">
      <c r="B66" s="39">
        <v>58</v>
      </c>
      <c r="C66" s="45">
        <f t="shared" si="5"/>
      </c>
      <c r="D66" s="45"/>
      <c r="E66" s="39"/>
      <c r="F66" s="8"/>
      <c r="G66" s="39" t="s">
        <v>3</v>
      </c>
      <c r="H66" s="46"/>
      <c r="I66" s="46"/>
      <c r="J66" s="39"/>
      <c r="K66" s="45">
        <f t="shared" si="0"/>
      </c>
      <c r="L66" s="45"/>
      <c r="M66" s="6">
        <f t="shared" si="1"/>
      </c>
      <c r="N66" s="39"/>
      <c r="O66" s="8"/>
      <c r="P66" s="46"/>
      <c r="Q66" s="46"/>
      <c r="R66" s="47">
        <f t="shared" si="2"/>
      </c>
      <c r="S66" s="47"/>
      <c r="T66" s="48">
        <f t="shared" si="3"/>
      </c>
      <c r="U66" s="48"/>
    </row>
    <row r="67" spans="2:21" ht="13.5">
      <c r="B67" s="39">
        <v>59</v>
      </c>
      <c r="C67" s="45">
        <f t="shared" si="5"/>
      </c>
      <c r="D67" s="45"/>
      <c r="E67" s="39"/>
      <c r="F67" s="8"/>
      <c r="G67" s="39" t="s">
        <v>3</v>
      </c>
      <c r="H67" s="46"/>
      <c r="I67" s="46"/>
      <c r="J67" s="39"/>
      <c r="K67" s="45">
        <f t="shared" si="0"/>
      </c>
      <c r="L67" s="45"/>
      <c r="M67" s="6">
        <f t="shared" si="1"/>
      </c>
      <c r="N67" s="39"/>
      <c r="O67" s="8"/>
      <c r="P67" s="46"/>
      <c r="Q67" s="46"/>
      <c r="R67" s="47">
        <f t="shared" si="2"/>
      </c>
      <c r="S67" s="47"/>
      <c r="T67" s="48">
        <f t="shared" si="3"/>
      </c>
      <c r="U67" s="48"/>
    </row>
    <row r="68" spans="2:21" ht="13.5">
      <c r="B68" s="39">
        <v>60</v>
      </c>
      <c r="C68" s="45">
        <f t="shared" si="5"/>
      </c>
      <c r="D68" s="45"/>
      <c r="E68" s="39"/>
      <c r="F68" s="8"/>
      <c r="G68" s="39" t="s">
        <v>4</v>
      </c>
      <c r="H68" s="46"/>
      <c r="I68" s="46"/>
      <c r="J68" s="39"/>
      <c r="K68" s="45">
        <f t="shared" si="0"/>
      </c>
      <c r="L68" s="45"/>
      <c r="M68" s="6">
        <f t="shared" si="1"/>
      </c>
      <c r="N68" s="39"/>
      <c r="O68" s="8"/>
      <c r="P68" s="46"/>
      <c r="Q68" s="46"/>
      <c r="R68" s="47">
        <f t="shared" si="2"/>
      </c>
      <c r="S68" s="47"/>
      <c r="T68" s="48">
        <f t="shared" si="3"/>
      </c>
      <c r="U68" s="48"/>
    </row>
    <row r="69" spans="2:21" ht="13.5">
      <c r="B69" s="39">
        <v>61</v>
      </c>
      <c r="C69" s="45">
        <f t="shared" si="5"/>
      </c>
      <c r="D69" s="45"/>
      <c r="E69" s="39"/>
      <c r="F69" s="8"/>
      <c r="G69" s="39" t="s">
        <v>4</v>
      </c>
      <c r="H69" s="46"/>
      <c r="I69" s="46"/>
      <c r="J69" s="39"/>
      <c r="K69" s="45">
        <f t="shared" si="0"/>
      </c>
      <c r="L69" s="45"/>
      <c r="M69" s="6">
        <f t="shared" si="1"/>
      </c>
      <c r="N69" s="39"/>
      <c r="O69" s="8"/>
      <c r="P69" s="46"/>
      <c r="Q69" s="46"/>
      <c r="R69" s="47">
        <f t="shared" si="2"/>
      </c>
      <c r="S69" s="47"/>
      <c r="T69" s="48">
        <f t="shared" si="3"/>
      </c>
      <c r="U69" s="48"/>
    </row>
    <row r="70" spans="2:21" ht="13.5">
      <c r="B70" s="39">
        <v>62</v>
      </c>
      <c r="C70" s="45">
        <f t="shared" si="5"/>
      </c>
      <c r="D70" s="45"/>
      <c r="E70" s="39"/>
      <c r="F70" s="8"/>
      <c r="G70" s="39" t="s">
        <v>3</v>
      </c>
      <c r="H70" s="46"/>
      <c r="I70" s="46"/>
      <c r="J70" s="39"/>
      <c r="K70" s="45">
        <f t="shared" si="0"/>
      </c>
      <c r="L70" s="45"/>
      <c r="M70" s="6">
        <f t="shared" si="1"/>
      </c>
      <c r="N70" s="39"/>
      <c r="O70" s="8"/>
      <c r="P70" s="46"/>
      <c r="Q70" s="46"/>
      <c r="R70" s="47">
        <f t="shared" si="2"/>
      </c>
      <c r="S70" s="47"/>
      <c r="T70" s="48">
        <f t="shared" si="3"/>
      </c>
      <c r="U70" s="48"/>
    </row>
    <row r="71" spans="2:21" ht="13.5">
      <c r="B71" s="39">
        <v>63</v>
      </c>
      <c r="C71" s="45">
        <f t="shared" si="5"/>
      </c>
      <c r="D71" s="45"/>
      <c r="E71" s="39"/>
      <c r="F71" s="8"/>
      <c r="G71" s="39" t="s">
        <v>4</v>
      </c>
      <c r="H71" s="46"/>
      <c r="I71" s="46"/>
      <c r="J71" s="39"/>
      <c r="K71" s="45">
        <f t="shared" si="0"/>
      </c>
      <c r="L71" s="45"/>
      <c r="M71" s="6">
        <f t="shared" si="1"/>
      </c>
      <c r="N71" s="39"/>
      <c r="O71" s="8"/>
      <c r="P71" s="46"/>
      <c r="Q71" s="46"/>
      <c r="R71" s="47">
        <f t="shared" si="2"/>
      </c>
      <c r="S71" s="47"/>
      <c r="T71" s="48">
        <f t="shared" si="3"/>
      </c>
      <c r="U71" s="48"/>
    </row>
    <row r="72" spans="2:21" ht="13.5">
      <c r="B72" s="39">
        <v>64</v>
      </c>
      <c r="C72" s="45">
        <f t="shared" si="5"/>
      </c>
      <c r="D72" s="45"/>
      <c r="E72" s="39"/>
      <c r="F72" s="8"/>
      <c r="G72" s="39" t="s">
        <v>3</v>
      </c>
      <c r="H72" s="46"/>
      <c r="I72" s="46"/>
      <c r="J72" s="39"/>
      <c r="K72" s="45">
        <f t="shared" si="0"/>
      </c>
      <c r="L72" s="45"/>
      <c r="M72" s="6">
        <f t="shared" si="1"/>
      </c>
      <c r="N72" s="39"/>
      <c r="O72" s="8"/>
      <c r="P72" s="46"/>
      <c r="Q72" s="46"/>
      <c r="R72" s="47">
        <f t="shared" si="2"/>
      </c>
      <c r="S72" s="47"/>
      <c r="T72" s="48">
        <f t="shared" si="3"/>
      </c>
      <c r="U72" s="48"/>
    </row>
    <row r="73" spans="2:21" ht="13.5">
      <c r="B73" s="39">
        <v>65</v>
      </c>
      <c r="C73" s="45">
        <f t="shared" si="5"/>
      </c>
      <c r="D73" s="45"/>
      <c r="E73" s="39"/>
      <c r="F73" s="8"/>
      <c r="G73" s="39" t="s">
        <v>4</v>
      </c>
      <c r="H73" s="46"/>
      <c r="I73" s="46"/>
      <c r="J73" s="39"/>
      <c r="K73" s="45">
        <f aca="true" t="shared" si="6" ref="K73:K108">IF(F73="","",C73*0.03)</f>
      </c>
      <c r="L73" s="45"/>
      <c r="M73" s="6">
        <f t="shared" si="1"/>
      </c>
      <c r="N73" s="39"/>
      <c r="O73" s="8"/>
      <c r="P73" s="46"/>
      <c r="Q73" s="46"/>
      <c r="R73" s="47">
        <f t="shared" si="2"/>
      </c>
      <c r="S73" s="47"/>
      <c r="T73" s="48">
        <f t="shared" si="3"/>
      </c>
      <c r="U73" s="48"/>
    </row>
    <row r="74" spans="2:21" ht="13.5">
      <c r="B74" s="39">
        <v>66</v>
      </c>
      <c r="C74" s="45">
        <f t="shared" si="5"/>
      </c>
      <c r="D74" s="45"/>
      <c r="E74" s="39"/>
      <c r="F74" s="8"/>
      <c r="G74" s="39" t="s">
        <v>4</v>
      </c>
      <c r="H74" s="46"/>
      <c r="I74" s="46"/>
      <c r="J74" s="39"/>
      <c r="K74" s="45">
        <f t="shared" si="6"/>
      </c>
      <c r="L74" s="45"/>
      <c r="M74" s="6">
        <f aca="true" t="shared" si="7" ref="M74:M108">IF(J74="","",ROUNDDOWN(K74/(J74/100)/100000,2))</f>
      </c>
      <c r="N74" s="39"/>
      <c r="O74" s="8"/>
      <c r="P74" s="46"/>
      <c r="Q74" s="46"/>
      <c r="R74" s="47">
        <f aca="true" t="shared" si="8" ref="R74:R104">IF(O74="","",ROUNDDOWN((IF(G74="売",H74-P74,P74-H74))*M74*10000000/100,0))</f>
      </c>
      <c r="S74" s="47"/>
      <c r="T74" s="48">
        <f aca="true" t="shared" si="9" ref="T74:T108">IF(O74="","",IF(R74&lt;0,J74*(-1),IF(G74="買",(P74-H74)*100,(H74-P74)*100)))</f>
      </c>
      <c r="U74" s="48"/>
    </row>
    <row r="75" spans="2:21" ht="13.5">
      <c r="B75" s="39">
        <v>67</v>
      </c>
      <c r="C75" s="45">
        <f t="shared" si="5"/>
      </c>
      <c r="D75" s="45"/>
      <c r="E75" s="39"/>
      <c r="F75" s="8"/>
      <c r="G75" s="39" t="s">
        <v>3</v>
      </c>
      <c r="H75" s="46"/>
      <c r="I75" s="46"/>
      <c r="J75" s="39"/>
      <c r="K75" s="45">
        <f t="shared" si="6"/>
      </c>
      <c r="L75" s="45"/>
      <c r="M75" s="6">
        <f t="shared" si="7"/>
      </c>
      <c r="N75" s="39"/>
      <c r="O75" s="8"/>
      <c r="P75" s="46"/>
      <c r="Q75" s="46"/>
      <c r="R75" s="47">
        <f t="shared" si="8"/>
      </c>
      <c r="S75" s="47"/>
      <c r="T75" s="48">
        <f t="shared" si="9"/>
      </c>
      <c r="U75" s="48"/>
    </row>
    <row r="76" spans="2:21" ht="13.5">
      <c r="B76" s="39">
        <v>68</v>
      </c>
      <c r="C76" s="45">
        <f t="shared" si="5"/>
      </c>
      <c r="D76" s="45"/>
      <c r="E76" s="39"/>
      <c r="F76" s="8"/>
      <c r="G76" s="39" t="s">
        <v>3</v>
      </c>
      <c r="H76" s="46"/>
      <c r="I76" s="46"/>
      <c r="J76" s="39"/>
      <c r="K76" s="45">
        <f t="shared" si="6"/>
      </c>
      <c r="L76" s="45"/>
      <c r="M76" s="6">
        <f t="shared" si="7"/>
      </c>
      <c r="N76" s="39"/>
      <c r="O76" s="8"/>
      <c r="P76" s="46"/>
      <c r="Q76" s="46"/>
      <c r="R76" s="47">
        <f t="shared" si="8"/>
      </c>
      <c r="S76" s="47"/>
      <c r="T76" s="48">
        <f t="shared" si="9"/>
      </c>
      <c r="U76" s="48"/>
    </row>
    <row r="77" spans="2:21" ht="13.5">
      <c r="B77" s="39">
        <v>69</v>
      </c>
      <c r="C77" s="45">
        <f t="shared" si="5"/>
      </c>
      <c r="D77" s="45"/>
      <c r="E77" s="39"/>
      <c r="F77" s="8"/>
      <c r="G77" s="39" t="s">
        <v>3</v>
      </c>
      <c r="H77" s="46"/>
      <c r="I77" s="46"/>
      <c r="J77" s="39"/>
      <c r="K77" s="45">
        <f t="shared" si="6"/>
      </c>
      <c r="L77" s="45"/>
      <c r="M77" s="6">
        <f t="shared" si="7"/>
      </c>
      <c r="N77" s="39"/>
      <c r="O77" s="8"/>
      <c r="P77" s="46"/>
      <c r="Q77" s="46"/>
      <c r="R77" s="47">
        <f t="shared" si="8"/>
      </c>
      <c r="S77" s="47"/>
      <c r="T77" s="48">
        <f t="shared" si="9"/>
      </c>
      <c r="U77" s="48"/>
    </row>
    <row r="78" spans="2:21" ht="13.5">
      <c r="B78" s="39">
        <v>70</v>
      </c>
      <c r="C78" s="45">
        <f t="shared" si="5"/>
      </c>
      <c r="D78" s="45"/>
      <c r="E78" s="39"/>
      <c r="F78" s="8"/>
      <c r="G78" s="39" t="s">
        <v>4</v>
      </c>
      <c r="H78" s="46"/>
      <c r="I78" s="46"/>
      <c r="J78" s="39"/>
      <c r="K78" s="45">
        <f t="shared" si="6"/>
      </c>
      <c r="L78" s="45"/>
      <c r="M78" s="6">
        <f t="shared" si="7"/>
      </c>
      <c r="N78" s="39"/>
      <c r="O78" s="8"/>
      <c r="P78" s="46"/>
      <c r="Q78" s="46"/>
      <c r="R78" s="47">
        <f t="shared" si="8"/>
      </c>
      <c r="S78" s="47"/>
      <c r="T78" s="48">
        <f t="shared" si="9"/>
      </c>
      <c r="U78" s="48"/>
    </row>
    <row r="79" spans="2:21" ht="13.5">
      <c r="B79" s="39">
        <v>71</v>
      </c>
      <c r="C79" s="45">
        <f t="shared" si="5"/>
      </c>
      <c r="D79" s="45"/>
      <c r="E79" s="39"/>
      <c r="F79" s="8"/>
      <c r="G79" s="39" t="s">
        <v>3</v>
      </c>
      <c r="H79" s="46"/>
      <c r="I79" s="46"/>
      <c r="J79" s="39"/>
      <c r="K79" s="45">
        <f t="shared" si="6"/>
      </c>
      <c r="L79" s="45"/>
      <c r="M79" s="6">
        <f t="shared" si="7"/>
      </c>
      <c r="N79" s="39"/>
      <c r="O79" s="8"/>
      <c r="P79" s="46"/>
      <c r="Q79" s="46"/>
      <c r="R79" s="47">
        <f t="shared" si="8"/>
      </c>
      <c r="S79" s="47"/>
      <c r="T79" s="48">
        <f t="shared" si="9"/>
      </c>
      <c r="U79" s="48"/>
    </row>
    <row r="80" spans="2:21" ht="13.5">
      <c r="B80" s="39">
        <v>72</v>
      </c>
      <c r="C80" s="45">
        <f t="shared" si="5"/>
      </c>
      <c r="D80" s="45"/>
      <c r="E80" s="39"/>
      <c r="F80" s="8"/>
      <c r="G80" s="39" t="s">
        <v>4</v>
      </c>
      <c r="H80" s="46"/>
      <c r="I80" s="46"/>
      <c r="J80" s="39"/>
      <c r="K80" s="45">
        <f t="shared" si="6"/>
      </c>
      <c r="L80" s="45"/>
      <c r="M80" s="6">
        <f t="shared" si="7"/>
      </c>
      <c r="N80" s="39"/>
      <c r="O80" s="8"/>
      <c r="P80" s="46"/>
      <c r="Q80" s="46"/>
      <c r="R80" s="47">
        <f t="shared" si="8"/>
      </c>
      <c r="S80" s="47"/>
      <c r="T80" s="48">
        <f t="shared" si="9"/>
      </c>
      <c r="U80" s="48"/>
    </row>
    <row r="81" spans="2:21" ht="13.5">
      <c r="B81" s="39">
        <v>73</v>
      </c>
      <c r="C81" s="45">
        <f t="shared" si="5"/>
      </c>
      <c r="D81" s="45"/>
      <c r="E81" s="39"/>
      <c r="F81" s="8"/>
      <c r="G81" s="39" t="s">
        <v>3</v>
      </c>
      <c r="H81" s="46"/>
      <c r="I81" s="46"/>
      <c r="J81" s="39"/>
      <c r="K81" s="45">
        <f t="shared" si="6"/>
      </c>
      <c r="L81" s="45"/>
      <c r="M81" s="6">
        <f t="shared" si="7"/>
      </c>
      <c r="N81" s="39"/>
      <c r="O81" s="8"/>
      <c r="P81" s="46"/>
      <c r="Q81" s="46"/>
      <c r="R81" s="47">
        <f t="shared" si="8"/>
      </c>
      <c r="S81" s="47"/>
      <c r="T81" s="48">
        <f t="shared" si="9"/>
      </c>
      <c r="U81" s="48"/>
    </row>
    <row r="82" spans="2:21" ht="13.5">
      <c r="B82" s="39">
        <v>74</v>
      </c>
      <c r="C82" s="45">
        <f aca="true" t="shared" si="10" ref="C82:C108">IF(R81="","",C81+R81)</f>
      </c>
      <c r="D82" s="45"/>
      <c r="E82" s="39"/>
      <c r="F82" s="8"/>
      <c r="G82" s="39" t="s">
        <v>3</v>
      </c>
      <c r="H82" s="46"/>
      <c r="I82" s="46"/>
      <c r="J82" s="39"/>
      <c r="K82" s="45">
        <f t="shared" si="6"/>
      </c>
      <c r="L82" s="45"/>
      <c r="M82" s="6">
        <f t="shared" si="7"/>
      </c>
      <c r="N82" s="39"/>
      <c r="O82" s="8"/>
      <c r="P82" s="46"/>
      <c r="Q82" s="46"/>
      <c r="R82" s="47">
        <f t="shared" si="8"/>
      </c>
      <c r="S82" s="47"/>
      <c r="T82" s="48">
        <f t="shared" si="9"/>
      </c>
      <c r="U82" s="48"/>
    </row>
    <row r="83" spans="2:21" ht="13.5">
      <c r="B83" s="39">
        <v>75</v>
      </c>
      <c r="C83" s="45">
        <f t="shared" si="10"/>
      </c>
      <c r="D83" s="45"/>
      <c r="E83" s="39"/>
      <c r="F83" s="8"/>
      <c r="G83" s="39" t="s">
        <v>3</v>
      </c>
      <c r="H83" s="46"/>
      <c r="I83" s="46"/>
      <c r="J83" s="39"/>
      <c r="K83" s="45">
        <f t="shared" si="6"/>
      </c>
      <c r="L83" s="45"/>
      <c r="M83" s="6">
        <f t="shared" si="7"/>
      </c>
      <c r="N83" s="39"/>
      <c r="O83" s="8"/>
      <c r="P83" s="46"/>
      <c r="Q83" s="46"/>
      <c r="R83" s="47">
        <f t="shared" si="8"/>
      </c>
      <c r="S83" s="47"/>
      <c r="T83" s="48">
        <f t="shared" si="9"/>
      </c>
      <c r="U83" s="48"/>
    </row>
    <row r="84" spans="2:21" ht="13.5">
      <c r="B84" s="39">
        <v>76</v>
      </c>
      <c r="C84" s="45">
        <f t="shared" si="10"/>
      </c>
      <c r="D84" s="45"/>
      <c r="E84" s="39"/>
      <c r="F84" s="8"/>
      <c r="G84" s="39" t="s">
        <v>3</v>
      </c>
      <c r="H84" s="46"/>
      <c r="I84" s="46"/>
      <c r="J84" s="39"/>
      <c r="K84" s="45">
        <f t="shared" si="6"/>
      </c>
      <c r="L84" s="45"/>
      <c r="M84" s="6">
        <f t="shared" si="7"/>
      </c>
      <c r="N84" s="39"/>
      <c r="O84" s="8"/>
      <c r="P84" s="46"/>
      <c r="Q84" s="46"/>
      <c r="R84" s="47">
        <f t="shared" si="8"/>
      </c>
      <c r="S84" s="47"/>
      <c r="T84" s="48">
        <f t="shared" si="9"/>
      </c>
      <c r="U84" s="48"/>
    </row>
    <row r="85" spans="2:21" ht="13.5">
      <c r="B85" s="39">
        <v>77</v>
      </c>
      <c r="C85" s="45">
        <f t="shared" si="10"/>
      </c>
      <c r="D85" s="45"/>
      <c r="E85" s="39"/>
      <c r="F85" s="8"/>
      <c r="G85" s="39" t="s">
        <v>4</v>
      </c>
      <c r="H85" s="46"/>
      <c r="I85" s="46"/>
      <c r="J85" s="39"/>
      <c r="K85" s="45">
        <f t="shared" si="6"/>
      </c>
      <c r="L85" s="45"/>
      <c r="M85" s="6">
        <f t="shared" si="7"/>
      </c>
      <c r="N85" s="39"/>
      <c r="O85" s="8"/>
      <c r="P85" s="46"/>
      <c r="Q85" s="46"/>
      <c r="R85" s="47">
        <f t="shared" si="8"/>
      </c>
      <c r="S85" s="47"/>
      <c r="T85" s="48">
        <f t="shared" si="9"/>
      </c>
      <c r="U85" s="48"/>
    </row>
    <row r="86" spans="2:21" ht="13.5">
      <c r="B86" s="39">
        <v>78</v>
      </c>
      <c r="C86" s="45">
        <f t="shared" si="10"/>
      </c>
      <c r="D86" s="45"/>
      <c r="E86" s="39"/>
      <c r="F86" s="8"/>
      <c r="G86" s="39" t="s">
        <v>3</v>
      </c>
      <c r="H86" s="46"/>
      <c r="I86" s="46"/>
      <c r="J86" s="39"/>
      <c r="K86" s="45">
        <f t="shared" si="6"/>
      </c>
      <c r="L86" s="45"/>
      <c r="M86" s="6">
        <f t="shared" si="7"/>
      </c>
      <c r="N86" s="39"/>
      <c r="O86" s="8"/>
      <c r="P86" s="46"/>
      <c r="Q86" s="46"/>
      <c r="R86" s="47">
        <f t="shared" si="8"/>
      </c>
      <c r="S86" s="47"/>
      <c r="T86" s="48">
        <f t="shared" si="9"/>
      </c>
      <c r="U86" s="48"/>
    </row>
    <row r="87" spans="2:21" ht="13.5">
      <c r="B87" s="39">
        <v>79</v>
      </c>
      <c r="C87" s="45">
        <f t="shared" si="10"/>
      </c>
      <c r="D87" s="45"/>
      <c r="E87" s="39"/>
      <c r="F87" s="8"/>
      <c r="G87" s="39" t="s">
        <v>4</v>
      </c>
      <c r="H87" s="46"/>
      <c r="I87" s="46"/>
      <c r="J87" s="39"/>
      <c r="K87" s="45">
        <f t="shared" si="6"/>
      </c>
      <c r="L87" s="45"/>
      <c r="M87" s="6">
        <f t="shared" si="7"/>
      </c>
      <c r="N87" s="39"/>
      <c r="O87" s="8"/>
      <c r="P87" s="46"/>
      <c r="Q87" s="46"/>
      <c r="R87" s="47">
        <f t="shared" si="8"/>
      </c>
      <c r="S87" s="47"/>
      <c r="T87" s="48">
        <f t="shared" si="9"/>
      </c>
      <c r="U87" s="48"/>
    </row>
    <row r="88" spans="2:21" ht="13.5">
      <c r="B88" s="39">
        <v>80</v>
      </c>
      <c r="C88" s="45">
        <f t="shared" si="10"/>
      </c>
      <c r="D88" s="45"/>
      <c r="E88" s="39"/>
      <c r="F88" s="8"/>
      <c r="G88" s="39" t="s">
        <v>4</v>
      </c>
      <c r="H88" s="46"/>
      <c r="I88" s="46"/>
      <c r="J88" s="39"/>
      <c r="K88" s="45">
        <f t="shared" si="6"/>
      </c>
      <c r="L88" s="45"/>
      <c r="M88" s="6">
        <f t="shared" si="7"/>
      </c>
      <c r="N88" s="39"/>
      <c r="O88" s="8"/>
      <c r="P88" s="46"/>
      <c r="Q88" s="46"/>
      <c r="R88" s="47">
        <f t="shared" si="8"/>
      </c>
      <c r="S88" s="47"/>
      <c r="T88" s="48">
        <f t="shared" si="9"/>
      </c>
      <c r="U88" s="48"/>
    </row>
    <row r="89" spans="2:21" ht="13.5">
      <c r="B89" s="39">
        <v>81</v>
      </c>
      <c r="C89" s="45">
        <f t="shared" si="10"/>
      </c>
      <c r="D89" s="45"/>
      <c r="E89" s="39"/>
      <c r="F89" s="8"/>
      <c r="G89" s="39" t="s">
        <v>4</v>
      </c>
      <c r="H89" s="46"/>
      <c r="I89" s="46"/>
      <c r="J89" s="39"/>
      <c r="K89" s="45">
        <f t="shared" si="6"/>
      </c>
      <c r="L89" s="45"/>
      <c r="M89" s="6">
        <f t="shared" si="7"/>
      </c>
      <c r="N89" s="39"/>
      <c r="O89" s="8"/>
      <c r="P89" s="46"/>
      <c r="Q89" s="46"/>
      <c r="R89" s="47">
        <f t="shared" si="8"/>
      </c>
      <c r="S89" s="47"/>
      <c r="T89" s="48">
        <f t="shared" si="9"/>
      </c>
      <c r="U89" s="48"/>
    </row>
    <row r="90" spans="2:21" ht="13.5">
      <c r="B90" s="39">
        <v>82</v>
      </c>
      <c r="C90" s="45">
        <f t="shared" si="10"/>
      </c>
      <c r="D90" s="45"/>
      <c r="E90" s="39"/>
      <c r="F90" s="8"/>
      <c r="G90" s="39" t="s">
        <v>4</v>
      </c>
      <c r="H90" s="46"/>
      <c r="I90" s="46"/>
      <c r="J90" s="39"/>
      <c r="K90" s="45">
        <f t="shared" si="6"/>
      </c>
      <c r="L90" s="45"/>
      <c r="M90" s="6">
        <f t="shared" si="7"/>
      </c>
      <c r="N90" s="39"/>
      <c r="O90" s="8"/>
      <c r="P90" s="46"/>
      <c r="Q90" s="46"/>
      <c r="R90" s="47">
        <f t="shared" si="8"/>
      </c>
      <c r="S90" s="47"/>
      <c r="T90" s="48">
        <f t="shared" si="9"/>
      </c>
      <c r="U90" s="48"/>
    </row>
    <row r="91" spans="2:21" ht="13.5">
      <c r="B91" s="39">
        <v>83</v>
      </c>
      <c r="C91" s="45">
        <f t="shared" si="10"/>
      </c>
      <c r="D91" s="45"/>
      <c r="E91" s="39"/>
      <c r="F91" s="8"/>
      <c r="G91" s="39" t="s">
        <v>4</v>
      </c>
      <c r="H91" s="46"/>
      <c r="I91" s="46"/>
      <c r="J91" s="39"/>
      <c r="K91" s="45">
        <f t="shared" si="6"/>
      </c>
      <c r="L91" s="45"/>
      <c r="M91" s="6">
        <f t="shared" si="7"/>
      </c>
      <c r="N91" s="39"/>
      <c r="O91" s="8"/>
      <c r="P91" s="46"/>
      <c r="Q91" s="46"/>
      <c r="R91" s="47">
        <f t="shared" si="8"/>
      </c>
      <c r="S91" s="47"/>
      <c r="T91" s="48">
        <f t="shared" si="9"/>
      </c>
      <c r="U91" s="48"/>
    </row>
    <row r="92" spans="2:21" ht="13.5">
      <c r="B92" s="39">
        <v>84</v>
      </c>
      <c r="C92" s="45">
        <f t="shared" si="10"/>
      </c>
      <c r="D92" s="45"/>
      <c r="E92" s="39"/>
      <c r="F92" s="8"/>
      <c r="G92" s="39" t="s">
        <v>3</v>
      </c>
      <c r="H92" s="46"/>
      <c r="I92" s="46"/>
      <c r="J92" s="39"/>
      <c r="K92" s="45">
        <f t="shared" si="6"/>
      </c>
      <c r="L92" s="45"/>
      <c r="M92" s="6">
        <f t="shared" si="7"/>
      </c>
      <c r="N92" s="39"/>
      <c r="O92" s="8"/>
      <c r="P92" s="46"/>
      <c r="Q92" s="46"/>
      <c r="R92" s="47">
        <f t="shared" si="8"/>
      </c>
      <c r="S92" s="47"/>
      <c r="T92" s="48">
        <f t="shared" si="9"/>
      </c>
      <c r="U92" s="48"/>
    </row>
    <row r="93" spans="2:21" ht="13.5">
      <c r="B93" s="39">
        <v>85</v>
      </c>
      <c r="C93" s="45">
        <f t="shared" si="10"/>
      </c>
      <c r="D93" s="45"/>
      <c r="E93" s="39"/>
      <c r="F93" s="8"/>
      <c r="G93" s="39" t="s">
        <v>4</v>
      </c>
      <c r="H93" s="46"/>
      <c r="I93" s="46"/>
      <c r="J93" s="39"/>
      <c r="K93" s="45">
        <f t="shared" si="6"/>
      </c>
      <c r="L93" s="45"/>
      <c r="M93" s="6">
        <f t="shared" si="7"/>
      </c>
      <c r="N93" s="39"/>
      <c r="O93" s="8"/>
      <c r="P93" s="46"/>
      <c r="Q93" s="46"/>
      <c r="R93" s="47">
        <f t="shared" si="8"/>
      </c>
      <c r="S93" s="47"/>
      <c r="T93" s="48">
        <f t="shared" si="9"/>
      </c>
      <c r="U93" s="48"/>
    </row>
    <row r="94" spans="2:21" ht="13.5">
      <c r="B94" s="39">
        <v>86</v>
      </c>
      <c r="C94" s="45">
        <f t="shared" si="10"/>
      </c>
      <c r="D94" s="45"/>
      <c r="E94" s="39"/>
      <c r="F94" s="8"/>
      <c r="G94" s="39" t="s">
        <v>3</v>
      </c>
      <c r="H94" s="46"/>
      <c r="I94" s="46"/>
      <c r="J94" s="39"/>
      <c r="K94" s="45">
        <f t="shared" si="6"/>
      </c>
      <c r="L94" s="45"/>
      <c r="M94" s="6">
        <f t="shared" si="7"/>
      </c>
      <c r="N94" s="39"/>
      <c r="O94" s="8"/>
      <c r="P94" s="46"/>
      <c r="Q94" s="46"/>
      <c r="R94" s="47">
        <f t="shared" si="8"/>
      </c>
      <c r="S94" s="47"/>
      <c r="T94" s="48">
        <f t="shared" si="9"/>
      </c>
      <c r="U94" s="48"/>
    </row>
    <row r="95" spans="2:21" ht="13.5">
      <c r="B95" s="39">
        <v>87</v>
      </c>
      <c r="C95" s="45">
        <f t="shared" si="10"/>
      </c>
      <c r="D95" s="45"/>
      <c r="E95" s="39"/>
      <c r="F95" s="8"/>
      <c r="G95" s="39" t="s">
        <v>4</v>
      </c>
      <c r="H95" s="46"/>
      <c r="I95" s="46"/>
      <c r="J95" s="39"/>
      <c r="K95" s="45">
        <f t="shared" si="6"/>
      </c>
      <c r="L95" s="45"/>
      <c r="M95" s="6">
        <f t="shared" si="7"/>
      </c>
      <c r="N95" s="39"/>
      <c r="O95" s="8"/>
      <c r="P95" s="46"/>
      <c r="Q95" s="46"/>
      <c r="R95" s="47">
        <f t="shared" si="8"/>
      </c>
      <c r="S95" s="47"/>
      <c r="T95" s="48">
        <f t="shared" si="9"/>
      </c>
      <c r="U95" s="48"/>
    </row>
    <row r="96" spans="2:21" ht="13.5">
      <c r="B96" s="39">
        <v>88</v>
      </c>
      <c r="C96" s="45">
        <f t="shared" si="10"/>
      </c>
      <c r="D96" s="45"/>
      <c r="E96" s="39"/>
      <c r="F96" s="8"/>
      <c r="G96" s="39" t="s">
        <v>3</v>
      </c>
      <c r="H96" s="46"/>
      <c r="I96" s="46"/>
      <c r="J96" s="39"/>
      <c r="K96" s="45">
        <f t="shared" si="6"/>
      </c>
      <c r="L96" s="45"/>
      <c r="M96" s="6">
        <f t="shared" si="7"/>
      </c>
      <c r="N96" s="39"/>
      <c r="O96" s="8"/>
      <c r="P96" s="46"/>
      <c r="Q96" s="46"/>
      <c r="R96" s="47">
        <f t="shared" si="8"/>
      </c>
      <c r="S96" s="47"/>
      <c r="T96" s="48">
        <f t="shared" si="9"/>
      </c>
      <c r="U96" s="48"/>
    </row>
    <row r="97" spans="2:21" ht="13.5">
      <c r="B97" s="39">
        <v>89</v>
      </c>
      <c r="C97" s="45">
        <f t="shared" si="10"/>
      </c>
      <c r="D97" s="45"/>
      <c r="E97" s="39"/>
      <c r="F97" s="8"/>
      <c r="G97" s="39" t="s">
        <v>4</v>
      </c>
      <c r="H97" s="46"/>
      <c r="I97" s="46"/>
      <c r="J97" s="39"/>
      <c r="K97" s="45">
        <f t="shared" si="6"/>
      </c>
      <c r="L97" s="45"/>
      <c r="M97" s="6">
        <f t="shared" si="7"/>
      </c>
      <c r="N97" s="39"/>
      <c r="O97" s="8"/>
      <c r="P97" s="46"/>
      <c r="Q97" s="46"/>
      <c r="R97" s="47">
        <f t="shared" si="8"/>
      </c>
      <c r="S97" s="47"/>
      <c r="T97" s="48">
        <f t="shared" si="9"/>
      </c>
      <c r="U97" s="48"/>
    </row>
    <row r="98" spans="2:21" ht="13.5">
      <c r="B98" s="39">
        <v>90</v>
      </c>
      <c r="C98" s="45">
        <f t="shared" si="10"/>
      </c>
      <c r="D98" s="45"/>
      <c r="E98" s="39"/>
      <c r="F98" s="8"/>
      <c r="G98" s="39" t="s">
        <v>3</v>
      </c>
      <c r="H98" s="46"/>
      <c r="I98" s="46"/>
      <c r="J98" s="39"/>
      <c r="K98" s="45">
        <f t="shared" si="6"/>
      </c>
      <c r="L98" s="45"/>
      <c r="M98" s="6">
        <f t="shared" si="7"/>
      </c>
      <c r="N98" s="39"/>
      <c r="O98" s="8"/>
      <c r="P98" s="46"/>
      <c r="Q98" s="46"/>
      <c r="R98" s="47">
        <f t="shared" si="8"/>
      </c>
      <c r="S98" s="47"/>
      <c r="T98" s="48">
        <f t="shared" si="9"/>
      </c>
      <c r="U98" s="48"/>
    </row>
    <row r="99" spans="2:21" ht="13.5">
      <c r="B99" s="39">
        <v>91</v>
      </c>
      <c r="C99" s="45">
        <f t="shared" si="10"/>
      </c>
      <c r="D99" s="45"/>
      <c r="E99" s="39"/>
      <c r="F99" s="8"/>
      <c r="G99" s="39" t="s">
        <v>4</v>
      </c>
      <c r="H99" s="46"/>
      <c r="I99" s="46"/>
      <c r="J99" s="39"/>
      <c r="K99" s="45">
        <f t="shared" si="6"/>
      </c>
      <c r="L99" s="45"/>
      <c r="M99" s="6">
        <f t="shared" si="7"/>
      </c>
      <c r="N99" s="39"/>
      <c r="O99" s="8"/>
      <c r="P99" s="46"/>
      <c r="Q99" s="46"/>
      <c r="R99" s="47">
        <f t="shared" si="8"/>
      </c>
      <c r="S99" s="47"/>
      <c r="T99" s="48">
        <f t="shared" si="9"/>
      </c>
      <c r="U99" s="48"/>
    </row>
    <row r="100" spans="2:21" ht="13.5">
      <c r="B100" s="39">
        <v>92</v>
      </c>
      <c r="C100" s="45">
        <f t="shared" si="10"/>
      </c>
      <c r="D100" s="45"/>
      <c r="E100" s="39"/>
      <c r="F100" s="8"/>
      <c r="G100" s="39" t="s">
        <v>4</v>
      </c>
      <c r="H100" s="46"/>
      <c r="I100" s="46"/>
      <c r="J100" s="39"/>
      <c r="K100" s="45">
        <f t="shared" si="6"/>
      </c>
      <c r="L100" s="45"/>
      <c r="M100" s="6">
        <f t="shared" si="7"/>
      </c>
      <c r="N100" s="39"/>
      <c r="O100" s="8"/>
      <c r="P100" s="46"/>
      <c r="Q100" s="46"/>
      <c r="R100" s="47">
        <f t="shared" si="8"/>
      </c>
      <c r="S100" s="47"/>
      <c r="T100" s="48">
        <f t="shared" si="9"/>
      </c>
      <c r="U100" s="48"/>
    </row>
    <row r="101" spans="2:21" ht="13.5">
      <c r="B101" s="39">
        <v>93</v>
      </c>
      <c r="C101" s="45">
        <f t="shared" si="10"/>
      </c>
      <c r="D101" s="45"/>
      <c r="E101" s="39"/>
      <c r="F101" s="8"/>
      <c r="G101" s="39" t="s">
        <v>3</v>
      </c>
      <c r="H101" s="46"/>
      <c r="I101" s="46"/>
      <c r="J101" s="39"/>
      <c r="K101" s="45">
        <f t="shared" si="6"/>
      </c>
      <c r="L101" s="45"/>
      <c r="M101" s="6">
        <f t="shared" si="7"/>
      </c>
      <c r="N101" s="39"/>
      <c r="O101" s="8"/>
      <c r="P101" s="46"/>
      <c r="Q101" s="46"/>
      <c r="R101" s="47">
        <f t="shared" si="8"/>
      </c>
      <c r="S101" s="47"/>
      <c r="T101" s="48">
        <f t="shared" si="9"/>
      </c>
      <c r="U101" s="48"/>
    </row>
    <row r="102" spans="2:21" ht="13.5">
      <c r="B102" s="39">
        <v>94</v>
      </c>
      <c r="C102" s="45">
        <f t="shared" si="10"/>
      </c>
      <c r="D102" s="45"/>
      <c r="E102" s="39"/>
      <c r="F102" s="8"/>
      <c r="G102" s="39" t="s">
        <v>3</v>
      </c>
      <c r="H102" s="46"/>
      <c r="I102" s="46"/>
      <c r="J102" s="39"/>
      <c r="K102" s="45">
        <f t="shared" si="6"/>
      </c>
      <c r="L102" s="45"/>
      <c r="M102" s="6">
        <f t="shared" si="7"/>
      </c>
      <c r="N102" s="39"/>
      <c r="O102" s="8"/>
      <c r="P102" s="46"/>
      <c r="Q102" s="46"/>
      <c r="R102" s="47">
        <f t="shared" si="8"/>
      </c>
      <c r="S102" s="47"/>
      <c r="T102" s="48">
        <f t="shared" si="9"/>
      </c>
      <c r="U102" s="48"/>
    </row>
    <row r="103" spans="2:21" ht="13.5">
      <c r="B103" s="39">
        <v>95</v>
      </c>
      <c r="C103" s="45">
        <f t="shared" si="10"/>
      </c>
      <c r="D103" s="45"/>
      <c r="E103" s="39"/>
      <c r="F103" s="8"/>
      <c r="G103" s="39" t="s">
        <v>3</v>
      </c>
      <c r="H103" s="46"/>
      <c r="I103" s="46"/>
      <c r="J103" s="39"/>
      <c r="K103" s="45">
        <f t="shared" si="6"/>
      </c>
      <c r="L103" s="45"/>
      <c r="M103" s="6">
        <f t="shared" si="7"/>
      </c>
      <c r="N103" s="39"/>
      <c r="O103" s="8"/>
      <c r="P103" s="46"/>
      <c r="Q103" s="46"/>
      <c r="R103" s="47">
        <f t="shared" si="8"/>
      </c>
      <c r="S103" s="47"/>
      <c r="T103" s="48">
        <f t="shared" si="9"/>
      </c>
      <c r="U103" s="48"/>
    </row>
    <row r="104" spans="2:21" ht="13.5">
      <c r="B104" s="39">
        <v>96</v>
      </c>
      <c r="C104" s="45">
        <f t="shared" si="10"/>
      </c>
      <c r="D104" s="45"/>
      <c r="E104" s="39"/>
      <c r="F104" s="8"/>
      <c r="G104" s="39" t="s">
        <v>4</v>
      </c>
      <c r="H104" s="46"/>
      <c r="I104" s="46"/>
      <c r="J104" s="39"/>
      <c r="K104" s="45">
        <f t="shared" si="6"/>
      </c>
      <c r="L104" s="45"/>
      <c r="M104" s="6">
        <f t="shared" si="7"/>
      </c>
      <c r="N104" s="39"/>
      <c r="O104" s="8"/>
      <c r="P104" s="46"/>
      <c r="Q104" s="46"/>
      <c r="R104" s="47">
        <f t="shared" si="8"/>
      </c>
      <c r="S104" s="47"/>
      <c r="T104" s="48">
        <f t="shared" si="9"/>
      </c>
      <c r="U104" s="48"/>
    </row>
    <row r="105" spans="2:21" ht="13.5">
      <c r="B105" s="39">
        <v>97</v>
      </c>
      <c r="C105" s="45">
        <f t="shared" si="10"/>
      </c>
      <c r="D105" s="45"/>
      <c r="E105" s="39"/>
      <c r="F105" s="8"/>
      <c r="G105" s="39" t="s">
        <v>3</v>
      </c>
      <c r="H105" s="46"/>
      <c r="I105" s="46"/>
      <c r="J105" s="39"/>
      <c r="K105" s="45">
        <f t="shared" si="6"/>
      </c>
      <c r="L105" s="45"/>
      <c r="M105" s="6">
        <f t="shared" si="7"/>
      </c>
      <c r="N105" s="39"/>
      <c r="O105" s="8"/>
      <c r="P105" s="46"/>
      <c r="Q105" s="46"/>
      <c r="R105" s="47">
        <f>IF(O105="","",ROUNDDOWN((IF(G105="売",H105-P105,P105-H105))*M105*10000000/81,0))</f>
      </c>
      <c r="S105" s="47"/>
      <c r="T105" s="48">
        <f t="shared" si="9"/>
      </c>
      <c r="U105" s="48"/>
    </row>
    <row r="106" spans="2:21" ht="13.5">
      <c r="B106" s="39">
        <v>98</v>
      </c>
      <c r="C106" s="45">
        <f t="shared" si="10"/>
      </c>
      <c r="D106" s="45"/>
      <c r="E106" s="39"/>
      <c r="F106" s="8"/>
      <c r="G106" s="39" t="s">
        <v>4</v>
      </c>
      <c r="H106" s="46"/>
      <c r="I106" s="46"/>
      <c r="J106" s="39"/>
      <c r="K106" s="45">
        <f t="shared" si="6"/>
      </c>
      <c r="L106" s="45"/>
      <c r="M106" s="6">
        <f t="shared" si="7"/>
      </c>
      <c r="N106" s="39"/>
      <c r="O106" s="8"/>
      <c r="P106" s="46"/>
      <c r="Q106" s="46"/>
      <c r="R106" s="47">
        <f>IF(O106="","",ROUNDDOWN((IF(G106="売",H106-P106,P106-H106))*M106*10000000/81,0))</f>
      </c>
      <c r="S106" s="47"/>
      <c r="T106" s="48">
        <f t="shared" si="9"/>
      </c>
      <c r="U106" s="48"/>
    </row>
    <row r="107" spans="2:21" ht="13.5">
      <c r="B107" s="39">
        <v>99</v>
      </c>
      <c r="C107" s="45">
        <f t="shared" si="10"/>
      </c>
      <c r="D107" s="45"/>
      <c r="E107" s="39"/>
      <c r="F107" s="8"/>
      <c r="G107" s="39" t="s">
        <v>4</v>
      </c>
      <c r="H107" s="46"/>
      <c r="I107" s="46"/>
      <c r="J107" s="39"/>
      <c r="K107" s="45">
        <f t="shared" si="6"/>
      </c>
      <c r="L107" s="45"/>
      <c r="M107" s="6">
        <f t="shared" si="7"/>
      </c>
      <c r="N107" s="39"/>
      <c r="O107" s="8"/>
      <c r="P107" s="46"/>
      <c r="Q107" s="46"/>
      <c r="R107" s="47">
        <f>IF(O107="","",ROUNDDOWN((IF(G107="売",H107-P107,P107-H107))*M107*10000000/81,0))</f>
      </c>
      <c r="S107" s="47"/>
      <c r="T107" s="48">
        <f t="shared" si="9"/>
      </c>
      <c r="U107" s="48"/>
    </row>
    <row r="108" spans="2:21" ht="13.5">
      <c r="B108" s="39">
        <v>100</v>
      </c>
      <c r="C108" s="45">
        <f t="shared" si="10"/>
      </c>
      <c r="D108" s="45"/>
      <c r="E108" s="39"/>
      <c r="F108" s="8"/>
      <c r="G108" s="39" t="s">
        <v>3</v>
      </c>
      <c r="H108" s="46"/>
      <c r="I108" s="46"/>
      <c r="J108" s="39"/>
      <c r="K108" s="45">
        <f t="shared" si="6"/>
      </c>
      <c r="L108" s="45"/>
      <c r="M108" s="6">
        <f t="shared" si="7"/>
      </c>
      <c r="N108" s="39"/>
      <c r="O108" s="8"/>
      <c r="P108" s="46"/>
      <c r="Q108" s="46"/>
      <c r="R108" s="47">
        <f>IF(O108="","",ROUNDDOWN((IF(G108="売",H108-P108,P108-H108))*M108*10000000/81,0))</f>
      </c>
      <c r="S108" s="47"/>
      <c r="T108" s="48">
        <f t="shared" si="9"/>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52" operator="equal" stopIfTrue="1">
      <formula>"買"</formula>
    </cfRule>
    <cfRule type="cellIs" priority="2" dxfId="53" operator="equal" stopIfTrue="1">
      <formula>"売"</formula>
    </cfRule>
  </conditionalFormatting>
  <conditionalFormatting sqref="G9:G11 G14:G45 G47:G108">
    <cfRule type="cellIs" priority="7" dxfId="52" operator="equal" stopIfTrue="1">
      <formula>"買"</formula>
    </cfRule>
    <cfRule type="cellIs" priority="8" dxfId="53" operator="equal" stopIfTrue="1">
      <formula>"売"</formula>
    </cfRule>
  </conditionalFormatting>
  <conditionalFormatting sqref="G12">
    <cfRule type="cellIs" priority="5" dxfId="52" operator="equal" stopIfTrue="1">
      <formula>"買"</formula>
    </cfRule>
    <cfRule type="cellIs" priority="6" dxfId="53" operator="equal" stopIfTrue="1">
      <formula>"売"</formula>
    </cfRule>
  </conditionalFormatting>
  <conditionalFormatting sqref="G13">
    <cfRule type="cellIs" priority="3" dxfId="52" operator="equal" stopIfTrue="1">
      <formula>"買"</formula>
    </cfRule>
    <cfRule type="cellIs" priority="4" dxfId="5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54" activePane="bottomLeft" state="frozen"/>
      <selection pane="topLeft" activeCell="A1" sqref="A1"/>
      <selection pane="bottomLeft" activeCell="H110" sqref="H110"/>
    </sheetView>
  </sheetViews>
  <sheetFormatPr defaultColWidth="9.00390625" defaultRowHeight="13.5"/>
  <cols>
    <col min="1" max="1" width="2.875" style="0" customWidth="1"/>
    <col min="2" max="18" width="6.625" style="0" customWidth="1"/>
    <col min="22" max="22" width="10.875" style="23" bestFit="1" customWidth="1"/>
  </cols>
  <sheetData>
    <row r="2" spans="2:20" ht="13.5">
      <c r="B2" s="79" t="s">
        <v>5</v>
      </c>
      <c r="C2" s="79"/>
      <c r="D2" s="82" t="s">
        <v>48</v>
      </c>
      <c r="E2" s="82"/>
      <c r="F2" s="79" t="s">
        <v>6</v>
      </c>
      <c r="G2" s="79"/>
      <c r="H2" s="82" t="s">
        <v>51</v>
      </c>
      <c r="I2" s="82"/>
      <c r="J2" s="79" t="s">
        <v>7</v>
      </c>
      <c r="K2" s="79"/>
      <c r="L2" s="76">
        <f>C9</f>
        <v>1000000</v>
      </c>
      <c r="M2" s="82"/>
      <c r="N2" s="79" t="s">
        <v>8</v>
      </c>
      <c r="O2" s="79"/>
      <c r="P2" s="76" t="e">
        <f>C108+R108</f>
        <v>#VALUE!</v>
      </c>
      <c r="Q2" s="82"/>
      <c r="R2" s="1"/>
      <c r="S2" s="1"/>
      <c r="T2" s="1"/>
    </row>
    <row r="3" spans="2:19" ht="57" customHeight="1">
      <c r="B3" s="79" t="s">
        <v>9</v>
      </c>
      <c r="C3" s="79"/>
      <c r="D3" s="84" t="s">
        <v>38</v>
      </c>
      <c r="E3" s="84"/>
      <c r="F3" s="84"/>
      <c r="G3" s="84"/>
      <c r="H3" s="84"/>
      <c r="I3" s="84"/>
      <c r="J3" s="79" t="s">
        <v>10</v>
      </c>
      <c r="K3" s="79"/>
      <c r="L3" s="84" t="s">
        <v>35</v>
      </c>
      <c r="M3" s="85"/>
      <c r="N3" s="85"/>
      <c r="O3" s="85"/>
      <c r="P3" s="85"/>
      <c r="Q3" s="85"/>
      <c r="R3" s="1"/>
      <c r="S3" s="1"/>
    </row>
    <row r="4" spans="2:20" ht="13.5">
      <c r="B4" s="79" t="s">
        <v>11</v>
      </c>
      <c r="C4" s="79"/>
      <c r="D4" s="77">
        <f>SUM($R$9:$S$993)</f>
        <v>728599</v>
      </c>
      <c r="E4" s="77"/>
      <c r="F4" s="79" t="s">
        <v>12</v>
      </c>
      <c r="G4" s="79"/>
      <c r="H4" s="83">
        <f>SUM($T$9:$U$108)</f>
        <v>354.0000000000009</v>
      </c>
      <c r="I4" s="82"/>
      <c r="J4" s="75" t="s">
        <v>13</v>
      </c>
      <c r="K4" s="75"/>
      <c r="L4" s="76">
        <f>MAX($C$9:$D$990)-C9</f>
        <v>837258</v>
      </c>
      <c r="M4" s="76"/>
      <c r="N4" s="75" t="s">
        <v>14</v>
      </c>
      <c r="O4" s="75"/>
      <c r="P4" s="77">
        <f>MIN($C$9:$D$990)-C9</f>
        <v>0</v>
      </c>
      <c r="Q4" s="77"/>
      <c r="R4" s="1"/>
      <c r="S4" s="1"/>
      <c r="T4" s="1"/>
    </row>
    <row r="5" spans="2:20" ht="13.5">
      <c r="B5" s="43" t="s">
        <v>15</v>
      </c>
      <c r="C5" s="2">
        <f>COUNTIF($R$9:$R$990,"&gt;0")</f>
        <v>41</v>
      </c>
      <c r="D5" s="42" t="s">
        <v>16</v>
      </c>
      <c r="E5" s="16">
        <f>COUNTIF($R$9:$R$990,"&lt;0")</f>
        <v>52</v>
      </c>
      <c r="F5" s="42" t="s">
        <v>17</v>
      </c>
      <c r="G5" s="2">
        <f>COUNTIF($R$9:$R$990,"=0")</f>
        <v>6</v>
      </c>
      <c r="H5" s="42" t="s">
        <v>18</v>
      </c>
      <c r="I5" s="3">
        <f>C5/SUM(C5,E5,G5)</f>
        <v>0.41414141414141414</v>
      </c>
      <c r="J5" s="78" t="s">
        <v>19</v>
      </c>
      <c r="K5" s="79"/>
      <c r="L5" s="80"/>
      <c r="M5" s="81"/>
      <c r="N5" s="18" t="s">
        <v>20</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62" t="s">
        <v>21</v>
      </c>
      <c r="C7" s="64" t="s">
        <v>22</v>
      </c>
      <c r="D7" s="65"/>
      <c r="E7" s="68" t="s">
        <v>23</v>
      </c>
      <c r="F7" s="69"/>
      <c r="G7" s="69"/>
      <c r="H7" s="69"/>
      <c r="I7" s="57"/>
      <c r="J7" s="70" t="s">
        <v>24</v>
      </c>
      <c r="K7" s="71"/>
      <c r="L7" s="59"/>
      <c r="M7" s="72" t="s">
        <v>25</v>
      </c>
      <c r="N7" s="73" t="s">
        <v>26</v>
      </c>
      <c r="O7" s="74"/>
      <c r="P7" s="74"/>
      <c r="Q7" s="61"/>
      <c r="R7" s="55" t="s">
        <v>27</v>
      </c>
      <c r="S7" s="55"/>
      <c r="T7" s="55"/>
      <c r="U7" s="55"/>
    </row>
    <row r="8" spans="2:21" ht="13.5">
      <c r="B8" s="63"/>
      <c r="C8" s="66"/>
      <c r="D8" s="67"/>
      <c r="E8" s="19" t="s">
        <v>28</v>
      </c>
      <c r="F8" s="19" t="s">
        <v>29</v>
      </c>
      <c r="G8" s="19" t="s">
        <v>30</v>
      </c>
      <c r="H8" s="56" t="s">
        <v>31</v>
      </c>
      <c r="I8" s="57"/>
      <c r="J8" s="4" t="s">
        <v>32</v>
      </c>
      <c r="K8" s="58" t="s">
        <v>33</v>
      </c>
      <c r="L8" s="59"/>
      <c r="M8" s="72"/>
      <c r="N8" s="5" t="s">
        <v>28</v>
      </c>
      <c r="O8" s="5" t="s">
        <v>29</v>
      </c>
      <c r="P8" s="60" t="s">
        <v>31</v>
      </c>
      <c r="Q8" s="61"/>
      <c r="R8" s="55" t="s">
        <v>34</v>
      </c>
      <c r="S8" s="55"/>
      <c r="T8" s="55" t="s">
        <v>32</v>
      </c>
      <c r="U8" s="55"/>
    </row>
    <row r="9" spans="2:21" ht="13.5">
      <c r="B9" s="44">
        <v>1</v>
      </c>
      <c r="C9" s="45">
        <v>1000000</v>
      </c>
      <c r="D9" s="45"/>
      <c r="E9" s="44">
        <v>2015</v>
      </c>
      <c r="F9" s="8">
        <v>42009</v>
      </c>
      <c r="G9" s="44" t="s">
        <v>3</v>
      </c>
      <c r="H9" s="46">
        <v>120.35</v>
      </c>
      <c r="I9" s="46"/>
      <c r="J9" s="44">
        <v>17</v>
      </c>
      <c r="K9" s="45">
        <f aca="true" t="shared" si="0" ref="K9:K72">IF(F9="","",C9*0.03)</f>
        <v>30000</v>
      </c>
      <c r="L9" s="45"/>
      <c r="M9" s="6">
        <f>IF(J9="","",ROUNDDOWN(K9/(J9/100)/100000,2))</f>
        <v>1.76</v>
      </c>
      <c r="N9" s="44">
        <v>2015</v>
      </c>
      <c r="O9" s="8">
        <v>42010</v>
      </c>
      <c r="P9" s="46">
        <v>119.24</v>
      </c>
      <c r="Q9" s="46"/>
      <c r="R9" s="47">
        <f>IF(O9="","",ROUNDDOWN((IF(G9="売",H9-P9,P9-H9))*M9*10000000/100,0))</f>
        <v>195360</v>
      </c>
      <c r="S9" s="47"/>
      <c r="T9" s="48">
        <f>IF(O9="","",IF(R9&lt;0,J9*(-1),IF(G9="買",(P9-H9)*100,(H9-P9)*100)))</f>
        <v>110.99999999999994</v>
      </c>
      <c r="U9" s="48"/>
    </row>
    <row r="10" spans="2:21" ht="13.5">
      <c r="B10" s="44">
        <v>2</v>
      </c>
      <c r="C10" s="45">
        <f>IF(R9="","",C9+R9)</f>
        <v>1195360</v>
      </c>
      <c r="D10" s="45"/>
      <c r="E10" s="44"/>
      <c r="F10" s="8">
        <v>42011</v>
      </c>
      <c r="G10" s="44" t="s">
        <v>4</v>
      </c>
      <c r="H10" s="46">
        <v>119.17</v>
      </c>
      <c r="I10" s="46"/>
      <c r="J10" s="44">
        <v>16</v>
      </c>
      <c r="K10" s="45">
        <f t="shared" si="0"/>
        <v>35860.799999999996</v>
      </c>
      <c r="L10" s="45"/>
      <c r="M10" s="6">
        <f aca="true" t="shared" si="1" ref="M10:M73">IF(J10="","",ROUNDDOWN(K10/(J10/100)/100000,2))</f>
        <v>2.24</v>
      </c>
      <c r="N10" s="44"/>
      <c r="O10" s="8">
        <v>42010</v>
      </c>
      <c r="P10" s="46">
        <v>119.29</v>
      </c>
      <c r="Q10" s="46"/>
      <c r="R10" s="47">
        <f aca="true" t="shared" si="2" ref="R10:R73">IF(O10="","",ROUNDDOWN((IF(G10="売",H10-P10,P10-H10))*M10*10000000/100,0))</f>
        <v>26880</v>
      </c>
      <c r="S10" s="47"/>
      <c r="T10" s="48">
        <f aca="true" t="shared" si="3" ref="T10:T73">IF(O10="","",IF(R10&lt;0,J10*(-1),IF(G10="買",(P10-H10)*100,(H10-P10)*100)))</f>
        <v>12.000000000000455</v>
      </c>
      <c r="U10" s="48"/>
    </row>
    <row r="11" spans="2:21" ht="13.5">
      <c r="B11" s="44">
        <v>3</v>
      </c>
      <c r="C11" s="45">
        <f>IF(R10="","",C10+R10)</f>
        <v>1222240</v>
      </c>
      <c r="D11" s="45"/>
      <c r="E11" s="44"/>
      <c r="F11" s="8">
        <v>42016</v>
      </c>
      <c r="G11" s="44" t="s">
        <v>3</v>
      </c>
      <c r="H11" s="49">
        <v>118.34</v>
      </c>
      <c r="I11" s="50"/>
      <c r="J11" s="44">
        <v>17</v>
      </c>
      <c r="K11" s="45">
        <f t="shared" si="0"/>
        <v>36667.2</v>
      </c>
      <c r="L11" s="45"/>
      <c r="M11" s="6">
        <f t="shared" si="1"/>
        <v>2.15</v>
      </c>
      <c r="N11" s="44"/>
      <c r="O11" s="8">
        <v>42016</v>
      </c>
      <c r="P11" s="49">
        <v>118.32</v>
      </c>
      <c r="Q11" s="50"/>
      <c r="R11" s="47">
        <f t="shared" si="2"/>
        <v>4300</v>
      </c>
      <c r="S11" s="47"/>
      <c r="T11" s="48">
        <f t="shared" si="3"/>
        <v>2.000000000001023</v>
      </c>
      <c r="U11" s="48"/>
    </row>
    <row r="12" spans="2:21" ht="13.5">
      <c r="B12" s="44">
        <v>4</v>
      </c>
      <c r="C12" s="45">
        <f aca="true" t="shared" si="4" ref="C12:C75">IF(R11="","",C11+R11)</f>
        <v>1226540</v>
      </c>
      <c r="D12" s="45"/>
      <c r="E12" s="44"/>
      <c r="F12" s="8">
        <v>42018</v>
      </c>
      <c r="G12" s="44" t="s">
        <v>3</v>
      </c>
      <c r="H12" s="49">
        <v>116.83</v>
      </c>
      <c r="I12" s="50"/>
      <c r="J12" s="44">
        <v>21</v>
      </c>
      <c r="K12" s="45">
        <f t="shared" si="0"/>
        <v>36796.2</v>
      </c>
      <c r="L12" s="45"/>
      <c r="M12" s="6">
        <f t="shared" si="1"/>
        <v>1.75</v>
      </c>
      <c r="N12" s="44"/>
      <c r="O12" s="8">
        <v>42018</v>
      </c>
      <c r="P12" s="49">
        <v>116.7</v>
      </c>
      <c r="Q12" s="50"/>
      <c r="R12" s="47">
        <f t="shared" si="2"/>
        <v>22749</v>
      </c>
      <c r="S12" s="47"/>
      <c r="T12" s="48">
        <f t="shared" si="3"/>
        <v>12.999999999999545</v>
      </c>
      <c r="U12" s="48"/>
    </row>
    <row r="13" spans="2:21" ht="13.5">
      <c r="B13" s="44">
        <v>5</v>
      </c>
      <c r="C13" s="45">
        <f t="shared" si="4"/>
        <v>1249289</v>
      </c>
      <c r="D13" s="45"/>
      <c r="E13" s="44"/>
      <c r="F13" s="8">
        <v>42019</v>
      </c>
      <c r="G13" s="44" t="s">
        <v>3</v>
      </c>
      <c r="H13" s="49">
        <v>116.73</v>
      </c>
      <c r="I13" s="50"/>
      <c r="J13" s="44">
        <v>53</v>
      </c>
      <c r="K13" s="45">
        <f t="shared" si="0"/>
        <v>37478.67</v>
      </c>
      <c r="L13" s="45"/>
      <c r="M13" s="6">
        <f t="shared" si="1"/>
        <v>0.7</v>
      </c>
      <c r="N13" s="44"/>
      <c r="O13" s="8">
        <v>42020</v>
      </c>
      <c r="P13" s="46">
        <v>116.26</v>
      </c>
      <c r="Q13" s="50"/>
      <c r="R13" s="47">
        <f t="shared" si="2"/>
        <v>32899</v>
      </c>
      <c r="S13" s="47"/>
      <c r="T13" s="48">
        <f t="shared" si="3"/>
        <v>46.999999999999886</v>
      </c>
      <c r="U13" s="48"/>
    </row>
    <row r="14" spans="2:21" ht="13.5">
      <c r="B14" s="44">
        <v>6</v>
      </c>
      <c r="C14" s="45">
        <f t="shared" si="4"/>
        <v>1282188</v>
      </c>
      <c r="D14" s="45"/>
      <c r="E14" s="44"/>
      <c r="F14" s="8">
        <v>42020</v>
      </c>
      <c r="G14" s="44" t="s">
        <v>4</v>
      </c>
      <c r="H14" s="49">
        <v>116.85</v>
      </c>
      <c r="I14" s="50"/>
      <c r="J14" s="44">
        <v>58</v>
      </c>
      <c r="K14" s="45">
        <f t="shared" si="0"/>
        <v>38465.64</v>
      </c>
      <c r="L14" s="45"/>
      <c r="M14" s="6">
        <f t="shared" si="1"/>
        <v>0.66</v>
      </c>
      <c r="N14" s="44"/>
      <c r="O14" s="8">
        <v>42020</v>
      </c>
      <c r="P14" s="49">
        <v>117.35</v>
      </c>
      <c r="Q14" s="50"/>
      <c r="R14" s="47">
        <f t="shared" si="2"/>
        <v>33000</v>
      </c>
      <c r="S14" s="47"/>
      <c r="T14" s="48">
        <f t="shared" si="3"/>
        <v>50</v>
      </c>
      <c r="U14" s="48"/>
    </row>
    <row r="15" spans="2:21" ht="13.5">
      <c r="B15" s="44">
        <v>7</v>
      </c>
      <c r="C15" s="45">
        <f t="shared" si="4"/>
        <v>1315188</v>
      </c>
      <c r="D15" s="45"/>
      <c r="E15" s="44"/>
      <c r="F15" s="8">
        <v>42025</v>
      </c>
      <c r="G15" s="44" t="s">
        <v>3</v>
      </c>
      <c r="H15" s="46">
        <v>117.68</v>
      </c>
      <c r="I15" s="46"/>
      <c r="J15" s="44">
        <v>19</v>
      </c>
      <c r="K15" s="45">
        <f t="shared" si="0"/>
        <v>39455.64</v>
      </c>
      <c r="L15" s="45"/>
      <c r="M15" s="6">
        <f t="shared" si="1"/>
        <v>2.07</v>
      </c>
      <c r="N15" s="44"/>
      <c r="O15" s="8">
        <v>42025</v>
      </c>
      <c r="P15" s="46">
        <v>117.6</v>
      </c>
      <c r="Q15" s="46"/>
      <c r="R15" s="47">
        <f t="shared" si="2"/>
        <v>16560</v>
      </c>
      <c r="S15" s="47"/>
      <c r="T15" s="48">
        <f t="shared" si="3"/>
        <v>8.00000000000125</v>
      </c>
      <c r="U15" s="48"/>
    </row>
    <row r="16" spans="2:21" ht="13.5">
      <c r="B16" s="44">
        <v>8</v>
      </c>
      <c r="C16" s="45">
        <f t="shared" si="4"/>
        <v>1331748</v>
      </c>
      <c r="D16" s="45"/>
      <c r="E16" s="44"/>
      <c r="F16" s="8">
        <v>42026</v>
      </c>
      <c r="G16" s="44" t="s">
        <v>4</v>
      </c>
      <c r="H16" s="46">
        <v>117.97</v>
      </c>
      <c r="I16" s="46"/>
      <c r="J16" s="44">
        <v>23</v>
      </c>
      <c r="K16" s="45">
        <f t="shared" si="0"/>
        <v>39952.439999999995</v>
      </c>
      <c r="L16" s="45"/>
      <c r="M16" s="6">
        <f t="shared" si="1"/>
        <v>1.73</v>
      </c>
      <c r="N16" s="44"/>
      <c r="O16" s="8">
        <v>42026</v>
      </c>
      <c r="P16" s="46">
        <v>118.04</v>
      </c>
      <c r="Q16" s="46"/>
      <c r="R16" s="47">
        <f t="shared" si="2"/>
        <v>12110</v>
      </c>
      <c r="S16" s="47"/>
      <c r="T16" s="48">
        <f t="shared" si="3"/>
        <v>7.000000000000739</v>
      </c>
      <c r="U16" s="48"/>
    </row>
    <row r="17" spans="2:21" ht="13.5">
      <c r="B17" s="44">
        <v>9</v>
      </c>
      <c r="C17" s="45">
        <f t="shared" si="4"/>
        <v>1343858</v>
      </c>
      <c r="D17" s="45"/>
      <c r="E17" s="44"/>
      <c r="F17" s="8">
        <v>42034</v>
      </c>
      <c r="G17" s="44" t="s">
        <v>3</v>
      </c>
      <c r="H17" s="46">
        <v>117.46</v>
      </c>
      <c r="I17" s="46"/>
      <c r="J17" s="44">
        <v>20</v>
      </c>
      <c r="K17" s="45">
        <f t="shared" si="0"/>
        <v>40315.74</v>
      </c>
      <c r="L17" s="45"/>
      <c r="M17" s="6">
        <f t="shared" si="1"/>
        <v>2.01</v>
      </c>
      <c r="N17" s="44"/>
      <c r="O17" s="8">
        <v>42037</v>
      </c>
      <c r="P17" s="46">
        <v>117.26</v>
      </c>
      <c r="Q17" s="46"/>
      <c r="R17" s="47">
        <f t="shared" si="2"/>
        <v>40199</v>
      </c>
      <c r="S17" s="47"/>
      <c r="T17" s="48">
        <f t="shared" si="3"/>
        <v>19.999999999998863</v>
      </c>
      <c r="U17" s="48"/>
    </row>
    <row r="18" spans="2:21" ht="13.5">
      <c r="B18" s="44">
        <v>10</v>
      </c>
      <c r="C18" s="45">
        <f t="shared" si="4"/>
        <v>1384057</v>
      </c>
      <c r="D18" s="45"/>
      <c r="E18" s="44"/>
      <c r="F18" s="8">
        <v>42041</v>
      </c>
      <c r="G18" s="44" t="s">
        <v>3</v>
      </c>
      <c r="H18" s="46">
        <v>117.28</v>
      </c>
      <c r="I18" s="46"/>
      <c r="J18" s="44">
        <v>7</v>
      </c>
      <c r="K18" s="45">
        <f t="shared" si="0"/>
        <v>41521.71</v>
      </c>
      <c r="L18" s="45"/>
      <c r="M18" s="6">
        <f t="shared" si="1"/>
        <v>5.93</v>
      </c>
      <c r="N18" s="44"/>
      <c r="O18" s="8">
        <v>42041</v>
      </c>
      <c r="P18" s="46">
        <v>117.35</v>
      </c>
      <c r="Q18" s="46"/>
      <c r="R18" s="47">
        <f t="shared" si="2"/>
        <v>-41509</v>
      </c>
      <c r="S18" s="47"/>
      <c r="T18" s="48">
        <f t="shared" si="3"/>
        <v>-7</v>
      </c>
      <c r="U18" s="48"/>
    </row>
    <row r="19" spans="2:21" ht="13.5">
      <c r="B19" s="44">
        <v>11</v>
      </c>
      <c r="C19" s="45">
        <f t="shared" si="4"/>
        <v>1342548</v>
      </c>
      <c r="D19" s="45"/>
      <c r="E19" s="44"/>
      <c r="F19" s="8">
        <v>42047</v>
      </c>
      <c r="G19" s="44" t="s">
        <v>4</v>
      </c>
      <c r="H19" s="46">
        <v>120.29</v>
      </c>
      <c r="I19" s="46"/>
      <c r="J19" s="44">
        <v>16</v>
      </c>
      <c r="K19" s="45">
        <f t="shared" si="0"/>
        <v>40276.439999999995</v>
      </c>
      <c r="L19" s="45"/>
      <c r="M19" s="6">
        <f t="shared" si="1"/>
        <v>2.51</v>
      </c>
      <c r="N19" s="44"/>
      <c r="O19" s="8">
        <v>42047</v>
      </c>
      <c r="P19" s="46">
        <v>120.13</v>
      </c>
      <c r="Q19" s="46"/>
      <c r="R19" s="47">
        <f t="shared" si="2"/>
        <v>-40160</v>
      </c>
      <c r="S19" s="47"/>
      <c r="T19" s="48">
        <f t="shared" si="3"/>
        <v>-16</v>
      </c>
      <c r="U19" s="48"/>
    </row>
    <row r="20" spans="2:21" ht="13.5">
      <c r="B20" s="44">
        <v>12</v>
      </c>
      <c r="C20" s="45">
        <f t="shared" si="4"/>
        <v>1302388</v>
      </c>
      <c r="D20" s="45"/>
      <c r="E20" s="44"/>
      <c r="F20" s="8">
        <v>42048</v>
      </c>
      <c r="G20" s="44" t="s">
        <v>4</v>
      </c>
      <c r="H20" s="46">
        <v>118.92</v>
      </c>
      <c r="I20" s="46"/>
      <c r="J20" s="44">
        <v>17</v>
      </c>
      <c r="K20" s="45">
        <f t="shared" si="0"/>
        <v>39071.64</v>
      </c>
      <c r="L20" s="45"/>
      <c r="M20" s="6">
        <f t="shared" si="1"/>
        <v>2.29</v>
      </c>
      <c r="N20" s="44"/>
      <c r="O20" s="8">
        <v>42048</v>
      </c>
      <c r="P20" s="46">
        <v>118.85</v>
      </c>
      <c r="Q20" s="46"/>
      <c r="R20" s="47">
        <f t="shared" si="2"/>
        <v>-16030</v>
      </c>
      <c r="S20" s="47"/>
      <c r="T20" s="48">
        <f t="shared" si="3"/>
        <v>-17</v>
      </c>
      <c r="U20" s="48"/>
    </row>
    <row r="21" spans="2:21" ht="13.5">
      <c r="B21" s="44">
        <v>13</v>
      </c>
      <c r="C21" s="45">
        <f t="shared" si="4"/>
        <v>1286358</v>
      </c>
      <c r="D21" s="45"/>
      <c r="E21" s="44"/>
      <c r="F21" s="8">
        <v>42051</v>
      </c>
      <c r="G21" s="44" t="s">
        <v>3</v>
      </c>
      <c r="H21" s="46">
        <v>118.58</v>
      </c>
      <c r="I21" s="46"/>
      <c r="J21" s="44">
        <v>20</v>
      </c>
      <c r="K21" s="45">
        <f t="shared" si="0"/>
        <v>38590.74</v>
      </c>
      <c r="L21" s="45"/>
      <c r="M21" s="6">
        <f t="shared" si="1"/>
        <v>1.92</v>
      </c>
      <c r="N21" s="44"/>
      <c r="O21" s="8">
        <v>42051</v>
      </c>
      <c r="P21" s="46">
        <v>118.55</v>
      </c>
      <c r="Q21" s="46"/>
      <c r="R21" s="47">
        <f t="shared" si="2"/>
        <v>5760</v>
      </c>
      <c r="S21" s="47"/>
      <c r="T21" s="48">
        <f t="shared" si="3"/>
        <v>3.0000000000001137</v>
      </c>
      <c r="U21" s="48"/>
    </row>
    <row r="22" spans="2:21" ht="13.5">
      <c r="B22" s="44">
        <v>14</v>
      </c>
      <c r="C22" s="45">
        <f t="shared" si="4"/>
        <v>1292118</v>
      </c>
      <c r="D22" s="45"/>
      <c r="E22" s="44"/>
      <c r="F22" s="8">
        <v>42052</v>
      </c>
      <c r="G22" s="44" t="s">
        <v>4</v>
      </c>
      <c r="H22" s="46">
        <v>118.54</v>
      </c>
      <c r="I22" s="46"/>
      <c r="J22" s="44">
        <v>11</v>
      </c>
      <c r="K22" s="45">
        <f t="shared" si="0"/>
        <v>38763.54</v>
      </c>
      <c r="L22" s="45"/>
      <c r="M22" s="6">
        <f t="shared" si="1"/>
        <v>3.52</v>
      </c>
      <c r="N22" s="44"/>
      <c r="O22" s="8">
        <v>42053</v>
      </c>
      <c r="P22" s="46">
        <v>119.12</v>
      </c>
      <c r="Q22" s="46"/>
      <c r="R22" s="47">
        <f t="shared" si="2"/>
        <v>204159</v>
      </c>
      <c r="S22" s="47"/>
      <c r="T22" s="48">
        <f t="shared" si="3"/>
        <v>57.99999999999983</v>
      </c>
      <c r="U22" s="48"/>
    </row>
    <row r="23" spans="2:21" ht="13.5">
      <c r="B23" s="44">
        <v>15</v>
      </c>
      <c r="C23" s="45">
        <f t="shared" si="4"/>
        <v>1496277</v>
      </c>
      <c r="D23" s="45"/>
      <c r="E23" s="44"/>
      <c r="F23" s="8">
        <v>42053</v>
      </c>
      <c r="G23" s="44" t="s">
        <v>50</v>
      </c>
      <c r="H23" s="46">
        <v>119.18</v>
      </c>
      <c r="I23" s="46"/>
      <c r="J23" s="44">
        <v>11</v>
      </c>
      <c r="K23" s="45">
        <f t="shared" si="0"/>
        <v>44888.31</v>
      </c>
      <c r="L23" s="45"/>
      <c r="M23" s="6">
        <f t="shared" si="1"/>
        <v>4.08</v>
      </c>
      <c r="N23" s="44"/>
      <c r="O23" s="8">
        <v>42053</v>
      </c>
      <c r="P23" s="46">
        <v>119.21</v>
      </c>
      <c r="Q23" s="46"/>
      <c r="R23" s="47">
        <f t="shared" si="2"/>
        <v>12239</v>
      </c>
      <c r="S23" s="47"/>
      <c r="T23" s="48">
        <f t="shared" si="3"/>
        <v>2.9999999999986926</v>
      </c>
      <c r="U23" s="48"/>
    </row>
    <row r="24" spans="2:21" ht="13.5">
      <c r="B24" s="44">
        <v>16</v>
      </c>
      <c r="C24" s="45">
        <f t="shared" si="4"/>
        <v>1508516</v>
      </c>
      <c r="D24" s="45"/>
      <c r="E24" s="44"/>
      <c r="F24" s="8">
        <v>42067</v>
      </c>
      <c r="G24" s="44" t="s">
        <v>3</v>
      </c>
      <c r="H24" s="46">
        <v>119.61</v>
      </c>
      <c r="I24" s="46"/>
      <c r="J24" s="44">
        <v>7</v>
      </c>
      <c r="K24" s="45">
        <f t="shared" si="0"/>
        <v>45255.479999999996</v>
      </c>
      <c r="L24" s="45"/>
      <c r="M24" s="6">
        <f t="shared" si="1"/>
        <v>6.46</v>
      </c>
      <c r="N24" s="44"/>
      <c r="O24" s="8">
        <v>42067</v>
      </c>
      <c r="P24" s="46">
        <v>119.68</v>
      </c>
      <c r="Q24" s="46"/>
      <c r="R24" s="47">
        <f t="shared" si="2"/>
        <v>-45220</v>
      </c>
      <c r="S24" s="47"/>
      <c r="T24" s="48">
        <f t="shared" si="3"/>
        <v>-7</v>
      </c>
      <c r="U24" s="48"/>
    </row>
    <row r="25" spans="2:21" ht="13.5">
      <c r="B25" s="44">
        <v>17</v>
      </c>
      <c r="C25" s="45">
        <f t="shared" si="4"/>
        <v>1463296</v>
      </c>
      <c r="D25" s="45"/>
      <c r="E25" s="44"/>
      <c r="F25" s="8">
        <v>42069</v>
      </c>
      <c r="G25" s="44" t="s">
        <v>3</v>
      </c>
      <c r="H25" s="46">
        <v>120.03</v>
      </c>
      <c r="I25" s="46"/>
      <c r="J25" s="44">
        <v>17</v>
      </c>
      <c r="K25" s="45">
        <f t="shared" si="0"/>
        <v>43898.88</v>
      </c>
      <c r="L25" s="45"/>
      <c r="M25" s="6">
        <f t="shared" si="1"/>
        <v>2.58</v>
      </c>
      <c r="N25" s="44"/>
      <c r="O25" s="8">
        <v>42069</v>
      </c>
      <c r="P25" s="46">
        <v>120.12</v>
      </c>
      <c r="Q25" s="46"/>
      <c r="R25" s="47">
        <f t="shared" si="2"/>
        <v>-23220</v>
      </c>
      <c r="S25" s="47"/>
      <c r="T25" s="48">
        <f t="shared" si="3"/>
        <v>-17</v>
      </c>
      <c r="U25" s="48"/>
    </row>
    <row r="26" spans="2:21" ht="13.5">
      <c r="B26" s="44">
        <v>18</v>
      </c>
      <c r="C26" s="45">
        <f t="shared" si="4"/>
        <v>1440076</v>
      </c>
      <c r="D26" s="45"/>
      <c r="E26" s="44"/>
      <c r="F26" s="8">
        <v>42074</v>
      </c>
      <c r="G26" s="44" t="s">
        <v>4</v>
      </c>
      <c r="H26" s="46">
        <v>121.56</v>
      </c>
      <c r="I26" s="46"/>
      <c r="J26" s="44">
        <v>27</v>
      </c>
      <c r="K26" s="45">
        <f t="shared" si="0"/>
        <v>43202.28</v>
      </c>
      <c r="L26" s="45"/>
      <c r="M26" s="6">
        <f t="shared" si="1"/>
        <v>1.6</v>
      </c>
      <c r="N26" s="44"/>
      <c r="O26" s="8">
        <v>42074</v>
      </c>
      <c r="P26" s="46">
        <v>121.29</v>
      </c>
      <c r="Q26" s="46"/>
      <c r="R26" s="47">
        <f t="shared" si="2"/>
        <v>-43199</v>
      </c>
      <c r="S26" s="47"/>
      <c r="T26" s="48">
        <f t="shared" si="3"/>
        <v>-27</v>
      </c>
      <c r="U26" s="48"/>
    </row>
    <row r="27" spans="2:21" ht="13.5">
      <c r="B27" s="44">
        <v>19</v>
      </c>
      <c r="C27" s="45">
        <f t="shared" si="4"/>
        <v>1396877</v>
      </c>
      <c r="D27" s="45"/>
      <c r="E27" s="44"/>
      <c r="F27" s="8">
        <v>42075</v>
      </c>
      <c r="G27" s="44" t="s">
        <v>3</v>
      </c>
      <c r="H27" s="46">
        <v>121.41</v>
      </c>
      <c r="I27" s="46"/>
      <c r="J27" s="44">
        <v>8</v>
      </c>
      <c r="K27" s="45">
        <f t="shared" si="0"/>
        <v>41906.31</v>
      </c>
      <c r="L27" s="45"/>
      <c r="M27" s="6">
        <f t="shared" si="1"/>
        <v>5.23</v>
      </c>
      <c r="N27" s="44"/>
      <c r="O27" s="8">
        <v>42075</v>
      </c>
      <c r="P27" s="46">
        <v>121.49</v>
      </c>
      <c r="Q27" s="46"/>
      <c r="R27" s="47">
        <f t="shared" si="2"/>
        <v>-41839</v>
      </c>
      <c r="S27" s="47"/>
      <c r="T27" s="48">
        <f t="shared" si="3"/>
        <v>-8</v>
      </c>
      <c r="U27" s="48"/>
    </row>
    <row r="28" spans="2:21" ht="13.5">
      <c r="B28" s="44">
        <v>20</v>
      </c>
      <c r="C28" s="45">
        <f t="shared" si="4"/>
        <v>1355038</v>
      </c>
      <c r="D28" s="45"/>
      <c r="E28" s="44"/>
      <c r="F28" s="8">
        <v>42075</v>
      </c>
      <c r="G28" s="44" t="s">
        <v>4</v>
      </c>
      <c r="H28" s="46">
        <v>121.4</v>
      </c>
      <c r="I28" s="46"/>
      <c r="J28" s="44">
        <v>13</v>
      </c>
      <c r="K28" s="45">
        <f t="shared" si="0"/>
        <v>40651.14</v>
      </c>
      <c r="L28" s="45"/>
      <c r="M28" s="6">
        <f t="shared" si="1"/>
        <v>3.12</v>
      </c>
      <c r="N28" s="44"/>
      <c r="O28" s="8">
        <v>42075</v>
      </c>
      <c r="P28" s="46">
        <v>121.27</v>
      </c>
      <c r="Q28" s="46"/>
      <c r="R28" s="47">
        <f t="shared" si="2"/>
        <v>-40560</v>
      </c>
      <c r="S28" s="47"/>
      <c r="T28" s="48">
        <f t="shared" si="3"/>
        <v>-13</v>
      </c>
      <c r="U28" s="48"/>
    </row>
    <row r="29" spans="2:21" ht="13.5">
      <c r="B29" s="44">
        <v>21</v>
      </c>
      <c r="C29" s="45">
        <f t="shared" si="4"/>
        <v>1314478</v>
      </c>
      <c r="D29" s="45"/>
      <c r="E29" s="44"/>
      <c r="F29" s="8">
        <v>42076</v>
      </c>
      <c r="G29" s="44" t="s">
        <v>4</v>
      </c>
      <c r="H29" s="46">
        <v>121.49</v>
      </c>
      <c r="I29" s="46"/>
      <c r="J29" s="44">
        <v>11</v>
      </c>
      <c r="K29" s="45">
        <f t="shared" si="0"/>
        <v>39434.34</v>
      </c>
      <c r="L29" s="45"/>
      <c r="M29" s="6">
        <f t="shared" si="1"/>
        <v>3.58</v>
      </c>
      <c r="N29" s="44"/>
      <c r="O29" s="8">
        <v>42076</v>
      </c>
      <c r="P29" s="46">
        <v>121.38</v>
      </c>
      <c r="Q29" s="46"/>
      <c r="R29" s="47">
        <f t="shared" si="2"/>
        <v>-39379</v>
      </c>
      <c r="S29" s="47"/>
      <c r="T29" s="48">
        <f t="shared" si="3"/>
        <v>-11</v>
      </c>
      <c r="U29" s="48"/>
    </row>
    <row r="30" spans="2:21" ht="13.5">
      <c r="B30" s="44">
        <v>22</v>
      </c>
      <c r="C30" s="45">
        <f t="shared" si="4"/>
        <v>1275099</v>
      </c>
      <c r="D30" s="45"/>
      <c r="E30" s="44"/>
      <c r="F30" s="8">
        <v>42083</v>
      </c>
      <c r="G30" s="44" t="s">
        <v>3</v>
      </c>
      <c r="H30" s="46">
        <v>120.68</v>
      </c>
      <c r="I30" s="46"/>
      <c r="J30" s="44">
        <v>7</v>
      </c>
      <c r="K30" s="45">
        <f t="shared" si="0"/>
        <v>38252.97</v>
      </c>
      <c r="L30" s="45"/>
      <c r="M30" s="6">
        <f t="shared" si="1"/>
        <v>5.46</v>
      </c>
      <c r="N30" s="44"/>
      <c r="O30" s="8">
        <v>42083</v>
      </c>
      <c r="P30" s="46">
        <v>120.75</v>
      </c>
      <c r="Q30" s="46"/>
      <c r="R30" s="47">
        <f t="shared" si="2"/>
        <v>-38219</v>
      </c>
      <c r="S30" s="47"/>
      <c r="T30" s="48">
        <f t="shared" si="3"/>
        <v>-7</v>
      </c>
      <c r="U30" s="48"/>
    </row>
    <row r="31" spans="2:21" ht="13.5">
      <c r="B31" s="44">
        <v>23</v>
      </c>
      <c r="C31" s="45">
        <f t="shared" si="4"/>
        <v>1236880</v>
      </c>
      <c r="D31" s="45"/>
      <c r="E31" s="44"/>
      <c r="F31" s="8">
        <v>42087</v>
      </c>
      <c r="G31" s="44" t="s">
        <v>4</v>
      </c>
      <c r="H31" s="46">
        <v>119.69</v>
      </c>
      <c r="I31" s="46"/>
      <c r="J31" s="44">
        <v>13</v>
      </c>
      <c r="K31" s="45">
        <f t="shared" si="0"/>
        <v>37106.4</v>
      </c>
      <c r="L31" s="45"/>
      <c r="M31" s="6">
        <f t="shared" si="1"/>
        <v>2.85</v>
      </c>
      <c r="N31" s="44"/>
      <c r="O31" s="8">
        <v>42087</v>
      </c>
      <c r="P31" s="46">
        <v>119.71</v>
      </c>
      <c r="Q31" s="46"/>
      <c r="R31" s="47">
        <f t="shared" si="2"/>
        <v>5699</v>
      </c>
      <c r="S31" s="47"/>
      <c r="T31" s="48">
        <f t="shared" si="3"/>
        <v>1.999999999999602</v>
      </c>
      <c r="U31" s="48"/>
    </row>
    <row r="32" spans="2:21" ht="13.5">
      <c r="B32" s="44">
        <v>24</v>
      </c>
      <c r="C32" s="45">
        <f t="shared" si="4"/>
        <v>1242579</v>
      </c>
      <c r="D32" s="45"/>
      <c r="E32" s="44"/>
      <c r="F32" s="8">
        <v>42090</v>
      </c>
      <c r="G32" s="44" t="s">
        <v>4</v>
      </c>
      <c r="H32" s="46">
        <v>119.24</v>
      </c>
      <c r="I32" s="46"/>
      <c r="J32" s="44">
        <v>10</v>
      </c>
      <c r="K32" s="45">
        <f t="shared" si="0"/>
        <v>37277.369999999995</v>
      </c>
      <c r="L32" s="45"/>
      <c r="M32" s="6">
        <f t="shared" si="1"/>
        <v>3.72</v>
      </c>
      <c r="N32" s="44"/>
      <c r="O32" s="8">
        <v>42090</v>
      </c>
      <c r="P32" s="46">
        <v>119.14</v>
      </c>
      <c r="Q32" s="46"/>
      <c r="R32" s="47">
        <f t="shared" si="2"/>
        <v>-37199</v>
      </c>
      <c r="S32" s="47"/>
      <c r="T32" s="48">
        <f t="shared" si="3"/>
        <v>-10</v>
      </c>
      <c r="U32" s="48"/>
    </row>
    <row r="33" spans="2:21" ht="13.5">
      <c r="B33" s="44">
        <v>25</v>
      </c>
      <c r="C33" s="45">
        <f t="shared" si="4"/>
        <v>1205380</v>
      </c>
      <c r="D33" s="45"/>
      <c r="E33" s="44"/>
      <c r="F33" s="8">
        <v>42084</v>
      </c>
      <c r="G33" s="44" t="s">
        <v>3</v>
      </c>
      <c r="H33" s="46">
        <v>119.92</v>
      </c>
      <c r="I33" s="46"/>
      <c r="J33" s="44">
        <v>13</v>
      </c>
      <c r="K33" s="45">
        <f t="shared" si="0"/>
        <v>36161.4</v>
      </c>
      <c r="L33" s="45"/>
      <c r="M33" s="6">
        <f t="shared" si="1"/>
        <v>2.78</v>
      </c>
      <c r="N33" s="44"/>
      <c r="O33" s="8">
        <v>42094</v>
      </c>
      <c r="P33" s="46">
        <v>120.05</v>
      </c>
      <c r="Q33" s="46"/>
      <c r="R33" s="47">
        <f>IF(O33="","",ROUNDDOWN((IF(G33="売",H33-P33,P33-H33))*M33*10000000/100,0))</f>
        <v>-36139</v>
      </c>
      <c r="S33" s="47"/>
      <c r="T33" s="48">
        <f t="shared" si="3"/>
        <v>-13</v>
      </c>
      <c r="U33" s="48"/>
    </row>
    <row r="34" spans="2:21" ht="13.5">
      <c r="B34" s="44">
        <v>26</v>
      </c>
      <c r="C34" s="45">
        <f t="shared" si="4"/>
        <v>1169241</v>
      </c>
      <c r="D34" s="45"/>
      <c r="E34" s="44"/>
      <c r="F34" s="8">
        <v>42100</v>
      </c>
      <c r="G34" s="44" t="s">
        <v>4</v>
      </c>
      <c r="H34" s="46">
        <v>119.1</v>
      </c>
      <c r="I34" s="46"/>
      <c r="J34" s="44">
        <v>11</v>
      </c>
      <c r="K34" s="45">
        <f t="shared" si="0"/>
        <v>35077.229999999996</v>
      </c>
      <c r="L34" s="45"/>
      <c r="M34" s="6">
        <f t="shared" si="1"/>
        <v>3.18</v>
      </c>
      <c r="N34" s="44"/>
      <c r="O34" s="8">
        <v>42100</v>
      </c>
      <c r="P34" s="46">
        <v>118.99</v>
      </c>
      <c r="Q34" s="46"/>
      <c r="R34" s="47">
        <f t="shared" si="2"/>
        <v>-34979</v>
      </c>
      <c r="S34" s="47"/>
      <c r="T34" s="48">
        <f t="shared" si="3"/>
        <v>-11</v>
      </c>
      <c r="U34" s="48"/>
    </row>
    <row r="35" spans="2:21" ht="13.5">
      <c r="B35" s="44">
        <v>27</v>
      </c>
      <c r="C35" s="45">
        <f t="shared" si="4"/>
        <v>1134262</v>
      </c>
      <c r="D35" s="45"/>
      <c r="E35" s="44"/>
      <c r="F35" s="8">
        <v>42100</v>
      </c>
      <c r="G35" s="44" t="s">
        <v>3</v>
      </c>
      <c r="H35" s="46">
        <v>118.92</v>
      </c>
      <c r="I35" s="46"/>
      <c r="J35" s="44">
        <v>12</v>
      </c>
      <c r="K35" s="45">
        <f t="shared" si="0"/>
        <v>34027.86</v>
      </c>
      <c r="L35" s="45"/>
      <c r="M35" s="6">
        <f t="shared" si="1"/>
        <v>2.83</v>
      </c>
      <c r="N35" s="44"/>
      <c r="O35" s="8">
        <v>42100</v>
      </c>
      <c r="P35" s="46">
        <v>119.04</v>
      </c>
      <c r="Q35" s="46"/>
      <c r="R35" s="47">
        <f t="shared" si="2"/>
        <v>-33960</v>
      </c>
      <c r="S35" s="47"/>
      <c r="T35" s="48">
        <f t="shared" si="3"/>
        <v>-12</v>
      </c>
      <c r="U35" s="48"/>
    </row>
    <row r="36" spans="2:21" ht="13.5">
      <c r="B36" s="44">
        <v>28</v>
      </c>
      <c r="C36" s="45">
        <f t="shared" si="4"/>
        <v>1100302</v>
      </c>
      <c r="D36" s="45"/>
      <c r="E36" s="44"/>
      <c r="F36" s="8">
        <v>42107</v>
      </c>
      <c r="G36" s="44" t="s">
        <v>3</v>
      </c>
      <c r="H36" s="46">
        <v>120.29</v>
      </c>
      <c r="I36" s="46"/>
      <c r="J36" s="44">
        <v>15</v>
      </c>
      <c r="K36" s="45">
        <f t="shared" si="0"/>
        <v>33009.06</v>
      </c>
      <c r="L36" s="45"/>
      <c r="M36" s="6">
        <f t="shared" si="1"/>
        <v>2.2</v>
      </c>
      <c r="N36" s="44"/>
      <c r="O36" s="8">
        <v>42108</v>
      </c>
      <c r="P36" s="46">
        <v>119.91</v>
      </c>
      <c r="Q36" s="46"/>
      <c r="R36" s="47">
        <f t="shared" si="2"/>
        <v>83600</v>
      </c>
      <c r="S36" s="47"/>
      <c r="T36" s="48">
        <f t="shared" si="3"/>
        <v>38.000000000000966</v>
      </c>
      <c r="U36" s="48"/>
    </row>
    <row r="37" spans="2:21" ht="13.5">
      <c r="B37" s="44">
        <v>29</v>
      </c>
      <c r="C37" s="45">
        <f t="shared" si="4"/>
        <v>1183902</v>
      </c>
      <c r="D37" s="45"/>
      <c r="E37" s="44"/>
      <c r="F37" s="8">
        <v>42110</v>
      </c>
      <c r="G37" s="44" t="s">
        <v>3</v>
      </c>
      <c r="H37" s="46">
        <v>119.12</v>
      </c>
      <c r="I37" s="46"/>
      <c r="J37" s="44">
        <v>12</v>
      </c>
      <c r="K37" s="45">
        <f t="shared" si="0"/>
        <v>35517.06</v>
      </c>
      <c r="L37" s="45"/>
      <c r="M37" s="6">
        <f t="shared" si="1"/>
        <v>2.95</v>
      </c>
      <c r="N37" s="44"/>
      <c r="O37" s="8">
        <v>42110</v>
      </c>
      <c r="P37" s="46">
        <v>119.05</v>
      </c>
      <c r="Q37" s="46"/>
      <c r="R37" s="47">
        <f t="shared" si="2"/>
        <v>20650</v>
      </c>
      <c r="S37" s="47"/>
      <c r="T37" s="48">
        <f t="shared" si="3"/>
        <v>7.000000000000739</v>
      </c>
      <c r="U37" s="48"/>
    </row>
    <row r="38" spans="2:21" ht="13.5">
      <c r="B38" s="44">
        <v>30</v>
      </c>
      <c r="C38" s="45">
        <f t="shared" si="4"/>
        <v>1204552</v>
      </c>
      <c r="D38" s="45"/>
      <c r="E38" s="44"/>
      <c r="F38" s="8">
        <v>42114</v>
      </c>
      <c r="G38" s="44" t="s">
        <v>4</v>
      </c>
      <c r="H38" s="46">
        <v>118.96</v>
      </c>
      <c r="I38" s="46"/>
      <c r="J38" s="44">
        <v>14</v>
      </c>
      <c r="K38" s="45">
        <f t="shared" si="0"/>
        <v>36136.56</v>
      </c>
      <c r="L38" s="45"/>
      <c r="M38" s="6">
        <f t="shared" si="1"/>
        <v>2.58</v>
      </c>
      <c r="N38" s="44"/>
      <c r="O38" s="8">
        <v>42114</v>
      </c>
      <c r="P38" s="46">
        <v>118.82</v>
      </c>
      <c r="Q38" s="46"/>
      <c r="R38" s="47">
        <f t="shared" si="2"/>
        <v>-36120</v>
      </c>
      <c r="S38" s="47"/>
      <c r="T38" s="48">
        <f t="shared" si="3"/>
        <v>-14</v>
      </c>
      <c r="U38" s="48"/>
    </row>
    <row r="39" spans="2:21" ht="13.5">
      <c r="B39" s="44">
        <v>31</v>
      </c>
      <c r="C39" s="45">
        <f t="shared" si="4"/>
        <v>1168432</v>
      </c>
      <c r="D39" s="45"/>
      <c r="E39" s="44"/>
      <c r="F39" s="8">
        <v>42118</v>
      </c>
      <c r="G39" s="44" t="s">
        <v>3</v>
      </c>
      <c r="H39" s="46">
        <v>119.51</v>
      </c>
      <c r="I39" s="46"/>
      <c r="J39" s="44">
        <v>13</v>
      </c>
      <c r="K39" s="45">
        <f t="shared" si="0"/>
        <v>35052.96</v>
      </c>
      <c r="L39" s="45"/>
      <c r="M39" s="6">
        <f t="shared" si="1"/>
        <v>2.69</v>
      </c>
      <c r="N39" s="44"/>
      <c r="O39" s="8">
        <v>42121</v>
      </c>
      <c r="P39" s="46">
        <v>119.01</v>
      </c>
      <c r="Q39" s="46"/>
      <c r="R39" s="47">
        <f t="shared" si="2"/>
        <v>134500</v>
      </c>
      <c r="S39" s="47"/>
      <c r="T39" s="48">
        <f t="shared" si="3"/>
        <v>50</v>
      </c>
      <c r="U39" s="48"/>
    </row>
    <row r="40" spans="2:21" ht="13.5">
      <c r="B40" s="44">
        <v>32</v>
      </c>
      <c r="C40" s="45">
        <f t="shared" si="4"/>
        <v>1302932</v>
      </c>
      <c r="D40" s="45"/>
      <c r="E40" s="44"/>
      <c r="F40" s="8">
        <v>42122</v>
      </c>
      <c r="G40" s="44" t="s">
        <v>3</v>
      </c>
      <c r="H40" s="46">
        <v>119.01</v>
      </c>
      <c r="I40" s="46"/>
      <c r="J40" s="44">
        <v>10</v>
      </c>
      <c r="K40" s="45">
        <f t="shared" si="0"/>
        <v>39087.96</v>
      </c>
      <c r="L40" s="45"/>
      <c r="M40" s="6">
        <f t="shared" si="1"/>
        <v>3.9</v>
      </c>
      <c r="N40" s="44"/>
      <c r="O40" s="8">
        <v>42122</v>
      </c>
      <c r="P40" s="46">
        <v>119.03</v>
      </c>
      <c r="Q40" s="46"/>
      <c r="R40" s="47">
        <f t="shared" si="2"/>
        <v>-7799</v>
      </c>
      <c r="S40" s="47"/>
      <c r="T40" s="48">
        <f t="shared" si="3"/>
        <v>-10</v>
      </c>
      <c r="U40" s="48"/>
    </row>
    <row r="41" spans="2:21" ht="13.5">
      <c r="B41" s="44">
        <v>33</v>
      </c>
      <c r="C41" s="45">
        <f t="shared" si="4"/>
        <v>1295133</v>
      </c>
      <c r="D41" s="45"/>
      <c r="E41" s="44"/>
      <c r="F41" s="8">
        <v>42123</v>
      </c>
      <c r="G41" s="44" t="s">
        <v>3</v>
      </c>
      <c r="H41" s="46">
        <v>118.82</v>
      </c>
      <c r="I41" s="46"/>
      <c r="J41" s="44">
        <v>9</v>
      </c>
      <c r="K41" s="45">
        <f t="shared" si="0"/>
        <v>38853.99</v>
      </c>
      <c r="L41" s="45"/>
      <c r="M41" s="6">
        <f t="shared" si="1"/>
        <v>4.31</v>
      </c>
      <c r="N41" s="44"/>
      <c r="O41" s="8">
        <v>42123</v>
      </c>
      <c r="P41" s="46">
        <v>118.89</v>
      </c>
      <c r="Q41" s="46"/>
      <c r="R41" s="47">
        <f t="shared" si="2"/>
        <v>-30170</v>
      </c>
      <c r="S41" s="47"/>
      <c r="T41" s="48">
        <f t="shared" si="3"/>
        <v>-9</v>
      </c>
      <c r="U41" s="48"/>
    </row>
    <row r="42" spans="2:21" ht="13.5">
      <c r="B42" s="44">
        <v>34</v>
      </c>
      <c r="C42" s="45">
        <f t="shared" si="4"/>
        <v>1264963</v>
      </c>
      <c r="D42" s="45"/>
      <c r="E42" s="44"/>
      <c r="F42" s="8">
        <v>42124</v>
      </c>
      <c r="G42" s="44" t="s">
        <v>4</v>
      </c>
      <c r="H42" s="46">
        <v>119.07</v>
      </c>
      <c r="I42" s="46"/>
      <c r="J42" s="44">
        <v>25</v>
      </c>
      <c r="K42" s="45">
        <f t="shared" si="0"/>
        <v>37948.89</v>
      </c>
      <c r="L42" s="45"/>
      <c r="M42" s="6">
        <f t="shared" si="1"/>
        <v>1.51</v>
      </c>
      <c r="N42" s="44"/>
      <c r="O42" s="8">
        <v>42124</v>
      </c>
      <c r="P42" s="46">
        <v>119.42</v>
      </c>
      <c r="Q42" s="46"/>
      <c r="R42" s="47">
        <f t="shared" si="2"/>
        <v>52850</v>
      </c>
      <c r="S42" s="47"/>
      <c r="T42" s="48">
        <f t="shared" si="3"/>
        <v>35.00000000000085</v>
      </c>
      <c r="U42" s="48"/>
    </row>
    <row r="43" spans="2:21" ht="13.5">
      <c r="B43" s="44">
        <v>35</v>
      </c>
      <c r="C43" s="45">
        <f t="shared" si="4"/>
        <v>1317813</v>
      </c>
      <c r="D43" s="45"/>
      <c r="E43" s="44"/>
      <c r="F43" s="8">
        <v>42128</v>
      </c>
      <c r="G43" s="44" t="s">
        <v>4</v>
      </c>
      <c r="H43" s="46">
        <v>120.21</v>
      </c>
      <c r="I43" s="46"/>
      <c r="J43" s="44">
        <v>17</v>
      </c>
      <c r="K43" s="45">
        <f t="shared" si="0"/>
        <v>39534.39</v>
      </c>
      <c r="L43" s="45"/>
      <c r="M43" s="6">
        <f t="shared" si="1"/>
        <v>2.32</v>
      </c>
      <c r="N43" s="44"/>
      <c r="O43" s="8">
        <v>42128</v>
      </c>
      <c r="P43" s="46">
        <v>120.11</v>
      </c>
      <c r="Q43" s="46"/>
      <c r="R43" s="47">
        <f t="shared" si="2"/>
        <v>-23199</v>
      </c>
      <c r="S43" s="47"/>
      <c r="T43" s="48">
        <f t="shared" si="3"/>
        <v>-17</v>
      </c>
      <c r="U43" s="48"/>
    </row>
    <row r="44" spans="2:21" ht="13.5">
      <c r="B44" s="44">
        <v>36</v>
      </c>
      <c r="C44" s="45">
        <f t="shared" si="4"/>
        <v>1294614</v>
      </c>
      <c r="D44" s="45"/>
      <c r="E44" s="44"/>
      <c r="F44" s="8">
        <v>42129</v>
      </c>
      <c r="G44" s="44" t="s">
        <v>3</v>
      </c>
      <c r="H44" s="46">
        <v>120.07</v>
      </c>
      <c r="I44" s="46"/>
      <c r="J44" s="44">
        <v>27</v>
      </c>
      <c r="K44" s="45">
        <f t="shared" si="0"/>
        <v>38838.42</v>
      </c>
      <c r="L44" s="45"/>
      <c r="M44" s="6">
        <f t="shared" si="1"/>
        <v>1.43</v>
      </c>
      <c r="N44" s="44"/>
      <c r="O44" s="8">
        <v>42129</v>
      </c>
      <c r="P44" s="46">
        <v>120.34</v>
      </c>
      <c r="Q44" s="46"/>
      <c r="R44" s="47">
        <f t="shared" si="2"/>
        <v>-38610</v>
      </c>
      <c r="S44" s="47"/>
      <c r="T44" s="48">
        <f t="shared" si="3"/>
        <v>-27</v>
      </c>
      <c r="U44" s="48"/>
    </row>
    <row r="45" spans="2:21" ht="13.5">
      <c r="B45" s="44">
        <v>37</v>
      </c>
      <c r="C45" s="45">
        <f t="shared" si="4"/>
        <v>1256004</v>
      </c>
      <c r="D45" s="45"/>
      <c r="E45" s="44"/>
      <c r="F45" s="8">
        <v>42132</v>
      </c>
      <c r="G45" s="44" t="s">
        <v>4</v>
      </c>
      <c r="H45" s="46">
        <v>119.75</v>
      </c>
      <c r="I45" s="46"/>
      <c r="J45" s="44">
        <v>20</v>
      </c>
      <c r="K45" s="45">
        <f t="shared" si="0"/>
        <v>37680.119999999995</v>
      </c>
      <c r="L45" s="45"/>
      <c r="M45" s="6">
        <f t="shared" si="1"/>
        <v>1.88</v>
      </c>
      <c r="N45" s="44"/>
      <c r="O45" s="8">
        <v>42132</v>
      </c>
      <c r="P45" s="46">
        <v>119.95</v>
      </c>
      <c r="Q45" s="46"/>
      <c r="R45" s="47">
        <f t="shared" si="2"/>
        <v>37600</v>
      </c>
      <c r="S45" s="47"/>
      <c r="T45" s="48">
        <f t="shared" si="3"/>
        <v>20.000000000000284</v>
      </c>
      <c r="U45" s="48"/>
    </row>
    <row r="46" spans="2:21" ht="13.5">
      <c r="B46" s="44">
        <v>38</v>
      </c>
      <c r="C46" s="45">
        <f t="shared" si="4"/>
        <v>1293604</v>
      </c>
      <c r="D46" s="45"/>
      <c r="E46" s="44"/>
      <c r="F46" s="8">
        <v>42137</v>
      </c>
      <c r="G46" s="44" t="s">
        <v>3</v>
      </c>
      <c r="H46" s="46">
        <v>119.83</v>
      </c>
      <c r="I46" s="46"/>
      <c r="J46" s="44">
        <v>11</v>
      </c>
      <c r="K46" s="45">
        <f t="shared" si="0"/>
        <v>38808.119999999995</v>
      </c>
      <c r="L46" s="45"/>
      <c r="M46" s="6">
        <f t="shared" si="1"/>
        <v>3.52</v>
      </c>
      <c r="N46" s="44"/>
      <c r="O46" s="8">
        <v>42137</v>
      </c>
      <c r="P46" s="46">
        <v>119.94</v>
      </c>
      <c r="Q46" s="46"/>
      <c r="R46" s="47">
        <f t="shared" si="2"/>
        <v>-38719</v>
      </c>
      <c r="S46" s="47"/>
      <c r="T46" s="48">
        <f t="shared" si="3"/>
        <v>-11</v>
      </c>
      <c r="U46" s="48"/>
    </row>
    <row r="47" spans="2:21" ht="13.5">
      <c r="B47" s="44">
        <v>39</v>
      </c>
      <c r="C47" s="45">
        <f t="shared" si="4"/>
        <v>1254885</v>
      </c>
      <c r="D47" s="45"/>
      <c r="E47" s="44"/>
      <c r="F47" s="8">
        <v>42145</v>
      </c>
      <c r="G47" s="44" t="s">
        <v>3</v>
      </c>
      <c r="H47" s="46">
        <v>121.04</v>
      </c>
      <c r="I47" s="46"/>
      <c r="J47" s="44">
        <v>12</v>
      </c>
      <c r="K47" s="45">
        <f t="shared" si="0"/>
        <v>37646.549999999996</v>
      </c>
      <c r="L47" s="45"/>
      <c r="M47" s="6">
        <f t="shared" si="1"/>
        <v>3.13</v>
      </c>
      <c r="N47" s="44"/>
      <c r="O47" s="8">
        <v>42145</v>
      </c>
      <c r="P47" s="46">
        <v>121.02</v>
      </c>
      <c r="Q47" s="46"/>
      <c r="R47" s="47">
        <f t="shared" si="2"/>
        <v>6260</v>
      </c>
      <c r="S47" s="47"/>
      <c r="T47" s="48">
        <f t="shared" si="3"/>
        <v>2.000000000001023</v>
      </c>
      <c r="U47" s="48"/>
    </row>
    <row r="48" spans="2:21" ht="13.5">
      <c r="B48" s="44">
        <v>40</v>
      </c>
      <c r="C48" s="45">
        <f t="shared" si="4"/>
        <v>1261145</v>
      </c>
      <c r="D48" s="45"/>
      <c r="E48" s="44"/>
      <c r="F48" s="8">
        <v>42146</v>
      </c>
      <c r="G48" s="44" t="s">
        <v>4</v>
      </c>
      <c r="H48" s="46">
        <v>121.08</v>
      </c>
      <c r="I48" s="46"/>
      <c r="J48" s="44">
        <v>7</v>
      </c>
      <c r="K48" s="45">
        <f t="shared" si="0"/>
        <v>37834.35</v>
      </c>
      <c r="L48" s="45"/>
      <c r="M48" s="6">
        <f t="shared" si="1"/>
        <v>5.4</v>
      </c>
      <c r="N48" s="44"/>
      <c r="O48" s="8">
        <v>42146</v>
      </c>
      <c r="P48" s="46">
        <v>121.01</v>
      </c>
      <c r="Q48" s="46"/>
      <c r="R48" s="47">
        <f t="shared" si="2"/>
        <v>-37799</v>
      </c>
      <c r="S48" s="47"/>
      <c r="T48" s="48">
        <f t="shared" si="3"/>
        <v>-7</v>
      </c>
      <c r="U48" s="48"/>
    </row>
    <row r="49" spans="2:21" ht="13.5">
      <c r="B49" s="44">
        <v>41</v>
      </c>
      <c r="C49" s="45">
        <f t="shared" si="4"/>
        <v>1223346</v>
      </c>
      <c r="D49" s="45"/>
      <c r="E49" s="44"/>
      <c r="F49" s="8">
        <v>42153</v>
      </c>
      <c r="G49" s="44" t="s">
        <v>4</v>
      </c>
      <c r="H49" s="46">
        <v>124.06</v>
      </c>
      <c r="I49" s="46"/>
      <c r="J49" s="44">
        <v>12</v>
      </c>
      <c r="K49" s="45">
        <f t="shared" si="0"/>
        <v>36700.38</v>
      </c>
      <c r="L49" s="45"/>
      <c r="M49" s="6">
        <f t="shared" si="1"/>
        <v>3.05</v>
      </c>
      <c r="N49" s="44"/>
      <c r="O49" s="8">
        <v>42153</v>
      </c>
      <c r="P49" s="46">
        <v>124.12</v>
      </c>
      <c r="Q49" s="46"/>
      <c r="R49" s="47">
        <f t="shared" si="2"/>
        <v>18300</v>
      </c>
      <c r="S49" s="47"/>
      <c r="T49" s="48">
        <f t="shared" si="3"/>
        <v>6.000000000000227</v>
      </c>
      <c r="U49" s="48"/>
    </row>
    <row r="50" spans="2:21" ht="13.5">
      <c r="B50" s="44">
        <v>42</v>
      </c>
      <c r="C50" s="45">
        <f t="shared" si="4"/>
        <v>1241646</v>
      </c>
      <c r="D50" s="45"/>
      <c r="E50" s="44"/>
      <c r="F50" s="8">
        <v>42159</v>
      </c>
      <c r="G50" s="44" t="s">
        <v>4</v>
      </c>
      <c r="H50" s="46">
        <v>124.39</v>
      </c>
      <c r="I50" s="46"/>
      <c r="J50" s="44">
        <v>17</v>
      </c>
      <c r="K50" s="45">
        <f t="shared" si="0"/>
        <v>37249.38</v>
      </c>
      <c r="L50" s="45"/>
      <c r="M50" s="6">
        <f t="shared" si="1"/>
        <v>2.19</v>
      </c>
      <c r="N50" s="44"/>
      <c r="O50" s="8">
        <v>42163</v>
      </c>
      <c r="P50" s="46">
        <v>125.36</v>
      </c>
      <c r="Q50" s="46"/>
      <c r="R50" s="47">
        <f t="shared" si="2"/>
        <v>212430</v>
      </c>
      <c r="S50" s="47"/>
      <c r="T50" s="48">
        <f t="shared" si="3"/>
        <v>96.99999999999989</v>
      </c>
      <c r="U50" s="48"/>
    </row>
    <row r="51" spans="2:21" ht="13.5">
      <c r="B51" s="44">
        <v>43</v>
      </c>
      <c r="C51" s="45">
        <f t="shared" si="4"/>
        <v>1454076</v>
      </c>
      <c r="D51" s="45"/>
      <c r="E51" s="44"/>
      <c r="F51" s="8">
        <v>42164</v>
      </c>
      <c r="G51" s="44" t="s">
        <v>3</v>
      </c>
      <c r="H51" s="46">
        <v>124.57</v>
      </c>
      <c r="I51" s="46"/>
      <c r="J51" s="44">
        <v>17</v>
      </c>
      <c r="K51" s="45">
        <f t="shared" si="0"/>
        <v>43622.28</v>
      </c>
      <c r="L51" s="45"/>
      <c r="M51" s="6">
        <f t="shared" si="1"/>
        <v>2.56</v>
      </c>
      <c r="N51" s="44"/>
      <c r="O51" s="8">
        <v>42164</v>
      </c>
      <c r="P51" s="46">
        <v>124.58</v>
      </c>
      <c r="Q51" s="46"/>
      <c r="R51" s="47">
        <f>IF(O51="","",ROUNDDOWN((IF(G51="売",H51-P51,P51-H51))*M51*10000000/100,0))</f>
        <v>-2560</v>
      </c>
      <c r="S51" s="47"/>
      <c r="T51" s="48">
        <f t="shared" si="3"/>
        <v>-17</v>
      </c>
      <c r="U51" s="48"/>
    </row>
    <row r="52" spans="2:21" ht="13.5">
      <c r="B52" s="44">
        <v>44</v>
      </c>
      <c r="C52" s="45">
        <f t="shared" si="4"/>
        <v>1451516</v>
      </c>
      <c r="D52" s="45"/>
      <c r="E52" s="44"/>
      <c r="F52" s="8">
        <v>42165</v>
      </c>
      <c r="G52" s="44" t="s">
        <v>3</v>
      </c>
      <c r="H52" s="46">
        <v>122.64</v>
      </c>
      <c r="I52" s="46"/>
      <c r="J52" s="44">
        <v>30</v>
      </c>
      <c r="K52" s="45">
        <f t="shared" si="0"/>
        <v>43545.479999999996</v>
      </c>
      <c r="L52" s="45"/>
      <c r="M52" s="6">
        <f t="shared" si="1"/>
        <v>1.45</v>
      </c>
      <c r="N52" s="44"/>
      <c r="O52" s="8">
        <v>42165</v>
      </c>
      <c r="P52" s="46">
        <v>122.78</v>
      </c>
      <c r="Q52" s="46"/>
      <c r="R52" s="47">
        <f t="shared" si="2"/>
        <v>-20300</v>
      </c>
      <c r="S52" s="47"/>
      <c r="T52" s="48">
        <f t="shared" si="3"/>
        <v>-30</v>
      </c>
      <c r="U52" s="48"/>
    </row>
    <row r="53" spans="2:21" ht="13.5">
      <c r="B53" s="44">
        <v>45</v>
      </c>
      <c r="C53" s="45">
        <f t="shared" si="4"/>
        <v>1431216</v>
      </c>
      <c r="D53" s="45"/>
      <c r="E53" s="44"/>
      <c r="F53" s="8">
        <v>42170</v>
      </c>
      <c r="G53" s="44" t="s">
        <v>4</v>
      </c>
      <c r="H53" s="46">
        <v>123.51</v>
      </c>
      <c r="I53" s="46"/>
      <c r="J53" s="44">
        <v>7</v>
      </c>
      <c r="K53" s="45">
        <f t="shared" si="0"/>
        <v>42936.479999999996</v>
      </c>
      <c r="L53" s="45"/>
      <c r="M53" s="6">
        <f t="shared" si="1"/>
        <v>6.13</v>
      </c>
      <c r="N53" s="44"/>
      <c r="O53" s="8">
        <v>42170</v>
      </c>
      <c r="P53" s="46">
        <v>123.44</v>
      </c>
      <c r="Q53" s="46"/>
      <c r="R53" s="47">
        <f t="shared" si="2"/>
        <v>-42910</v>
      </c>
      <c r="S53" s="47"/>
      <c r="T53" s="48">
        <f t="shared" si="3"/>
        <v>-7</v>
      </c>
      <c r="U53" s="48"/>
    </row>
    <row r="54" spans="2:21" ht="13.5">
      <c r="B54" s="44">
        <v>46</v>
      </c>
      <c r="C54" s="45">
        <f t="shared" si="4"/>
        <v>1388306</v>
      </c>
      <c r="D54" s="45"/>
      <c r="E54" s="44"/>
      <c r="F54" s="8">
        <v>42173</v>
      </c>
      <c r="G54" s="44" t="s">
        <v>50</v>
      </c>
      <c r="H54" s="46">
        <v>123.04</v>
      </c>
      <c r="I54" s="46"/>
      <c r="J54" s="44">
        <v>10</v>
      </c>
      <c r="K54" s="45">
        <f t="shared" si="0"/>
        <v>41649.18</v>
      </c>
      <c r="L54" s="45"/>
      <c r="M54" s="6">
        <f t="shared" si="1"/>
        <v>4.16</v>
      </c>
      <c r="N54" s="44"/>
      <c r="O54" s="8">
        <v>42173</v>
      </c>
      <c r="P54" s="46">
        <v>122.94</v>
      </c>
      <c r="Q54" s="46"/>
      <c r="R54" s="47">
        <f t="shared" si="2"/>
        <v>-41600</v>
      </c>
      <c r="S54" s="47"/>
      <c r="T54" s="48">
        <f t="shared" si="3"/>
        <v>-10</v>
      </c>
      <c r="U54" s="48"/>
    </row>
    <row r="55" spans="2:21" ht="13.5">
      <c r="B55" s="44">
        <v>47</v>
      </c>
      <c r="C55" s="45">
        <f t="shared" si="4"/>
        <v>1346706</v>
      </c>
      <c r="D55" s="45"/>
      <c r="E55" s="44"/>
      <c r="F55" s="8">
        <v>42174</v>
      </c>
      <c r="G55" s="44" t="s">
        <v>4</v>
      </c>
      <c r="H55" s="46">
        <v>123.16</v>
      </c>
      <c r="I55" s="46"/>
      <c r="J55" s="44">
        <v>23</v>
      </c>
      <c r="K55" s="45">
        <f t="shared" si="0"/>
        <v>40401.18</v>
      </c>
      <c r="L55" s="45"/>
      <c r="M55" s="6">
        <f t="shared" si="1"/>
        <v>1.75</v>
      </c>
      <c r="N55" s="44"/>
      <c r="O55" s="8">
        <v>42174</v>
      </c>
      <c r="P55" s="46">
        <v>122.93</v>
      </c>
      <c r="Q55" s="46"/>
      <c r="R55" s="47">
        <f t="shared" si="2"/>
        <v>-40249</v>
      </c>
      <c r="S55" s="47"/>
      <c r="T55" s="48">
        <f t="shared" si="3"/>
        <v>-23</v>
      </c>
      <c r="U55" s="48"/>
    </row>
    <row r="56" spans="2:21" ht="13.5">
      <c r="B56" s="44">
        <v>48</v>
      </c>
      <c r="C56" s="45">
        <f t="shared" si="4"/>
        <v>1306457</v>
      </c>
      <c r="D56" s="45"/>
      <c r="E56" s="44"/>
      <c r="F56" s="8">
        <v>42178</v>
      </c>
      <c r="G56" s="44" t="s">
        <v>4</v>
      </c>
      <c r="H56" s="46">
        <v>123.89</v>
      </c>
      <c r="I56" s="46"/>
      <c r="J56" s="44">
        <v>13</v>
      </c>
      <c r="K56" s="45">
        <f t="shared" si="0"/>
        <v>39193.71</v>
      </c>
      <c r="L56" s="45"/>
      <c r="M56" s="6">
        <f t="shared" si="1"/>
        <v>3.01</v>
      </c>
      <c r="N56" s="44"/>
      <c r="O56" s="8">
        <v>42178</v>
      </c>
      <c r="P56" s="46">
        <v>123.89</v>
      </c>
      <c r="Q56" s="46"/>
      <c r="R56" s="47">
        <f t="shared" si="2"/>
        <v>0</v>
      </c>
      <c r="S56" s="47"/>
      <c r="T56" s="48">
        <f t="shared" si="3"/>
        <v>0</v>
      </c>
      <c r="U56" s="48"/>
    </row>
    <row r="57" spans="2:21" ht="13.5">
      <c r="B57" s="44">
        <v>49</v>
      </c>
      <c r="C57" s="45">
        <f t="shared" si="4"/>
        <v>1306457</v>
      </c>
      <c r="D57" s="45"/>
      <c r="E57" s="44"/>
      <c r="F57" s="8">
        <v>42179</v>
      </c>
      <c r="G57" s="44" t="s">
        <v>4</v>
      </c>
      <c r="H57" s="46">
        <v>123.92</v>
      </c>
      <c r="I57" s="46"/>
      <c r="J57" s="44">
        <v>17</v>
      </c>
      <c r="K57" s="45">
        <f t="shared" si="0"/>
        <v>39193.71</v>
      </c>
      <c r="L57" s="45"/>
      <c r="M57" s="6">
        <f t="shared" si="1"/>
        <v>2.3</v>
      </c>
      <c r="N57" s="44"/>
      <c r="O57" s="8">
        <v>42179</v>
      </c>
      <c r="P57" s="46">
        <v>123.94</v>
      </c>
      <c r="Q57" s="46"/>
      <c r="R57" s="47">
        <f t="shared" si="2"/>
        <v>4599</v>
      </c>
      <c r="S57" s="47"/>
      <c r="T57" s="48">
        <f t="shared" si="3"/>
        <v>1.999999999999602</v>
      </c>
      <c r="U57" s="48"/>
    </row>
    <row r="58" spans="2:21" ht="13.5">
      <c r="B58" s="44">
        <v>50</v>
      </c>
      <c r="C58" s="45">
        <f t="shared" si="4"/>
        <v>1311056</v>
      </c>
      <c r="D58" s="45"/>
      <c r="E58" s="44"/>
      <c r="F58" s="8">
        <v>42171</v>
      </c>
      <c r="G58" s="44" t="s">
        <v>3</v>
      </c>
      <c r="H58" s="46">
        <v>123.55</v>
      </c>
      <c r="I58" s="46"/>
      <c r="J58" s="44">
        <v>21</v>
      </c>
      <c r="K58" s="45">
        <f t="shared" si="0"/>
        <v>39331.68</v>
      </c>
      <c r="L58" s="45"/>
      <c r="M58" s="6">
        <f t="shared" si="1"/>
        <v>1.87</v>
      </c>
      <c r="N58" s="44"/>
      <c r="O58" s="8">
        <v>42181</v>
      </c>
      <c r="P58" s="46">
        <v>123.44</v>
      </c>
      <c r="Q58" s="46"/>
      <c r="R58" s="47">
        <f t="shared" si="2"/>
        <v>20569</v>
      </c>
      <c r="S58" s="47"/>
      <c r="T58" s="48">
        <f t="shared" si="3"/>
        <v>10.999999999999943</v>
      </c>
      <c r="U58" s="48"/>
    </row>
    <row r="59" spans="2:21" ht="13.5">
      <c r="B59" s="44">
        <v>51</v>
      </c>
      <c r="C59" s="45">
        <f t="shared" si="4"/>
        <v>1331625</v>
      </c>
      <c r="D59" s="45"/>
      <c r="E59" s="44"/>
      <c r="F59" s="8">
        <v>42188</v>
      </c>
      <c r="G59" s="44" t="s">
        <v>3</v>
      </c>
      <c r="H59" s="46">
        <v>122.63</v>
      </c>
      <c r="I59" s="46"/>
      <c r="J59" s="44">
        <v>31</v>
      </c>
      <c r="K59" s="45">
        <f t="shared" si="0"/>
        <v>39948.75</v>
      </c>
      <c r="L59" s="45"/>
      <c r="M59" s="6">
        <f t="shared" si="1"/>
        <v>1.28</v>
      </c>
      <c r="N59" s="44"/>
      <c r="O59" s="8">
        <v>42189</v>
      </c>
      <c r="P59" s="46">
        <v>122.3</v>
      </c>
      <c r="Q59" s="46"/>
      <c r="R59" s="47">
        <f t="shared" si="2"/>
        <v>42239</v>
      </c>
      <c r="S59" s="47"/>
      <c r="T59" s="48">
        <f t="shared" si="3"/>
        <v>32.99999999999983</v>
      </c>
      <c r="U59" s="48"/>
    </row>
    <row r="60" spans="2:21" ht="13.5">
      <c r="B60" s="44">
        <v>52</v>
      </c>
      <c r="C60" s="45">
        <f t="shared" si="4"/>
        <v>1373864</v>
      </c>
      <c r="D60" s="45"/>
      <c r="E60" s="44"/>
      <c r="F60" s="8">
        <v>42192</v>
      </c>
      <c r="G60" s="44" t="s">
        <v>4</v>
      </c>
      <c r="H60" s="46">
        <v>122.68</v>
      </c>
      <c r="I60" s="46"/>
      <c r="J60" s="44">
        <v>11</v>
      </c>
      <c r="K60" s="45">
        <f t="shared" si="0"/>
        <v>41215.92</v>
      </c>
      <c r="L60" s="45"/>
      <c r="M60" s="6">
        <f t="shared" si="1"/>
        <v>3.74</v>
      </c>
      <c r="N60" s="44"/>
      <c r="O60" s="8">
        <v>42192</v>
      </c>
      <c r="P60" s="46">
        <v>122.65</v>
      </c>
      <c r="Q60" s="46"/>
      <c r="R60" s="47">
        <f t="shared" si="2"/>
        <v>-11220</v>
      </c>
      <c r="S60" s="47"/>
      <c r="T60" s="48">
        <f t="shared" si="3"/>
        <v>-11</v>
      </c>
      <c r="U60" s="48"/>
    </row>
    <row r="61" spans="2:21" ht="13.5">
      <c r="B61" s="44">
        <v>53</v>
      </c>
      <c r="C61" s="45">
        <f t="shared" si="4"/>
        <v>1362644</v>
      </c>
      <c r="D61" s="45"/>
      <c r="E61" s="44"/>
      <c r="F61" s="8">
        <v>42202</v>
      </c>
      <c r="G61" s="44" t="s">
        <v>3</v>
      </c>
      <c r="H61" s="46">
        <v>124.05</v>
      </c>
      <c r="I61" s="46"/>
      <c r="J61" s="44">
        <v>9</v>
      </c>
      <c r="K61" s="45">
        <f t="shared" si="0"/>
        <v>40879.32</v>
      </c>
      <c r="L61" s="45"/>
      <c r="M61" s="6">
        <f t="shared" si="1"/>
        <v>4.54</v>
      </c>
      <c r="N61" s="44"/>
      <c r="O61" s="8">
        <v>42202</v>
      </c>
      <c r="P61" s="46">
        <v>124.14</v>
      </c>
      <c r="Q61" s="46"/>
      <c r="R61" s="47">
        <f t="shared" si="2"/>
        <v>-40860</v>
      </c>
      <c r="S61" s="47"/>
      <c r="T61" s="48">
        <f t="shared" si="3"/>
        <v>-9</v>
      </c>
      <c r="U61" s="48"/>
    </row>
    <row r="62" spans="2:21" ht="13.5">
      <c r="B62" s="44">
        <v>54</v>
      </c>
      <c r="C62" s="45">
        <f t="shared" si="4"/>
        <v>1321784</v>
      </c>
      <c r="D62" s="45"/>
      <c r="E62" s="44"/>
      <c r="F62" s="8">
        <v>42207</v>
      </c>
      <c r="G62" s="44" t="s">
        <v>4</v>
      </c>
      <c r="H62" s="46">
        <v>123.86</v>
      </c>
      <c r="I62" s="46"/>
      <c r="J62" s="44">
        <v>16</v>
      </c>
      <c r="K62" s="45">
        <f t="shared" si="0"/>
        <v>39653.52</v>
      </c>
      <c r="L62" s="45"/>
      <c r="M62" s="6">
        <f t="shared" si="1"/>
        <v>2.47</v>
      </c>
      <c r="N62" s="44"/>
      <c r="O62" s="8">
        <v>42207</v>
      </c>
      <c r="P62" s="46">
        <v>124.01</v>
      </c>
      <c r="Q62" s="46"/>
      <c r="R62" s="47">
        <f>IF(O62="","",ROUNDDOWN((IF(G62="売",H62-P62,P62-H62))*M62*10000000/100,0))</f>
        <v>37050</v>
      </c>
      <c r="S62" s="47"/>
      <c r="T62" s="48">
        <f t="shared" si="3"/>
        <v>15.000000000000568</v>
      </c>
      <c r="U62" s="48"/>
    </row>
    <row r="63" spans="2:21" ht="13.5">
      <c r="B63" s="44">
        <v>55</v>
      </c>
      <c r="C63" s="45">
        <f t="shared" si="4"/>
        <v>1358834</v>
      </c>
      <c r="D63" s="45"/>
      <c r="E63" s="44"/>
      <c r="F63" s="8">
        <v>42212</v>
      </c>
      <c r="G63" s="44" t="s">
        <v>3</v>
      </c>
      <c r="H63" s="46">
        <v>123.63</v>
      </c>
      <c r="I63" s="46"/>
      <c r="J63" s="44">
        <v>13</v>
      </c>
      <c r="K63" s="45">
        <f t="shared" si="0"/>
        <v>40765.02</v>
      </c>
      <c r="L63" s="45"/>
      <c r="M63" s="6">
        <f t="shared" si="1"/>
        <v>3.13</v>
      </c>
      <c r="N63" s="44"/>
      <c r="O63" s="8">
        <v>42212</v>
      </c>
      <c r="P63" s="46">
        <v>123.55</v>
      </c>
      <c r="Q63" s="46"/>
      <c r="R63" s="47">
        <f>IF(O63="",P,ROUNDDOWN((IF(G63="売",H63-P63,P63-H63))*M63*10000000/100,0))</f>
        <v>25039</v>
      </c>
      <c r="S63" s="47"/>
      <c r="T63" s="48">
        <f t="shared" si="3"/>
        <v>7.9999999999998295</v>
      </c>
      <c r="U63" s="48"/>
    </row>
    <row r="64" spans="2:21" ht="13.5">
      <c r="B64" s="44">
        <v>56</v>
      </c>
      <c r="C64" s="45">
        <f t="shared" si="4"/>
        <v>1383873</v>
      </c>
      <c r="D64" s="45"/>
      <c r="E64" s="44"/>
      <c r="F64" s="8">
        <v>42220</v>
      </c>
      <c r="G64" s="44" t="s">
        <v>4</v>
      </c>
      <c r="H64" s="46">
        <v>124.11</v>
      </c>
      <c r="I64" s="46"/>
      <c r="J64" s="44">
        <v>9</v>
      </c>
      <c r="K64" s="45">
        <f t="shared" si="0"/>
        <v>41516.189999999995</v>
      </c>
      <c r="L64" s="45"/>
      <c r="M64" s="6">
        <f t="shared" si="1"/>
        <v>4.61</v>
      </c>
      <c r="N64" s="44"/>
      <c r="O64" s="8">
        <v>42220</v>
      </c>
      <c r="P64" s="46">
        <v>124.02</v>
      </c>
      <c r="Q64" s="46"/>
      <c r="R64" s="47">
        <f t="shared" si="2"/>
        <v>-41490</v>
      </c>
      <c r="S64" s="47"/>
      <c r="T64" s="48">
        <f t="shared" si="3"/>
        <v>-9</v>
      </c>
      <c r="U64" s="48"/>
    </row>
    <row r="65" spans="2:21" ht="13.5">
      <c r="B65" s="44">
        <v>57</v>
      </c>
      <c r="C65" s="45">
        <f t="shared" si="4"/>
        <v>1342383</v>
      </c>
      <c r="D65" s="45"/>
      <c r="E65" s="44"/>
      <c r="F65" s="8">
        <v>42220</v>
      </c>
      <c r="G65" s="44" t="s">
        <v>3</v>
      </c>
      <c r="H65" s="46">
        <v>123.96</v>
      </c>
      <c r="I65" s="46"/>
      <c r="J65" s="44">
        <v>9</v>
      </c>
      <c r="K65" s="45">
        <f t="shared" si="0"/>
        <v>40271.49</v>
      </c>
      <c r="L65" s="45"/>
      <c r="M65" s="6">
        <f t="shared" si="1"/>
        <v>4.47</v>
      </c>
      <c r="N65" s="44"/>
      <c r="O65" s="8">
        <v>42220</v>
      </c>
      <c r="P65" s="46">
        <v>124.05</v>
      </c>
      <c r="Q65" s="46"/>
      <c r="R65" s="47">
        <f t="shared" si="2"/>
        <v>-40230</v>
      </c>
      <c r="S65" s="47"/>
      <c r="T65" s="48">
        <f t="shared" si="3"/>
        <v>-9</v>
      </c>
      <c r="U65" s="48"/>
    </row>
    <row r="66" spans="2:21" ht="13.5">
      <c r="B66" s="44">
        <v>58</v>
      </c>
      <c r="C66" s="45">
        <f t="shared" si="4"/>
        <v>1302153</v>
      </c>
      <c r="D66" s="45"/>
      <c r="E66" s="44"/>
      <c r="F66" s="8">
        <v>42221</v>
      </c>
      <c r="G66" s="44" t="s">
        <v>4</v>
      </c>
      <c r="H66" s="46">
        <v>124.42</v>
      </c>
      <c r="I66" s="46"/>
      <c r="J66" s="44">
        <v>9</v>
      </c>
      <c r="K66" s="45">
        <f t="shared" si="0"/>
        <v>39064.59</v>
      </c>
      <c r="L66" s="45"/>
      <c r="M66" s="6">
        <f t="shared" si="1"/>
        <v>4.34</v>
      </c>
      <c r="N66" s="44"/>
      <c r="O66" s="8">
        <v>42221</v>
      </c>
      <c r="P66" s="46">
        <v>124.33</v>
      </c>
      <c r="Q66" s="46"/>
      <c r="R66" s="47">
        <f t="shared" si="2"/>
        <v>-39060</v>
      </c>
      <c r="S66" s="47"/>
      <c r="T66" s="48">
        <f t="shared" si="3"/>
        <v>-9</v>
      </c>
      <c r="U66" s="48"/>
    </row>
    <row r="67" spans="2:21" ht="13.5">
      <c r="B67" s="44">
        <v>59</v>
      </c>
      <c r="C67" s="45">
        <f t="shared" si="4"/>
        <v>1263093</v>
      </c>
      <c r="D67" s="45"/>
      <c r="E67" s="44"/>
      <c r="F67" s="8">
        <v>42223</v>
      </c>
      <c r="G67" s="44" t="s">
        <v>4</v>
      </c>
      <c r="H67" s="46">
        <v>124.82</v>
      </c>
      <c r="I67" s="46"/>
      <c r="J67" s="44">
        <v>12</v>
      </c>
      <c r="K67" s="45">
        <f t="shared" si="0"/>
        <v>37892.79</v>
      </c>
      <c r="L67" s="45"/>
      <c r="M67" s="6">
        <f t="shared" si="1"/>
        <v>3.15</v>
      </c>
      <c r="N67" s="44"/>
      <c r="O67" s="8">
        <v>42223</v>
      </c>
      <c r="P67" s="46">
        <v>124.7</v>
      </c>
      <c r="Q67" s="46"/>
      <c r="R67" s="47">
        <f t="shared" si="2"/>
        <v>-37799</v>
      </c>
      <c r="S67" s="47"/>
      <c r="T67" s="48">
        <f t="shared" si="3"/>
        <v>-12</v>
      </c>
      <c r="U67" s="48"/>
    </row>
    <row r="68" spans="2:21" ht="13.5">
      <c r="B68" s="44">
        <v>60</v>
      </c>
      <c r="C68" s="45">
        <f t="shared" si="4"/>
        <v>1225294</v>
      </c>
      <c r="D68" s="45"/>
      <c r="E68" s="44"/>
      <c r="F68" s="8">
        <v>42227</v>
      </c>
      <c r="G68" s="44" t="s">
        <v>4</v>
      </c>
      <c r="H68" s="46">
        <v>124.73</v>
      </c>
      <c r="I68" s="46"/>
      <c r="J68" s="44">
        <v>14</v>
      </c>
      <c r="K68" s="45">
        <f t="shared" si="0"/>
        <v>36758.82</v>
      </c>
      <c r="L68" s="45"/>
      <c r="M68" s="6">
        <f t="shared" si="1"/>
        <v>2.62</v>
      </c>
      <c r="N68" s="44"/>
      <c r="O68" s="8">
        <v>42227</v>
      </c>
      <c r="P68" s="46">
        <v>124.73</v>
      </c>
      <c r="Q68" s="46"/>
      <c r="R68" s="47">
        <f t="shared" si="2"/>
        <v>0</v>
      </c>
      <c r="S68" s="47"/>
      <c r="T68" s="48">
        <f t="shared" si="3"/>
        <v>0</v>
      </c>
      <c r="U68" s="48"/>
    </row>
    <row r="69" spans="2:21" ht="13.5">
      <c r="B69" s="44">
        <v>61</v>
      </c>
      <c r="C69" s="45">
        <f t="shared" si="4"/>
        <v>1225294</v>
      </c>
      <c r="D69" s="45"/>
      <c r="E69" s="44"/>
      <c r="F69" s="8">
        <v>42229</v>
      </c>
      <c r="G69" s="44" t="s">
        <v>4</v>
      </c>
      <c r="H69" s="46">
        <v>124.4</v>
      </c>
      <c r="I69" s="46"/>
      <c r="J69" s="44">
        <v>24</v>
      </c>
      <c r="K69" s="45">
        <f t="shared" si="0"/>
        <v>36758.82</v>
      </c>
      <c r="L69" s="45"/>
      <c r="M69" s="6">
        <f t="shared" si="1"/>
        <v>1.53</v>
      </c>
      <c r="N69" s="44"/>
      <c r="O69" s="8">
        <v>42229</v>
      </c>
      <c r="P69" s="46">
        <v>124.38</v>
      </c>
      <c r="Q69" s="46"/>
      <c r="R69" s="47">
        <f>IF(O69="","",ROUNDDOWN((IF(G69="売",H69-P69,P69-H69))*M69*10000000/100,0))</f>
        <v>-3060</v>
      </c>
      <c r="S69" s="47"/>
      <c r="T69" s="48">
        <f t="shared" si="3"/>
        <v>-24</v>
      </c>
      <c r="U69" s="48"/>
    </row>
    <row r="70" spans="2:21" ht="13.5">
      <c r="B70" s="44">
        <v>62</v>
      </c>
      <c r="C70" s="45">
        <f t="shared" si="4"/>
        <v>1222234</v>
      </c>
      <c r="D70" s="45"/>
      <c r="E70" s="44"/>
      <c r="F70" s="8">
        <v>42235</v>
      </c>
      <c r="G70" s="44" t="s">
        <v>4</v>
      </c>
      <c r="H70" s="46">
        <v>124.44</v>
      </c>
      <c r="I70" s="46"/>
      <c r="J70" s="44">
        <v>41</v>
      </c>
      <c r="K70" s="45">
        <f t="shared" si="0"/>
        <v>36667.02</v>
      </c>
      <c r="L70" s="45"/>
      <c r="M70" s="6">
        <f t="shared" si="1"/>
        <v>0.89</v>
      </c>
      <c r="N70" s="44"/>
      <c r="O70" s="8">
        <v>42235</v>
      </c>
      <c r="P70" s="46">
        <v>124.03</v>
      </c>
      <c r="Q70" s="46"/>
      <c r="R70" s="47">
        <f t="shared" si="2"/>
        <v>-36489</v>
      </c>
      <c r="S70" s="47"/>
      <c r="T70" s="48">
        <f t="shared" si="3"/>
        <v>-41</v>
      </c>
      <c r="U70" s="48"/>
    </row>
    <row r="71" spans="2:21" ht="13.5">
      <c r="B71" s="44">
        <v>63</v>
      </c>
      <c r="C71" s="45">
        <f t="shared" si="4"/>
        <v>1185745</v>
      </c>
      <c r="D71" s="45"/>
      <c r="E71" s="44"/>
      <c r="F71" s="8">
        <v>42240</v>
      </c>
      <c r="G71" s="44" t="s">
        <v>3</v>
      </c>
      <c r="H71" s="46">
        <v>118.33</v>
      </c>
      <c r="I71" s="46"/>
      <c r="J71" s="44">
        <v>67</v>
      </c>
      <c r="K71" s="45">
        <f t="shared" si="0"/>
        <v>35572.35</v>
      </c>
      <c r="L71" s="45"/>
      <c r="M71" s="6">
        <f t="shared" si="1"/>
        <v>0.53</v>
      </c>
      <c r="N71" s="44"/>
      <c r="O71" s="8">
        <v>42241</v>
      </c>
      <c r="P71" s="46">
        <v>119</v>
      </c>
      <c r="Q71" s="46"/>
      <c r="R71" s="47">
        <f t="shared" si="2"/>
        <v>-35510</v>
      </c>
      <c r="S71" s="47"/>
      <c r="T71" s="48">
        <f t="shared" si="3"/>
        <v>-67</v>
      </c>
      <c r="U71" s="48"/>
    </row>
    <row r="72" spans="2:21" ht="13.5">
      <c r="B72" s="44">
        <v>64</v>
      </c>
      <c r="C72" s="45">
        <f t="shared" si="4"/>
        <v>1150235</v>
      </c>
      <c r="D72" s="45"/>
      <c r="E72" s="44"/>
      <c r="F72" s="8">
        <v>42244</v>
      </c>
      <c r="G72" s="44" t="s">
        <v>4</v>
      </c>
      <c r="H72" s="46">
        <v>121.12</v>
      </c>
      <c r="I72" s="46"/>
      <c r="J72" s="44">
        <v>19</v>
      </c>
      <c r="K72" s="45">
        <f t="shared" si="0"/>
        <v>34507.049999999996</v>
      </c>
      <c r="L72" s="45"/>
      <c r="M72" s="6">
        <f t="shared" si="1"/>
        <v>1.81</v>
      </c>
      <c r="N72" s="44"/>
      <c r="O72" s="8">
        <v>42244</v>
      </c>
      <c r="P72" s="46">
        <v>120.93</v>
      </c>
      <c r="Q72" s="46"/>
      <c r="R72" s="47">
        <f t="shared" si="2"/>
        <v>-34389</v>
      </c>
      <c r="S72" s="47"/>
      <c r="T72" s="48">
        <f t="shared" si="3"/>
        <v>-19</v>
      </c>
      <c r="U72" s="48"/>
    </row>
    <row r="73" spans="2:21" ht="13.5">
      <c r="B73" s="44">
        <v>65</v>
      </c>
      <c r="C73" s="45">
        <f t="shared" si="4"/>
        <v>1115846</v>
      </c>
      <c r="D73" s="45"/>
      <c r="E73" s="44"/>
      <c r="F73" s="8">
        <v>42247</v>
      </c>
      <c r="G73" s="44" t="s">
        <v>3</v>
      </c>
      <c r="H73" s="46">
        <v>121.07</v>
      </c>
      <c r="I73" s="46"/>
      <c r="J73" s="44">
        <v>36</v>
      </c>
      <c r="K73" s="45">
        <f aca="true" t="shared" si="5" ref="K73:K108">IF(F73="","",C73*0.03)</f>
        <v>33475.38</v>
      </c>
      <c r="L73" s="45"/>
      <c r="M73" s="6">
        <f t="shared" si="1"/>
        <v>0.92</v>
      </c>
      <c r="N73" s="44"/>
      <c r="O73" s="8">
        <v>42248</v>
      </c>
      <c r="P73" s="46">
        <v>119.95</v>
      </c>
      <c r="Q73" s="46"/>
      <c r="R73" s="47">
        <f t="shared" si="2"/>
        <v>103039</v>
      </c>
      <c r="S73" s="47"/>
      <c r="T73" s="48">
        <f t="shared" si="3"/>
        <v>111.99999999999903</v>
      </c>
      <c r="U73" s="48"/>
    </row>
    <row r="74" spans="2:21" ht="13.5">
      <c r="B74" s="44">
        <v>66</v>
      </c>
      <c r="C74" s="45">
        <f t="shared" si="4"/>
        <v>1218885</v>
      </c>
      <c r="D74" s="45"/>
      <c r="E74" s="44"/>
      <c r="F74" s="8">
        <v>42254</v>
      </c>
      <c r="G74" s="44" t="s">
        <v>4</v>
      </c>
      <c r="H74" s="46">
        <v>119.2</v>
      </c>
      <c r="I74" s="46"/>
      <c r="J74" s="44">
        <v>17</v>
      </c>
      <c r="K74" s="45">
        <f t="shared" si="5"/>
        <v>36566.549999999996</v>
      </c>
      <c r="L74" s="45"/>
      <c r="M74" s="6">
        <f aca="true" t="shared" si="6" ref="M74:M108">IF(J74="","",ROUNDDOWN(K74/(J74/100)/100000,2))</f>
        <v>2.15</v>
      </c>
      <c r="N74" s="44"/>
      <c r="O74" s="8">
        <v>42254</v>
      </c>
      <c r="P74" s="46">
        <v>119.03</v>
      </c>
      <c r="Q74" s="46"/>
      <c r="R74" s="47">
        <f aca="true" t="shared" si="7" ref="R74:R104">IF(O74="","",ROUNDDOWN((IF(G74="売",H74-P74,P74-H74))*M74*10000000/100,0))</f>
        <v>-36550</v>
      </c>
      <c r="S74" s="47"/>
      <c r="T74" s="48">
        <f aca="true" t="shared" si="8" ref="T74:T108">IF(O74="","",IF(R74&lt;0,J74*(-1),IF(G74="買",(P74-H74)*100,(H74-P74)*100)))</f>
        <v>-17</v>
      </c>
      <c r="U74" s="48"/>
    </row>
    <row r="75" spans="2:21" ht="13.5">
      <c r="B75" s="44">
        <v>67</v>
      </c>
      <c r="C75" s="45">
        <f t="shared" si="4"/>
        <v>1182335</v>
      </c>
      <c r="D75" s="45"/>
      <c r="E75" s="44"/>
      <c r="F75" s="8">
        <v>42271</v>
      </c>
      <c r="G75" s="44" t="s">
        <v>3</v>
      </c>
      <c r="H75" s="46">
        <v>119.53</v>
      </c>
      <c r="I75" s="46"/>
      <c r="J75" s="44">
        <v>29</v>
      </c>
      <c r="K75" s="45">
        <f t="shared" si="5"/>
        <v>35470.049999999996</v>
      </c>
      <c r="L75" s="45"/>
      <c r="M75" s="6">
        <f t="shared" si="6"/>
        <v>1.22</v>
      </c>
      <c r="N75" s="44"/>
      <c r="O75" s="8">
        <v>42271</v>
      </c>
      <c r="P75" s="46">
        <v>119.82</v>
      </c>
      <c r="Q75" s="46"/>
      <c r="R75" s="47">
        <f t="shared" si="7"/>
        <v>-35379</v>
      </c>
      <c r="S75" s="47"/>
      <c r="T75" s="48">
        <f t="shared" si="8"/>
        <v>-29</v>
      </c>
      <c r="U75" s="48"/>
    </row>
    <row r="76" spans="2:21" ht="13.5">
      <c r="B76" s="44">
        <v>68</v>
      </c>
      <c r="C76" s="45">
        <f aca="true" t="shared" si="9" ref="C76:C108">IF(R75="","",C75+R75)</f>
        <v>1146956</v>
      </c>
      <c r="D76" s="45"/>
      <c r="E76" s="44"/>
      <c r="F76" s="8">
        <v>42272</v>
      </c>
      <c r="G76" s="44" t="s">
        <v>4</v>
      </c>
      <c r="H76" s="46">
        <v>120.22</v>
      </c>
      <c r="I76" s="46"/>
      <c r="J76" s="44">
        <v>20</v>
      </c>
      <c r="K76" s="45">
        <f t="shared" si="5"/>
        <v>34408.68</v>
      </c>
      <c r="L76" s="45"/>
      <c r="M76" s="6">
        <f t="shared" si="6"/>
        <v>1.72</v>
      </c>
      <c r="N76" s="44"/>
      <c r="O76" s="8">
        <v>42272</v>
      </c>
      <c r="P76" s="46">
        <v>120.77</v>
      </c>
      <c r="Q76" s="46"/>
      <c r="R76" s="47">
        <f t="shared" si="7"/>
        <v>94599</v>
      </c>
      <c r="S76" s="47"/>
      <c r="T76" s="48">
        <f>IF(O76="","",IF(R76&lt;0,J76*(-1),IF(G76="買",(P76-H76)*100,(H76-P76)*100)))</f>
        <v>54.999999999999716</v>
      </c>
      <c r="U76" s="48"/>
    </row>
    <row r="77" spans="2:21" ht="13.5">
      <c r="B77" s="44">
        <v>69</v>
      </c>
      <c r="C77" s="45">
        <f t="shared" si="9"/>
        <v>1241555</v>
      </c>
      <c r="D77" s="45"/>
      <c r="E77" s="44"/>
      <c r="F77" s="8">
        <v>42276</v>
      </c>
      <c r="G77" s="44" t="s">
        <v>3</v>
      </c>
      <c r="H77" s="46">
        <v>119.72</v>
      </c>
      <c r="I77" s="46"/>
      <c r="J77" s="44">
        <v>10</v>
      </c>
      <c r="K77" s="45">
        <f t="shared" si="5"/>
        <v>37246.65</v>
      </c>
      <c r="L77" s="45"/>
      <c r="M77" s="6">
        <f t="shared" si="6"/>
        <v>3.72</v>
      </c>
      <c r="N77" s="44"/>
      <c r="O77" s="8">
        <v>42277</v>
      </c>
      <c r="P77" s="46">
        <v>119.82</v>
      </c>
      <c r="Q77" s="46"/>
      <c r="R77" s="47">
        <f t="shared" si="7"/>
        <v>-37199</v>
      </c>
      <c r="S77" s="47"/>
      <c r="T77" s="48">
        <f t="shared" si="8"/>
        <v>-10</v>
      </c>
      <c r="U77" s="48"/>
    </row>
    <row r="78" spans="2:21" ht="13.5">
      <c r="B78" s="44">
        <v>70</v>
      </c>
      <c r="C78" s="45">
        <f t="shared" si="9"/>
        <v>1204356</v>
      </c>
      <c r="D78" s="45"/>
      <c r="E78" s="44"/>
      <c r="F78" s="8">
        <v>42277</v>
      </c>
      <c r="G78" s="44" t="s">
        <v>4</v>
      </c>
      <c r="H78" s="46">
        <v>119.9</v>
      </c>
      <c r="I78" s="46"/>
      <c r="J78" s="44">
        <v>11</v>
      </c>
      <c r="K78" s="45">
        <f t="shared" si="5"/>
        <v>36130.68</v>
      </c>
      <c r="L78" s="45"/>
      <c r="M78" s="6">
        <f t="shared" si="6"/>
        <v>3.28</v>
      </c>
      <c r="N78" s="44"/>
      <c r="O78" s="8">
        <v>42277</v>
      </c>
      <c r="P78" s="46">
        <v>120.18</v>
      </c>
      <c r="Q78" s="46"/>
      <c r="R78" s="47">
        <f t="shared" si="7"/>
        <v>91840</v>
      </c>
      <c r="S78" s="47"/>
      <c r="T78" s="48">
        <f t="shared" si="8"/>
        <v>28.000000000000114</v>
      </c>
      <c r="U78" s="48"/>
    </row>
    <row r="79" spans="2:21" ht="13.5">
      <c r="B79" s="44">
        <v>71</v>
      </c>
      <c r="C79" s="45">
        <f t="shared" si="9"/>
        <v>1296196</v>
      </c>
      <c r="D79" s="45"/>
      <c r="E79" s="44"/>
      <c r="F79" s="8">
        <v>42282</v>
      </c>
      <c r="G79" s="44" t="s">
        <v>4</v>
      </c>
      <c r="H79" s="46">
        <v>120.03</v>
      </c>
      <c r="I79" s="46"/>
      <c r="J79" s="44">
        <v>13</v>
      </c>
      <c r="K79" s="45">
        <f t="shared" si="5"/>
        <v>38885.88</v>
      </c>
      <c r="L79" s="45"/>
      <c r="M79" s="6">
        <f t="shared" si="6"/>
        <v>2.99</v>
      </c>
      <c r="N79" s="44"/>
      <c r="O79" s="8">
        <v>42283</v>
      </c>
      <c r="P79" s="46">
        <v>120.36</v>
      </c>
      <c r="Q79" s="46"/>
      <c r="R79" s="47">
        <f t="shared" si="7"/>
        <v>98669</v>
      </c>
      <c r="S79" s="47"/>
      <c r="T79" s="48">
        <f t="shared" si="8"/>
        <v>32.99999999999983</v>
      </c>
      <c r="U79" s="48"/>
    </row>
    <row r="80" spans="2:21" ht="13.5">
      <c r="B80" s="44">
        <v>72</v>
      </c>
      <c r="C80" s="45">
        <f t="shared" si="9"/>
        <v>1394865</v>
      </c>
      <c r="D80" s="45"/>
      <c r="E80" s="44"/>
      <c r="F80" s="8">
        <v>42285</v>
      </c>
      <c r="G80" s="44" t="s">
        <v>4</v>
      </c>
      <c r="H80" s="46">
        <v>119.94</v>
      </c>
      <c r="I80" s="46"/>
      <c r="J80" s="44">
        <v>13</v>
      </c>
      <c r="K80" s="45">
        <f t="shared" si="5"/>
        <v>41845.95</v>
      </c>
      <c r="L80" s="45"/>
      <c r="M80" s="6">
        <f t="shared" si="6"/>
        <v>3.21</v>
      </c>
      <c r="N80" s="44"/>
      <c r="O80" s="8">
        <v>42285</v>
      </c>
      <c r="P80" s="46">
        <v>119.81</v>
      </c>
      <c r="Q80" s="46"/>
      <c r="R80" s="47">
        <f t="shared" si="7"/>
        <v>-41729</v>
      </c>
      <c r="S80" s="47"/>
      <c r="T80" s="48">
        <f t="shared" si="8"/>
        <v>-13</v>
      </c>
      <c r="U80" s="48"/>
    </row>
    <row r="81" spans="2:21" ht="13.5">
      <c r="B81" s="44">
        <v>73</v>
      </c>
      <c r="C81" s="45">
        <f t="shared" si="9"/>
        <v>1353136</v>
      </c>
      <c r="D81" s="45"/>
      <c r="E81" s="44"/>
      <c r="F81" s="8">
        <v>42286</v>
      </c>
      <c r="G81" s="44" t="s">
        <v>4</v>
      </c>
      <c r="H81" s="46">
        <v>120</v>
      </c>
      <c r="I81" s="46"/>
      <c r="J81" s="44">
        <v>17</v>
      </c>
      <c r="K81" s="45">
        <f t="shared" si="5"/>
        <v>40594.08</v>
      </c>
      <c r="L81" s="45"/>
      <c r="M81" s="6">
        <f t="shared" si="6"/>
        <v>2.38</v>
      </c>
      <c r="N81" s="44"/>
      <c r="O81" s="8">
        <v>42286</v>
      </c>
      <c r="P81" s="46">
        <v>120.21</v>
      </c>
      <c r="Q81" s="46"/>
      <c r="R81" s="47">
        <f t="shared" si="7"/>
        <v>49979</v>
      </c>
      <c r="S81" s="47"/>
      <c r="T81" s="48">
        <f t="shared" si="8"/>
        <v>20.999999999999375</v>
      </c>
      <c r="U81" s="48"/>
    </row>
    <row r="82" spans="2:21" ht="13.5">
      <c r="B82" s="44">
        <v>74</v>
      </c>
      <c r="C82" s="45">
        <f t="shared" si="9"/>
        <v>1403115</v>
      </c>
      <c r="D82" s="45"/>
      <c r="E82" s="44"/>
      <c r="F82" s="8">
        <v>42291</v>
      </c>
      <c r="G82" s="44" t="s">
        <v>3</v>
      </c>
      <c r="H82" s="46">
        <v>119.63</v>
      </c>
      <c r="I82" s="46"/>
      <c r="J82" s="44">
        <v>10</v>
      </c>
      <c r="K82" s="45">
        <f t="shared" si="5"/>
        <v>42093.45</v>
      </c>
      <c r="L82" s="45"/>
      <c r="M82" s="6">
        <f t="shared" si="6"/>
        <v>4.2</v>
      </c>
      <c r="N82" s="44"/>
      <c r="O82" s="8">
        <v>42291</v>
      </c>
      <c r="P82" s="46">
        <v>119.73</v>
      </c>
      <c r="Q82" s="46"/>
      <c r="R82" s="47">
        <f t="shared" si="7"/>
        <v>-42000</v>
      </c>
      <c r="S82" s="47"/>
      <c r="T82" s="48">
        <f t="shared" si="8"/>
        <v>-10</v>
      </c>
      <c r="U82" s="48"/>
    </row>
    <row r="83" spans="2:21" ht="13.5">
      <c r="B83" s="44">
        <v>75</v>
      </c>
      <c r="C83" s="45">
        <f t="shared" si="9"/>
        <v>1361115</v>
      </c>
      <c r="D83" s="45"/>
      <c r="E83" s="44"/>
      <c r="F83" s="8">
        <v>42296</v>
      </c>
      <c r="G83" s="44" t="s">
        <v>4</v>
      </c>
      <c r="H83" s="46">
        <v>119.5</v>
      </c>
      <c r="I83" s="46"/>
      <c r="J83" s="44">
        <v>15</v>
      </c>
      <c r="K83" s="45">
        <f t="shared" si="5"/>
        <v>40833.45</v>
      </c>
      <c r="L83" s="45"/>
      <c r="M83" s="6">
        <f t="shared" si="6"/>
        <v>2.72</v>
      </c>
      <c r="N83" s="44"/>
      <c r="O83" s="8">
        <v>42298</v>
      </c>
      <c r="P83" s="46">
        <v>119.94</v>
      </c>
      <c r="Q83" s="46"/>
      <c r="R83" s="47">
        <f t="shared" si="7"/>
        <v>119679</v>
      </c>
      <c r="S83" s="47"/>
      <c r="T83" s="48">
        <f t="shared" si="8"/>
        <v>43.99999999999977</v>
      </c>
      <c r="U83" s="48"/>
    </row>
    <row r="84" spans="2:21" ht="13.5">
      <c r="B84" s="44">
        <v>76</v>
      </c>
      <c r="C84" s="45">
        <f t="shared" si="9"/>
        <v>1480794</v>
      </c>
      <c r="D84" s="45"/>
      <c r="E84" s="44"/>
      <c r="F84" s="8">
        <v>42299</v>
      </c>
      <c r="G84" s="44" t="s">
        <v>3</v>
      </c>
      <c r="H84" s="46">
        <v>119.86</v>
      </c>
      <c r="I84" s="46"/>
      <c r="J84" s="44">
        <v>6</v>
      </c>
      <c r="K84" s="45">
        <f t="shared" si="5"/>
        <v>44423.82</v>
      </c>
      <c r="L84" s="45"/>
      <c r="M84" s="6">
        <f t="shared" si="6"/>
        <v>7.4</v>
      </c>
      <c r="N84" s="44"/>
      <c r="O84" s="8">
        <v>42299</v>
      </c>
      <c r="P84" s="46">
        <v>119.76</v>
      </c>
      <c r="Q84" s="46"/>
      <c r="R84" s="47">
        <f t="shared" si="7"/>
        <v>73999</v>
      </c>
      <c r="S84" s="47"/>
      <c r="T84" s="48">
        <f t="shared" si="8"/>
        <v>9.999999999999432</v>
      </c>
      <c r="U84" s="48"/>
    </row>
    <row r="85" spans="2:21" ht="13.5">
      <c r="B85" s="44">
        <v>77</v>
      </c>
      <c r="C85" s="45">
        <f t="shared" si="9"/>
        <v>1554793</v>
      </c>
      <c r="D85" s="45"/>
      <c r="E85" s="44"/>
      <c r="F85" s="8">
        <v>42299</v>
      </c>
      <c r="G85" s="44" t="s">
        <v>3</v>
      </c>
      <c r="H85" s="46">
        <v>119.71</v>
      </c>
      <c r="I85" s="46"/>
      <c r="J85" s="44">
        <v>11</v>
      </c>
      <c r="K85" s="45">
        <f t="shared" si="5"/>
        <v>46643.79</v>
      </c>
      <c r="L85" s="45"/>
      <c r="M85" s="6">
        <f t="shared" si="6"/>
        <v>4.24</v>
      </c>
      <c r="N85" s="44"/>
      <c r="O85" s="8">
        <v>42299</v>
      </c>
      <c r="P85" s="46">
        <v>119.82</v>
      </c>
      <c r="Q85" s="46"/>
      <c r="R85" s="47">
        <f t="shared" si="7"/>
        <v>-46639</v>
      </c>
      <c r="S85" s="47"/>
      <c r="T85" s="48">
        <f t="shared" si="8"/>
        <v>-11</v>
      </c>
      <c r="U85" s="48"/>
    </row>
    <row r="86" spans="2:21" ht="13.5">
      <c r="B86" s="44">
        <v>78</v>
      </c>
      <c r="C86" s="45">
        <f t="shared" si="9"/>
        <v>1508154</v>
      </c>
      <c r="D86" s="45"/>
      <c r="E86" s="44"/>
      <c r="F86" s="8">
        <v>42306</v>
      </c>
      <c r="G86" s="44" t="s">
        <v>4</v>
      </c>
      <c r="H86" s="46">
        <v>120.99</v>
      </c>
      <c r="I86" s="46"/>
      <c r="J86" s="44">
        <v>21</v>
      </c>
      <c r="K86" s="45">
        <f t="shared" si="5"/>
        <v>45244.619999999995</v>
      </c>
      <c r="L86" s="45"/>
      <c r="M86" s="6">
        <f t="shared" si="6"/>
        <v>2.15</v>
      </c>
      <c r="N86" s="44"/>
      <c r="O86" s="8">
        <v>42306</v>
      </c>
      <c r="P86" s="46">
        <v>120.99</v>
      </c>
      <c r="Q86" s="46"/>
      <c r="R86" s="47">
        <f t="shared" si="7"/>
        <v>0</v>
      </c>
      <c r="S86" s="47"/>
      <c r="T86" s="48">
        <f t="shared" si="8"/>
        <v>0</v>
      </c>
      <c r="U86" s="48"/>
    </row>
    <row r="87" spans="2:21" ht="13.5">
      <c r="B87" s="44">
        <v>79</v>
      </c>
      <c r="C87" s="45">
        <f t="shared" si="9"/>
        <v>1508154</v>
      </c>
      <c r="D87" s="45"/>
      <c r="E87" s="44"/>
      <c r="F87" s="8">
        <v>42311</v>
      </c>
      <c r="G87" s="44" t="s">
        <v>3</v>
      </c>
      <c r="H87" s="46">
        <v>120.63</v>
      </c>
      <c r="I87" s="46"/>
      <c r="J87" s="44">
        <v>8</v>
      </c>
      <c r="K87" s="45">
        <f t="shared" si="5"/>
        <v>45244.619999999995</v>
      </c>
      <c r="L87" s="45"/>
      <c r="M87" s="6">
        <f t="shared" si="6"/>
        <v>5.65</v>
      </c>
      <c r="N87" s="44"/>
      <c r="O87" s="8">
        <v>42311</v>
      </c>
      <c r="P87" s="46">
        <v>120.71</v>
      </c>
      <c r="Q87" s="46"/>
      <c r="R87" s="47">
        <f t="shared" si="7"/>
        <v>-45199</v>
      </c>
      <c r="S87" s="47"/>
      <c r="T87" s="48">
        <f t="shared" si="8"/>
        <v>-8</v>
      </c>
      <c r="U87" s="48"/>
    </row>
    <row r="88" spans="2:21" ht="13.5">
      <c r="B88" s="44">
        <v>80</v>
      </c>
      <c r="C88" s="45">
        <f t="shared" si="9"/>
        <v>1462955</v>
      </c>
      <c r="D88" s="45"/>
      <c r="E88" s="44"/>
      <c r="F88" s="8">
        <v>42314</v>
      </c>
      <c r="G88" s="44" t="s">
        <v>3</v>
      </c>
      <c r="H88" s="46">
        <v>121.68</v>
      </c>
      <c r="I88" s="46"/>
      <c r="J88" s="44">
        <v>8</v>
      </c>
      <c r="K88" s="45">
        <f t="shared" si="5"/>
        <v>43888.65</v>
      </c>
      <c r="L88" s="45"/>
      <c r="M88" s="6">
        <f t="shared" si="6"/>
        <v>5.48</v>
      </c>
      <c r="N88" s="44"/>
      <c r="O88" s="8">
        <v>42314</v>
      </c>
      <c r="P88" s="46">
        <v>121.76</v>
      </c>
      <c r="Q88" s="46"/>
      <c r="R88" s="47">
        <f t="shared" si="7"/>
        <v>-43839</v>
      </c>
      <c r="S88" s="47"/>
      <c r="T88" s="48">
        <f t="shared" si="8"/>
        <v>-8</v>
      </c>
      <c r="U88" s="48"/>
    </row>
    <row r="89" spans="2:21" ht="13.5">
      <c r="B89" s="44">
        <v>81</v>
      </c>
      <c r="C89" s="45">
        <f t="shared" si="9"/>
        <v>1419116</v>
      </c>
      <c r="D89" s="45"/>
      <c r="E89" s="44"/>
      <c r="F89" s="8">
        <v>42318</v>
      </c>
      <c r="G89" s="44" t="s">
        <v>4</v>
      </c>
      <c r="H89" s="46">
        <v>123.25</v>
      </c>
      <c r="I89" s="46"/>
      <c r="J89" s="44">
        <v>13</v>
      </c>
      <c r="K89" s="45">
        <f t="shared" si="5"/>
        <v>42573.479999999996</v>
      </c>
      <c r="L89" s="45"/>
      <c r="M89" s="6">
        <f t="shared" si="6"/>
        <v>3.27</v>
      </c>
      <c r="N89" s="44"/>
      <c r="O89" s="8">
        <v>42318</v>
      </c>
      <c r="P89" s="46">
        <v>123.25</v>
      </c>
      <c r="Q89" s="46"/>
      <c r="R89" s="47">
        <f>IF(O89="","",ROUNDDOWN((IF(G89="売",H89-P89,P89-H89))*M89*10000000/100,0))</f>
        <v>0</v>
      </c>
      <c r="S89" s="47"/>
      <c r="T89" s="48">
        <f t="shared" si="8"/>
        <v>0</v>
      </c>
      <c r="U89" s="48"/>
    </row>
    <row r="90" spans="2:21" ht="13.5">
      <c r="B90" s="44">
        <v>82</v>
      </c>
      <c r="C90" s="45">
        <f t="shared" si="9"/>
        <v>1419116</v>
      </c>
      <c r="D90" s="45"/>
      <c r="E90" s="44"/>
      <c r="F90" s="8">
        <v>42319</v>
      </c>
      <c r="G90" s="44" t="s">
        <v>3</v>
      </c>
      <c r="H90" s="46">
        <v>122.96</v>
      </c>
      <c r="I90" s="46"/>
      <c r="J90" s="44">
        <v>10</v>
      </c>
      <c r="K90" s="45">
        <f t="shared" si="5"/>
        <v>42573.479999999996</v>
      </c>
      <c r="L90" s="45"/>
      <c r="M90" s="6">
        <f t="shared" si="6"/>
        <v>4.25</v>
      </c>
      <c r="N90" s="44"/>
      <c r="O90" s="8">
        <v>42319</v>
      </c>
      <c r="P90" s="46">
        <v>122.89</v>
      </c>
      <c r="Q90" s="46"/>
      <c r="R90" s="47">
        <f t="shared" si="7"/>
        <v>29749</v>
      </c>
      <c r="S90" s="47"/>
      <c r="T90" s="48">
        <f t="shared" si="8"/>
        <v>6.999999999999318</v>
      </c>
      <c r="U90" s="48"/>
    </row>
    <row r="91" spans="2:21" ht="13.5">
      <c r="B91" s="44">
        <v>83</v>
      </c>
      <c r="C91" s="45">
        <f t="shared" si="9"/>
        <v>1448865</v>
      </c>
      <c r="D91" s="45"/>
      <c r="E91" s="44"/>
      <c r="F91" s="8">
        <v>42321</v>
      </c>
      <c r="G91" s="44" t="s">
        <v>4</v>
      </c>
      <c r="H91" s="46">
        <v>122.79</v>
      </c>
      <c r="I91" s="46"/>
      <c r="J91" s="44">
        <v>43</v>
      </c>
      <c r="K91" s="45">
        <f t="shared" si="5"/>
        <v>43465.95</v>
      </c>
      <c r="L91" s="45"/>
      <c r="M91" s="6">
        <f t="shared" si="6"/>
        <v>1.01</v>
      </c>
      <c r="N91" s="44"/>
      <c r="O91" s="8">
        <v>42321</v>
      </c>
      <c r="P91" s="46">
        <v>122.79</v>
      </c>
      <c r="Q91" s="46"/>
      <c r="R91" s="47">
        <f t="shared" si="7"/>
        <v>0</v>
      </c>
      <c r="S91" s="47"/>
      <c r="T91" s="48">
        <f t="shared" si="8"/>
        <v>0</v>
      </c>
      <c r="U91" s="48"/>
    </row>
    <row r="92" spans="2:21" ht="13.5">
      <c r="B92" s="44">
        <v>84</v>
      </c>
      <c r="C92" s="45">
        <f t="shared" si="9"/>
        <v>1448865</v>
      </c>
      <c r="D92" s="45"/>
      <c r="E92" s="44"/>
      <c r="F92" s="8">
        <v>42325</v>
      </c>
      <c r="G92" s="44" t="s">
        <v>4</v>
      </c>
      <c r="H92" s="46">
        <v>123.45</v>
      </c>
      <c r="I92" s="46"/>
      <c r="J92" s="44">
        <v>19</v>
      </c>
      <c r="K92" s="45">
        <f t="shared" si="5"/>
        <v>43465.95</v>
      </c>
      <c r="L92" s="45"/>
      <c r="M92" s="6">
        <f t="shared" si="6"/>
        <v>2.28</v>
      </c>
      <c r="N92" s="44"/>
      <c r="O92" s="8">
        <v>42326</v>
      </c>
      <c r="P92" s="46">
        <v>123.26</v>
      </c>
      <c r="Q92" s="46"/>
      <c r="R92" s="47">
        <f t="shared" si="7"/>
        <v>-43319</v>
      </c>
      <c r="S92" s="47"/>
      <c r="T92" s="48">
        <f t="shared" si="8"/>
        <v>-19</v>
      </c>
      <c r="U92" s="48"/>
    </row>
    <row r="93" spans="2:21" ht="13.5">
      <c r="B93" s="44">
        <v>85</v>
      </c>
      <c r="C93" s="45">
        <f t="shared" si="9"/>
        <v>1405546</v>
      </c>
      <c r="D93" s="45"/>
      <c r="E93" s="44"/>
      <c r="F93" s="8">
        <v>42326</v>
      </c>
      <c r="G93" s="44" t="s">
        <v>50</v>
      </c>
      <c r="H93" s="46">
        <v>123.58</v>
      </c>
      <c r="I93" s="46"/>
      <c r="J93" s="44">
        <v>11</v>
      </c>
      <c r="K93" s="45">
        <f t="shared" si="5"/>
        <v>42166.38</v>
      </c>
      <c r="L93" s="45"/>
      <c r="M93" s="6">
        <f t="shared" si="6"/>
        <v>3.83</v>
      </c>
      <c r="N93" s="44"/>
      <c r="O93" s="8">
        <v>42327</v>
      </c>
      <c r="P93" s="46">
        <v>123.47</v>
      </c>
      <c r="Q93" s="46"/>
      <c r="R93" s="47">
        <f t="shared" si="7"/>
        <v>-42129</v>
      </c>
      <c r="S93" s="47"/>
      <c r="T93" s="48">
        <f t="shared" si="8"/>
        <v>-11</v>
      </c>
      <c r="U93" s="48"/>
    </row>
    <row r="94" spans="2:21" ht="13.5">
      <c r="B94" s="44">
        <v>86</v>
      </c>
      <c r="C94" s="45">
        <f t="shared" si="9"/>
        <v>1363417</v>
      </c>
      <c r="D94" s="45"/>
      <c r="E94" s="44"/>
      <c r="F94" s="8">
        <v>42327</v>
      </c>
      <c r="G94" s="44" t="s">
        <v>3</v>
      </c>
      <c r="H94" s="46">
        <v>123.1</v>
      </c>
      <c r="I94" s="46"/>
      <c r="J94" s="44">
        <v>13</v>
      </c>
      <c r="K94" s="45">
        <f t="shared" si="5"/>
        <v>40902.51</v>
      </c>
      <c r="L94" s="45"/>
      <c r="M94" s="6">
        <f t="shared" si="6"/>
        <v>3.14</v>
      </c>
      <c r="N94" s="44"/>
      <c r="O94" s="8">
        <v>42327</v>
      </c>
      <c r="P94" s="46">
        <v>122.85</v>
      </c>
      <c r="Q94" s="46"/>
      <c r="R94" s="47">
        <f t="shared" si="7"/>
        <v>78500</v>
      </c>
      <c r="S94" s="47"/>
      <c r="T94" s="48">
        <f t="shared" si="8"/>
        <v>25</v>
      </c>
      <c r="U94" s="48"/>
    </row>
    <row r="95" spans="2:21" ht="13.5">
      <c r="B95" s="44">
        <v>87</v>
      </c>
      <c r="C95" s="45">
        <f t="shared" si="9"/>
        <v>1441917</v>
      </c>
      <c r="D95" s="45"/>
      <c r="E95" s="44"/>
      <c r="F95" s="8">
        <v>42328</v>
      </c>
      <c r="G95" s="44" t="s">
        <v>3</v>
      </c>
      <c r="H95" s="46">
        <v>122.83</v>
      </c>
      <c r="I95" s="46"/>
      <c r="J95" s="44">
        <v>9</v>
      </c>
      <c r="K95" s="45">
        <f t="shared" si="5"/>
        <v>43257.509999999995</v>
      </c>
      <c r="L95" s="45"/>
      <c r="M95" s="6">
        <f t="shared" si="6"/>
        <v>4.8</v>
      </c>
      <c r="N95" s="44"/>
      <c r="O95" s="8">
        <v>42328</v>
      </c>
      <c r="P95" s="46">
        <v>122.83</v>
      </c>
      <c r="Q95" s="46"/>
      <c r="R95" s="47">
        <f t="shared" si="7"/>
        <v>0</v>
      </c>
      <c r="S95" s="47"/>
      <c r="T95" s="48">
        <f t="shared" si="8"/>
        <v>0</v>
      </c>
      <c r="U95" s="48"/>
    </row>
    <row r="96" spans="2:21" ht="13.5">
      <c r="B96" s="44">
        <v>88</v>
      </c>
      <c r="C96" s="45">
        <f t="shared" si="9"/>
        <v>1441917</v>
      </c>
      <c r="D96" s="45"/>
      <c r="E96" s="44"/>
      <c r="F96" s="8">
        <v>42334</v>
      </c>
      <c r="G96" s="44" t="s">
        <v>3</v>
      </c>
      <c r="H96" s="46">
        <v>122.54</v>
      </c>
      <c r="I96" s="46"/>
      <c r="J96" s="44">
        <v>7</v>
      </c>
      <c r="K96" s="45">
        <f t="shared" si="5"/>
        <v>43257.509999999995</v>
      </c>
      <c r="L96" s="45"/>
      <c r="M96" s="6">
        <f t="shared" si="6"/>
        <v>6.17</v>
      </c>
      <c r="N96" s="44"/>
      <c r="O96" s="8">
        <v>42334</v>
      </c>
      <c r="P96" s="46">
        <v>122.61</v>
      </c>
      <c r="Q96" s="46"/>
      <c r="R96" s="47">
        <f>IF(O96="","",ROUNDDOWN((IF(G96="売",H96-P96,P96-H96))*M96*10000000/100,0))</f>
        <v>-43189</v>
      </c>
      <c r="S96" s="47"/>
      <c r="T96" s="48">
        <f t="shared" si="8"/>
        <v>-7</v>
      </c>
      <c r="U96" s="48"/>
    </row>
    <row r="97" spans="2:21" ht="13.5">
      <c r="B97" s="44">
        <v>89</v>
      </c>
      <c r="C97" s="45">
        <f t="shared" si="9"/>
        <v>1398728</v>
      </c>
      <c r="D97" s="45"/>
      <c r="E97" s="44"/>
      <c r="F97" s="8">
        <v>42335</v>
      </c>
      <c r="G97" s="44" t="s">
        <v>4</v>
      </c>
      <c r="H97" s="46">
        <v>122.66</v>
      </c>
      <c r="I97" s="46"/>
      <c r="J97" s="44">
        <v>14</v>
      </c>
      <c r="K97" s="45">
        <f t="shared" si="5"/>
        <v>41961.84</v>
      </c>
      <c r="L97" s="45"/>
      <c r="M97" s="6">
        <f t="shared" si="6"/>
        <v>2.99</v>
      </c>
      <c r="N97" s="44"/>
      <c r="O97" s="8">
        <v>42335</v>
      </c>
      <c r="P97" s="46">
        <v>122.59</v>
      </c>
      <c r="Q97" s="46"/>
      <c r="R97" s="47">
        <f t="shared" si="7"/>
        <v>-20929</v>
      </c>
      <c r="S97" s="47"/>
      <c r="T97" s="48">
        <f t="shared" si="8"/>
        <v>-14</v>
      </c>
      <c r="U97" s="48"/>
    </row>
    <row r="98" spans="2:21" ht="13.5">
      <c r="B98" s="44">
        <v>90</v>
      </c>
      <c r="C98" s="45">
        <f t="shared" si="9"/>
        <v>1377799</v>
      </c>
      <c r="D98" s="45"/>
      <c r="E98" s="44"/>
      <c r="F98" s="8">
        <v>42335</v>
      </c>
      <c r="G98" s="44" t="s">
        <v>4</v>
      </c>
      <c r="H98" s="46">
        <v>122.63</v>
      </c>
      <c r="I98" s="46"/>
      <c r="J98" s="44">
        <v>7</v>
      </c>
      <c r="K98" s="45">
        <f t="shared" si="5"/>
        <v>41333.97</v>
      </c>
      <c r="L98" s="45"/>
      <c r="M98" s="6">
        <f t="shared" si="6"/>
        <v>5.9</v>
      </c>
      <c r="N98" s="44"/>
      <c r="O98" s="8">
        <v>42335</v>
      </c>
      <c r="P98" s="46">
        <v>122.79</v>
      </c>
      <c r="Q98" s="46"/>
      <c r="R98" s="47">
        <f t="shared" si="7"/>
        <v>94400</v>
      </c>
      <c r="S98" s="47"/>
      <c r="T98" s="48">
        <f t="shared" si="8"/>
        <v>16.00000000000108</v>
      </c>
      <c r="U98" s="48"/>
    </row>
    <row r="99" spans="2:21" ht="13.5">
      <c r="B99" s="44">
        <v>91</v>
      </c>
      <c r="C99" s="45">
        <f t="shared" si="9"/>
        <v>1472199</v>
      </c>
      <c r="D99" s="45"/>
      <c r="E99" s="44"/>
      <c r="F99" s="8">
        <v>42341</v>
      </c>
      <c r="G99" s="44" t="s">
        <v>4</v>
      </c>
      <c r="H99" s="46">
        <v>123.35</v>
      </c>
      <c r="I99" s="46"/>
      <c r="J99" s="44">
        <v>8</v>
      </c>
      <c r="K99" s="45">
        <f t="shared" si="5"/>
        <v>44165.97</v>
      </c>
      <c r="L99" s="45"/>
      <c r="M99" s="6">
        <f t="shared" si="6"/>
        <v>5.52</v>
      </c>
      <c r="N99" s="44"/>
      <c r="O99" s="8">
        <v>42341</v>
      </c>
      <c r="P99" s="46">
        <v>123.37</v>
      </c>
      <c r="Q99" s="46"/>
      <c r="R99" s="47">
        <f t="shared" si="7"/>
        <v>11040</v>
      </c>
      <c r="S99" s="47"/>
      <c r="T99" s="48">
        <f t="shared" si="8"/>
        <v>2.000000000001023</v>
      </c>
      <c r="U99" s="48"/>
    </row>
    <row r="100" spans="2:21" ht="13.5">
      <c r="B100" s="44">
        <v>92</v>
      </c>
      <c r="C100" s="45">
        <f t="shared" si="9"/>
        <v>1483239</v>
      </c>
      <c r="D100" s="45"/>
      <c r="E100" s="44"/>
      <c r="F100" s="8">
        <v>42342</v>
      </c>
      <c r="G100" s="44" t="s">
        <v>3</v>
      </c>
      <c r="H100" s="46">
        <v>122.63</v>
      </c>
      <c r="I100" s="46"/>
      <c r="J100" s="44">
        <v>14</v>
      </c>
      <c r="K100" s="45">
        <f>IF(F100="","",C100*0.03)</f>
        <v>44497.17</v>
      </c>
      <c r="L100" s="45"/>
      <c r="M100" s="6">
        <f t="shared" si="6"/>
        <v>3.17</v>
      </c>
      <c r="N100" s="44"/>
      <c r="O100" s="8">
        <v>42342</v>
      </c>
      <c r="P100" s="46">
        <v>122.77</v>
      </c>
      <c r="Q100" s="46"/>
      <c r="R100" s="47">
        <f t="shared" si="7"/>
        <v>-44380</v>
      </c>
      <c r="S100" s="47"/>
      <c r="T100" s="48">
        <f t="shared" si="8"/>
        <v>-14</v>
      </c>
      <c r="U100" s="48"/>
    </row>
    <row r="101" spans="2:21" ht="13.5">
      <c r="B101" s="44">
        <v>93</v>
      </c>
      <c r="C101" s="45">
        <f t="shared" si="9"/>
        <v>1438859</v>
      </c>
      <c r="D101" s="45"/>
      <c r="E101" s="44"/>
      <c r="F101" s="8">
        <v>42347</v>
      </c>
      <c r="G101" s="44" t="s">
        <v>3</v>
      </c>
      <c r="H101" s="46">
        <v>122.71</v>
      </c>
      <c r="I101" s="46"/>
      <c r="J101" s="44">
        <v>13</v>
      </c>
      <c r="K101" s="45">
        <f t="shared" si="5"/>
        <v>43165.77</v>
      </c>
      <c r="L101" s="45"/>
      <c r="M101" s="6">
        <f t="shared" si="6"/>
        <v>3.32</v>
      </c>
      <c r="N101" s="44"/>
      <c r="O101" s="8">
        <v>42347</v>
      </c>
      <c r="P101" s="46">
        <v>121.51</v>
      </c>
      <c r="Q101" s="46"/>
      <c r="R101" s="47">
        <f t="shared" si="7"/>
        <v>398399</v>
      </c>
      <c r="S101" s="47"/>
      <c r="T101" s="48">
        <f t="shared" si="8"/>
        <v>119.99999999999886</v>
      </c>
      <c r="U101" s="48"/>
    </row>
    <row r="102" spans="2:21" ht="13.5">
      <c r="B102" s="44">
        <v>94</v>
      </c>
      <c r="C102" s="45">
        <f t="shared" si="9"/>
        <v>1837258</v>
      </c>
      <c r="D102" s="45"/>
      <c r="E102" s="44"/>
      <c r="F102" s="8">
        <v>42352</v>
      </c>
      <c r="G102" s="44" t="s">
        <v>4</v>
      </c>
      <c r="H102" s="46">
        <v>121.21</v>
      </c>
      <c r="I102" s="46"/>
      <c r="J102" s="44">
        <v>17</v>
      </c>
      <c r="K102" s="45">
        <f>IF(F102="","",C102*0.03)</f>
        <v>55117.74</v>
      </c>
      <c r="L102" s="45"/>
      <c r="M102" s="6">
        <f t="shared" si="6"/>
        <v>3.24</v>
      </c>
      <c r="N102" s="44"/>
      <c r="O102" s="8">
        <v>42352</v>
      </c>
      <c r="P102" s="46">
        <v>121.04</v>
      </c>
      <c r="Q102" s="46"/>
      <c r="R102" s="47">
        <f t="shared" si="7"/>
        <v>-55079</v>
      </c>
      <c r="S102" s="47"/>
      <c r="T102" s="48">
        <f t="shared" si="8"/>
        <v>-17</v>
      </c>
      <c r="U102" s="48"/>
    </row>
    <row r="103" spans="2:21" ht="13.5">
      <c r="B103" s="44">
        <v>95</v>
      </c>
      <c r="C103" s="45">
        <f t="shared" si="9"/>
        <v>1782179</v>
      </c>
      <c r="D103" s="45"/>
      <c r="E103" s="44"/>
      <c r="F103" s="8">
        <v>42354</v>
      </c>
      <c r="G103" s="44" t="s">
        <v>4</v>
      </c>
      <c r="H103" s="46">
        <v>121.79</v>
      </c>
      <c r="I103" s="46"/>
      <c r="J103" s="44">
        <v>20</v>
      </c>
      <c r="K103" s="45">
        <f t="shared" si="5"/>
        <v>53465.369999999995</v>
      </c>
      <c r="L103" s="45"/>
      <c r="M103" s="6">
        <f t="shared" si="6"/>
        <v>2.67</v>
      </c>
      <c r="N103" s="44"/>
      <c r="O103" s="8">
        <v>42354</v>
      </c>
      <c r="P103" s="46">
        <v>121.89</v>
      </c>
      <c r="Q103" s="46"/>
      <c r="R103" s="47">
        <f t="shared" si="7"/>
        <v>26699</v>
      </c>
      <c r="S103" s="47"/>
      <c r="T103" s="48">
        <f t="shared" si="8"/>
        <v>9.999999999999432</v>
      </c>
      <c r="U103" s="48"/>
    </row>
    <row r="104" spans="2:21" ht="13.5">
      <c r="B104" s="44">
        <v>96</v>
      </c>
      <c r="C104" s="45">
        <f t="shared" si="9"/>
        <v>1808878</v>
      </c>
      <c r="D104" s="45"/>
      <c r="E104" s="44"/>
      <c r="F104" s="8">
        <v>42356</v>
      </c>
      <c r="G104" s="44" t="s">
        <v>3</v>
      </c>
      <c r="H104" s="46">
        <v>122.41</v>
      </c>
      <c r="I104" s="46"/>
      <c r="J104" s="44">
        <v>20</v>
      </c>
      <c r="K104" s="45">
        <f t="shared" si="5"/>
        <v>54266.34</v>
      </c>
      <c r="L104" s="45"/>
      <c r="M104" s="6">
        <f t="shared" si="6"/>
        <v>2.71</v>
      </c>
      <c r="N104" s="44"/>
      <c r="O104" s="8">
        <v>42356</v>
      </c>
      <c r="P104" s="46">
        <v>122.61</v>
      </c>
      <c r="Q104" s="46"/>
      <c r="R104" s="47">
        <f t="shared" si="7"/>
        <v>-54200</v>
      </c>
      <c r="S104" s="47"/>
      <c r="T104" s="48">
        <f t="shared" si="8"/>
        <v>-20</v>
      </c>
      <c r="U104" s="48"/>
    </row>
    <row r="105" spans="2:21" ht="13.5">
      <c r="B105" s="44">
        <v>97</v>
      </c>
      <c r="C105" s="45">
        <f t="shared" si="9"/>
        <v>1754678</v>
      </c>
      <c r="D105" s="45"/>
      <c r="E105" s="44"/>
      <c r="F105" s="8">
        <v>42356</v>
      </c>
      <c r="G105" s="44" t="s">
        <v>3</v>
      </c>
      <c r="H105" s="46">
        <v>121.42</v>
      </c>
      <c r="I105" s="46"/>
      <c r="J105" s="44">
        <v>34</v>
      </c>
      <c r="K105" s="45">
        <f t="shared" si="5"/>
        <v>52640.34</v>
      </c>
      <c r="L105" s="45"/>
      <c r="M105" s="6">
        <f t="shared" si="6"/>
        <v>1.54</v>
      </c>
      <c r="N105" s="44"/>
      <c r="O105" s="8">
        <v>42359</v>
      </c>
      <c r="P105" s="46">
        <v>121.39</v>
      </c>
      <c r="Q105" s="46"/>
      <c r="R105" s="47">
        <f>IF(O105="","",ROUNDDOWN((IF(G105="売",H105-P105,P105-H105))*M105*10000000/100,0))</f>
        <v>4620</v>
      </c>
      <c r="S105" s="47"/>
      <c r="T105" s="48">
        <f t="shared" si="8"/>
        <v>3.0000000000001137</v>
      </c>
      <c r="U105" s="48"/>
    </row>
    <row r="106" spans="2:21" ht="13.5">
      <c r="B106" s="44">
        <v>98</v>
      </c>
      <c r="C106" s="45">
        <f t="shared" si="9"/>
        <v>1759298</v>
      </c>
      <c r="D106" s="45"/>
      <c r="E106" s="44"/>
      <c r="F106" s="8">
        <v>42360</v>
      </c>
      <c r="G106" s="44" t="s">
        <v>4</v>
      </c>
      <c r="H106" s="46">
        <v>121.27</v>
      </c>
      <c r="I106" s="46"/>
      <c r="J106" s="44">
        <v>19</v>
      </c>
      <c r="K106" s="45">
        <f t="shared" si="5"/>
        <v>52778.939999999995</v>
      </c>
      <c r="L106" s="45"/>
      <c r="M106" s="6">
        <f t="shared" si="6"/>
        <v>2.77</v>
      </c>
      <c r="N106" s="44"/>
      <c r="O106" s="8">
        <v>42360</v>
      </c>
      <c r="P106" s="46">
        <v>121.08</v>
      </c>
      <c r="Q106" s="46"/>
      <c r="R106" s="47">
        <f>IF(O106="","",ROUNDDOWN((IF(G106="売",H106-P106,P106-H106))*M106*10000000/100,0))</f>
        <v>-52629</v>
      </c>
      <c r="S106" s="47"/>
      <c r="T106" s="48">
        <f t="shared" si="8"/>
        <v>-19</v>
      </c>
      <c r="U106" s="48"/>
    </row>
    <row r="107" spans="2:21" ht="13.5">
      <c r="B107" s="44">
        <v>99</v>
      </c>
      <c r="C107" s="45">
        <f t="shared" si="9"/>
        <v>1706669</v>
      </c>
      <c r="D107" s="45"/>
      <c r="E107" s="44"/>
      <c r="F107" s="8">
        <v>42368</v>
      </c>
      <c r="G107" s="44" t="s">
        <v>4</v>
      </c>
      <c r="H107" s="46">
        <v>120.51</v>
      </c>
      <c r="I107" s="46"/>
      <c r="J107" s="44">
        <v>7</v>
      </c>
      <c r="K107" s="45">
        <f t="shared" si="5"/>
        <v>51200.07</v>
      </c>
      <c r="L107" s="45"/>
      <c r="M107" s="6">
        <f t="shared" si="6"/>
        <v>7.31</v>
      </c>
      <c r="N107" s="44"/>
      <c r="O107" s="8">
        <v>42368</v>
      </c>
      <c r="P107" s="46">
        <v>120.54</v>
      </c>
      <c r="Q107" s="46"/>
      <c r="R107" s="47">
        <f>IF(O107="","",ROUNDDOWN((IF(G107="売",H107-P107,P107-H107))*M107*10000000/100,0))</f>
        <v>21930</v>
      </c>
      <c r="S107" s="47"/>
      <c r="T107" s="48">
        <f t="shared" si="8"/>
        <v>3.0000000000001137</v>
      </c>
      <c r="U107" s="48"/>
    </row>
    <row r="108" spans="2:21" ht="13.5">
      <c r="B108" s="44">
        <v>100</v>
      </c>
      <c r="C108" s="45">
        <f t="shared" si="9"/>
        <v>1728599</v>
      </c>
      <c r="D108" s="45"/>
      <c r="E108" s="44"/>
      <c r="F108" s="8"/>
      <c r="G108" s="44"/>
      <c r="H108" s="46"/>
      <c r="I108" s="46"/>
      <c r="J108" s="44"/>
      <c r="K108" s="45">
        <f t="shared" si="5"/>
      </c>
      <c r="L108" s="45"/>
      <c r="M108" s="6">
        <f t="shared" si="6"/>
      </c>
      <c r="N108" s="44"/>
      <c r="O108" s="8"/>
      <c r="P108" s="46"/>
      <c r="Q108" s="46"/>
      <c r="R108" s="47">
        <f>IF(O108="","",ROUNDDOWN((IF(G108="売",H108-P108,P108-H108))*M108*10000000/81,0))</f>
      </c>
      <c r="S108" s="47"/>
      <c r="T108" s="48">
        <f t="shared" si="8"/>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52" operator="equal" stopIfTrue="1">
      <formula>"買"</formula>
    </cfRule>
    <cfRule type="cellIs" priority="2" dxfId="53" operator="equal" stopIfTrue="1">
      <formula>"売"</formula>
    </cfRule>
  </conditionalFormatting>
  <conditionalFormatting sqref="G9:G11 G14:G45 G47:G108">
    <cfRule type="cellIs" priority="7" dxfId="52" operator="equal" stopIfTrue="1">
      <formula>"買"</formula>
    </cfRule>
    <cfRule type="cellIs" priority="8" dxfId="53" operator="equal" stopIfTrue="1">
      <formula>"売"</formula>
    </cfRule>
  </conditionalFormatting>
  <conditionalFormatting sqref="G12">
    <cfRule type="cellIs" priority="5" dxfId="52" operator="equal" stopIfTrue="1">
      <formula>"買"</formula>
    </cfRule>
    <cfRule type="cellIs" priority="6" dxfId="53" operator="equal" stopIfTrue="1">
      <formula>"売"</formula>
    </cfRule>
  </conditionalFormatting>
  <conditionalFormatting sqref="G13">
    <cfRule type="cellIs" priority="3" dxfId="52" operator="equal" stopIfTrue="1">
      <formula>"買"</formula>
    </cfRule>
    <cfRule type="cellIs" priority="4" dxfId="5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289">
      <selection activeCell="A291" sqref="A291"/>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0">
      <selection activeCell="B10" sqref="B10"/>
    </sheetView>
  </sheetViews>
  <sheetFormatPr defaultColWidth="9.00390625" defaultRowHeight="13.5"/>
  <sheetData>
    <row r="1" ht="13.5">
      <c r="A1" t="s">
        <v>0</v>
      </c>
    </row>
    <row r="2" spans="1:10" ht="13.5">
      <c r="A2" s="86" t="s">
        <v>53</v>
      </c>
      <c r="B2" s="87"/>
      <c r="C2" s="87"/>
      <c r="D2" s="87"/>
      <c r="E2" s="87"/>
      <c r="F2" s="87"/>
      <c r="G2" s="87"/>
      <c r="H2" s="87"/>
      <c r="I2" s="87"/>
      <c r="J2" s="87"/>
    </row>
    <row r="3" spans="1:10" ht="13.5">
      <c r="A3" s="87"/>
      <c r="B3" s="87"/>
      <c r="C3" s="87"/>
      <c r="D3" s="87"/>
      <c r="E3" s="87"/>
      <c r="F3" s="87"/>
      <c r="G3" s="87"/>
      <c r="H3" s="87"/>
      <c r="I3" s="87"/>
      <c r="J3" s="87"/>
    </row>
    <row r="4" spans="1:10" ht="13.5">
      <c r="A4" s="87"/>
      <c r="B4" s="87"/>
      <c r="C4" s="87"/>
      <c r="D4" s="87"/>
      <c r="E4" s="87"/>
      <c r="F4" s="87"/>
      <c r="G4" s="87"/>
      <c r="H4" s="87"/>
      <c r="I4" s="87"/>
      <c r="J4" s="87"/>
    </row>
    <row r="5" spans="1:10" ht="13.5">
      <c r="A5" s="87"/>
      <c r="B5" s="87"/>
      <c r="C5" s="87"/>
      <c r="D5" s="87"/>
      <c r="E5" s="87"/>
      <c r="F5" s="87"/>
      <c r="G5" s="87"/>
      <c r="H5" s="87"/>
      <c r="I5" s="87"/>
      <c r="J5" s="87"/>
    </row>
    <row r="6" spans="1:10" ht="13.5">
      <c r="A6" s="87"/>
      <c r="B6" s="87"/>
      <c r="C6" s="87"/>
      <c r="D6" s="87"/>
      <c r="E6" s="87"/>
      <c r="F6" s="87"/>
      <c r="G6" s="87"/>
      <c r="H6" s="87"/>
      <c r="I6" s="87"/>
      <c r="J6" s="87"/>
    </row>
    <row r="7" spans="1:10" ht="13.5">
      <c r="A7" s="87"/>
      <c r="B7" s="87"/>
      <c r="C7" s="87"/>
      <c r="D7" s="87"/>
      <c r="E7" s="87"/>
      <c r="F7" s="87"/>
      <c r="G7" s="87"/>
      <c r="H7" s="87"/>
      <c r="I7" s="87"/>
      <c r="J7" s="87"/>
    </row>
    <row r="8" spans="1:10" ht="13.5">
      <c r="A8" s="87"/>
      <c r="B8" s="87"/>
      <c r="C8" s="87"/>
      <c r="D8" s="87"/>
      <c r="E8" s="87"/>
      <c r="F8" s="87"/>
      <c r="G8" s="87"/>
      <c r="H8" s="87"/>
      <c r="I8" s="87"/>
      <c r="J8" s="87"/>
    </row>
    <row r="9" spans="1:10" ht="33.75" customHeight="1">
      <c r="A9" s="87"/>
      <c r="B9" s="87"/>
      <c r="C9" s="87"/>
      <c r="D9" s="87"/>
      <c r="E9" s="87"/>
      <c r="F9" s="87"/>
      <c r="G9" s="87"/>
      <c r="H9" s="87"/>
      <c r="I9" s="87"/>
      <c r="J9" s="87"/>
    </row>
    <row r="11" ht="13.5">
      <c r="A11" t="s">
        <v>1</v>
      </c>
    </row>
    <row r="12" spans="1:10" ht="13.5">
      <c r="A12" s="88" t="s">
        <v>54</v>
      </c>
      <c r="B12" s="89"/>
      <c r="C12" s="89"/>
      <c r="D12" s="89"/>
      <c r="E12" s="89"/>
      <c r="F12" s="89"/>
      <c r="G12" s="89"/>
      <c r="H12" s="89"/>
      <c r="I12" s="89"/>
      <c r="J12" s="89"/>
    </row>
    <row r="13" spans="1:10" ht="13.5">
      <c r="A13" s="89"/>
      <c r="B13" s="89"/>
      <c r="C13" s="89"/>
      <c r="D13" s="89"/>
      <c r="E13" s="89"/>
      <c r="F13" s="89"/>
      <c r="G13" s="89"/>
      <c r="H13" s="89"/>
      <c r="I13" s="89"/>
      <c r="J13" s="89"/>
    </row>
    <row r="14" spans="1:10" ht="13.5">
      <c r="A14" s="89"/>
      <c r="B14" s="89"/>
      <c r="C14" s="89"/>
      <c r="D14" s="89"/>
      <c r="E14" s="89"/>
      <c r="F14" s="89"/>
      <c r="G14" s="89"/>
      <c r="H14" s="89"/>
      <c r="I14" s="89"/>
      <c r="J14" s="89"/>
    </row>
    <row r="15" spans="1:10" ht="13.5">
      <c r="A15" s="89"/>
      <c r="B15" s="89"/>
      <c r="C15" s="89"/>
      <c r="D15" s="89"/>
      <c r="E15" s="89"/>
      <c r="F15" s="89"/>
      <c r="G15" s="89"/>
      <c r="H15" s="89"/>
      <c r="I15" s="89"/>
      <c r="J15" s="89"/>
    </row>
    <row r="16" spans="1:10" ht="13.5">
      <c r="A16" s="89"/>
      <c r="B16" s="89"/>
      <c r="C16" s="89"/>
      <c r="D16" s="89"/>
      <c r="E16" s="89"/>
      <c r="F16" s="89"/>
      <c r="G16" s="89"/>
      <c r="H16" s="89"/>
      <c r="I16" s="89"/>
      <c r="J16" s="89"/>
    </row>
    <row r="17" spans="1:10" ht="13.5">
      <c r="A17" s="89"/>
      <c r="B17" s="89"/>
      <c r="C17" s="89"/>
      <c r="D17" s="89"/>
      <c r="E17" s="89"/>
      <c r="F17" s="89"/>
      <c r="G17" s="89"/>
      <c r="H17" s="89"/>
      <c r="I17" s="89"/>
      <c r="J17" s="89"/>
    </row>
    <row r="18" spans="1:10" ht="13.5">
      <c r="A18" s="89"/>
      <c r="B18" s="89"/>
      <c r="C18" s="89"/>
      <c r="D18" s="89"/>
      <c r="E18" s="89"/>
      <c r="F18" s="89"/>
      <c r="G18" s="89"/>
      <c r="H18" s="89"/>
      <c r="I18" s="89"/>
      <c r="J18" s="89"/>
    </row>
    <row r="19" spans="1:10" ht="13.5">
      <c r="A19" s="89"/>
      <c r="B19" s="89"/>
      <c r="C19" s="89"/>
      <c r="D19" s="89"/>
      <c r="E19" s="89"/>
      <c r="F19" s="89"/>
      <c r="G19" s="89"/>
      <c r="H19" s="89"/>
      <c r="I19" s="89"/>
      <c r="J19" s="89"/>
    </row>
    <row r="21" ht="13.5">
      <c r="A21" t="s">
        <v>2</v>
      </c>
    </row>
    <row r="22" spans="1:10" ht="13.5">
      <c r="A22" s="90" t="s">
        <v>47</v>
      </c>
      <c r="B22" s="90"/>
      <c r="C22" s="90"/>
      <c r="D22" s="90"/>
      <c r="E22" s="90"/>
      <c r="F22" s="90"/>
      <c r="G22" s="90"/>
      <c r="H22" s="90"/>
      <c r="I22" s="90"/>
      <c r="J22" s="90"/>
    </row>
    <row r="23" spans="1:10" ht="13.5">
      <c r="A23" s="90"/>
      <c r="B23" s="90"/>
      <c r="C23" s="90"/>
      <c r="D23" s="90"/>
      <c r="E23" s="90"/>
      <c r="F23" s="90"/>
      <c r="G23" s="90"/>
      <c r="H23" s="90"/>
      <c r="I23" s="90"/>
      <c r="J23" s="90"/>
    </row>
    <row r="24" spans="1:10" ht="13.5">
      <c r="A24" s="90"/>
      <c r="B24" s="90"/>
      <c r="C24" s="90"/>
      <c r="D24" s="90"/>
      <c r="E24" s="90"/>
      <c r="F24" s="90"/>
      <c r="G24" s="90"/>
      <c r="H24" s="90"/>
      <c r="I24" s="90"/>
      <c r="J24" s="90"/>
    </row>
    <row r="25" spans="1:10" ht="13.5">
      <c r="A25" s="90"/>
      <c r="B25" s="90"/>
      <c r="C25" s="90"/>
      <c r="D25" s="90"/>
      <c r="E25" s="90"/>
      <c r="F25" s="90"/>
      <c r="G25" s="90"/>
      <c r="H25" s="90"/>
      <c r="I25" s="90"/>
      <c r="J25" s="90"/>
    </row>
    <row r="26" spans="1:10" ht="13.5">
      <c r="A26" s="90"/>
      <c r="B26" s="90"/>
      <c r="C26" s="90"/>
      <c r="D26" s="90"/>
      <c r="E26" s="90"/>
      <c r="F26" s="90"/>
      <c r="G26" s="90"/>
      <c r="H26" s="90"/>
      <c r="I26" s="90"/>
      <c r="J26" s="90"/>
    </row>
    <row r="27" spans="1:10" ht="13.5">
      <c r="A27" s="90"/>
      <c r="B27" s="90"/>
      <c r="C27" s="90"/>
      <c r="D27" s="90"/>
      <c r="E27" s="90"/>
      <c r="F27" s="90"/>
      <c r="G27" s="90"/>
      <c r="H27" s="90"/>
      <c r="I27" s="90"/>
      <c r="J27" s="90"/>
    </row>
    <row r="28" spans="1:10" ht="13.5">
      <c r="A28" s="90"/>
      <c r="B28" s="90"/>
      <c r="C28" s="90"/>
      <c r="D28" s="90"/>
      <c r="E28" s="90"/>
      <c r="F28" s="90"/>
      <c r="G28" s="90"/>
      <c r="H28" s="90"/>
      <c r="I28" s="90"/>
      <c r="J28" s="90"/>
    </row>
    <row r="29" spans="1:10" ht="13.5">
      <c r="A29" s="90"/>
      <c r="B29" s="90"/>
      <c r="C29" s="90"/>
      <c r="D29" s="90"/>
      <c r="E29" s="90"/>
      <c r="F29" s="90"/>
      <c r="G29" s="90"/>
      <c r="H29" s="90"/>
      <c r="I29" s="90"/>
      <c r="J29" s="90"/>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H14" sqref="H14"/>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52</v>
      </c>
      <c r="D5" s="29">
        <v>46</v>
      </c>
      <c r="E5" s="33">
        <v>42364</v>
      </c>
      <c r="F5" s="29">
        <v>44</v>
      </c>
      <c r="G5" s="33">
        <v>42366</v>
      </c>
      <c r="H5" s="29">
        <v>99</v>
      </c>
      <c r="I5" s="33">
        <v>42369</v>
      </c>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F29" sqref="F29"/>
    </sheetView>
  </sheetViews>
  <sheetFormatPr defaultColWidth="9.00390625" defaultRowHeight="13.5"/>
  <cols>
    <col min="1" max="1" width="2.875" style="0" customWidth="1"/>
    <col min="2" max="18" width="6.625" style="0" customWidth="1"/>
    <col min="22" max="22" width="10.875" style="23" bestFit="1" customWidth="1"/>
  </cols>
  <sheetData>
    <row r="2" spans="2:20" ht="13.5">
      <c r="B2" s="79" t="s">
        <v>5</v>
      </c>
      <c r="C2" s="79"/>
      <c r="D2" s="82"/>
      <c r="E2" s="82"/>
      <c r="F2" s="79" t="s">
        <v>6</v>
      </c>
      <c r="G2" s="79"/>
      <c r="H2" s="82" t="s">
        <v>36</v>
      </c>
      <c r="I2" s="82"/>
      <c r="J2" s="79" t="s">
        <v>7</v>
      </c>
      <c r="K2" s="79"/>
      <c r="L2" s="76">
        <f>C9</f>
        <v>1000000</v>
      </c>
      <c r="M2" s="82"/>
      <c r="N2" s="79" t="s">
        <v>8</v>
      </c>
      <c r="O2" s="79"/>
      <c r="P2" s="76" t="e">
        <f>C108+R108</f>
        <v>#VALUE!</v>
      </c>
      <c r="Q2" s="82"/>
      <c r="R2" s="1"/>
      <c r="S2" s="1"/>
      <c r="T2" s="1"/>
    </row>
    <row r="3" spans="2:19" ht="57" customHeight="1">
      <c r="B3" s="79" t="s">
        <v>9</v>
      </c>
      <c r="C3" s="79"/>
      <c r="D3" s="84" t="s">
        <v>38</v>
      </c>
      <c r="E3" s="84"/>
      <c r="F3" s="84"/>
      <c r="G3" s="84"/>
      <c r="H3" s="84"/>
      <c r="I3" s="84"/>
      <c r="J3" s="79" t="s">
        <v>10</v>
      </c>
      <c r="K3" s="79"/>
      <c r="L3" s="84" t="s">
        <v>35</v>
      </c>
      <c r="M3" s="85"/>
      <c r="N3" s="85"/>
      <c r="O3" s="85"/>
      <c r="P3" s="85"/>
      <c r="Q3" s="85"/>
      <c r="R3" s="1"/>
      <c r="S3" s="1"/>
    </row>
    <row r="4" spans="2:20" ht="13.5">
      <c r="B4" s="79" t="s">
        <v>11</v>
      </c>
      <c r="C4" s="79"/>
      <c r="D4" s="77">
        <f>SUM($R$9:$S$993)</f>
        <v>-29503</v>
      </c>
      <c r="E4" s="77"/>
      <c r="F4" s="79" t="s">
        <v>12</v>
      </c>
      <c r="G4" s="79"/>
      <c r="H4" s="83">
        <f>SUM($T$9:$U$108)</f>
        <v>-57</v>
      </c>
      <c r="I4" s="82"/>
      <c r="J4" s="75" t="s">
        <v>13</v>
      </c>
      <c r="K4" s="75"/>
      <c r="L4" s="76">
        <f>MAX($C$9:$D$990)-C9</f>
        <v>0</v>
      </c>
      <c r="M4" s="76"/>
      <c r="N4" s="75" t="s">
        <v>14</v>
      </c>
      <c r="O4" s="75"/>
      <c r="P4" s="77">
        <f>MIN($C$9:$D$990)-C9</f>
        <v>-29503</v>
      </c>
      <c r="Q4" s="77"/>
      <c r="R4" s="1"/>
      <c r="S4" s="1"/>
      <c r="T4" s="1"/>
    </row>
    <row r="5" spans="2:20" ht="13.5">
      <c r="B5" s="22" t="s">
        <v>15</v>
      </c>
      <c r="C5" s="2">
        <f>COUNTIF($R$9:$R$990,"&gt;0")</f>
        <v>0</v>
      </c>
      <c r="D5" s="21" t="s">
        <v>16</v>
      </c>
      <c r="E5" s="16">
        <f>COUNTIF($R$9:$R$990,"&lt;0")</f>
        <v>1</v>
      </c>
      <c r="F5" s="21" t="s">
        <v>17</v>
      </c>
      <c r="G5" s="2">
        <f>COUNTIF($R$9:$R$990,"=0")</f>
        <v>0</v>
      </c>
      <c r="H5" s="21" t="s">
        <v>18</v>
      </c>
      <c r="I5" s="3">
        <f>C5/SUM(C5,E5,G5)</f>
        <v>0</v>
      </c>
      <c r="J5" s="78" t="s">
        <v>19</v>
      </c>
      <c r="K5" s="79"/>
      <c r="L5" s="80"/>
      <c r="M5" s="81"/>
      <c r="N5" s="18" t="s">
        <v>20</v>
      </c>
      <c r="O5" s="9"/>
      <c r="P5" s="80"/>
      <c r="Q5" s="81"/>
      <c r="R5" s="1"/>
      <c r="S5" s="1"/>
      <c r="T5" s="1"/>
    </row>
    <row r="6" spans="2:20" ht="13.5">
      <c r="B6" s="11"/>
      <c r="C6" s="14"/>
      <c r="D6" s="15"/>
      <c r="E6" s="12"/>
      <c r="F6" s="11"/>
      <c r="G6" s="12"/>
      <c r="H6" s="11"/>
      <c r="I6" s="17"/>
      <c r="J6" s="11"/>
      <c r="K6" s="11"/>
      <c r="L6" s="12"/>
      <c r="M6" s="12"/>
      <c r="N6" s="13"/>
      <c r="O6" s="13"/>
      <c r="P6" s="10"/>
      <c r="Q6" s="7"/>
      <c r="R6" s="1"/>
      <c r="S6" s="1"/>
      <c r="T6" s="1"/>
    </row>
    <row r="7" spans="2:21" ht="13.5">
      <c r="B7" s="62" t="s">
        <v>21</v>
      </c>
      <c r="C7" s="64" t="s">
        <v>22</v>
      </c>
      <c r="D7" s="65"/>
      <c r="E7" s="68" t="s">
        <v>23</v>
      </c>
      <c r="F7" s="69"/>
      <c r="G7" s="69"/>
      <c r="H7" s="69"/>
      <c r="I7" s="57"/>
      <c r="J7" s="70" t="s">
        <v>24</v>
      </c>
      <c r="K7" s="71"/>
      <c r="L7" s="59"/>
      <c r="M7" s="72" t="s">
        <v>25</v>
      </c>
      <c r="N7" s="73" t="s">
        <v>26</v>
      </c>
      <c r="O7" s="74"/>
      <c r="P7" s="74"/>
      <c r="Q7" s="61"/>
      <c r="R7" s="55" t="s">
        <v>27</v>
      </c>
      <c r="S7" s="55"/>
      <c r="T7" s="55"/>
      <c r="U7" s="55"/>
    </row>
    <row r="8" spans="2:21" ht="13.5">
      <c r="B8" s="63"/>
      <c r="C8" s="66"/>
      <c r="D8" s="67"/>
      <c r="E8" s="19" t="s">
        <v>28</v>
      </c>
      <c r="F8" s="19" t="s">
        <v>29</v>
      </c>
      <c r="G8" s="19" t="s">
        <v>30</v>
      </c>
      <c r="H8" s="56" t="s">
        <v>31</v>
      </c>
      <c r="I8" s="57"/>
      <c r="J8" s="4" t="s">
        <v>32</v>
      </c>
      <c r="K8" s="58" t="s">
        <v>33</v>
      </c>
      <c r="L8" s="59"/>
      <c r="M8" s="72"/>
      <c r="N8" s="5" t="s">
        <v>28</v>
      </c>
      <c r="O8" s="5" t="s">
        <v>29</v>
      </c>
      <c r="P8" s="60" t="s">
        <v>31</v>
      </c>
      <c r="Q8" s="61"/>
      <c r="R8" s="55" t="s">
        <v>34</v>
      </c>
      <c r="S8" s="55"/>
      <c r="T8" s="55" t="s">
        <v>32</v>
      </c>
      <c r="U8" s="55"/>
    </row>
    <row r="9" spans="2:21" ht="13.5">
      <c r="B9" s="20">
        <v>1</v>
      </c>
      <c r="C9" s="45">
        <v>1000000</v>
      </c>
      <c r="D9" s="45"/>
      <c r="E9" s="20">
        <v>2001</v>
      </c>
      <c r="F9" s="8">
        <v>42111</v>
      </c>
      <c r="G9" s="20" t="s">
        <v>4</v>
      </c>
      <c r="H9" s="46">
        <v>1.43829</v>
      </c>
      <c r="I9" s="46"/>
      <c r="J9" s="20">
        <v>57</v>
      </c>
      <c r="K9" s="45">
        <f aca="true" t="shared" si="0" ref="K9:K72">IF(F9="","",C9*0.03)</f>
        <v>30000</v>
      </c>
      <c r="L9" s="45"/>
      <c r="M9" s="6">
        <f>IF(J9="","",ROUNDDOWN(K9/(J9/81)/100000,2))</f>
        <v>0.42</v>
      </c>
      <c r="N9" s="20">
        <v>2001</v>
      </c>
      <c r="O9" s="8">
        <v>42111</v>
      </c>
      <c r="P9" s="46">
        <v>1.4326</v>
      </c>
      <c r="Q9" s="46"/>
      <c r="R9" s="47">
        <f aca="true" t="shared" si="1" ref="R9:R72">IF(O9="","",ROUNDDOWN((IF(G9="売",H9-P9,P9-H9))*M9*1000000000/81,0))</f>
        <v>-29503</v>
      </c>
      <c r="S9" s="47"/>
      <c r="T9" s="48">
        <f aca="true" t="shared" si="2" ref="T9:T18">IF(O9="","",IF(R9&lt;0,J9*(-1),IF(G9="買",(P9-H9)*10000,(H9-P9)*10000)))</f>
        <v>-57</v>
      </c>
      <c r="U9" s="48"/>
    </row>
    <row r="10" spans="2:21" ht="13.5">
      <c r="B10" s="20">
        <v>2</v>
      </c>
      <c r="C10" s="45">
        <f aca="true" t="shared" si="3" ref="C10:C73">IF(R9="","",C9+R9)</f>
        <v>970497</v>
      </c>
      <c r="D10" s="45"/>
      <c r="E10" s="20"/>
      <c r="F10" s="8"/>
      <c r="G10" s="20" t="s">
        <v>4</v>
      </c>
      <c r="H10" s="46"/>
      <c r="I10" s="46"/>
      <c r="J10" s="20"/>
      <c r="K10" s="45">
        <f t="shared" si="0"/>
      </c>
      <c r="L10" s="45"/>
      <c r="M10" s="6">
        <f aca="true" t="shared" si="4" ref="M10:M73">IF(J10="","",ROUNDDOWN(K10/(J10/81)/100000,2))</f>
      </c>
      <c r="N10" s="20"/>
      <c r="O10" s="8"/>
      <c r="P10" s="46"/>
      <c r="Q10" s="46"/>
      <c r="R10" s="47">
        <f t="shared" si="1"/>
      </c>
      <c r="S10" s="47"/>
      <c r="T10" s="48">
        <f t="shared" si="2"/>
      </c>
      <c r="U10" s="48"/>
    </row>
    <row r="11" spans="2:21" ht="13.5">
      <c r="B11" s="20">
        <v>3</v>
      </c>
      <c r="C11" s="45">
        <f t="shared" si="3"/>
      </c>
      <c r="D11" s="45"/>
      <c r="E11" s="20"/>
      <c r="F11" s="8"/>
      <c r="G11" s="20" t="s">
        <v>4</v>
      </c>
      <c r="H11" s="46"/>
      <c r="I11" s="46"/>
      <c r="J11" s="20"/>
      <c r="K11" s="45">
        <f t="shared" si="0"/>
      </c>
      <c r="L11" s="45"/>
      <c r="M11" s="6">
        <f>IF(J11="","",ROUNDDOWN(K11/(J11/81)/100000,2))</f>
      </c>
      <c r="N11" s="20"/>
      <c r="O11" s="8"/>
      <c r="P11" s="46"/>
      <c r="Q11" s="46"/>
      <c r="R11" s="47">
        <f t="shared" si="1"/>
      </c>
      <c r="S11" s="47"/>
      <c r="T11" s="48">
        <f t="shared" si="2"/>
      </c>
      <c r="U11" s="48"/>
    </row>
    <row r="12" spans="2:21" ht="13.5">
      <c r="B12" s="20">
        <v>4</v>
      </c>
      <c r="C12" s="45">
        <f t="shared" si="3"/>
      </c>
      <c r="D12" s="45"/>
      <c r="E12" s="20"/>
      <c r="F12" s="8"/>
      <c r="G12" s="20" t="s">
        <v>3</v>
      </c>
      <c r="H12" s="46"/>
      <c r="I12" s="46"/>
      <c r="J12" s="20"/>
      <c r="K12" s="45">
        <f t="shared" si="0"/>
      </c>
      <c r="L12" s="45"/>
      <c r="M12" s="6">
        <f t="shared" si="4"/>
      </c>
      <c r="N12" s="20"/>
      <c r="O12" s="8"/>
      <c r="P12" s="46"/>
      <c r="Q12" s="46"/>
      <c r="R12" s="47">
        <f t="shared" si="1"/>
      </c>
      <c r="S12" s="47"/>
      <c r="T12" s="48">
        <f t="shared" si="2"/>
      </c>
      <c r="U12" s="48"/>
    </row>
    <row r="13" spans="2:21" ht="13.5">
      <c r="B13" s="20">
        <v>5</v>
      </c>
      <c r="C13" s="45">
        <f t="shared" si="3"/>
      </c>
      <c r="D13" s="45"/>
      <c r="E13" s="20"/>
      <c r="F13" s="8"/>
      <c r="G13" s="20" t="s">
        <v>3</v>
      </c>
      <c r="H13" s="46"/>
      <c r="I13" s="46"/>
      <c r="J13" s="20"/>
      <c r="K13" s="45">
        <f t="shared" si="0"/>
      </c>
      <c r="L13" s="45"/>
      <c r="M13" s="6">
        <f t="shared" si="4"/>
      </c>
      <c r="N13" s="20"/>
      <c r="O13" s="8"/>
      <c r="P13" s="46"/>
      <c r="Q13" s="46"/>
      <c r="R13" s="47">
        <f t="shared" si="1"/>
      </c>
      <c r="S13" s="47"/>
      <c r="T13" s="48">
        <f t="shared" si="2"/>
      </c>
      <c r="U13" s="48"/>
    </row>
    <row r="14" spans="2:21" ht="13.5">
      <c r="B14" s="20">
        <v>6</v>
      </c>
      <c r="C14" s="45">
        <f t="shared" si="3"/>
      </c>
      <c r="D14" s="45"/>
      <c r="E14" s="20"/>
      <c r="F14" s="8"/>
      <c r="G14" s="20" t="s">
        <v>4</v>
      </c>
      <c r="H14" s="46"/>
      <c r="I14" s="46"/>
      <c r="J14" s="20"/>
      <c r="K14" s="45">
        <f t="shared" si="0"/>
      </c>
      <c r="L14" s="45"/>
      <c r="M14" s="6">
        <f t="shared" si="4"/>
      </c>
      <c r="N14" s="20"/>
      <c r="O14" s="8"/>
      <c r="P14" s="46"/>
      <c r="Q14" s="46"/>
      <c r="R14" s="47">
        <f t="shared" si="1"/>
      </c>
      <c r="S14" s="47"/>
      <c r="T14" s="48">
        <f t="shared" si="2"/>
      </c>
      <c r="U14" s="48"/>
    </row>
    <row r="15" spans="2:21" ht="13.5">
      <c r="B15" s="20">
        <v>7</v>
      </c>
      <c r="C15" s="45">
        <f t="shared" si="3"/>
      </c>
      <c r="D15" s="45"/>
      <c r="E15" s="20"/>
      <c r="F15" s="8"/>
      <c r="G15" s="20" t="s">
        <v>4</v>
      </c>
      <c r="H15" s="46"/>
      <c r="I15" s="46"/>
      <c r="J15" s="20"/>
      <c r="K15" s="45">
        <f t="shared" si="0"/>
      </c>
      <c r="L15" s="45"/>
      <c r="M15" s="6">
        <f t="shared" si="4"/>
      </c>
      <c r="N15" s="20"/>
      <c r="O15" s="8"/>
      <c r="P15" s="46"/>
      <c r="Q15" s="46"/>
      <c r="R15" s="47">
        <f t="shared" si="1"/>
      </c>
      <c r="S15" s="47"/>
      <c r="T15" s="48">
        <f t="shared" si="2"/>
      </c>
      <c r="U15" s="48"/>
    </row>
    <row r="16" spans="2:21" ht="13.5">
      <c r="B16" s="20">
        <v>8</v>
      </c>
      <c r="C16" s="45">
        <f t="shared" si="3"/>
      </c>
      <c r="D16" s="45"/>
      <c r="E16" s="20"/>
      <c r="F16" s="8"/>
      <c r="G16" s="20" t="s">
        <v>4</v>
      </c>
      <c r="H16" s="46"/>
      <c r="I16" s="46"/>
      <c r="J16" s="20"/>
      <c r="K16" s="45">
        <f t="shared" si="0"/>
      </c>
      <c r="L16" s="45"/>
      <c r="M16" s="6">
        <f t="shared" si="4"/>
      </c>
      <c r="N16" s="20"/>
      <c r="O16" s="8"/>
      <c r="P16" s="46"/>
      <c r="Q16" s="46"/>
      <c r="R16" s="47">
        <f t="shared" si="1"/>
      </c>
      <c r="S16" s="47"/>
      <c r="T16" s="48">
        <f t="shared" si="2"/>
      </c>
      <c r="U16" s="48"/>
    </row>
    <row r="17" spans="2:21" ht="13.5">
      <c r="B17" s="20">
        <v>9</v>
      </c>
      <c r="C17" s="45">
        <f t="shared" si="3"/>
      </c>
      <c r="D17" s="45"/>
      <c r="E17" s="20"/>
      <c r="F17" s="8"/>
      <c r="G17" s="20" t="s">
        <v>4</v>
      </c>
      <c r="H17" s="46"/>
      <c r="I17" s="46"/>
      <c r="J17" s="20"/>
      <c r="K17" s="45">
        <f t="shared" si="0"/>
      </c>
      <c r="L17" s="45"/>
      <c r="M17" s="6">
        <f t="shared" si="4"/>
      </c>
      <c r="N17" s="20"/>
      <c r="O17" s="8"/>
      <c r="P17" s="46"/>
      <c r="Q17" s="46"/>
      <c r="R17" s="47">
        <f t="shared" si="1"/>
      </c>
      <c r="S17" s="47"/>
      <c r="T17" s="48">
        <f t="shared" si="2"/>
      </c>
      <c r="U17" s="48"/>
    </row>
    <row r="18" spans="2:21" ht="13.5">
      <c r="B18" s="20">
        <v>10</v>
      </c>
      <c r="C18" s="45">
        <f t="shared" si="3"/>
      </c>
      <c r="D18" s="45"/>
      <c r="E18" s="20"/>
      <c r="F18" s="8"/>
      <c r="G18" s="20" t="s">
        <v>4</v>
      </c>
      <c r="H18" s="46"/>
      <c r="I18" s="46"/>
      <c r="J18" s="20"/>
      <c r="K18" s="45">
        <f t="shared" si="0"/>
      </c>
      <c r="L18" s="45"/>
      <c r="M18" s="6">
        <f t="shared" si="4"/>
      </c>
      <c r="N18" s="20"/>
      <c r="O18" s="8"/>
      <c r="P18" s="46"/>
      <c r="Q18" s="46"/>
      <c r="R18" s="47">
        <f t="shared" si="1"/>
      </c>
      <c r="S18" s="47"/>
      <c r="T18" s="48">
        <f t="shared" si="2"/>
      </c>
      <c r="U18" s="48"/>
    </row>
    <row r="19" spans="2:21" ht="13.5">
      <c r="B19" s="20">
        <v>11</v>
      </c>
      <c r="C19" s="45">
        <f t="shared" si="3"/>
      </c>
      <c r="D19" s="45"/>
      <c r="E19" s="20"/>
      <c r="F19" s="8"/>
      <c r="G19" s="20" t="s">
        <v>4</v>
      </c>
      <c r="H19" s="46"/>
      <c r="I19" s="46"/>
      <c r="J19" s="20"/>
      <c r="K19" s="45">
        <f t="shared" si="0"/>
      </c>
      <c r="L19" s="45"/>
      <c r="M19" s="6">
        <f t="shared" si="4"/>
      </c>
      <c r="N19" s="20"/>
      <c r="O19" s="8"/>
      <c r="P19" s="46"/>
      <c r="Q19" s="46"/>
      <c r="R19" s="47">
        <f t="shared" si="1"/>
      </c>
      <c r="S19" s="47"/>
      <c r="T19" s="48">
        <f>IF(O19="","",IF(R19&lt;0,J19*(-1),IF(G19="買",(P19-H19)*10000,(H19-P19)*10000)))</f>
      </c>
      <c r="U19" s="48"/>
    </row>
    <row r="20" spans="2:21" ht="13.5">
      <c r="B20" s="20">
        <v>12</v>
      </c>
      <c r="C20" s="45">
        <f t="shared" si="3"/>
      </c>
      <c r="D20" s="45"/>
      <c r="E20" s="20"/>
      <c r="F20" s="8"/>
      <c r="G20" s="20" t="s">
        <v>4</v>
      </c>
      <c r="H20" s="46"/>
      <c r="I20" s="46"/>
      <c r="J20" s="20"/>
      <c r="K20" s="45">
        <f t="shared" si="0"/>
      </c>
      <c r="L20" s="45"/>
      <c r="M20" s="6">
        <f t="shared" si="4"/>
      </c>
      <c r="N20" s="20"/>
      <c r="O20" s="8"/>
      <c r="P20" s="46"/>
      <c r="Q20" s="46"/>
      <c r="R20" s="47">
        <f t="shared" si="1"/>
      </c>
      <c r="S20" s="47"/>
      <c r="T20" s="48">
        <f aca="true" t="shared" si="5" ref="T20:T27">IF(O20="","",IF(R20&lt;0,J20*(-1),IF(G20="買",(P20-H20)*10000,(H20-P20)*10000)))</f>
      </c>
      <c r="U20" s="48"/>
    </row>
    <row r="21" spans="2:21" ht="13.5">
      <c r="B21" s="20">
        <v>13</v>
      </c>
      <c r="C21" s="45">
        <f t="shared" si="3"/>
      </c>
      <c r="D21" s="45"/>
      <c r="E21" s="20"/>
      <c r="F21" s="8"/>
      <c r="G21" s="20" t="s">
        <v>4</v>
      </c>
      <c r="H21" s="46"/>
      <c r="I21" s="46"/>
      <c r="J21" s="20"/>
      <c r="K21" s="45">
        <f t="shared" si="0"/>
      </c>
      <c r="L21" s="45"/>
      <c r="M21" s="6">
        <f t="shared" si="4"/>
      </c>
      <c r="N21" s="20"/>
      <c r="O21" s="8"/>
      <c r="P21" s="46"/>
      <c r="Q21" s="46"/>
      <c r="R21" s="47">
        <f t="shared" si="1"/>
      </c>
      <c r="S21" s="47"/>
      <c r="T21" s="48">
        <f t="shared" si="5"/>
      </c>
      <c r="U21" s="48"/>
    </row>
    <row r="22" spans="2:21" ht="13.5">
      <c r="B22" s="20">
        <v>14</v>
      </c>
      <c r="C22" s="45">
        <f t="shared" si="3"/>
      </c>
      <c r="D22" s="45"/>
      <c r="E22" s="20"/>
      <c r="F22" s="8"/>
      <c r="G22" s="20" t="s">
        <v>3</v>
      </c>
      <c r="H22" s="46"/>
      <c r="I22" s="46"/>
      <c r="J22" s="20"/>
      <c r="K22" s="45">
        <f t="shared" si="0"/>
      </c>
      <c r="L22" s="45"/>
      <c r="M22" s="6">
        <f t="shared" si="4"/>
      </c>
      <c r="N22" s="20"/>
      <c r="O22" s="8"/>
      <c r="P22" s="46"/>
      <c r="Q22" s="46"/>
      <c r="R22" s="47">
        <f t="shared" si="1"/>
      </c>
      <c r="S22" s="47"/>
      <c r="T22" s="48">
        <f t="shared" si="5"/>
      </c>
      <c r="U22" s="48"/>
    </row>
    <row r="23" spans="2:21" ht="13.5">
      <c r="B23" s="20">
        <v>15</v>
      </c>
      <c r="C23" s="45">
        <f t="shared" si="3"/>
      </c>
      <c r="D23" s="45"/>
      <c r="E23" s="20"/>
      <c r="F23" s="8"/>
      <c r="G23" s="20" t="s">
        <v>4</v>
      </c>
      <c r="H23" s="46"/>
      <c r="I23" s="46"/>
      <c r="J23" s="20"/>
      <c r="K23" s="45">
        <f t="shared" si="0"/>
      </c>
      <c r="L23" s="45"/>
      <c r="M23" s="6">
        <f t="shared" si="4"/>
      </c>
      <c r="N23" s="20"/>
      <c r="O23" s="8"/>
      <c r="P23" s="46"/>
      <c r="Q23" s="46"/>
      <c r="R23" s="47">
        <f t="shared" si="1"/>
      </c>
      <c r="S23" s="47"/>
      <c r="T23" s="48">
        <f t="shared" si="5"/>
      </c>
      <c r="U23" s="48"/>
    </row>
    <row r="24" spans="2:21" ht="13.5">
      <c r="B24" s="20">
        <v>16</v>
      </c>
      <c r="C24" s="45">
        <f t="shared" si="3"/>
      </c>
      <c r="D24" s="45"/>
      <c r="E24" s="20"/>
      <c r="F24" s="8"/>
      <c r="G24" s="20" t="s">
        <v>4</v>
      </c>
      <c r="H24" s="46"/>
      <c r="I24" s="46"/>
      <c r="J24" s="20"/>
      <c r="K24" s="45">
        <f t="shared" si="0"/>
      </c>
      <c r="L24" s="45"/>
      <c r="M24" s="6">
        <f t="shared" si="4"/>
      </c>
      <c r="N24" s="20"/>
      <c r="O24" s="8"/>
      <c r="P24" s="46"/>
      <c r="Q24" s="46"/>
      <c r="R24" s="47">
        <f t="shared" si="1"/>
      </c>
      <c r="S24" s="47"/>
      <c r="T24" s="48">
        <f t="shared" si="5"/>
      </c>
      <c r="U24" s="48"/>
    </row>
    <row r="25" spans="2:21" ht="13.5">
      <c r="B25" s="20">
        <v>17</v>
      </c>
      <c r="C25" s="45">
        <f t="shared" si="3"/>
      </c>
      <c r="D25" s="45"/>
      <c r="E25" s="20"/>
      <c r="F25" s="8"/>
      <c r="G25" s="20" t="s">
        <v>4</v>
      </c>
      <c r="H25" s="46"/>
      <c r="I25" s="46"/>
      <c r="J25" s="20"/>
      <c r="K25" s="45">
        <f t="shared" si="0"/>
      </c>
      <c r="L25" s="45"/>
      <c r="M25" s="6">
        <f t="shared" si="4"/>
      </c>
      <c r="N25" s="20"/>
      <c r="O25" s="8"/>
      <c r="P25" s="46"/>
      <c r="Q25" s="46"/>
      <c r="R25" s="47">
        <f t="shared" si="1"/>
      </c>
      <c r="S25" s="47"/>
      <c r="T25" s="48">
        <f t="shared" si="5"/>
      </c>
      <c r="U25" s="48"/>
    </row>
    <row r="26" spans="2:21" ht="13.5">
      <c r="B26" s="20">
        <v>18</v>
      </c>
      <c r="C26" s="45">
        <f t="shared" si="3"/>
      </c>
      <c r="D26" s="45"/>
      <c r="E26" s="20"/>
      <c r="F26" s="8"/>
      <c r="G26" s="20" t="s">
        <v>4</v>
      </c>
      <c r="H26" s="46"/>
      <c r="I26" s="46"/>
      <c r="J26" s="20"/>
      <c r="K26" s="45">
        <f t="shared" si="0"/>
      </c>
      <c r="L26" s="45"/>
      <c r="M26" s="6">
        <f t="shared" si="4"/>
      </c>
      <c r="N26" s="20"/>
      <c r="O26" s="8"/>
      <c r="P26" s="46"/>
      <c r="Q26" s="46"/>
      <c r="R26" s="47">
        <f t="shared" si="1"/>
      </c>
      <c r="S26" s="47"/>
      <c r="T26" s="48">
        <f t="shared" si="5"/>
      </c>
      <c r="U26" s="48"/>
    </row>
    <row r="27" spans="2:21" ht="13.5">
      <c r="B27" s="20">
        <v>19</v>
      </c>
      <c r="C27" s="45">
        <f t="shared" si="3"/>
      </c>
      <c r="D27" s="45"/>
      <c r="E27" s="20"/>
      <c r="F27" s="8"/>
      <c r="G27" s="20" t="s">
        <v>3</v>
      </c>
      <c r="H27" s="46"/>
      <c r="I27" s="46"/>
      <c r="J27" s="20"/>
      <c r="K27" s="45">
        <f t="shared" si="0"/>
      </c>
      <c r="L27" s="45"/>
      <c r="M27" s="6">
        <f t="shared" si="4"/>
      </c>
      <c r="N27" s="20"/>
      <c r="O27" s="8"/>
      <c r="P27" s="46"/>
      <c r="Q27" s="46"/>
      <c r="R27" s="47">
        <f t="shared" si="1"/>
      </c>
      <c r="S27" s="47"/>
      <c r="T27" s="48">
        <f t="shared" si="5"/>
      </c>
      <c r="U27" s="48"/>
    </row>
    <row r="28" spans="2:21" ht="13.5">
      <c r="B28" s="20">
        <v>20</v>
      </c>
      <c r="C28" s="45">
        <f t="shared" si="3"/>
      </c>
      <c r="D28" s="45"/>
      <c r="E28" s="20"/>
      <c r="F28" s="8"/>
      <c r="G28" s="20" t="s">
        <v>4</v>
      </c>
      <c r="H28" s="46"/>
      <c r="I28" s="46"/>
      <c r="J28" s="20"/>
      <c r="K28" s="45">
        <f t="shared" si="0"/>
      </c>
      <c r="L28" s="45"/>
      <c r="M28" s="6">
        <f t="shared" si="4"/>
      </c>
      <c r="N28" s="20"/>
      <c r="O28" s="8"/>
      <c r="P28" s="46"/>
      <c r="Q28" s="46"/>
      <c r="R28" s="47">
        <f t="shared" si="1"/>
      </c>
      <c r="S28" s="47"/>
      <c r="T28" s="48">
        <f>IF(O28="","",IF(R28&lt;0,J28*(-1),IF(G28="買",(P28-H28)*10000,(H28-P28)*10000)))</f>
      </c>
      <c r="U28" s="48"/>
    </row>
    <row r="29" spans="2:21" ht="13.5">
      <c r="B29" s="20">
        <v>21</v>
      </c>
      <c r="C29" s="45">
        <f t="shared" si="3"/>
      </c>
      <c r="D29" s="45"/>
      <c r="E29" s="20"/>
      <c r="F29" s="8"/>
      <c r="G29" s="20" t="s">
        <v>3</v>
      </c>
      <c r="H29" s="46"/>
      <c r="I29" s="46"/>
      <c r="J29" s="20"/>
      <c r="K29" s="45">
        <f t="shared" si="0"/>
      </c>
      <c r="L29" s="45"/>
      <c r="M29" s="6">
        <f t="shared" si="4"/>
      </c>
      <c r="N29" s="20"/>
      <c r="O29" s="8"/>
      <c r="P29" s="46"/>
      <c r="Q29" s="46"/>
      <c r="R29" s="47">
        <f t="shared" si="1"/>
      </c>
      <c r="S29" s="47"/>
      <c r="T29" s="48">
        <f>IF(O29="","",IF(R29&lt;0,J29*(-1),IF(G29="買",(P29-H29)*10000,(H29-P29)*10000)))</f>
      </c>
      <c r="U29" s="48"/>
    </row>
    <row r="30" spans="2:21" ht="13.5">
      <c r="B30" s="20">
        <v>22</v>
      </c>
      <c r="C30" s="45">
        <f t="shared" si="3"/>
      </c>
      <c r="D30" s="45"/>
      <c r="E30" s="20"/>
      <c r="F30" s="8"/>
      <c r="G30" s="20" t="s">
        <v>3</v>
      </c>
      <c r="H30" s="46"/>
      <c r="I30" s="46"/>
      <c r="J30" s="20"/>
      <c r="K30" s="45">
        <f t="shared" si="0"/>
      </c>
      <c r="L30" s="45"/>
      <c r="M30" s="6">
        <f t="shared" si="4"/>
      </c>
      <c r="N30" s="20"/>
      <c r="O30" s="8"/>
      <c r="P30" s="46"/>
      <c r="Q30" s="46"/>
      <c r="R30" s="47">
        <f t="shared" si="1"/>
      </c>
      <c r="S30" s="47"/>
      <c r="T30" s="48">
        <f aca="true" t="shared" si="6" ref="T30:T51">IF(O30="","",IF(R30&lt;0,J30*(-1),IF(G30="買",(P30-H30)*10000,(H30-P30)*10000)))</f>
      </c>
      <c r="U30" s="48"/>
    </row>
    <row r="31" spans="2:21" ht="13.5">
      <c r="B31" s="20">
        <v>23</v>
      </c>
      <c r="C31" s="45">
        <f t="shared" si="3"/>
      </c>
      <c r="D31" s="45"/>
      <c r="E31" s="20"/>
      <c r="F31" s="8"/>
      <c r="G31" s="20" t="s">
        <v>3</v>
      </c>
      <c r="H31" s="46"/>
      <c r="I31" s="46"/>
      <c r="J31" s="20"/>
      <c r="K31" s="45">
        <f t="shared" si="0"/>
      </c>
      <c r="L31" s="45"/>
      <c r="M31" s="6">
        <f t="shared" si="4"/>
      </c>
      <c r="N31" s="20"/>
      <c r="O31" s="8"/>
      <c r="P31" s="46"/>
      <c r="Q31" s="46"/>
      <c r="R31" s="47">
        <f t="shared" si="1"/>
      </c>
      <c r="S31" s="47"/>
      <c r="T31" s="48">
        <f t="shared" si="6"/>
      </c>
      <c r="U31" s="48"/>
    </row>
    <row r="32" spans="2:21" ht="13.5">
      <c r="B32" s="20">
        <v>24</v>
      </c>
      <c r="C32" s="45">
        <f t="shared" si="3"/>
      </c>
      <c r="D32" s="45"/>
      <c r="E32" s="20"/>
      <c r="F32" s="8"/>
      <c r="G32" s="20" t="s">
        <v>3</v>
      </c>
      <c r="H32" s="46"/>
      <c r="I32" s="46"/>
      <c r="J32" s="20"/>
      <c r="K32" s="45">
        <f t="shared" si="0"/>
      </c>
      <c r="L32" s="45"/>
      <c r="M32" s="6">
        <f t="shared" si="4"/>
      </c>
      <c r="N32" s="20"/>
      <c r="O32" s="8"/>
      <c r="P32" s="46"/>
      <c r="Q32" s="46"/>
      <c r="R32" s="47">
        <f t="shared" si="1"/>
      </c>
      <c r="S32" s="47"/>
      <c r="T32" s="48">
        <f t="shared" si="6"/>
      </c>
      <c r="U32" s="48"/>
    </row>
    <row r="33" spans="2:21" ht="13.5">
      <c r="B33" s="20">
        <v>25</v>
      </c>
      <c r="C33" s="45">
        <f t="shared" si="3"/>
      </c>
      <c r="D33" s="45"/>
      <c r="E33" s="20"/>
      <c r="F33" s="8"/>
      <c r="G33" s="20" t="s">
        <v>4</v>
      </c>
      <c r="H33" s="46"/>
      <c r="I33" s="46"/>
      <c r="J33" s="20"/>
      <c r="K33" s="45">
        <f t="shared" si="0"/>
      </c>
      <c r="L33" s="45"/>
      <c r="M33" s="6">
        <f t="shared" si="4"/>
      </c>
      <c r="N33" s="20"/>
      <c r="O33" s="8"/>
      <c r="P33" s="46"/>
      <c r="Q33" s="46"/>
      <c r="R33" s="47">
        <f t="shared" si="1"/>
      </c>
      <c r="S33" s="47"/>
      <c r="T33" s="48">
        <f t="shared" si="6"/>
      </c>
      <c r="U33" s="48"/>
    </row>
    <row r="34" spans="2:21" ht="13.5">
      <c r="B34" s="20">
        <v>26</v>
      </c>
      <c r="C34" s="45">
        <f t="shared" si="3"/>
      </c>
      <c r="D34" s="45"/>
      <c r="E34" s="20"/>
      <c r="F34" s="8"/>
      <c r="G34" s="20" t="s">
        <v>3</v>
      </c>
      <c r="H34" s="46"/>
      <c r="I34" s="46"/>
      <c r="J34" s="20"/>
      <c r="K34" s="45">
        <f t="shared" si="0"/>
      </c>
      <c r="L34" s="45"/>
      <c r="M34" s="6">
        <f t="shared" si="4"/>
      </c>
      <c r="N34" s="20"/>
      <c r="O34" s="8"/>
      <c r="P34" s="46"/>
      <c r="Q34" s="46"/>
      <c r="R34" s="47">
        <f t="shared" si="1"/>
      </c>
      <c r="S34" s="47"/>
      <c r="T34" s="48">
        <f t="shared" si="6"/>
      </c>
      <c r="U34" s="48"/>
    </row>
    <row r="35" spans="2:21" ht="13.5">
      <c r="B35" s="20">
        <v>27</v>
      </c>
      <c r="C35" s="45">
        <f t="shared" si="3"/>
      </c>
      <c r="D35" s="45"/>
      <c r="E35" s="20"/>
      <c r="F35" s="8"/>
      <c r="G35" s="20" t="s">
        <v>3</v>
      </c>
      <c r="H35" s="46"/>
      <c r="I35" s="46"/>
      <c r="J35" s="20"/>
      <c r="K35" s="45">
        <f t="shared" si="0"/>
      </c>
      <c r="L35" s="45"/>
      <c r="M35" s="6">
        <f t="shared" si="4"/>
      </c>
      <c r="N35" s="20"/>
      <c r="O35" s="8"/>
      <c r="P35" s="46"/>
      <c r="Q35" s="46"/>
      <c r="R35" s="47">
        <f t="shared" si="1"/>
      </c>
      <c r="S35" s="47"/>
      <c r="T35" s="48">
        <f t="shared" si="6"/>
      </c>
      <c r="U35" s="48"/>
    </row>
    <row r="36" spans="2:21" ht="13.5">
      <c r="B36" s="20">
        <v>28</v>
      </c>
      <c r="C36" s="45">
        <f t="shared" si="3"/>
      </c>
      <c r="D36" s="45"/>
      <c r="E36" s="20"/>
      <c r="F36" s="8"/>
      <c r="G36" s="20" t="s">
        <v>3</v>
      </c>
      <c r="H36" s="46"/>
      <c r="I36" s="46"/>
      <c r="J36" s="20"/>
      <c r="K36" s="45">
        <f t="shared" si="0"/>
      </c>
      <c r="L36" s="45"/>
      <c r="M36" s="6">
        <f t="shared" si="4"/>
      </c>
      <c r="N36" s="20"/>
      <c r="O36" s="8"/>
      <c r="P36" s="46"/>
      <c r="Q36" s="46"/>
      <c r="R36" s="47">
        <f t="shared" si="1"/>
      </c>
      <c r="S36" s="47"/>
      <c r="T36" s="48">
        <f t="shared" si="6"/>
      </c>
      <c r="U36" s="48"/>
    </row>
    <row r="37" spans="2:21" ht="13.5">
      <c r="B37" s="20">
        <v>29</v>
      </c>
      <c r="C37" s="45">
        <f t="shared" si="3"/>
      </c>
      <c r="D37" s="45"/>
      <c r="E37" s="20"/>
      <c r="F37" s="8"/>
      <c r="G37" s="20" t="s">
        <v>3</v>
      </c>
      <c r="H37" s="46"/>
      <c r="I37" s="46"/>
      <c r="J37" s="20"/>
      <c r="K37" s="45">
        <f t="shared" si="0"/>
      </c>
      <c r="L37" s="45"/>
      <c r="M37" s="6">
        <f t="shared" si="4"/>
      </c>
      <c r="N37" s="20"/>
      <c r="O37" s="8"/>
      <c r="P37" s="46"/>
      <c r="Q37" s="46"/>
      <c r="R37" s="47">
        <f t="shared" si="1"/>
      </c>
      <c r="S37" s="47"/>
      <c r="T37" s="48">
        <f t="shared" si="6"/>
      </c>
      <c r="U37" s="48"/>
    </row>
    <row r="38" spans="2:21" ht="13.5">
      <c r="B38" s="20">
        <v>30</v>
      </c>
      <c r="C38" s="45">
        <f t="shared" si="3"/>
      </c>
      <c r="D38" s="45"/>
      <c r="E38" s="20"/>
      <c r="F38" s="8"/>
      <c r="G38" s="20" t="s">
        <v>4</v>
      </c>
      <c r="H38" s="46"/>
      <c r="I38" s="46"/>
      <c r="J38" s="20"/>
      <c r="K38" s="45">
        <f t="shared" si="0"/>
      </c>
      <c r="L38" s="45"/>
      <c r="M38" s="6">
        <f t="shared" si="4"/>
      </c>
      <c r="N38" s="20"/>
      <c r="O38" s="8"/>
      <c r="P38" s="46"/>
      <c r="Q38" s="46"/>
      <c r="R38" s="47">
        <f t="shared" si="1"/>
      </c>
      <c r="S38" s="47"/>
      <c r="T38" s="48">
        <f t="shared" si="6"/>
      </c>
      <c r="U38" s="48"/>
    </row>
    <row r="39" spans="2:21" ht="13.5">
      <c r="B39" s="20">
        <v>31</v>
      </c>
      <c r="C39" s="45">
        <f t="shared" si="3"/>
      </c>
      <c r="D39" s="45"/>
      <c r="E39" s="20"/>
      <c r="F39" s="8"/>
      <c r="G39" s="20" t="s">
        <v>4</v>
      </c>
      <c r="H39" s="46"/>
      <c r="I39" s="46"/>
      <c r="J39" s="20"/>
      <c r="K39" s="45">
        <f t="shared" si="0"/>
      </c>
      <c r="L39" s="45"/>
      <c r="M39" s="6">
        <f t="shared" si="4"/>
      </c>
      <c r="N39" s="20"/>
      <c r="O39" s="8"/>
      <c r="P39" s="46"/>
      <c r="Q39" s="46"/>
      <c r="R39" s="47">
        <f t="shared" si="1"/>
      </c>
      <c r="S39" s="47"/>
      <c r="T39" s="48">
        <f t="shared" si="6"/>
      </c>
      <c r="U39" s="48"/>
    </row>
    <row r="40" spans="2:21" ht="13.5">
      <c r="B40" s="20">
        <v>32</v>
      </c>
      <c r="C40" s="45">
        <f t="shared" si="3"/>
      </c>
      <c r="D40" s="45"/>
      <c r="E40" s="20"/>
      <c r="F40" s="8"/>
      <c r="G40" s="20" t="s">
        <v>4</v>
      </c>
      <c r="H40" s="46"/>
      <c r="I40" s="46"/>
      <c r="J40" s="20"/>
      <c r="K40" s="45">
        <f t="shared" si="0"/>
      </c>
      <c r="L40" s="45"/>
      <c r="M40" s="6">
        <f t="shared" si="4"/>
      </c>
      <c r="N40" s="20"/>
      <c r="O40" s="8"/>
      <c r="P40" s="46"/>
      <c r="Q40" s="46"/>
      <c r="R40" s="47">
        <f t="shared" si="1"/>
      </c>
      <c r="S40" s="47"/>
      <c r="T40" s="48">
        <f t="shared" si="6"/>
      </c>
      <c r="U40" s="48"/>
    </row>
    <row r="41" spans="2:21" ht="13.5">
      <c r="B41" s="20">
        <v>33</v>
      </c>
      <c r="C41" s="45">
        <f t="shared" si="3"/>
      </c>
      <c r="D41" s="45"/>
      <c r="E41" s="20"/>
      <c r="F41" s="8"/>
      <c r="G41" s="20" t="s">
        <v>3</v>
      </c>
      <c r="H41" s="46"/>
      <c r="I41" s="46"/>
      <c r="J41" s="20"/>
      <c r="K41" s="45">
        <f t="shared" si="0"/>
      </c>
      <c r="L41" s="45"/>
      <c r="M41" s="6">
        <f t="shared" si="4"/>
      </c>
      <c r="N41" s="20"/>
      <c r="O41" s="8"/>
      <c r="P41" s="46"/>
      <c r="Q41" s="46"/>
      <c r="R41" s="47">
        <f t="shared" si="1"/>
      </c>
      <c r="S41" s="47"/>
      <c r="T41" s="48">
        <f t="shared" si="6"/>
      </c>
      <c r="U41" s="48"/>
    </row>
    <row r="42" spans="2:21" ht="13.5">
      <c r="B42" s="20">
        <v>34</v>
      </c>
      <c r="C42" s="45">
        <f t="shared" si="3"/>
      </c>
      <c r="D42" s="45"/>
      <c r="E42" s="20"/>
      <c r="F42" s="8"/>
      <c r="G42" s="20" t="s">
        <v>4</v>
      </c>
      <c r="H42" s="46"/>
      <c r="I42" s="46"/>
      <c r="J42" s="20"/>
      <c r="K42" s="45">
        <f t="shared" si="0"/>
      </c>
      <c r="L42" s="45"/>
      <c r="M42" s="6">
        <f t="shared" si="4"/>
      </c>
      <c r="N42" s="20"/>
      <c r="O42" s="8"/>
      <c r="P42" s="46"/>
      <c r="Q42" s="46"/>
      <c r="R42" s="47">
        <f t="shared" si="1"/>
      </c>
      <c r="S42" s="47"/>
      <c r="T42" s="48">
        <f t="shared" si="6"/>
      </c>
      <c r="U42" s="48"/>
    </row>
    <row r="43" spans="2:21" ht="13.5">
      <c r="B43" s="20">
        <v>35</v>
      </c>
      <c r="C43" s="45">
        <f t="shared" si="3"/>
      </c>
      <c r="D43" s="45"/>
      <c r="E43" s="20"/>
      <c r="F43" s="8"/>
      <c r="G43" s="20" t="s">
        <v>3</v>
      </c>
      <c r="H43" s="46"/>
      <c r="I43" s="46"/>
      <c r="J43" s="20"/>
      <c r="K43" s="45">
        <f t="shared" si="0"/>
      </c>
      <c r="L43" s="45"/>
      <c r="M43" s="6">
        <f t="shared" si="4"/>
      </c>
      <c r="N43" s="20"/>
      <c r="O43" s="8"/>
      <c r="P43" s="46"/>
      <c r="Q43" s="46"/>
      <c r="R43" s="47">
        <f t="shared" si="1"/>
      </c>
      <c r="S43" s="47"/>
      <c r="T43" s="48">
        <f t="shared" si="6"/>
      </c>
      <c r="U43" s="48"/>
    </row>
    <row r="44" spans="2:21" ht="13.5">
      <c r="B44" s="20">
        <v>36</v>
      </c>
      <c r="C44" s="45">
        <f t="shared" si="3"/>
      </c>
      <c r="D44" s="45"/>
      <c r="E44" s="20"/>
      <c r="F44" s="8"/>
      <c r="G44" s="20" t="s">
        <v>4</v>
      </c>
      <c r="H44" s="46"/>
      <c r="I44" s="46"/>
      <c r="J44" s="20"/>
      <c r="K44" s="45">
        <f t="shared" si="0"/>
      </c>
      <c r="L44" s="45"/>
      <c r="M44" s="6">
        <f t="shared" si="4"/>
      </c>
      <c r="N44" s="20"/>
      <c r="O44" s="8"/>
      <c r="P44" s="46"/>
      <c r="Q44" s="46"/>
      <c r="R44" s="47">
        <f t="shared" si="1"/>
      </c>
      <c r="S44" s="47"/>
      <c r="T44" s="48">
        <f t="shared" si="6"/>
      </c>
      <c r="U44" s="48"/>
    </row>
    <row r="45" spans="2:21" ht="13.5">
      <c r="B45" s="20">
        <v>37</v>
      </c>
      <c r="C45" s="45">
        <f t="shared" si="3"/>
      </c>
      <c r="D45" s="45"/>
      <c r="E45" s="20"/>
      <c r="F45" s="8"/>
      <c r="G45" s="20" t="s">
        <v>3</v>
      </c>
      <c r="H45" s="46"/>
      <c r="I45" s="46"/>
      <c r="J45" s="20"/>
      <c r="K45" s="45">
        <f t="shared" si="0"/>
      </c>
      <c r="L45" s="45"/>
      <c r="M45" s="6">
        <f t="shared" si="4"/>
      </c>
      <c r="N45" s="20"/>
      <c r="O45" s="8"/>
      <c r="P45" s="46"/>
      <c r="Q45" s="46"/>
      <c r="R45" s="47">
        <f t="shared" si="1"/>
      </c>
      <c r="S45" s="47"/>
      <c r="T45" s="48">
        <f t="shared" si="6"/>
      </c>
      <c r="U45" s="48"/>
    </row>
    <row r="46" spans="2:21" ht="13.5">
      <c r="B46" s="20">
        <v>38</v>
      </c>
      <c r="C46" s="45">
        <f t="shared" si="3"/>
      </c>
      <c r="D46" s="45"/>
      <c r="E46" s="20"/>
      <c r="F46" s="8"/>
      <c r="G46" s="20" t="s">
        <v>4</v>
      </c>
      <c r="H46" s="46"/>
      <c r="I46" s="46"/>
      <c r="J46" s="20"/>
      <c r="K46" s="45">
        <f t="shared" si="0"/>
      </c>
      <c r="L46" s="45"/>
      <c r="M46" s="6">
        <f t="shared" si="4"/>
      </c>
      <c r="N46" s="20"/>
      <c r="O46" s="8"/>
      <c r="P46" s="46"/>
      <c r="Q46" s="46"/>
      <c r="R46" s="47">
        <f t="shared" si="1"/>
      </c>
      <c r="S46" s="47"/>
      <c r="T46" s="48">
        <f t="shared" si="6"/>
      </c>
      <c r="U46" s="48"/>
    </row>
    <row r="47" spans="2:21" ht="13.5">
      <c r="B47" s="20">
        <v>39</v>
      </c>
      <c r="C47" s="45">
        <f t="shared" si="3"/>
      </c>
      <c r="D47" s="45"/>
      <c r="E47" s="20"/>
      <c r="F47" s="8"/>
      <c r="G47" s="20" t="s">
        <v>4</v>
      </c>
      <c r="H47" s="46"/>
      <c r="I47" s="46"/>
      <c r="J47" s="20"/>
      <c r="K47" s="45">
        <f t="shared" si="0"/>
      </c>
      <c r="L47" s="45"/>
      <c r="M47" s="6">
        <f t="shared" si="4"/>
      </c>
      <c r="N47" s="20"/>
      <c r="O47" s="8"/>
      <c r="P47" s="46"/>
      <c r="Q47" s="46"/>
      <c r="R47" s="47">
        <f t="shared" si="1"/>
      </c>
      <c r="S47" s="47"/>
      <c r="T47" s="48">
        <f t="shared" si="6"/>
      </c>
      <c r="U47" s="48"/>
    </row>
    <row r="48" spans="2:21" ht="13.5">
      <c r="B48" s="20">
        <v>40</v>
      </c>
      <c r="C48" s="45">
        <f t="shared" si="3"/>
      </c>
      <c r="D48" s="45"/>
      <c r="E48" s="20"/>
      <c r="F48" s="8"/>
      <c r="G48" s="20" t="s">
        <v>37</v>
      </c>
      <c r="H48" s="46"/>
      <c r="I48" s="46"/>
      <c r="J48" s="20"/>
      <c r="K48" s="45">
        <f t="shared" si="0"/>
      </c>
      <c r="L48" s="45"/>
      <c r="M48" s="6">
        <f t="shared" si="4"/>
      </c>
      <c r="N48" s="20"/>
      <c r="O48" s="8"/>
      <c r="P48" s="46"/>
      <c r="Q48" s="46"/>
      <c r="R48" s="47">
        <f t="shared" si="1"/>
      </c>
      <c r="S48" s="47"/>
      <c r="T48" s="48">
        <f t="shared" si="6"/>
      </c>
      <c r="U48" s="48"/>
    </row>
    <row r="49" spans="2:21" ht="13.5">
      <c r="B49" s="20">
        <v>41</v>
      </c>
      <c r="C49" s="45">
        <f t="shared" si="3"/>
      </c>
      <c r="D49" s="45"/>
      <c r="E49" s="20"/>
      <c r="F49" s="8"/>
      <c r="G49" s="20" t="s">
        <v>4</v>
      </c>
      <c r="H49" s="46"/>
      <c r="I49" s="46"/>
      <c r="J49" s="20"/>
      <c r="K49" s="45">
        <f t="shared" si="0"/>
      </c>
      <c r="L49" s="45"/>
      <c r="M49" s="6">
        <f t="shared" si="4"/>
      </c>
      <c r="N49" s="20"/>
      <c r="O49" s="8"/>
      <c r="P49" s="46"/>
      <c r="Q49" s="46"/>
      <c r="R49" s="47">
        <f t="shared" si="1"/>
      </c>
      <c r="S49" s="47"/>
      <c r="T49" s="48">
        <f t="shared" si="6"/>
      </c>
      <c r="U49" s="48"/>
    </row>
    <row r="50" spans="2:21" ht="13.5">
      <c r="B50" s="20">
        <v>42</v>
      </c>
      <c r="C50" s="45">
        <f t="shared" si="3"/>
      </c>
      <c r="D50" s="45"/>
      <c r="E50" s="20"/>
      <c r="F50" s="8"/>
      <c r="G50" s="20" t="s">
        <v>4</v>
      </c>
      <c r="H50" s="46"/>
      <c r="I50" s="46"/>
      <c r="J50" s="20"/>
      <c r="K50" s="45">
        <f t="shared" si="0"/>
      </c>
      <c r="L50" s="45"/>
      <c r="M50" s="6">
        <f t="shared" si="4"/>
      </c>
      <c r="N50" s="20"/>
      <c r="O50" s="8"/>
      <c r="P50" s="46"/>
      <c r="Q50" s="46"/>
      <c r="R50" s="47">
        <f t="shared" si="1"/>
      </c>
      <c r="S50" s="47"/>
      <c r="T50" s="48">
        <f t="shared" si="6"/>
      </c>
      <c r="U50" s="48"/>
    </row>
    <row r="51" spans="2:21" ht="13.5">
      <c r="B51" s="20">
        <v>43</v>
      </c>
      <c r="C51" s="45">
        <f t="shared" si="3"/>
      </c>
      <c r="D51" s="45"/>
      <c r="E51" s="20"/>
      <c r="F51" s="8"/>
      <c r="G51" s="20" t="s">
        <v>3</v>
      </c>
      <c r="H51" s="46"/>
      <c r="I51" s="46"/>
      <c r="J51" s="20"/>
      <c r="K51" s="45">
        <f t="shared" si="0"/>
      </c>
      <c r="L51" s="45"/>
      <c r="M51" s="6">
        <f t="shared" si="4"/>
      </c>
      <c r="N51" s="20"/>
      <c r="O51" s="8"/>
      <c r="P51" s="46"/>
      <c r="Q51" s="46"/>
      <c r="R51" s="47">
        <f t="shared" si="1"/>
      </c>
      <c r="S51" s="47"/>
      <c r="T51" s="48">
        <f t="shared" si="6"/>
      </c>
      <c r="U51" s="48"/>
    </row>
    <row r="52" spans="2:21" ht="13.5">
      <c r="B52" s="20">
        <v>44</v>
      </c>
      <c r="C52" s="45">
        <f t="shared" si="3"/>
      </c>
      <c r="D52" s="45"/>
      <c r="E52" s="20"/>
      <c r="F52" s="8"/>
      <c r="G52" s="20" t="s">
        <v>3</v>
      </c>
      <c r="H52" s="46"/>
      <c r="I52" s="46"/>
      <c r="J52" s="20"/>
      <c r="K52" s="45">
        <f t="shared" si="0"/>
      </c>
      <c r="L52" s="45"/>
      <c r="M52" s="6">
        <f t="shared" si="4"/>
      </c>
      <c r="N52" s="20"/>
      <c r="O52" s="8"/>
      <c r="P52" s="46"/>
      <c r="Q52" s="46"/>
      <c r="R52" s="47">
        <f t="shared" si="1"/>
      </c>
      <c r="S52" s="47"/>
      <c r="T52" s="48"/>
      <c r="U52" s="48"/>
    </row>
    <row r="53" spans="2:21" ht="13.5">
      <c r="B53" s="20">
        <v>45</v>
      </c>
      <c r="C53" s="45">
        <f t="shared" si="3"/>
      </c>
      <c r="D53" s="45"/>
      <c r="E53" s="20"/>
      <c r="F53" s="8"/>
      <c r="G53" s="20" t="s">
        <v>4</v>
      </c>
      <c r="H53" s="46"/>
      <c r="I53" s="46"/>
      <c r="J53" s="20"/>
      <c r="K53" s="45">
        <f t="shared" si="0"/>
      </c>
      <c r="L53" s="45"/>
      <c r="M53" s="6">
        <f t="shared" si="4"/>
      </c>
      <c r="N53" s="20"/>
      <c r="O53" s="8"/>
      <c r="P53" s="46"/>
      <c r="Q53" s="46"/>
      <c r="R53" s="47">
        <f t="shared" si="1"/>
      </c>
      <c r="S53" s="47"/>
      <c r="T53" s="48"/>
      <c r="U53" s="48"/>
    </row>
    <row r="54" spans="2:21" ht="13.5">
      <c r="B54" s="20">
        <v>46</v>
      </c>
      <c r="C54" s="45">
        <f t="shared" si="3"/>
      </c>
      <c r="D54" s="45"/>
      <c r="E54" s="20"/>
      <c r="F54" s="8"/>
      <c r="G54" s="20" t="s">
        <v>4</v>
      </c>
      <c r="H54" s="46"/>
      <c r="I54" s="46"/>
      <c r="J54" s="20"/>
      <c r="K54" s="45">
        <f t="shared" si="0"/>
      </c>
      <c r="L54" s="45"/>
      <c r="M54" s="6">
        <f t="shared" si="4"/>
      </c>
      <c r="N54" s="20"/>
      <c r="O54" s="8"/>
      <c r="P54" s="46"/>
      <c r="Q54" s="46"/>
      <c r="R54" s="47">
        <f t="shared" si="1"/>
      </c>
      <c r="S54" s="47"/>
      <c r="T54" s="48"/>
      <c r="U54" s="48"/>
    </row>
    <row r="55" spans="2:21" ht="13.5">
      <c r="B55" s="20">
        <v>47</v>
      </c>
      <c r="C55" s="45">
        <f t="shared" si="3"/>
      </c>
      <c r="D55" s="45"/>
      <c r="E55" s="20"/>
      <c r="F55" s="8"/>
      <c r="G55" s="20" t="s">
        <v>3</v>
      </c>
      <c r="H55" s="46"/>
      <c r="I55" s="46"/>
      <c r="J55" s="20"/>
      <c r="K55" s="45">
        <f t="shared" si="0"/>
      </c>
      <c r="L55" s="45"/>
      <c r="M55" s="6">
        <f t="shared" si="4"/>
      </c>
      <c r="N55" s="20"/>
      <c r="O55" s="8"/>
      <c r="P55" s="46"/>
      <c r="Q55" s="46"/>
      <c r="R55" s="47">
        <f t="shared" si="1"/>
      </c>
      <c r="S55" s="47"/>
      <c r="T55" s="48"/>
      <c r="U55" s="48"/>
    </row>
    <row r="56" spans="2:21" ht="13.5">
      <c r="B56" s="20">
        <v>48</v>
      </c>
      <c r="C56" s="45">
        <f t="shared" si="3"/>
      </c>
      <c r="D56" s="45"/>
      <c r="E56" s="20"/>
      <c r="F56" s="8"/>
      <c r="G56" s="20" t="s">
        <v>3</v>
      </c>
      <c r="H56" s="46"/>
      <c r="I56" s="46"/>
      <c r="J56" s="20"/>
      <c r="K56" s="45">
        <f t="shared" si="0"/>
      </c>
      <c r="L56" s="45"/>
      <c r="M56" s="6">
        <f t="shared" si="4"/>
      </c>
      <c r="N56" s="20"/>
      <c r="O56" s="8"/>
      <c r="P56" s="46"/>
      <c r="Q56" s="46"/>
      <c r="R56" s="47">
        <f t="shared" si="1"/>
      </c>
      <c r="S56" s="47"/>
      <c r="T56" s="48">
        <f aca="true" t="shared" si="7" ref="T56:T83">IF(O56="","",IF(R56&lt;0,J56*(-1),IF(G56="買",(P56-H56)*10000,(H56-P56)*10000)))</f>
      </c>
      <c r="U56" s="48"/>
    </row>
    <row r="57" spans="2:21" ht="13.5">
      <c r="B57" s="20">
        <v>49</v>
      </c>
      <c r="C57" s="45">
        <f t="shared" si="3"/>
      </c>
      <c r="D57" s="45"/>
      <c r="E57" s="20"/>
      <c r="F57" s="8"/>
      <c r="G57" s="20" t="s">
        <v>3</v>
      </c>
      <c r="H57" s="46"/>
      <c r="I57" s="46"/>
      <c r="J57" s="20"/>
      <c r="K57" s="45">
        <f t="shared" si="0"/>
      </c>
      <c r="L57" s="45"/>
      <c r="M57" s="6">
        <f t="shared" si="4"/>
      </c>
      <c r="N57" s="20"/>
      <c r="O57" s="8"/>
      <c r="P57" s="46"/>
      <c r="Q57" s="46"/>
      <c r="R57" s="47">
        <f t="shared" si="1"/>
      </c>
      <c r="S57" s="47"/>
      <c r="T57" s="48">
        <f t="shared" si="7"/>
      </c>
      <c r="U57" s="48"/>
    </row>
    <row r="58" spans="2:21" ht="13.5">
      <c r="B58" s="20">
        <v>50</v>
      </c>
      <c r="C58" s="45">
        <f t="shared" si="3"/>
      </c>
      <c r="D58" s="45"/>
      <c r="E58" s="20"/>
      <c r="F58" s="8"/>
      <c r="G58" s="20" t="s">
        <v>3</v>
      </c>
      <c r="H58" s="46"/>
      <c r="I58" s="46"/>
      <c r="J58" s="20"/>
      <c r="K58" s="45">
        <f t="shared" si="0"/>
      </c>
      <c r="L58" s="45"/>
      <c r="M58" s="6">
        <f t="shared" si="4"/>
      </c>
      <c r="N58" s="20"/>
      <c r="O58" s="8"/>
      <c r="P58" s="46"/>
      <c r="Q58" s="46"/>
      <c r="R58" s="47">
        <f t="shared" si="1"/>
      </c>
      <c r="S58" s="47"/>
      <c r="T58" s="48">
        <f t="shared" si="7"/>
      </c>
      <c r="U58" s="48"/>
    </row>
    <row r="59" spans="2:21" ht="13.5">
      <c r="B59" s="20">
        <v>51</v>
      </c>
      <c r="C59" s="45">
        <f t="shared" si="3"/>
      </c>
      <c r="D59" s="45"/>
      <c r="E59" s="20"/>
      <c r="F59" s="8"/>
      <c r="G59" s="20" t="s">
        <v>3</v>
      </c>
      <c r="H59" s="46"/>
      <c r="I59" s="46"/>
      <c r="J59" s="20"/>
      <c r="K59" s="45">
        <f t="shared" si="0"/>
      </c>
      <c r="L59" s="45"/>
      <c r="M59" s="6">
        <f t="shared" si="4"/>
      </c>
      <c r="N59" s="20"/>
      <c r="O59" s="8"/>
      <c r="P59" s="46"/>
      <c r="Q59" s="46"/>
      <c r="R59" s="47">
        <f t="shared" si="1"/>
      </c>
      <c r="S59" s="47"/>
      <c r="T59" s="48">
        <f t="shared" si="7"/>
      </c>
      <c r="U59" s="48"/>
    </row>
    <row r="60" spans="2:21" ht="13.5">
      <c r="B60" s="20">
        <v>52</v>
      </c>
      <c r="C60" s="45">
        <f t="shared" si="3"/>
      </c>
      <c r="D60" s="45"/>
      <c r="E60" s="20"/>
      <c r="F60" s="8"/>
      <c r="G60" s="20" t="s">
        <v>3</v>
      </c>
      <c r="H60" s="46"/>
      <c r="I60" s="46"/>
      <c r="J60" s="20"/>
      <c r="K60" s="45">
        <f t="shared" si="0"/>
      </c>
      <c r="L60" s="45"/>
      <c r="M60" s="6">
        <f t="shared" si="4"/>
      </c>
      <c r="N60" s="20"/>
      <c r="O60" s="8"/>
      <c r="P60" s="46"/>
      <c r="Q60" s="46"/>
      <c r="R60" s="47">
        <f t="shared" si="1"/>
      </c>
      <c r="S60" s="47"/>
      <c r="T60" s="48">
        <f t="shared" si="7"/>
      </c>
      <c r="U60" s="48"/>
    </row>
    <row r="61" spans="2:21" ht="13.5">
      <c r="B61" s="20">
        <v>53</v>
      </c>
      <c r="C61" s="45">
        <f t="shared" si="3"/>
      </c>
      <c r="D61" s="45"/>
      <c r="E61" s="20"/>
      <c r="F61" s="8"/>
      <c r="G61" s="20" t="s">
        <v>3</v>
      </c>
      <c r="H61" s="46"/>
      <c r="I61" s="46"/>
      <c r="J61" s="20"/>
      <c r="K61" s="45">
        <f t="shared" si="0"/>
      </c>
      <c r="L61" s="45"/>
      <c r="M61" s="6">
        <f t="shared" si="4"/>
      </c>
      <c r="N61" s="20"/>
      <c r="O61" s="8"/>
      <c r="P61" s="46"/>
      <c r="Q61" s="46"/>
      <c r="R61" s="47">
        <f t="shared" si="1"/>
      </c>
      <c r="S61" s="47"/>
      <c r="T61" s="48">
        <f t="shared" si="7"/>
      </c>
      <c r="U61" s="48"/>
    </row>
    <row r="62" spans="2:21" ht="13.5">
      <c r="B62" s="20">
        <v>54</v>
      </c>
      <c r="C62" s="45">
        <f t="shared" si="3"/>
      </c>
      <c r="D62" s="45"/>
      <c r="E62" s="20"/>
      <c r="F62" s="8"/>
      <c r="G62" s="20" t="s">
        <v>3</v>
      </c>
      <c r="H62" s="46"/>
      <c r="I62" s="46"/>
      <c r="J62" s="20"/>
      <c r="K62" s="45">
        <f t="shared" si="0"/>
      </c>
      <c r="L62" s="45"/>
      <c r="M62" s="6">
        <f t="shared" si="4"/>
      </c>
      <c r="N62" s="20"/>
      <c r="O62" s="8"/>
      <c r="P62" s="46"/>
      <c r="Q62" s="46"/>
      <c r="R62" s="47">
        <f t="shared" si="1"/>
      </c>
      <c r="S62" s="47"/>
      <c r="T62" s="48">
        <f t="shared" si="7"/>
      </c>
      <c r="U62" s="48"/>
    </row>
    <row r="63" spans="2:21" ht="13.5">
      <c r="B63" s="20">
        <v>55</v>
      </c>
      <c r="C63" s="45">
        <f t="shared" si="3"/>
      </c>
      <c r="D63" s="45"/>
      <c r="E63" s="20"/>
      <c r="F63" s="8"/>
      <c r="G63" s="20" t="s">
        <v>4</v>
      </c>
      <c r="H63" s="46"/>
      <c r="I63" s="46"/>
      <c r="J63" s="20"/>
      <c r="K63" s="45">
        <f t="shared" si="0"/>
      </c>
      <c r="L63" s="45"/>
      <c r="M63" s="6">
        <f t="shared" si="4"/>
      </c>
      <c r="N63" s="20"/>
      <c r="O63" s="8"/>
      <c r="P63" s="46"/>
      <c r="Q63" s="46"/>
      <c r="R63" s="47">
        <f t="shared" si="1"/>
      </c>
      <c r="S63" s="47"/>
      <c r="T63" s="48">
        <f t="shared" si="7"/>
      </c>
      <c r="U63" s="48"/>
    </row>
    <row r="64" spans="2:21" ht="13.5">
      <c r="B64" s="20">
        <v>56</v>
      </c>
      <c r="C64" s="45">
        <f t="shared" si="3"/>
      </c>
      <c r="D64" s="45"/>
      <c r="E64" s="20"/>
      <c r="F64" s="8"/>
      <c r="G64" s="20" t="s">
        <v>3</v>
      </c>
      <c r="H64" s="46"/>
      <c r="I64" s="46"/>
      <c r="J64" s="20"/>
      <c r="K64" s="45">
        <f t="shared" si="0"/>
      </c>
      <c r="L64" s="45"/>
      <c r="M64" s="6">
        <f t="shared" si="4"/>
      </c>
      <c r="N64" s="20"/>
      <c r="O64" s="8"/>
      <c r="P64" s="46"/>
      <c r="Q64" s="46"/>
      <c r="R64" s="47">
        <f t="shared" si="1"/>
      </c>
      <c r="S64" s="47"/>
      <c r="T64" s="48">
        <f t="shared" si="7"/>
      </c>
      <c r="U64" s="48"/>
    </row>
    <row r="65" spans="2:21" ht="13.5">
      <c r="B65" s="20">
        <v>57</v>
      </c>
      <c r="C65" s="45">
        <f t="shared" si="3"/>
      </c>
      <c r="D65" s="45"/>
      <c r="E65" s="20"/>
      <c r="F65" s="8"/>
      <c r="G65" s="20" t="s">
        <v>3</v>
      </c>
      <c r="H65" s="46"/>
      <c r="I65" s="46"/>
      <c r="J65" s="20"/>
      <c r="K65" s="45">
        <f t="shared" si="0"/>
      </c>
      <c r="L65" s="45"/>
      <c r="M65" s="6">
        <f t="shared" si="4"/>
      </c>
      <c r="N65" s="20"/>
      <c r="O65" s="8"/>
      <c r="P65" s="46"/>
      <c r="Q65" s="46"/>
      <c r="R65" s="47">
        <f t="shared" si="1"/>
      </c>
      <c r="S65" s="47"/>
      <c r="T65" s="48">
        <f t="shared" si="7"/>
      </c>
      <c r="U65" s="48"/>
    </row>
    <row r="66" spans="2:21" ht="13.5">
      <c r="B66" s="20">
        <v>58</v>
      </c>
      <c r="C66" s="45">
        <f t="shared" si="3"/>
      </c>
      <c r="D66" s="45"/>
      <c r="E66" s="20"/>
      <c r="F66" s="8"/>
      <c r="G66" s="20" t="s">
        <v>3</v>
      </c>
      <c r="H66" s="46"/>
      <c r="I66" s="46"/>
      <c r="J66" s="20"/>
      <c r="K66" s="45">
        <f t="shared" si="0"/>
      </c>
      <c r="L66" s="45"/>
      <c r="M66" s="6">
        <f t="shared" si="4"/>
      </c>
      <c r="N66" s="20"/>
      <c r="O66" s="8"/>
      <c r="P66" s="46"/>
      <c r="Q66" s="46"/>
      <c r="R66" s="47">
        <f t="shared" si="1"/>
      </c>
      <c r="S66" s="47"/>
      <c r="T66" s="48">
        <f t="shared" si="7"/>
      </c>
      <c r="U66" s="48"/>
    </row>
    <row r="67" spans="2:21" ht="13.5">
      <c r="B67" s="20">
        <v>59</v>
      </c>
      <c r="C67" s="45">
        <f t="shared" si="3"/>
      </c>
      <c r="D67" s="45"/>
      <c r="E67" s="20"/>
      <c r="F67" s="8"/>
      <c r="G67" s="20" t="s">
        <v>3</v>
      </c>
      <c r="H67" s="46"/>
      <c r="I67" s="46"/>
      <c r="J67" s="20"/>
      <c r="K67" s="45">
        <f t="shared" si="0"/>
      </c>
      <c r="L67" s="45"/>
      <c r="M67" s="6">
        <f t="shared" si="4"/>
      </c>
      <c r="N67" s="20"/>
      <c r="O67" s="8"/>
      <c r="P67" s="46"/>
      <c r="Q67" s="46"/>
      <c r="R67" s="47">
        <f t="shared" si="1"/>
      </c>
      <c r="S67" s="47"/>
      <c r="T67" s="48">
        <f t="shared" si="7"/>
      </c>
      <c r="U67" s="48"/>
    </row>
    <row r="68" spans="2:21" ht="13.5">
      <c r="B68" s="20">
        <v>60</v>
      </c>
      <c r="C68" s="45">
        <f t="shared" si="3"/>
      </c>
      <c r="D68" s="45"/>
      <c r="E68" s="20"/>
      <c r="F68" s="8"/>
      <c r="G68" s="20" t="s">
        <v>4</v>
      </c>
      <c r="H68" s="46"/>
      <c r="I68" s="46"/>
      <c r="J68" s="20"/>
      <c r="K68" s="45">
        <f t="shared" si="0"/>
      </c>
      <c r="L68" s="45"/>
      <c r="M68" s="6">
        <f t="shared" si="4"/>
      </c>
      <c r="N68" s="20"/>
      <c r="O68" s="8"/>
      <c r="P68" s="46"/>
      <c r="Q68" s="46"/>
      <c r="R68" s="47">
        <f t="shared" si="1"/>
      </c>
      <c r="S68" s="47"/>
      <c r="T68" s="48">
        <f t="shared" si="7"/>
      </c>
      <c r="U68" s="48"/>
    </row>
    <row r="69" spans="2:21" ht="13.5">
      <c r="B69" s="20">
        <v>61</v>
      </c>
      <c r="C69" s="45">
        <f t="shared" si="3"/>
      </c>
      <c r="D69" s="45"/>
      <c r="E69" s="20"/>
      <c r="F69" s="8"/>
      <c r="G69" s="20" t="s">
        <v>4</v>
      </c>
      <c r="H69" s="46"/>
      <c r="I69" s="46"/>
      <c r="J69" s="20"/>
      <c r="K69" s="45">
        <f t="shared" si="0"/>
      </c>
      <c r="L69" s="45"/>
      <c r="M69" s="6">
        <f t="shared" si="4"/>
      </c>
      <c r="N69" s="20"/>
      <c r="O69" s="8"/>
      <c r="P69" s="46"/>
      <c r="Q69" s="46"/>
      <c r="R69" s="47">
        <f t="shared" si="1"/>
      </c>
      <c r="S69" s="47"/>
      <c r="T69" s="48">
        <f t="shared" si="7"/>
      </c>
      <c r="U69" s="48"/>
    </row>
    <row r="70" spans="2:21" ht="13.5">
      <c r="B70" s="20">
        <v>62</v>
      </c>
      <c r="C70" s="45">
        <f t="shared" si="3"/>
      </c>
      <c r="D70" s="45"/>
      <c r="E70" s="20"/>
      <c r="F70" s="8"/>
      <c r="G70" s="20" t="s">
        <v>3</v>
      </c>
      <c r="H70" s="46"/>
      <c r="I70" s="46"/>
      <c r="J70" s="20"/>
      <c r="K70" s="45">
        <f t="shared" si="0"/>
      </c>
      <c r="L70" s="45"/>
      <c r="M70" s="6">
        <f t="shared" si="4"/>
      </c>
      <c r="N70" s="20"/>
      <c r="O70" s="8"/>
      <c r="P70" s="46"/>
      <c r="Q70" s="46"/>
      <c r="R70" s="47">
        <f t="shared" si="1"/>
      </c>
      <c r="S70" s="47"/>
      <c r="T70" s="48">
        <f t="shared" si="7"/>
      </c>
      <c r="U70" s="48"/>
    </row>
    <row r="71" spans="2:21" ht="13.5">
      <c r="B71" s="20">
        <v>63</v>
      </c>
      <c r="C71" s="45">
        <f t="shared" si="3"/>
      </c>
      <c r="D71" s="45"/>
      <c r="E71" s="20"/>
      <c r="F71" s="8"/>
      <c r="G71" s="20" t="s">
        <v>4</v>
      </c>
      <c r="H71" s="46"/>
      <c r="I71" s="46"/>
      <c r="J71" s="20"/>
      <c r="K71" s="45">
        <f t="shared" si="0"/>
      </c>
      <c r="L71" s="45"/>
      <c r="M71" s="6">
        <f t="shared" si="4"/>
      </c>
      <c r="N71" s="20"/>
      <c r="O71" s="8"/>
      <c r="P71" s="46"/>
      <c r="Q71" s="46"/>
      <c r="R71" s="47">
        <f t="shared" si="1"/>
      </c>
      <c r="S71" s="47"/>
      <c r="T71" s="48">
        <f t="shared" si="7"/>
      </c>
      <c r="U71" s="48"/>
    </row>
    <row r="72" spans="2:21" ht="13.5">
      <c r="B72" s="20">
        <v>64</v>
      </c>
      <c r="C72" s="45">
        <f t="shared" si="3"/>
      </c>
      <c r="D72" s="45"/>
      <c r="E72" s="20"/>
      <c r="F72" s="8"/>
      <c r="G72" s="20" t="s">
        <v>3</v>
      </c>
      <c r="H72" s="46"/>
      <c r="I72" s="46"/>
      <c r="J72" s="20"/>
      <c r="K72" s="45">
        <f t="shared" si="0"/>
      </c>
      <c r="L72" s="45"/>
      <c r="M72" s="6">
        <f t="shared" si="4"/>
      </c>
      <c r="N72" s="20"/>
      <c r="O72" s="8"/>
      <c r="P72" s="46"/>
      <c r="Q72" s="46"/>
      <c r="R72" s="47">
        <f t="shared" si="1"/>
      </c>
      <c r="S72" s="47"/>
      <c r="T72" s="48">
        <f t="shared" si="7"/>
      </c>
      <c r="U72" s="48"/>
    </row>
    <row r="73" spans="2:21" ht="13.5">
      <c r="B73" s="20">
        <v>65</v>
      </c>
      <c r="C73" s="45">
        <f t="shared" si="3"/>
      </c>
      <c r="D73" s="45"/>
      <c r="E73" s="20"/>
      <c r="F73" s="8"/>
      <c r="G73" s="20" t="s">
        <v>4</v>
      </c>
      <c r="H73" s="46"/>
      <c r="I73" s="46"/>
      <c r="J73" s="20"/>
      <c r="K73" s="45">
        <f aca="true" t="shared" si="8" ref="K73:K108">IF(F73="","",C73*0.03)</f>
      </c>
      <c r="L73" s="45"/>
      <c r="M73" s="6">
        <f t="shared" si="4"/>
      </c>
      <c r="N73" s="20"/>
      <c r="O73" s="8"/>
      <c r="P73" s="46"/>
      <c r="Q73" s="46"/>
      <c r="R73" s="47">
        <f aca="true" t="shared" si="9" ref="R73:R108">IF(O73="","",ROUNDDOWN((IF(G73="売",H73-P73,P73-H73))*M73*1000000000/81,0))</f>
      </c>
      <c r="S73" s="47"/>
      <c r="T73" s="48">
        <f t="shared" si="7"/>
      </c>
      <c r="U73" s="48"/>
    </row>
    <row r="74" spans="2:21" ht="13.5">
      <c r="B74" s="20">
        <v>66</v>
      </c>
      <c r="C74" s="45">
        <f aca="true" t="shared" si="10" ref="C74:C108">IF(R73="","",C73+R73)</f>
      </c>
      <c r="D74" s="45"/>
      <c r="E74" s="20"/>
      <c r="F74" s="8"/>
      <c r="G74" s="20" t="s">
        <v>4</v>
      </c>
      <c r="H74" s="46"/>
      <c r="I74" s="46"/>
      <c r="J74" s="20"/>
      <c r="K74" s="45">
        <f t="shared" si="8"/>
      </c>
      <c r="L74" s="45"/>
      <c r="M74" s="6">
        <f aca="true" t="shared" si="11" ref="M74:M108">IF(J74="","",ROUNDDOWN(K74/(J74/81)/100000,2))</f>
      </c>
      <c r="N74" s="20"/>
      <c r="O74" s="8"/>
      <c r="P74" s="46"/>
      <c r="Q74" s="46"/>
      <c r="R74" s="47">
        <f t="shared" si="9"/>
      </c>
      <c r="S74" s="47"/>
      <c r="T74" s="48">
        <f t="shared" si="7"/>
      </c>
      <c r="U74" s="48"/>
    </row>
    <row r="75" spans="2:21" ht="13.5">
      <c r="B75" s="20">
        <v>67</v>
      </c>
      <c r="C75" s="45">
        <f t="shared" si="10"/>
      </c>
      <c r="D75" s="45"/>
      <c r="E75" s="20"/>
      <c r="F75" s="8"/>
      <c r="G75" s="20" t="s">
        <v>3</v>
      </c>
      <c r="H75" s="46"/>
      <c r="I75" s="46"/>
      <c r="J75" s="20"/>
      <c r="K75" s="45">
        <f t="shared" si="8"/>
      </c>
      <c r="L75" s="45"/>
      <c r="M75" s="6">
        <f t="shared" si="11"/>
      </c>
      <c r="N75" s="20"/>
      <c r="O75" s="8"/>
      <c r="P75" s="46"/>
      <c r="Q75" s="46"/>
      <c r="R75" s="47">
        <f t="shared" si="9"/>
      </c>
      <c r="S75" s="47"/>
      <c r="T75" s="48">
        <f t="shared" si="7"/>
      </c>
      <c r="U75" s="48"/>
    </row>
    <row r="76" spans="2:21" ht="13.5">
      <c r="B76" s="20">
        <v>68</v>
      </c>
      <c r="C76" s="45">
        <f t="shared" si="10"/>
      </c>
      <c r="D76" s="45"/>
      <c r="E76" s="20"/>
      <c r="F76" s="8"/>
      <c r="G76" s="20" t="s">
        <v>3</v>
      </c>
      <c r="H76" s="46"/>
      <c r="I76" s="46"/>
      <c r="J76" s="20"/>
      <c r="K76" s="45">
        <f t="shared" si="8"/>
      </c>
      <c r="L76" s="45"/>
      <c r="M76" s="6">
        <f t="shared" si="11"/>
      </c>
      <c r="N76" s="20"/>
      <c r="O76" s="8"/>
      <c r="P76" s="46"/>
      <c r="Q76" s="46"/>
      <c r="R76" s="47">
        <f t="shared" si="9"/>
      </c>
      <c r="S76" s="47"/>
      <c r="T76" s="48">
        <f t="shared" si="7"/>
      </c>
      <c r="U76" s="48"/>
    </row>
    <row r="77" spans="2:21" ht="13.5">
      <c r="B77" s="20">
        <v>69</v>
      </c>
      <c r="C77" s="45">
        <f t="shared" si="10"/>
      </c>
      <c r="D77" s="45"/>
      <c r="E77" s="20"/>
      <c r="F77" s="8"/>
      <c r="G77" s="20" t="s">
        <v>3</v>
      </c>
      <c r="H77" s="46"/>
      <c r="I77" s="46"/>
      <c r="J77" s="20"/>
      <c r="K77" s="45">
        <f t="shared" si="8"/>
      </c>
      <c r="L77" s="45"/>
      <c r="M77" s="6">
        <f t="shared" si="11"/>
      </c>
      <c r="N77" s="20"/>
      <c r="O77" s="8"/>
      <c r="P77" s="46"/>
      <c r="Q77" s="46"/>
      <c r="R77" s="47">
        <f t="shared" si="9"/>
      </c>
      <c r="S77" s="47"/>
      <c r="T77" s="48">
        <f t="shared" si="7"/>
      </c>
      <c r="U77" s="48"/>
    </row>
    <row r="78" spans="2:21" ht="13.5">
      <c r="B78" s="20">
        <v>70</v>
      </c>
      <c r="C78" s="45">
        <f t="shared" si="10"/>
      </c>
      <c r="D78" s="45"/>
      <c r="E78" s="20"/>
      <c r="F78" s="8"/>
      <c r="G78" s="20" t="s">
        <v>4</v>
      </c>
      <c r="H78" s="46"/>
      <c r="I78" s="46"/>
      <c r="J78" s="20"/>
      <c r="K78" s="45">
        <f t="shared" si="8"/>
      </c>
      <c r="L78" s="45"/>
      <c r="M78" s="6">
        <f t="shared" si="11"/>
      </c>
      <c r="N78" s="20"/>
      <c r="O78" s="8"/>
      <c r="P78" s="46"/>
      <c r="Q78" s="46"/>
      <c r="R78" s="47">
        <f t="shared" si="9"/>
      </c>
      <c r="S78" s="47"/>
      <c r="T78" s="48">
        <f t="shared" si="7"/>
      </c>
      <c r="U78" s="48"/>
    </row>
    <row r="79" spans="2:21" ht="13.5">
      <c r="B79" s="20">
        <v>71</v>
      </c>
      <c r="C79" s="45">
        <f t="shared" si="10"/>
      </c>
      <c r="D79" s="45"/>
      <c r="E79" s="20"/>
      <c r="F79" s="8"/>
      <c r="G79" s="20" t="s">
        <v>3</v>
      </c>
      <c r="H79" s="46"/>
      <c r="I79" s="46"/>
      <c r="J79" s="20"/>
      <c r="K79" s="45">
        <f t="shared" si="8"/>
      </c>
      <c r="L79" s="45"/>
      <c r="M79" s="6">
        <f t="shared" si="11"/>
      </c>
      <c r="N79" s="20"/>
      <c r="O79" s="8"/>
      <c r="P79" s="46"/>
      <c r="Q79" s="46"/>
      <c r="R79" s="47">
        <f t="shared" si="9"/>
      </c>
      <c r="S79" s="47"/>
      <c r="T79" s="48">
        <f t="shared" si="7"/>
      </c>
      <c r="U79" s="48"/>
    </row>
    <row r="80" spans="2:21" ht="13.5">
      <c r="B80" s="20">
        <v>72</v>
      </c>
      <c r="C80" s="45">
        <f t="shared" si="10"/>
      </c>
      <c r="D80" s="45"/>
      <c r="E80" s="20"/>
      <c r="F80" s="8"/>
      <c r="G80" s="20" t="s">
        <v>4</v>
      </c>
      <c r="H80" s="46"/>
      <c r="I80" s="46"/>
      <c r="J80" s="20"/>
      <c r="K80" s="45">
        <f t="shared" si="8"/>
      </c>
      <c r="L80" s="45"/>
      <c r="M80" s="6">
        <f t="shared" si="11"/>
      </c>
      <c r="N80" s="20"/>
      <c r="O80" s="8"/>
      <c r="P80" s="46"/>
      <c r="Q80" s="46"/>
      <c r="R80" s="47">
        <f t="shared" si="9"/>
      </c>
      <c r="S80" s="47"/>
      <c r="T80" s="48">
        <f t="shared" si="7"/>
      </c>
      <c r="U80" s="48"/>
    </row>
    <row r="81" spans="2:21" ht="13.5">
      <c r="B81" s="20">
        <v>73</v>
      </c>
      <c r="C81" s="45">
        <f t="shared" si="10"/>
      </c>
      <c r="D81" s="45"/>
      <c r="E81" s="20"/>
      <c r="F81" s="8"/>
      <c r="G81" s="20" t="s">
        <v>3</v>
      </c>
      <c r="H81" s="46"/>
      <c r="I81" s="46"/>
      <c r="J81" s="20"/>
      <c r="K81" s="45">
        <f t="shared" si="8"/>
      </c>
      <c r="L81" s="45"/>
      <c r="M81" s="6">
        <f t="shared" si="11"/>
      </c>
      <c r="N81" s="20"/>
      <c r="O81" s="8"/>
      <c r="P81" s="46"/>
      <c r="Q81" s="46"/>
      <c r="R81" s="47">
        <f t="shared" si="9"/>
      </c>
      <c r="S81" s="47"/>
      <c r="T81" s="48">
        <f t="shared" si="7"/>
      </c>
      <c r="U81" s="48"/>
    </row>
    <row r="82" spans="2:21" ht="13.5">
      <c r="B82" s="20">
        <v>74</v>
      </c>
      <c r="C82" s="45">
        <f t="shared" si="10"/>
      </c>
      <c r="D82" s="45"/>
      <c r="E82" s="20"/>
      <c r="F82" s="8"/>
      <c r="G82" s="20" t="s">
        <v>3</v>
      </c>
      <c r="H82" s="46"/>
      <c r="I82" s="46"/>
      <c r="J82" s="20"/>
      <c r="K82" s="45">
        <f t="shared" si="8"/>
      </c>
      <c r="L82" s="45"/>
      <c r="M82" s="6">
        <f t="shared" si="11"/>
      </c>
      <c r="N82" s="20"/>
      <c r="O82" s="8"/>
      <c r="P82" s="46"/>
      <c r="Q82" s="46"/>
      <c r="R82" s="47">
        <f t="shared" si="9"/>
      </c>
      <c r="S82" s="47"/>
      <c r="T82" s="48">
        <f t="shared" si="7"/>
      </c>
      <c r="U82" s="48"/>
    </row>
    <row r="83" spans="2:21" ht="13.5">
      <c r="B83" s="20">
        <v>75</v>
      </c>
      <c r="C83" s="45">
        <f t="shared" si="10"/>
      </c>
      <c r="D83" s="45"/>
      <c r="E83" s="20"/>
      <c r="F83" s="8"/>
      <c r="G83" s="20" t="s">
        <v>3</v>
      </c>
      <c r="H83" s="46"/>
      <c r="I83" s="46"/>
      <c r="J83" s="20"/>
      <c r="K83" s="45">
        <f t="shared" si="8"/>
      </c>
      <c r="L83" s="45"/>
      <c r="M83" s="6">
        <f t="shared" si="11"/>
      </c>
      <c r="N83" s="20"/>
      <c r="O83" s="8"/>
      <c r="P83" s="46"/>
      <c r="Q83" s="46"/>
      <c r="R83" s="47">
        <f t="shared" si="9"/>
      </c>
      <c r="S83" s="47"/>
      <c r="T83" s="48">
        <f t="shared" si="7"/>
      </c>
      <c r="U83" s="48"/>
    </row>
    <row r="84" spans="2:21" ht="13.5">
      <c r="B84" s="20">
        <v>76</v>
      </c>
      <c r="C84" s="45">
        <f t="shared" si="10"/>
      </c>
      <c r="D84" s="45"/>
      <c r="E84" s="20"/>
      <c r="F84" s="8"/>
      <c r="G84" s="20" t="s">
        <v>3</v>
      </c>
      <c r="H84" s="46"/>
      <c r="I84" s="46"/>
      <c r="J84" s="20"/>
      <c r="K84" s="45">
        <f t="shared" si="8"/>
      </c>
      <c r="L84" s="45"/>
      <c r="M84" s="6">
        <f t="shared" si="11"/>
      </c>
      <c r="N84" s="20"/>
      <c r="O84" s="8"/>
      <c r="P84" s="46"/>
      <c r="Q84" s="46"/>
      <c r="R84" s="47">
        <f t="shared" si="9"/>
      </c>
      <c r="S84" s="47"/>
      <c r="T84" s="48">
        <f>IF(O84="","",IF(R84&lt;0,J84*(-1),IF(G84="買",(P84-H84)*10000,(H84-P84)*10000)))</f>
      </c>
      <c r="U84" s="48"/>
    </row>
    <row r="85" spans="2:21" ht="13.5">
      <c r="B85" s="20">
        <v>77</v>
      </c>
      <c r="C85" s="45">
        <f t="shared" si="10"/>
      </c>
      <c r="D85" s="45"/>
      <c r="E85" s="20"/>
      <c r="F85" s="8"/>
      <c r="G85" s="20" t="s">
        <v>4</v>
      </c>
      <c r="H85" s="46"/>
      <c r="I85" s="46"/>
      <c r="J85" s="20"/>
      <c r="K85" s="45">
        <f t="shared" si="8"/>
      </c>
      <c r="L85" s="45"/>
      <c r="M85" s="6">
        <f t="shared" si="11"/>
      </c>
      <c r="N85" s="20"/>
      <c r="O85" s="8"/>
      <c r="P85" s="46"/>
      <c r="Q85" s="46"/>
      <c r="R85" s="47">
        <f t="shared" si="9"/>
      </c>
      <c r="S85" s="47"/>
      <c r="T85" s="48">
        <f aca="true" t="shared" si="12" ref="T85:T91">IF(O85="","",IF(R85&lt;0,J85*(-1),IF(G85="買",(P85-H85)*10000,(H85-P85)*10000)))</f>
      </c>
      <c r="U85" s="48"/>
    </row>
    <row r="86" spans="2:21" ht="13.5">
      <c r="B86" s="20">
        <v>78</v>
      </c>
      <c r="C86" s="45">
        <f t="shared" si="10"/>
      </c>
      <c r="D86" s="45"/>
      <c r="E86" s="20"/>
      <c r="F86" s="8"/>
      <c r="G86" s="20" t="s">
        <v>3</v>
      </c>
      <c r="H86" s="46"/>
      <c r="I86" s="46"/>
      <c r="J86" s="20"/>
      <c r="K86" s="45">
        <f t="shared" si="8"/>
      </c>
      <c r="L86" s="45"/>
      <c r="M86" s="6">
        <f t="shared" si="11"/>
      </c>
      <c r="N86" s="20"/>
      <c r="O86" s="8"/>
      <c r="P86" s="46"/>
      <c r="Q86" s="46"/>
      <c r="R86" s="47">
        <f t="shared" si="9"/>
      </c>
      <c r="S86" s="47"/>
      <c r="T86" s="48">
        <f t="shared" si="12"/>
      </c>
      <c r="U86" s="48"/>
    </row>
    <row r="87" spans="2:21" ht="13.5">
      <c r="B87" s="20">
        <v>79</v>
      </c>
      <c r="C87" s="45">
        <f t="shared" si="10"/>
      </c>
      <c r="D87" s="45"/>
      <c r="E87" s="20"/>
      <c r="F87" s="8"/>
      <c r="G87" s="20" t="s">
        <v>4</v>
      </c>
      <c r="H87" s="46"/>
      <c r="I87" s="46"/>
      <c r="J87" s="20"/>
      <c r="K87" s="45">
        <f t="shared" si="8"/>
      </c>
      <c r="L87" s="45"/>
      <c r="M87" s="6">
        <f t="shared" si="11"/>
      </c>
      <c r="N87" s="20"/>
      <c r="O87" s="8"/>
      <c r="P87" s="46"/>
      <c r="Q87" s="46"/>
      <c r="R87" s="47">
        <f t="shared" si="9"/>
      </c>
      <c r="S87" s="47"/>
      <c r="T87" s="48">
        <f t="shared" si="12"/>
      </c>
      <c r="U87" s="48"/>
    </row>
    <row r="88" spans="2:21" ht="13.5">
      <c r="B88" s="20">
        <v>80</v>
      </c>
      <c r="C88" s="45">
        <f t="shared" si="10"/>
      </c>
      <c r="D88" s="45"/>
      <c r="E88" s="20"/>
      <c r="F88" s="8"/>
      <c r="G88" s="20" t="s">
        <v>4</v>
      </c>
      <c r="H88" s="46"/>
      <c r="I88" s="46"/>
      <c r="J88" s="20"/>
      <c r="K88" s="45">
        <f t="shared" si="8"/>
      </c>
      <c r="L88" s="45"/>
      <c r="M88" s="6">
        <f t="shared" si="11"/>
      </c>
      <c r="N88" s="20"/>
      <c r="O88" s="8"/>
      <c r="P88" s="46"/>
      <c r="Q88" s="46"/>
      <c r="R88" s="47">
        <f t="shared" si="9"/>
      </c>
      <c r="S88" s="47"/>
      <c r="T88" s="48">
        <f t="shared" si="12"/>
      </c>
      <c r="U88" s="48"/>
    </row>
    <row r="89" spans="2:21" ht="13.5">
      <c r="B89" s="20">
        <v>81</v>
      </c>
      <c r="C89" s="45">
        <f t="shared" si="10"/>
      </c>
      <c r="D89" s="45"/>
      <c r="E89" s="20"/>
      <c r="F89" s="8"/>
      <c r="G89" s="20" t="s">
        <v>4</v>
      </c>
      <c r="H89" s="46"/>
      <c r="I89" s="46"/>
      <c r="J89" s="20"/>
      <c r="K89" s="45">
        <f t="shared" si="8"/>
      </c>
      <c r="L89" s="45"/>
      <c r="M89" s="6">
        <f t="shared" si="11"/>
      </c>
      <c r="N89" s="20"/>
      <c r="O89" s="8"/>
      <c r="P89" s="46"/>
      <c r="Q89" s="46"/>
      <c r="R89" s="47">
        <f t="shared" si="9"/>
      </c>
      <c r="S89" s="47"/>
      <c r="T89" s="48">
        <f t="shared" si="12"/>
      </c>
      <c r="U89" s="48"/>
    </row>
    <row r="90" spans="2:21" ht="13.5">
      <c r="B90" s="20">
        <v>82</v>
      </c>
      <c r="C90" s="45">
        <f t="shared" si="10"/>
      </c>
      <c r="D90" s="45"/>
      <c r="E90" s="20"/>
      <c r="F90" s="8"/>
      <c r="G90" s="20" t="s">
        <v>4</v>
      </c>
      <c r="H90" s="46"/>
      <c r="I90" s="46"/>
      <c r="J90" s="20"/>
      <c r="K90" s="45">
        <f t="shared" si="8"/>
      </c>
      <c r="L90" s="45"/>
      <c r="M90" s="6">
        <f t="shared" si="11"/>
      </c>
      <c r="N90" s="20"/>
      <c r="O90" s="8"/>
      <c r="P90" s="46"/>
      <c r="Q90" s="46"/>
      <c r="R90" s="47">
        <f t="shared" si="9"/>
      </c>
      <c r="S90" s="47"/>
      <c r="T90" s="48">
        <f t="shared" si="12"/>
      </c>
      <c r="U90" s="48"/>
    </row>
    <row r="91" spans="2:21" ht="13.5">
      <c r="B91" s="20">
        <v>83</v>
      </c>
      <c r="C91" s="45">
        <f t="shared" si="10"/>
      </c>
      <c r="D91" s="45"/>
      <c r="E91" s="20"/>
      <c r="F91" s="8"/>
      <c r="G91" s="20" t="s">
        <v>4</v>
      </c>
      <c r="H91" s="46"/>
      <c r="I91" s="46"/>
      <c r="J91" s="20"/>
      <c r="K91" s="45">
        <f t="shared" si="8"/>
      </c>
      <c r="L91" s="45"/>
      <c r="M91" s="6">
        <f t="shared" si="11"/>
      </c>
      <c r="N91" s="20"/>
      <c r="O91" s="8"/>
      <c r="P91" s="46"/>
      <c r="Q91" s="46"/>
      <c r="R91" s="47">
        <f t="shared" si="9"/>
      </c>
      <c r="S91" s="47"/>
      <c r="T91" s="48">
        <f t="shared" si="12"/>
      </c>
      <c r="U91" s="48"/>
    </row>
    <row r="92" spans="2:21" ht="13.5">
      <c r="B92" s="20">
        <v>84</v>
      </c>
      <c r="C92" s="45">
        <f t="shared" si="10"/>
      </c>
      <c r="D92" s="45"/>
      <c r="E92" s="20"/>
      <c r="F92" s="8"/>
      <c r="G92" s="20" t="s">
        <v>3</v>
      </c>
      <c r="H92" s="46"/>
      <c r="I92" s="46"/>
      <c r="J92" s="20"/>
      <c r="K92" s="45">
        <f t="shared" si="8"/>
      </c>
      <c r="L92" s="45"/>
      <c r="M92" s="6">
        <f t="shared" si="11"/>
      </c>
      <c r="N92" s="20"/>
      <c r="O92" s="8"/>
      <c r="P92" s="46"/>
      <c r="Q92" s="46"/>
      <c r="R92" s="47">
        <f t="shared" si="9"/>
      </c>
      <c r="S92" s="47"/>
      <c r="T92" s="48">
        <f>IF(O92="","",IF(R92&lt;0,J92*(-1),IF(G92="買",(P92-H92)*10000,(H92-P92)*10000)))</f>
      </c>
      <c r="U92" s="48"/>
    </row>
    <row r="93" spans="2:21" ht="13.5">
      <c r="B93" s="20">
        <v>85</v>
      </c>
      <c r="C93" s="45">
        <f t="shared" si="10"/>
      </c>
      <c r="D93" s="45"/>
      <c r="E93" s="20"/>
      <c r="F93" s="8"/>
      <c r="G93" s="20" t="s">
        <v>4</v>
      </c>
      <c r="H93" s="46"/>
      <c r="I93" s="46"/>
      <c r="J93" s="20"/>
      <c r="K93" s="45">
        <f t="shared" si="8"/>
      </c>
      <c r="L93" s="45"/>
      <c r="M93" s="6">
        <f t="shared" si="11"/>
      </c>
      <c r="N93" s="20"/>
      <c r="O93" s="8"/>
      <c r="P93" s="46"/>
      <c r="Q93" s="46"/>
      <c r="R93" s="47">
        <f t="shared" si="9"/>
      </c>
      <c r="S93" s="47"/>
      <c r="T93" s="48">
        <f>IF(O93="","",IF(R93&lt;0,J93*(-1),IF(G93="買",(P93-H93)*10000,(H93-P93)*10000)))</f>
      </c>
      <c r="U93" s="48"/>
    </row>
    <row r="94" spans="2:21" ht="13.5">
      <c r="B94" s="20">
        <v>86</v>
      </c>
      <c r="C94" s="45">
        <f t="shared" si="10"/>
      </c>
      <c r="D94" s="45"/>
      <c r="E94" s="20"/>
      <c r="F94" s="8"/>
      <c r="G94" s="20" t="s">
        <v>3</v>
      </c>
      <c r="H94" s="46"/>
      <c r="I94" s="46"/>
      <c r="J94" s="20"/>
      <c r="K94" s="45">
        <f t="shared" si="8"/>
      </c>
      <c r="L94" s="45"/>
      <c r="M94" s="6">
        <f t="shared" si="11"/>
      </c>
      <c r="N94" s="20"/>
      <c r="O94" s="8"/>
      <c r="P94" s="46"/>
      <c r="Q94" s="46"/>
      <c r="R94" s="47">
        <f t="shared" si="9"/>
      </c>
      <c r="S94" s="47"/>
      <c r="T94" s="48">
        <f>IF(O94="","",IF(R94&lt;0,J94*(-1),IF(G94="買",(P94-H94)*10000,(H94-P94)*10000)))</f>
      </c>
      <c r="U94" s="48"/>
    </row>
    <row r="95" spans="2:21" ht="13.5">
      <c r="B95" s="20">
        <v>87</v>
      </c>
      <c r="C95" s="45">
        <f t="shared" si="10"/>
      </c>
      <c r="D95" s="45"/>
      <c r="E95" s="20"/>
      <c r="F95" s="8"/>
      <c r="G95" s="20" t="s">
        <v>4</v>
      </c>
      <c r="H95" s="46"/>
      <c r="I95" s="46"/>
      <c r="J95" s="20"/>
      <c r="K95" s="45">
        <f t="shared" si="8"/>
      </c>
      <c r="L95" s="45"/>
      <c r="M95" s="6">
        <f t="shared" si="11"/>
      </c>
      <c r="N95" s="20"/>
      <c r="O95" s="8"/>
      <c r="P95" s="46"/>
      <c r="Q95" s="46"/>
      <c r="R95" s="47">
        <f t="shared" si="9"/>
      </c>
      <c r="S95" s="47"/>
      <c r="T95" s="48">
        <f>IF(O95="","",IF(R95&lt;0,J95*(-1),IF(G95="買",(P95-H95)*10000,(H95-P95)*10000)))</f>
      </c>
      <c r="U95" s="48"/>
    </row>
    <row r="96" spans="2:21" ht="13.5">
      <c r="B96" s="20">
        <v>88</v>
      </c>
      <c r="C96" s="45">
        <f t="shared" si="10"/>
      </c>
      <c r="D96" s="45"/>
      <c r="E96" s="20"/>
      <c r="F96" s="8"/>
      <c r="G96" s="20" t="s">
        <v>3</v>
      </c>
      <c r="H96" s="46"/>
      <c r="I96" s="46"/>
      <c r="J96" s="20"/>
      <c r="K96" s="45">
        <f t="shared" si="8"/>
      </c>
      <c r="L96" s="45"/>
      <c r="M96" s="6">
        <f t="shared" si="11"/>
      </c>
      <c r="N96" s="20"/>
      <c r="O96" s="8"/>
      <c r="P96" s="46"/>
      <c r="Q96" s="46"/>
      <c r="R96" s="47">
        <f t="shared" si="9"/>
      </c>
      <c r="S96" s="47"/>
      <c r="T96" s="48">
        <f>IF(O96="","",IF(R96&lt;0,J96*(-1),IF(G96="買",(P96-H96)*10000,(H96-P96)*10000)))</f>
      </c>
      <c r="U96" s="48"/>
    </row>
    <row r="97" spans="2:21" ht="13.5">
      <c r="B97" s="20">
        <v>89</v>
      </c>
      <c r="C97" s="45">
        <f t="shared" si="10"/>
      </c>
      <c r="D97" s="45"/>
      <c r="E97" s="20"/>
      <c r="F97" s="8"/>
      <c r="G97" s="20" t="s">
        <v>4</v>
      </c>
      <c r="H97" s="46"/>
      <c r="I97" s="46"/>
      <c r="J97" s="20"/>
      <c r="K97" s="45">
        <f t="shared" si="8"/>
      </c>
      <c r="L97" s="45"/>
      <c r="M97" s="6">
        <f t="shared" si="11"/>
      </c>
      <c r="N97" s="20"/>
      <c r="O97" s="8"/>
      <c r="P97" s="46"/>
      <c r="Q97" s="46"/>
      <c r="R97" s="47">
        <f t="shared" si="9"/>
      </c>
      <c r="S97" s="47"/>
      <c r="T97" s="48">
        <f aca="true" t="shared" si="13" ref="T97:T108">IF(O97="","",IF(R97&lt;0,J97*(-1),IF(G97="買",(P97-H97)*10000,(H97-P97)*10000)))</f>
      </c>
      <c r="U97" s="48"/>
    </row>
    <row r="98" spans="2:21" ht="13.5">
      <c r="B98" s="20">
        <v>90</v>
      </c>
      <c r="C98" s="45">
        <f t="shared" si="10"/>
      </c>
      <c r="D98" s="45"/>
      <c r="E98" s="20"/>
      <c r="F98" s="8"/>
      <c r="G98" s="20" t="s">
        <v>3</v>
      </c>
      <c r="H98" s="46"/>
      <c r="I98" s="46"/>
      <c r="J98" s="20"/>
      <c r="K98" s="45">
        <f t="shared" si="8"/>
      </c>
      <c r="L98" s="45"/>
      <c r="M98" s="6">
        <f t="shared" si="11"/>
      </c>
      <c r="N98" s="20"/>
      <c r="O98" s="8"/>
      <c r="P98" s="46"/>
      <c r="Q98" s="46"/>
      <c r="R98" s="47">
        <f t="shared" si="9"/>
      </c>
      <c r="S98" s="47"/>
      <c r="T98" s="48">
        <f t="shared" si="13"/>
      </c>
      <c r="U98" s="48"/>
    </row>
    <row r="99" spans="2:21" ht="13.5">
      <c r="B99" s="20">
        <v>91</v>
      </c>
      <c r="C99" s="45">
        <f t="shared" si="10"/>
      </c>
      <c r="D99" s="45"/>
      <c r="E99" s="20"/>
      <c r="F99" s="8"/>
      <c r="G99" s="20" t="s">
        <v>4</v>
      </c>
      <c r="H99" s="46"/>
      <c r="I99" s="46"/>
      <c r="J99" s="20"/>
      <c r="K99" s="45">
        <f t="shared" si="8"/>
      </c>
      <c r="L99" s="45"/>
      <c r="M99" s="6">
        <f t="shared" si="11"/>
      </c>
      <c r="N99" s="20"/>
      <c r="O99" s="8"/>
      <c r="P99" s="46"/>
      <c r="Q99" s="46"/>
      <c r="R99" s="47">
        <f t="shared" si="9"/>
      </c>
      <c r="S99" s="47"/>
      <c r="T99" s="48">
        <f t="shared" si="13"/>
      </c>
      <c r="U99" s="48"/>
    </row>
    <row r="100" spans="2:21" ht="13.5">
      <c r="B100" s="20">
        <v>92</v>
      </c>
      <c r="C100" s="45">
        <f t="shared" si="10"/>
      </c>
      <c r="D100" s="45"/>
      <c r="E100" s="20"/>
      <c r="F100" s="8"/>
      <c r="G100" s="20" t="s">
        <v>4</v>
      </c>
      <c r="H100" s="46"/>
      <c r="I100" s="46"/>
      <c r="J100" s="20"/>
      <c r="K100" s="45">
        <f t="shared" si="8"/>
      </c>
      <c r="L100" s="45"/>
      <c r="M100" s="6">
        <f t="shared" si="11"/>
      </c>
      <c r="N100" s="20"/>
      <c r="O100" s="8"/>
      <c r="P100" s="46"/>
      <c r="Q100" s="46"/>
      <c r="R100" s="47">
        <f t="shared" si="9"/>
      </c>
      <c r="S100" s="47"/>
      <c r="T100" s="48">
        <f t="shared" si="13"/>
      </c>
      <c r="U100" s="48"/>
    </row>
    <row r="101" spans="2:21" ht="13.5">
      <c r="B101" s="20">
        <v>93</v>
      </c>
      <c r="C101" s="45">
        <f t="shared" si="10"/>
      </c>
      <c r="D101" s="45"/>
      <c r="E101" s="20"/>
      <c r="F101" s="8"/>
      <c r="G101" s="20" t="s">
        <v>3</v>
      </c>
      <c r="H101" s="46"/>
      <c r="I101" s="46"/>
      <c r="J101" s="20"/>
      <c r="K101" s="45">
        <f t="shared" si="8"/>
      </c>
      <c r="L101" s="45"/>
      <c r="M101" s="6">
        <f t="shared" si="11"/>
      </c>
      <c r="N101" s="20"/>
      <c r="O101" s="8"/>
      <c r="P101" s="46"/>
      <c r="Q101" s="46"/>
      <c r="R101" s="47">
        <f t="shared" si="9"/>
      </c>
      <c r="S101" s="47"/>
      <c r="T101" s="48">
        <f t="shared" si="13"/>
      </c>
      <c r="U101" s="48"/>
    </row>
    <row r="102" spans="2:21" ht="13.5">
      <c r="B102" s="20">
        <v>94</v>
      </c>
      <c r="C102" s="45">
        <f t="shared" si="10"/>
      </c>
      <c r="D102" s="45"/>
      <c r="E102" s="20"/>
      <c r="F102" s="8"/>
      <c r="G102" s="20" t="s">
        <v>3</v>
      </c>
      <c r="H102" s="46"/>
      <c r="I102" s="46"/>
      <c r="J102" s="20"/>
      <c r="K102" s="45">
        <f t="shared" si="8"/>
      </c>
      <c r="L102" s="45"/>
      <c r="M102" s="6">
        <f t="shared" si="11"/>
      </c>
      <c r="N102" s="20"/>
      <c r="O102" s="8"/>
      <c r="P102" s="46"/>
      <c r="Q102" s="46"/>
      <c r="R102" s="47">
        <f t="shared" si="9"/>
      </c>
      <c r="S102" s="47"/>
      <c r="T102" s="48">
        <f t="shared" si="13"/>
      </c>
      <c r="U102" s="48"/>
    </row>
    <row r="103" spans="2:21" ht="13.5">
      <c r="B103" s="20">
        <v>95</v>
      </c>
      <c r="C103" s="45">
        <f t="shared" si="10"/>
      </c>
      <c r="D103" s="45"/>
      <c r="E103" s="20"/>
      <c r="F103" s="8"/>
      <c r="G103" s="20" t="s">
        <v>3</v>
      </c>
      <c r="H103" s="46"/>
      <c r="I103" s="46"/>
      <c r="J103" s="20"/>
      <c r="K103" s="45">
        <f t="shared" si="8"/>
      </c>
      <c r="L103" s="45"/>
      <c r="M103" s="6">
        <f t="shared" si="11"/>
      </c>
      <c r="N103" s="20"/>
      <c r="O103" s="8"/>
      <c r="P103" s="46"/>
      <c r="Q103" s="46"/>
      <c r="R103" s="47">
        <f t="shared" si="9"/>
      </c>
      <c r="S103" s="47"/>
      <c r="T103" s="48">
        <f t="shared" si="13"/>
      </c>
      <c r="U103" s="48"/>
    </row>
    <row r="104" spans="2:21" ht="13.5">
      <c r="B104" s="20">
        <v>96</v>
      </c>
      <c r="C104" s="45">
        <f t="shared" si="10"/>
      </c>
      <c r="D104" s="45"/>
      <c r="E104" s="20"/>
      <c r="F104" s="8"/>
      <c r="G104" s="20" t="s">
        <v>4</v>
      </c>
      <c r="H104" s="46"/>
      <c r="I104" s="46"/>
      <c r="J104" s="20"/>
      <c r="K104" s="45">
        <f t="shared" si="8"/>
      </c>
      <c r="L104" s="45"/>
      <c r="M104" s="6">
        <f t="shared" si="11"/>
      </c>
      <c r="N104" s="20"/>
      <c r="O104" s="8"/>
      <c r="P104" s="46"/>
      <c r="Q104" s="46"/>
      <c r="R104" s="47">
        <f t="shared" si="9"/>
      </c>
      <c r="S104" s="47"/>
      <c r="T104" s="48">
        <f t="shared" si="13"/>
      </c>
      <c r="U104" s="48"/>
    </row>
    <row r="105" spans="2:21" ht="13.5">
      <c r="B105" s="20">
        <v>97</v>
      </c>
      <c r="C105" s="45">
        <f t="shared" si="10"/>
      </c>
      <c r="D105" s="45"/>
      <c r="E105" s="20"/>
      <c r="F105" s="8"/>
      <c r="G105" s="20" t="s">
        <v>3</v>
      </c>
      <c r="H105" s="46"/>
      <c r="I105" s="46"/>
      <c r="J105" s="20"/>
      <c r="K105" s="45">
        <f t="shared" si="8"/>
      </c>
      <c r="L105" s="45"/>
      <c r="M105" s="6">
        <f t="shared" si="11"/>
      </c>
      <c r="N105" s="20"/>
      <c r="O105" s="8"/>
      <c r="P105" s="46"/>
      <c r="Q105" s="46"/>
      <c r="R105" s="47">
        <f t="shared" si="9"/>
      </c>
      <c r="S105" s="47"/>
      <c r="T105" s="48">
        <f t="shared" si="13"/>
      </c>
      <c r="U105" s="48"/>
    </row>
    <row r="106" spans="2:21" ht="13.5">
      <c r="B106" s="20">
        <v>98</v>
      </c>
      <c r="C106" s="45">
        <f t="shared" si="10"/>
      </c>
      <c r="D106" s="45"/>
      <c r="E106" s="20"/>
      <c r="F106" s="8"/>
      <c r="G106" s="20" t="s">
        <v>4</v>
      </c>
      <c r="H106" s="46"/>
      <c r="I106" s="46"/>
      <c r="J106" s="20"/>
      <c r="K106" s="45">
        <f t="shared" si="8"/>
      </c>
      <c r="L106" s="45"/>
      <c r="M106" s="6">
        <f t="shared" si="11"/>
      </c>
      <c r="N106" s="20"/>
      <c r="O106" s="8"/>
      <c r="P106" s="46"/>
      <c r="Q106" s="46"/>
      <c r="R106" s="47">
        <f t="shared" si="9"/>
      </c>
      <c r="S106" s="47"/>
      <c r="T106" s="48">
        <f t="shared" si="13"/>
      </c>
      <c r="U106" s="48"/>
    </row>
    <row r="107" spans="2:21" ht="13.5">
      <c r="B107" s="20">
        <v>99</v>
      </c>
      <c r="C107" s="45">
        <f t="shared" si="10"/>
      </c>
      <c r="D107" s="45"/>
      <c r="E107" s="20"/>
      <c r="F107" s="8"/>
      <c r="G107" s="20" t="s">
        <v>4</v>
      </c>
      <c r="H107" s="46"/>
      <c r="I107" s="46"/>
      <c r="J107" s="20"/>
      <c r="K107" s="45">
        <f t="shared" si="8"/>
      </c>
      <c r="L107" s="45"/>
      <c r="M107" s="6">
        <f t="shared" si="11"/>
      </c>
      <c r="N107" s="20"/>
      <c r="O107" s="8"/>
      <c r="P107" s="46"/>
      <c r="Q107" s="46"/>
      <c r="R107" s="47">
        <f t="shared" si="9"/>
      </c>
      <c r="S107" s="47"/>
      <c r="T107" s="48">
        <f t="shared" si="13"/>
      </c>
      <c r="U107" s="48"/>
    </row>
    <row r="108" spans="2:21" ht="13.5">
      <c r="B108" s="20">
        <v>100</v>
      </c>
      <c r="C108" s="45">
        <f t="shared" si="10"/>
      </c>
      <c r="D108" s="45"/>
      <c r="E108" s="20"/>
      <c r="F108" s="8"/>
      <c r="G108" s="20" t="s">
        <v>3</v>
      </c>
      <c r="H108" s="46"/>
      <c r="I108" s="46"/>
      <c r="J108" s="20"/>
      <c r="K108" s="45">
        <f t="shared" si="8"/>
      </c>
      <c r="L108" s="45"/>
      <c r="M108" s="6">
        <f t="shared" si="11"/>
      </c>
      <c r="N108" s="20"/>
      <c r="O108" s="8"/>
      <c r="P108" s="46"/>
      <c r="Q108" s="46"/>
      <c r="R108" s="47">
        <f t="shared" si="9"/>
      </c>
      <c r="S108" s="47"/>
      <c r="T108" s="48">
        <f t="shared" si="13"/>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52" operator="equal" stopIfTrue="1">
      <formula>"買"</formula>
    </cfRule>
    <cfRule type="cellIs" priority="2" dxfId="53" operator="equal" stopIfTrue="1">
      <formula>"売"</formula>
    </cfRule>
  </conditionalFormatting>
  <conditionalFormatting sqref="G9:G11 G14:G45 G47:G108">
    <cfRule type="cellIs" priority="7" dxfId="52" operator="equal" stopIfTrue="1">
      <formula>"買"</formula>
    </cfRule>
    <cfRule type="cellIs" priority="8" dxfId="53" operator="equal" stopIfTrue="1">
      <formula>"売"</formula>
    </cfRule>
  </conditionalFormatting>
  <conditionalFormatting sqref="G12">
    <cfRule type="cellIs" priority="5" dxfId="52" operator="equal" stopIfTrue="1">
      <formula>"買"</formula>
    </cfRule>
    <cfRule type="cellIs" priority="6" dxfId="53" operator="equal" stopIfTrue="1">
      <formula>"売"</formula>
    </cfRule>
  </conditionalFormatting>
  <conditionalFormatting sqref="G13">
    <cfRule type="cellIs" priority="3" dxfId="52" operator="equal" stopIfTrue="1">
      <formula>"買"</formula>
    </cfRule>
    <cfRule type="cellIs" priority="4" dxfId="5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miyabaseball</cp:lastModifiedBy>
  <cp:lastPrinted>2015-07-15T10:17:15Z</cp:lastPrinted>
  <dcterms:created xsi:type="dcterms:W3CDTF">2013-10-09T23:04:08Z</dcterms:created>
  <dcterms:modified xsi:type="dcterms:W3CDTF">2016-01-10T12:35:38Z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