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.O\Desktop\"/>
    </mc:Choice>
  </mc:AlternateContent>
  <bookViews>
    <workbookView xWindow="0" yWindow="0" windowWidth="16380" windowHeight="8190" tabRatio="567" activeTab="4"/>
  </bookViews>
  <sheets>
    <sheet name="FIB検証（$Y）" sheetId="22" r:id="rId1"/>
    <sheet name="FIB検証（$Y）建値" sheetId="30" r:id="rId2"/>
    <sheet name="FIB検証ダイバー" sheetId="31" r:id="rId3"/>
    <sheet name="画像1" sheetId="6" r:id="rId4"/>
    <sheet name="気づき" sheetId="3" r:id="rId5"/>
    <sheet name="検証終了通貨" sheetId="4" r:id="rId6"/>
    <sheet name="テンプレ" sheetId="5" r:id="rId7"/>
  </sheets>
  <calcPr calcId="152511"/>
</workbook>
</file>

<file path=xl/calcChain.xml><?xml version="1.0" encoding="utf-8"?>
<calcChain xmlns="http://schemas.openxmlformats.org/spreadsheetml/2006/main">
  <c r="L17" i="4" l="1"/>
  <c r="K17" i="4"/>
  <c r="AG108" i="31"/>
  <c r="U108" i="31"/>
  <c r="S108" i="31"/>
  <c r="R108" i="31"/>
  <c r="L108" i="31"/>
  <c r="J108" i="31"/>
  <c r="K108" i="31" s="1"/>
  <c r="N108" i="31" s="1"/>
  <c r="H108" i="31"/>
  <c r="AE108" i="31" s="1"/>
  <c r="AH107" i="31"/>
  <c r="AG107" i="31"/>
  <c r="U107" i="31"/>
  <c r="S107" i="31"/>
  <c r="C108" i="31" s="1"/>
  <c r="R107" i="31"/>
  <c r="L107" i="31"/>
  <c r="J107" i="31"/>
  <c r="K107" i="31" s="1"/>
  <c r="N107" i="31" s="1"/>
  <c r="H107" i="31"/>
  <c r="AE107" i="31" s="1"/>
  <c r="AG106" i="31"/>
  <c r="U106" i="31"/>
  <c r="S106" i="31"/>
  <c r="C107" i="31" s="1"/>
  <c r="R106" i="31"/>
  <c r="AH106" i="31" s="1"/>
  <c r="L106" i="31"/>
  <c r="J106" i="31"/>
  <c r="K106" i="31" s="1"/>
  <c r="N106" i="31" s="1"/>
  <c r="H106" i="31"/>
  <c r="AE106" i="31" s="1"/>
  <c r="AH105" i="31"/>
  <c r="AG105" i="31"/>
  <c r="U105" i="31"/>
  <c r="S105" i="31"/>
  <c r="C106" i="31" s="1"/>
  <c r="R105" i="31"/>
  <c r="L105" i="31"/>
  <c r="J105" i="31"/>
  <c r="K105" i="31" s="1"/>
  <c r="N105" i="31" s="1"/>
  <c r="H105" i="31"/>
  <c r="AE105" i="31" s="1"/>
  <c r="AF105" i="31" s="1"/>
  <c r="AG104" i="31"/>
  <c r="U104" i="31"/>
  <c r="S104" i="31"/>
  <c r="AI104" i="31" s="1"/>
  <c r="R104" i="31"/>
  <c r="AH104" i="31" s="1"/>
  <c r="L104" i="31"/>
  <c r="J104" i="31"/>
  <c r="K104" i="31" s="1"/>
  <c r="N104" i="31" s="1"/>
  <c r="H104" i="31"/>
  <c r="AE104" i="31" s="1"/>
  <c r="AF104" i="31" s="1"/>
  <c r="AH103" i="31"/>
  <c r="AG103" i="31"/>
  <c r="U103" i="31"/>
  <c r="S103" i="31"/>
  <c r="C104" i="31" s="1"/>
  <c r="R103" i="31"/>
  <c r="L103" i="31"/>
  <c r="J103" i="31"/>
  <c r="K103" i="31" s="1"/>
  <c r="N103" i="31" s="1"/>
  <c r="H103" i="31"/>
  <c r="AE103" i="31" s="1"/>
  <c r="AF103" i="31" s="1"/>
  <c r="AG102" i="31"/>
  <c r="U102" i="31"/>
  <c r="S102" i="31"/>
  <c r="AI102" i="31" s="1"/>
  <c r="R102" i="31"/>
  <c r="AH102" i="31" s="1"/>
  <c r="L102" i="31"/>
  <c r="J102" i="31"/>
  <c r="K102" i="31" s="1"/>
  <c r="N102" i="31" s="1"/>
  <c r="H102" i="31"/>
  <c r="AE102" i="31" s="1"/>
  <c r="AH101" i="31"/>
  <c r="AG101" i="31"/>
  <c r="U101" i="31"/>
  <c r="S101" i="31"/>
  <c r="C102" i="31" s="1"/>
  <c r="R101" i="31"/>
  <c r="L101" i="31"/>
  <c r="J101" i="31"/>
  <c r="K101" i="31" s="1"/>
  <c r="N101" i="31" s="1"/>
  <c r="H101" i="31"/>
  <c r="AE101" i="31" s="1"/>
  <c r="AG100" i="31"/>
  <c r="U100" i="31"/>
  <c r="S100" i="31"/>
  <c r="AI100" i="31" s="1"/>
  <c r="R100" i="31"/>
  <c r="AH100" i="31" s="1"/>
  <c r="L100" i="31"/>
  <c r="J100" i="31"/>
  <c r="K100" i="31" s="1"/>
  <c r="N100" i="31" s="1"/>
  <c r="H100" i="31"/>
  <c r="AE100" i="31" s="1"/>
  <c r="AF100" i="31" s="1"/>
  <c r="AH99" i="31"/>
  <c r="AG99" i="31"/>
  <c r="U99" i="31"/>
  <c r="S99" i="31"/>
  <c r="C100" i="31" s="1"/>
  <c r="R99" i="31"/>
  <c r="L99" i="31"/>
  <c r="J99" i="31"/>
  <c r="K99" i="31" s="1"/>
  <c r="N99" i="31" s="1"/>
  <c r="H99" i="31"/>
  <c r="AE99" i="31" s="1"/>
  <c r="AG98" i="31"/>
  <c r="U98" i="31"/>
  <c r="S98" i="31"/>
  <c r="AI98" i="31" s="1"/>
  <c r="R98" i="31"/>
  <c r="AH98" i="31" s="1"/>
  <c r="L98" i="31"/>
  <c r="J98" i="31"/>
  <c r="K98" i="31" s="1"/>
  <c r="N98" i="31" s="1"/>
  <c r="H98" i="31"/>
  <c r="AE98" i="31" s="1"/>
  <c r="AH97" i="31"/>
  <c r="AG97" i="31"/>
  <c r="U97" i="31"/>
  <c r="S97" i="31"/>
  <c r="C98" i="31" s="1"/>
  <c r="R97" i="31"/>
  <c r="L97" i="31"/>
  <c r="J97" i="31"/>
  <c r="K97" i="31" s="1"/>
  <c r="N97" i="31" s="1"/>
  <c r="H97" i="31"/>
  <c r="AE97" i="31" s="1"/>
  <c r="AG96" i="31"/>
  <c r="U96" i="31"/>
  <c r="S96" i="31"/>
  <c r="AI96" i="31" s="1"/>
  <c r="R96" i="31"/>
  <c r="AH96" i="31" s="1"/>
  <c r="L96" i="31"/>
  <c r="J96" i="31"/>
  <c r="K96" i="31" s="1"/>
  <c r="N96" i="31" s="1"/>
  <c r="H96" i="31"/>
  <c r="AE96" i="31" s="1"/>
  <c r="AH95" i="31"/>
  <c r="AG95" i="31"/>
  <c r="U95" i="31"/>
  <c r="S95" i="31"/>
  <c r="C96" i="31" s="1"/>
  <c r="R95" i="31"/>
  <c r="L95" i="31"/>
  <c r="J95" i="31"/>
  <c r="K95" i="31" s="1"/>
  <c r="N95" i="31" s="1"/>
  <c r="H95" i="31"/>
  <c r="AE95" i="31" s="1"/>
  <c r="AF95" i="31" s="1"/>
  <c r="AG94" i="31"/>
  <c r="U94" i="31"/>
  <c r="S94" i="31"/>
  <c r="AI94" i="31" s="1"/>
  <c r="R94" i="31"/>
  <c r="AH94" i="31" s="1"/>
  <c r="L94" i="31"/>
  <c r="J94" i="31"/>
  <c r="K94" i="31" s="1"/>
  <c r="N94" i="31" s="1"/>
  <c r="H94" i="31"/>
  <c r="AE94" i="31" s="1"/>
  <c r="AH93" i="31"/>
  <c r="AG93" i="31"/>
  <c r="U93" i="31"/>
  <c r="S93" i="31"/>
  <c r="C94" i="31" s="1"/>
  <c r="R93" i="31"/>
  <c r="L93" i="31"/>
  <c r="J93" i="31"/>
  <c r="K93" i="31" s="1"/>
  <c r="N93" i="31" s="1"/>
  <c r="H93" i="31"/>
  <c r="AE93" i="31" s="1"/>
  <c r="AG92" i="31"/>
  <c r="U92" i="31"/>
  <c r="S92" i="31"/>
  <c r="AI92" i="31" s="1"/>
  <c r="R92" i="31"/>
  <c r="AH92" i="31" s="1"/>
  <c r="L92" i="31"/>
  <c r="J92" i="31"/>
  <c r="K92" i="31" s="1"/>
  <c r="N92" i="31" s="1"/>
  <c r="H92" i="31"/>
  <c r="AE92" i="31" s="1"/>
  <c r="AH91" i="31"/>
  <c r="AG91" i="31"/>
  <c r="U91" i="31"/>
  <c r="S91" i="31"/>
  <c r="C92" i="31" s="1"/>
  <c r="R91" i="31"/>
  <c r="L91" i="31"/>
  <c r="J91" i="31"/>
  <c r="K91" i="31" s="1"/>
  <c r="N91" i="31" s="1"/>
  <c r="H91" i="31"/>
  <c r="AE91" i="31" s="1"/>
  <c r="AG90" i="31"/>
  <c r="U90" i="31"/>
  <c r="S90" i="31"/>
  <c r="AI90" i="31" s="1"/>
  <c r="R90" i="31"/>
  <c r="AH90" i="31" s="1"/>
  <c r="L90" i="31"/>
  <c r="J90" i="31"/>
  <c r="K90" i="31" s="1"/>
  <c r="N90" i="31" s="1"/>
  <c r="H90" i="31"/>
  <c r="AE90" i="31" s="1"/>
  <c r="AH89" i="31"/>
  <c r="AG89" i="31"/>
  <c r="U89" i="31"/>
  <c r="S89" i="31"/>
  <c r="C90" i="31" s="1"/>
  <c r="R89" i="31"/>
  <c r="L89" i="31"/>
  <c r="J89" i="31"/>
  <c r="K89" i="31" s="1"/>
  <c r="N89" i="31" s="1"/>
  <c r="H89" i="31"/>
  <c r="AE89" i="31" s="1"/>
  <c r="AF89" i="31" s="1"/>
  <c r="AG88" i="31"/>
  <c r="U88" i="31"/>
  <c r="S88" i="31"/>
  <c r="AI88" i="31" s="1"/>
  <c r="R88" i="31"/>
  <c r="AH88" i="31" s="1"/>
  <c r="L88" i="31"/>
  <c r="J88" i="31"/>
  <c r="K88" i="31" s="1"/>
  <c r="N88" i="31" s="1"/>
  <c r="H88" i="31"/>
  <c r="AE88" i="31" s="1"/>
  <c r="AF88" i="31" s="1"/>
  <c r="AH87" i="31"/>
  <c r="AG87" i="31"/>
  <c r="U87" i="31"/>
  <c r="S87" i="31"/>
  <c r="C88" i="31" s="1"/>
  <c r="R87" i="31"/>
  <c r="L87" i="31"/>
  <c r="J87" i="31"/>
  <c r="K87" i="31" s="1"/>
  <c r="N87" i="31" s="1"/>
  <c r="H87" i="31"/>
  <c r="AE87" i="31" s="1"/>
  <c r="AF87" i="31" s="1"/>
  <c r="AG86" i="31"/>
  <c r="U86" i="31"/>
  <c r="S86" i="31"/>
  <c r="AI86" i="31" s="1"/>
  <c r="R86" i="31"/>
  <c r="AH86" i="31" s="1"/>
  <c r="L86" i="31"/>
  <c r="J86" i="31"/>
  <c r="K86" i="31" s="1"/>
  <c r="N86" i="31" s="1"/>
  <c r="H86" i="31"/>
  <c r="AE86" i="31" s="1"/>
  <c r="AH85" i="31"/>
  <c r="AG85" i="31"/>
  <c r="U85" i="31"/>
  <c r="S85" i="31"/>
  <c r="C86" i="31" s="1"/>
  <c r="R85" i="31"/>
  <c r="L85" i="31"/>
  <c r="J85" i="31"/>
  <c r="K85" i="31" s="1"/>
  <c r="N85" i="31" s="1"/>
  <c r="H85" i="31"/>
  <c r="AE85" i="31" s="1"/>
  <c r="AG84" i="31"/>
  <c r="U84" i="31"/>
  <c r="S84" i="31"/>
  <c r="AI84" i="31" s="1"/>
  <c r="R84" i="31"/>
  <c r="AH84" i="31" s="1"/>
  <c r="L84" i="31"/>
  <c r="J84" i="31"/>
  <c r="K84" i="31" s="1"/>
  <c r="N84" i="31" s="1"/>
  <c r="H84" i="31"/>
  <c r="AE84" i="31" s="1"/>
  <c r="AH83" i="31"/>
  <c r="AG83" i="31"/>
  <c r="U83" i="31"/>
  <c r="S83" i="31"/>
  <c r="C84" i="31" s="1"/>
  <c r="R83" i="31"/>
  <c r="L83" i="31"/>
  <c r="J83" i="31"/>
  <c r="K83" i="31" s="1"/>
  <c r="N83" i="31" s="1"/>
  <c r="H83" i="31"/>
  <c r="AE83" i="31" s="1"/>
  <c r="AF83" i="31" s="1"/>
  <c r="AG82" i="31"/>
  <c r="U82" i="31"/>
  <c r="S82" i="31"/>
  <c r="AI82" i="31" s="1"/>
  <c r="R82" i="31"/>
  <c r="AH82" i="31" s="1"/>
  <c r="L82" i="31"/>
  <c r="J82" i="31"/>
  <c r="K82" i="31" s="1"/>
  <c r="N82" i="31" s="1"/>
  <c r="H82" i="31"/>
  <c r="AE82" i="31" s="1"/>
  <c r="AH81" i="31"/>
  <c r="AG81" i="31"/>
  <c r="U81" i="31"/>
  <c r="S81" i="31"/>
  <c r="C82" i="31" s="1"/>
  <c r="R81" i="31"/>
  <c r="L81" i="31"/>
  <c r="J81" i="31"/>
  <c r="K81" i="31" s="1"/>
  <c r="N81" i="31" s="1"/>
  <c r="H81" i="31"/>
  <c r="AE81" i="31" s="1"/>
  <c r="AG80" i="31"/>
  <c r="U80" i="31"/>
  <c r="S80" i="31"/>
  <c r="AI80" i="31" s="1"/>
  <c r="R80" i="31"/>
  <c r="AH80" i="31" s="1"/>
  <c r="L80" i="31"/>
  <c r="J80" i="31"/>
  <c r="K80" i="31" s="1"/>
  <c r="N80" i="31" s="1"/>
  <c r="H80" i="31"/>
  <c r="AE80" i="31" s="1"/>
  <c r="AH79" i="31"/>
  <c r="AG79" i="31"/>
  <c r="U79" i="31"/>
  <c r="S79" i="31"/>
  <c r="C80" i="31" s="1"/>
  <c r="R79" i="31"/>
  <c r="L79" i="31"/>
  <c r="J79" i="31"/>
  <c r="K79" i="31" s="1"/>
  <c r="N79" i="31" s="1"/>
  <c r="H79" i="31"/>
  <c r="AE79" i="31" s="1"/>
  <c r="AF79" i="31" s="1"/>
  <c r="AG78" i="31"/>
  <c r="U78" i="31"/>
  <c r="S78" i="31"/>
  <c r="C79" i="31" s="1"/>
  <c r="R78" i="31"/>
  <c r="AH78" i="31" s="1"/>
  <c r="L78" i="31"/>
  <c r="J78" i="31"/>
  <c r="K78" i="31" s="1"/>
  <c r="N78" i="31" s="1"/>
  <c r="H78" i="31"/>
  <c r="AE78" i="31" s="1"/>
  <c r="AG77" i="31"/>
  <c r="U77" i="31"/>
  <c r="S77" i="31"/>
  <c r="C78" i="31" s="1"/>
  <c r="R77" i="31"/>
  <c r="AH77" i="31" s="1"/>
  <c r="L77" i="31"/>
  <c r="J77" i="31"/>
  <c r="K77" i="31" s="1"/>
  <c r="N77" i="31" s="1"/>
  <c r="H77" i="31"/>
  <c r="AE77" i="31" s="1"/>
  <c r="AG76" i="31"/>
  <c r="U76" i="31"/>
  <c r="S76" i="31"/>
  <c r="C77" i="31" s="1"/>
  <c r="R76" i="31"/>
  <c r="AH76" i="31" s="1"/>
  <c r="L76" i="31"/>
  <c r="J76" i="31"/>
  <c r="K76" i="31" s="1"/>
  <c r="N76" i="31" s="1"/>
  <c r="H76" i="31"/>
  <c r="AE76" i="31" s="1"/>
  <c r="AG75" i="31"/>
  <c r="U75" i="31"/>
  <c r="S75" i="31"/>
  <c r="C76" i="31" s="1"/>
  <c r="R75" i="31"/>
  <c r="AH75" i="31" s="1"/>
  <c r="L75" i="31"/>
  <c r="J75" i="31"/>
  <c r="K75" i="31" s="1"/>
  <c r="N75" i="31" s="1"/>
  <c r="H75" i="31"/>
  <c r="AE75" i="31" s="1"/>
  <c r="AG74" i="31"/>
  <c r="U74" i="31"/>
  <c r="S74" i="31"/>
  <c r="C75" i="31" s="1"/>
  <c r="R74" i="31"/>
  <c r="AH74" i="31" s="1"/>
  <c r="L74" i="31"/>
  <c r="J74" i="31"/>
  <c r="K74" i="31" s="1"/>
  <c r="N74" i="31" s="1"/>
  <c r="H74" i="31"/>
  <c r="AE74" i="31" s="1"/>
  <c r="AG73" i="31"/>
  <c r="U73" i="31"/>
  <c r="S73" i="31"/>
  <c r="AF73" i="31" s="1"/>
  <c r="R73" i="31"/>
  <c r="AH73" i="31" s="1"/>
  <c r="L73" i="31"/>
  <c r="J73" i="31"/>
  <c r="K73" i="31" s="1"/>
  <c r="N73" i="31" s="1"/>
  <c r="H73" i="31"/>
  <c r="AE73" i="31" s="1"/>
  <c r="AG72" i="31"/>
  <c r="U72" i="31"/>
  <c r="S72" i="31"/>
  <c r="C73" i="31" s="1"/>
  <c r="R72" i="31"/>
  <c r="AH72" i="31" s="1"/>
  <c r="L72" i="31"/>
  <c r="J72" i="31"/>
  <c r="K72" i="31" s="1"/>
  <c r="N72" i="31" s="1"/>
  <c r="H72" i="31"/>
  <c r="AE72" i="31" s="1"/>
  <c r="AG71" i="31"/>
  <c r="U71" i="31"/>
  <c r="S71" i="31"/>
  <c r="C72" i="31" s="1"/>
  <c r="R71" i="31"/>
  <c r="AH71" i="31" s="1"/>
  <c r="L71" i="31"/>
  <c r="J71" i="31"/>
  <c r="K71" i="31" s="1"/>
  <c r="N71" i="31" s="1"/>
  <c r="H71" i="31"/>
  <c r="AE71" i="31" s="1"/>
  <c r="AG70" i="31"/>
  <c r="U70" i="31"/>
  <c r="S70" i="31"/>
  <c r="C71" i="31" s="1"/>
  <c r="R70" i="31"/>
  <c r="AH70" i="31" s="1"/>
  <c r="L70" i="31"/>
  <c r="J70" i="31"/>
  <c r="K70" i="31" s="1"/>
  <c r="N70" i="31" s="1"/>
  <c r="H70" i="31"/>
  <c r="AE70" i="31" s="1"/>
  <c r="AG69" i="31"/>
  <c r="U69" i="31"/>
  <c r="S69" i="31"/>
  <c r="C70" i="31" s="1"/>
  <c r="R69" i="31"/>
  <c r="AH69" i="31" s="1"/>
  <c r="L69" i="31"/>
  <c r="J69" i="31"/>
  <c r="K69" i="31" s="1"/>
  <c r="N69" i="31" s="1"/>
  <c r="H69" i="31"/>
  <c r="AE69" i="31" s="1"/>
  <c r="AG68" i="31"/>
  <c r="U68" i="31"/>
  <c r="S68" i="31"/>
  <c r="C69" i="31" s="1"/>
  <c r="R68" i="31"/>
  <c r="AH68" i="31" s="1"/>
  <c r="L68" i="31"/>
  <c r="K68" i="31"/>
  <c r="N68" i="31" s="1"/>
  <c r="J68" i="31"/>
  <c r="H68" i="31"/>
  <c r="AE68" i="31" s="1"/>
  <c r="AH67" i="31"/>
  <c r="AG67" i="31"/>
  <c r="AE67" i="31"/>
  <c r="U67" i="31"/>
  <c r="S67" i="31"/>
  <c r="AI67" i="31" s="1"/>
  <c r="R67" i="31"/>
  <c r="L67" i="31"/>
  <c r="J67" i="31"/>
  <c r="K67" i="31" s="1"/>
  <c r="N67" i="31" s="1"/>
  <c r="H67" i="31"/>
  <c r="AG66" i="31"/>
  <c r="U66" i="31"/>
  <c r="S66" i="31"/>
  <c r="R66" i="31"/>
  <c r="L66" i="31"/>
  <c r="K66" i="31"/>
  <c r="N66" i="31" s="1"/>
  <c r="J66" i="31"/>
  <c r="H66" i="31"/>
  <c r="AE66" i="31" s="1"/>
  <c r="AG65" i="31"/>
  <c r="U65" i="31"/>
  <c r="S65" i="31"/>
  <c r="C66" i="31" s="1"/>
  <c r="R65" i="31"/>
  <c r="L65" i="31"/>
  <c r="J65" i="31"/>
  <c r="H65" i="31"/>
  <c r="AG64" i="31"/>
  <c r="U64" i="31"/>
  <c r="S64" i="31"/>
  <c r="R64" i="31"/>
  <c r="L64" i="31"/>
  <c r="K64" i="31"/>
  <c r="N64" i="31" s="1"/>
  <c r="J64" i="31"/>
  <c r="H64" i="31"/>
  <c r="AE64" i="31" s="1"/>
  <c r="AG63" i="31"/>
  <c r="AE63" i="31"/>
  <c r="U63" i="31"/>
  <c r="S63" i="31"/>
  <c r="C64" i="31" s="1"/>
  <c r="R63" i="31"/>
  <c r="L63" i="31"/>
  <c r="J63" i="31"/>
  <c r="H63" i="31"/>
  <c r="AG62" i="31"/>
  <c r="U62" i="31"/>
  <c r="S62" i="31"/>
  <c r="R62" i="31"/>
  <c r="L62" i="31"/>
  <c r="K62" i="31"/>
  <c r="N62" i="31" s="1"/>
  <c r="J62" i="31"/>
  <c r="H62" i="31"/>
  <c r="AE62" i="31" s="1"/>
  <c r="AG61" i="31"/>
  <c r="U61" i="31"/>
  <c r="S61" i="31"/>
  <c r="C62" i="31" s="1"/>
  <c r="R61" i="31"/>
  <c r="L61" i="31"/>
  <c r="J61" i="31"/>
  <c r="H61" i="31"/>
  <c r="AG60" i="31"/>
  <c r="U60" i="31"/>
  <c r="S60" i="31"/>
  <c r="R60" i="31"/>
  <c r="L60" i="31"/>
  <c r="K60" i="31"/>
  <c r="N60" i="31" s="1"/>
  <c r="J60" i="31"/>
  <c r="H60" i="31"/>
  <c r="AE60" i="31" s="1"/>
  <c r="AG59" i="31"/>
  <c r="U59" i="31"/>
  <c r="S59" i="31"/>
  <c r="R59" i="31"/>
  <c r="L59" i="31"/>
  <c r="K59" i="31"/>
  <c r="N59" i="31" s="1"/>
  <c r="J59" i="31"/>
  <c r="H59" i="31"/>
  <c r="AE59" i="31" s="1"/>
  <c r="AH58" i="31"/>
  <c r="AG58" i="31"/>
  <c r="AE58" i="31"/>
  <c r="K58" i="31"/>
  <c r="AP57" i="31"/>
  <c r="AL57" i="31"/>
  <c r="AH57" i="31"/>
  <c r="AG57" i="31"/>
  <c r="AF57" i="31"/>
  <c r="AS57" i="31" s="1"/>
  <c r="AE57" i="31"/>
  <c r="K57" i="31"/>
  <c r="AH56" i="31"/>
  <c r="AG56" i="31"/>
  <c r="AE56" i="31"/>
  <c r="AF56" i="31" s="1"/>
  <c r="K56" i="31"/>
  <c r="AJ55" i="31"/>
  <c r="AH55" i="31"/>
  <c r="AG55" i="31"/>
  <c r="AF55" i="31"/>
  <c r="AE55" i="31"/>
  <c r="K55" i="31"/>
  <c r="AQ54" i="31"/>
  <c r="AO54" i="31"/>
  <c r="AH54" i="31"/>
  <c r="AG54" i="31"/>
  <c r="AE54" i="31"/>
  <c r="AF54" i="31" s="1"/>
  <c r="K54" i="31"/>
  <c r="AR53" i="31"/>
  <c r="AP53" i="31"/>
  <c r="AJ53" i="31"/>
  <c r="AH53" i="31"/>
  <c r="AG53" i="31"/>
  <c r="AF53" i="31"/>
  <c r="AE53" i="31"/>
  <c r="K53" i="31"/>
  <c r="AQ52" i="31"/>
  <c r="AH52" i="31"/>
  <c r="AG52" i="31"/>
  <c r="AE52" i="31"/>
  <c r="AF52" i="31" s="1"/>
  <c r="K52" i="31"/>
  <c r="AR51" i="31"/>
  <c r="AJ51" i="31"/>
  <c r="AH51" i="31"/>
  <c r="AG51" i="31"/>
  <c r="AF51" i="31"/>
  <c r="AE51" i="31"/>
  <c r="K51" i="31"/>
  <c r="AK50" i="31"/>
  <c r="AH50" i="31"/>
  <c r="AG50" i="31"/>
  <c r="AE50" i="31"/>
  <c r="AF50" i="31" s="1"/>
  <c r="K50" i="31"/>
  <c r="AH49" i="31"/>
  <c r="AG49" i="31"/>
  <c r="AF49" i="31"/>
  <c r="AL49" i="31" s="1"/>
  <c r="AE49" i="31"/>
  <c r="K49" i="31"/>
  <c r="AH48" i="31"/>
  <c r="AG48" i="31"/>
  <c r="AE48" i="31"/>
  <c r="K48" i="31"/>
  <c r="AR47" i="31"/>
  <c r="AP47" i="31"/>
  <c r="AN47" i="31"/>
  <c r="AJ47" i="31"/>
  <c r="AH47" i="31"/>
  <c r="AG47" i="31"/>
  <c r="AF47" i="31"/>
  <c r="AE47" i="31"/>
  <c r="K47" i="31"/>
  <c r="AQ46" i="31"/>
  <c r="AO46" i="31"/>
  <c r="AH46" i="31"/>
  <c r="AG46" i="31"/>
  <c r="AE46" i="31"/>
  <c r="AF46" i="31" s="1"/>
  <c r="K46" i="31"/>
  <c r="AH45" i="31"/>
  <c r="AG45" i="31"/>
  <c r="AE45" i="31"/>
  <c r="AF45" i="31" s="1"/>
  <c r="AL45" i="31" s="1"/>
  <c r="K45" i="31"/>
  <c r="AH44" i="31"/>
  <c r="AG44" i="31"/>
  <c r="AF44" i="31"/>
  <c r="AJ44" i="31" s="1"/>
  <c r="AE44" i="31"/>
  <c r="K44" i="31"/>
  <c r="AH43" i="31"/>
  <c r="AG43" i="31"/>
  <c r="AE43" i="31"/>
  <c r="K43" i="31"/>
  <c r="AL42" i="31"/>
  <c r="AH42" i="31"/>
  <c r="AG42" i="31"/>
  <c r="AE42" i="31"/>
  <c r="AF42" i="31" s="1"/>
  <c r="K42" i="31"/>
  <c r="AH41" i="31"/>
  <c r="AG41" i="31"/>
  <c r="AE41" i="31"/>
  <c r="AF41" i="31" s="1"/>
  <c r="K41" i="31"/>
  <c r="AJ40" i="31"/>
  <c r="AH40" i="31"/>
  <c r="AG40" i="31"/>
  <c r="AF40" i="31"/>
  <c r="AE40" i="31"/>
  <c r="K40" i="31"/>
  <c r="AH39" i="31"/>
  <c r="AG39" i="31"/>
  <c r="AE39" i="31"/>
  <c r="AF39" i="31" s="1"/>
  <c r="K39" i="31"/>
  <c r="AP38" i="31"/>
  <c r="AH38" i="31"/>
  <c r="AG38" i="31"/>
  <c r="AE38" i="31"/>
  <c r="AF38" i="31" s="1"/>
  <c r="K38" i="31"/>
  <c r="AN37" i="31"/>
  <c r="AM37" i="31"/>
  <c r="AH37" i="31"/>
  <c r="AG37" i="31"/>
  <c r="AF37" i="31"/>
  <c r="AQ37" i="31" s="1"/>
  <c r="AE37" i="31"/>
  <c r="K37" i="31"/>
  <c r="AH36" i="31"/>
  <c r="AG36" i="31"/>
  <c r="AF36" i="31" s="1"/>
  <c r="AE36" i="31"/>
  <c r="K36" i="31"/>
  <c r="AS35" i="31"/>
  <c r="AK35" i="31"/>
  <c r="AH35" i="31"/>
  <c r="AG35" i="31"/>
  <c r="AE35" i="31"/>
  <c r="AF35" i="31" s="1"/>
  <c r="K35" i="31"/>
  <c r="AQ34" i="31"/>
  <c r="AH34" i="31"/>
  <c r="AG34" i="31"/>
  <c r="AE34" i="31"/>
  <c r="AF34" i="31" s="1"/>
  <c r="K34" i="31"/>
  <c r="AH33" i="31"/>
  <c r="AG33" i="31"/>
  <c r="AE33" i="31"/>
  <c r="AF33" i="31" s="1"/>
  <c r="K33" i="31"/>
  <c r="AH32" i="31"/>
  <c r="AG32" i="31"/>
  <c r="AF32" i="31"/>
  <c r="AO32" i="31" s="1"/>
  <c r="AE32" i="31"/>
  <c r="K32" i="31"/>
  <c r="AH31" i="31"/>
  <c r="AG31" i="31"/>
  <c r="AE31" i="31"/>
  <c r="K31" i="31"/>
  <c r="AH30" i="31"/>
  <c r="AG30" i="31"/>
  <c r="AE30" i="31"/>
  <c r="AF30" i="31" s="1"/>
  <c r="K30" i="31"/>
  <c r="AH29" i="31"/>
  <c r="AG29" i="31"/>
  <c r="AE29" i="31"/>
  <c r="AF29" i="31" s="1"/>
  <c r="K29" i="31"/>
  <c r="AH28" i="31"/>
  <c r="AG28" i="31"/>
  <c r="AF28" i="31"/>
  <c r="AQ28" i="31" s="1"/>
  <c r="AE28" i="31"/>
  <c r="K28" i="31"/>
  <c r="AH27" i="31"/>
  <c r="AG27" i="31"/>
  <c r="AE27" i="31"/>
  <c r="AF27" i="31" s="1"/>
  <c r="K27" i="31"/>
  <c r="AP26" i="31"/>
  <c r="AL26" i="31"/>
  <c r="AH26" i="31"/>
  <c r="AG26" i="31"/>
  <c r="AF26" i="31"/>
  <c r="AS26" i="31" s="1"/>
  <c r="AE26" i="31"/>
  <c r="K26" i="31"/>
  <c r="AH25" i="31"/>
  <c r="AG25" i="31"/>
  <c r="AE25" i="31"/>
  <c r="AF25" i="31" s="1"/>
  <c r="K25" i="31"/>
  <c r="AH24" i="31"/>
  <c r="AG24" i="31"/>
  <c r="AF24" i="31"/>
  <c r="AQ24" i="31" s="1"/>
  <c r="AE24" i="31"/>
  <c r="K24" i="31"/>
  <c r="AH23" i="31"/>
  <c r="AG23" i="31"/>
  <c r="AE23" i="31"/>
  <c r="AF23" i="31" s="1"/>
  <c r="K23" i="31"/>
  <c r="AP22" i="31"/>
  <c r="AL22" i="31"/>
  <c r="AH22" i="31"/>
  <c r="AG22" i="31"/>
  <c r="AF22" i="31"/>
  <c r="AS22" i="31" s="1"/>
  <c r="AE22" i="31"/>
  <c r="K22" i="31"/>
  <c r="AH21" i="31"/>
  <c r="AG21" i="31"/>
  <c r="AE21" i="31"/>
  <c r="AF21" i="31" s="1"/>
  <c r="K21" i="31"/>
  <c r="AH20" i="31"/>
  <c r="AG20" i="31"/>
  <c r="AF20" i="31"/>
  <c r="AQ20" i="31" s="1"/>
  <c r="AE20" i="31"/>
  <c r="K20" i="31"/>
  <c r="AH19" i="31"/>
  <c r="AG19" i="31"/>
  <c r="AE19" i="31"/>
  <c r="AF19" i="31" s="1"/>
  <c r="K19" i="31"/>
  <c r="AP18" i="31"/>
  <c r="AL18" i="31"/>
  <c r="AH18" i="31"/>
  <c r="AG18" i="31"/>
  <c r="AF18" i="31"/>
  <c r="AS18" i="31" s="1"/>
  <c r="AE18" i="31"/>
  <c r="K18" i="31"/>
  <c r="AH17" i="31"/>
  <c r="AG17" i="31"/>
  <c r="AE17" i="31"/>
  <c r="AF17" i="31" s="1"/>
  <c r="K17" i="31"/>
  <c r="AG16" i="31"/>
  <c r="AF16" i="31"/>
  <c r="AQ16" i="31" s="1"/>
  <c r="AE16" i="31"/>
  <c r="R16" i="31"/>
  <c r="AH16" i="31" s="1"/>
  <c r="K16" i="31"/>
  <c r="AP15" i="31"/>
  <c r="AL15" i="31"/>
  <c r="AH15" i="31"/>
  <c r="AG15" i="31"/>
  <c r="AF15" i="31"/>
  <c r="AS15" i="31" s="1"/>
  <c r="AE15" i="31"/>
  <c r="R15" i="31"/>
  <c r="K15" i="31"/>
  <c r="AH14" i="31"/>
  <c r="AG14" i="31"/>
  <c r="AF14" i="31"/>
  <c r="AQ14" i="31" s="1"/>
  <c r="AE14" i="31"/>
  <c r="K14" i="31"/>
  <c r="AG13" i="31"/>
  <c r="AE13" i="31"/>
  <c r="AF13" i="31" s="1"/>
  <c r="R13" i="31"/>
  <c r="AH13" i="31" s="1"/>
  <c r="K13" i="31"/>
  <c r="AG12" i="31"/>
  <c r="AE12" i="31"/>
  <c r="AF12" i="31" s="1"/>
  <c r="R12" i="31"/>
  <c r="AH12" i="31" s="1"/>
  <c r="K12" i="31"/>
  <c r="AH11" i="31"/>
  <c r="AG11" i="31"/>
  <c r="AE11" i="31"/>
  <c r="AF11" i="31" s="1"/>
  <c r="K11" i="31"/>
  <c r="AP10" i="31"/>
  <c r="AL10" i="31"/>
  <c r="AH10" i="31"/>
  <c r="AG10" i="31"/>
  <c r="AF10" i="31"/>
  <c r="AS10" i="31" s="1"/>
  <c r="AE10" i="31"/>
  <c r="K10" i="31"/>
  <c r="AH9" i="31"/>
  <c r="AG9" i="31"/>
  <c r="AE9" i="31"/>
  <c r="AF9" i="31" s="1"/>
  <c r="L9" i="31"/>
  <c r="K9" i="31"/>
  <c r="M2" i="31"/>
  <c r="AG108" i="30"/>
  <c r="U108" i="30"/>
  <c r="S108" i="30"/>
  <c r="R108" i="30"/>
  <c r="L108" i="30"/>
  <c r="J108" i="30"/>
  <c r="K108" i="30" s="1"/>
  <c r="N108" i="30" s="1"/>
  <c r="H108" i="30"/>
  <c r="AE108" i="30" s="1"/>
  <c r="AF108" i="30" s="1"/>
  <c r="AH107" i="30"/>
  <c r="AI107" i="30" s="1"/>
  <c r="AG107" i="30"/>
  <c r="U107" i="30"/>
  <c r="S107" i="30"/>
  <c r="C108" i="30" s="1"/>
  <c r="R2" i="30" s="1"/>
  <c r="R107" i="30"/>
  <c r="L107" i="30"/>
  <c r="J107" i="30"/>
  <c r="K107" i="30" s="1"/>
  <c r="N107" i="30" s="1"/>
  <c r="H107" i="30"/>
  <c r="AE107" i="30" s="1"/>
  <c r="AF107" i="30" s="1"/>
  <c r="AG106" i="30"/>
  <c r="U106" i="30"/>
  <c r="S106" i="30"/>
  <c r="AF106" i="30" s="1"/>
  <c r="R106" i="30"/>
  <c r="AH106" i="30" s="1"/>
  <c r="L106" i="30"/>
  <c r="J106" i="30"/>
  <c r="K106" i="30" s="1"/>
  <c r="N106" i="30" s="1"/>
  <c r="H106" i="30"/>
  <c r="AE106" i="30" s="1"/>
  <c r="AH105" i="30"/>
  <c r="AG105" i="30"/>
  <c r="U105" i="30"/>
  <c r="S105" i="30"/>
  <c r="C106" i="30" s="1"/>
  <c r="R105" i="30"/>
  <c r="L105" i="30"/>
  <c r="J105" i="30"/>
  <c r="K105" i="30" s="1"/>
  <c r="N105" i="30" s="1"/>
  <c r="H105" i="30"/>
  <c r="AE105" i="30" s="1"/>
  <c r="AF105" i="30" s="1"/>
  <c r="AG104" i="30"/>
  <c r="U104" i="30"/>
  <c r="S104" i="30"/>
  <c r="C105" i="30" s="1"/>
  <c r="R104" i="30"/>
  <c r="AH104" i="30" s="1"/>
  <c r="L104" i="30"/>
  <c r="J104" i="30"/>
  <c r="K104" i="30" s="1"/>
  <c r="N104" i="30" s="1"/>
  <c r="H104" i="30"/>
  <c r="AE104" i="30" s="1"/>
  <c r="AF104" i="30" s="1"/>
  <c r="AH103" i="30"/>
  <c r="AG103" i="30"/>
  <c r="U103" i="30"/>
  <c r="S103" i="30"/>
  <c r="C104" i="30" s="1"/>
  <c r="R103" i="30"/>
  <c r="L103" i="30"/>
  <c r="J103" i="30"/>
  <c r="K103" i="30" s="1"/>
  <c r="N103" i="30" s="1"/>
  <c r="H103" i="30"/>
  <c r="AE103" i="30" s="1"/>
  <c r="AF103" i="30" s="1"/>
  <c r="AG102" i="30"/>
  <c r="AF102" i="30"/>
  <c r="U102" i="30"/>
  <c r="S102" i="30"/>
  <c r="C103" i="30" s="1"/>
  <c r="R102" i="30"/>
  <c r="AH102" i="30" s="1"/>
  <c r="L102" i="30"/>
  <c r="J102" i="30"/>
  <c r="K102" i="30" s="1"/>
  <c r="N102" i="30" s="1"/>
  <c r="H102" i="30"/>
  <c r="AE102" i="30" s="1"/>
  <c r="AH101" i="30"/>
  <c r="AG101" i="30"/>
  <c r="U101" i="30"/>
  <c r="S101" i="30"/>
  <c r="C102" i="30" s="1"/>
  <c r="R101" i="30"/>
  <c r="L101" i="30"/>
  <c r="J101" i="30"/>
  <c r="K101" i="30" s="1"/>
  <c r="N101" i="30" s="1"/>
  <c r="H101" i="30"/>
  <c r="AE101" i="30" s="1"/>
  <c r="AF101" i="30" s="1"/>
  <c r="AG100" i="30"/>
  <c r="U100" i="30"/>
  <c r="S100" i="30"/>
  <c r="C101" i="30" s="1"/>
  <c r="R100" i="30"/>
  <c r="AH100" i="30" s="1"/>
  <c r="L100" i="30"/>
  <c r="J100" i="30"/>
  <c r="K100" i="30" s="1"/>
  <c r="N100" i="30" s="1"/>
  <c r="H100" i="30"/>
  <c r="AE100" i="30" s="1"/>
  <c r="AH99" i="30"/>
  <c r="AG99" i="30"/>
  <c r="U99" i="30"/>
  <c r="S99" i="30"/>
  <c r="C100" i="30" s="1"/>
  <c r="R99" i="30"/>
  <c r="L99" i="30"/>
  <c r="J99" i="30"/>
  <c r="K99" i="30" s="1"/>
  <c r="N99" i="30" s="1"/>
  <c r="H99" i="30"/>
  <c r="AE99" i="30" s="1"/>
  <c r="AG98" i="30"/>
  <c r="U98" i="30"/>
  <c r="S98" i="30"/>
  <c r="C99" i="30" s="1"/>
  <c r="R98" i="30"/>
  <c r="AH98" i="30" s="1"/>
  <c r="L98" i="30"/>
  <c r="J98" i="30"/>
  <c r="K98" i="30" s="1"/>
  <c r="N98" i="30" s="1"/>
  <c r="H98" i="30"/>
  <c r="AE98" i="30" s="1"/>
  <c r="AH97" i="30"/>
  <c r="AG97" i="30"/>
  <c r="U97" i="30"/>
  <c r="S97" i="30"/>
  <c r="C98" i="30" s="1"/>
  <c r="R97" i="30"/>
  <c r="L97" i="30"/>
  <c r="J97" i="30"/>
  <c r="K97" i="30" s="1"/>
  <c r="N97" i="30" s="1"/>
  <c r="H97" i="30"/>
  <c r="AE97" i="30" s="1"/>
  <c r="AF97" i="30" s="1"/>
  <c r="AG96" i="30"/>
  <c r="U96" i="30"/>
  <c r="S96" i="30"/>
  <c r="C97" i="30" s="1"/>
  <c r="R96" i="30"/>
  <c r="AH96" i="30" s="1"/>
  <c r="L96" i="30"/>
  <c r="J96" i="30"/>
  <c r="K96" i="30" s="1"/>
  <c r="N96" i="30" s="1"/>
  <c r="H96" i="30"/>
  <c r="AE96" i="30" s="1"/>
  <c r="AH95" i="30"/>
  <c r="AG95" i="30"/>
  <c r="U95" i="30"/>
  <c r="S95" i="30"/>
  <c r="C96" i="30" s="1"/>
  <c r="R95" i="30"/>
  <c r="L95" i="30"/>
  <c r="J95" i="30"/>
  <c r="K95" i="30" s="1"/>
  <c r="N95" i="30" s="1"/>
  <c r="H95" i="30"/>
  <c r="AE95" i="30" s="1"/>
  <c r="AG94" i="30"/>
  <c r="U94" i="30"/>
  <c r="S94" i="30"/>
  <c r="C95" i="30" s="1"/>
  <c r="R94" i="30"/>
  <c r="AH94" i="30" s="1"/>
  <c r="L94" i="30"/>
  <c r="J94" i="30"/>
  <c r="K94" i="30" s="1"/>
  <c r="N94" i="30" s="1"/>
  <c r="H94" i="30"/>
  <c r="AE94" i="30" s="1"/>
  <c r="AH93" i="30"/>
  <c r="AG93" i="30"/>
  <c r="U93" i="30"/>
  <c r="S93" i="30"/>
  <c r="C94" i="30" s="1"/>
  <c r="R93" i="30"/>
  <c r="L93" i="30"/>
  <c r="J93" i="30"/>
  <c r="K93" i="30" s="1"/>
  <c r="N93" i="30" s="1"/>
  <c r="H93" i="30"/>
  <c r="AE93" i="30" s="1"/>
  <c r="AF93" i="30" s="1"/>
  <c r="AG92" i="30"/>
  <c r="U92" i="30"/>
  <c r="S92" i="30"/>
  <c r="C93" i="30" s="1"/>
  <c r="R92" i="30"/>
  <c r="AH92" i="30" s="1"/>
  <c r="L92" i="30"/>
  <c r="J92" i="30"/>
  <c r="K92" i="30" s="1"/>
  <c r="N92" i="30" s="1"/>
  <c r="H92" i="30"/>
  <c r="AE92" i="30" s="1"/>
  <c r="AH91" i="30"/>
  <c r="AG91" i="30"/>
  <c r="U91" i="30"/>
  <c r="S91" i="30"/>
  <c r="C92" i="30" s="1"/>
  <c r="R91" i="30"/>
  <c r="L91" i="30"/>
  <c r="J91" i="30"/>
  <c r="K91" i="30" s="1"/>
  <c r="N91" i="30" s="1"/>
  <c r="H91" i="30"/>
  <c r="AE91" i="30" s="1"/>
  <c r="AG90" i="30"/>
  <c r="U90" i="30"/>
  <c r="S90" i="30"/>
  <c r="AF90" i="30" s="1"/>
  <c r="R90" i="30"/>
  <c r="AH90" i="30" s="1"/>
  <c r="L90" i="30"/>
  <c r="J90" i="30"/>
  <c r="K90" i="30" s="1"/>
  <c r="N90" i="30" s="1"/>
  <c r="H90" i="30"/>
  <c r="AE90" i="30" s="1"/>
  <c r="AH89" i="30"/>
  <c r="AG89" i="30"/>
  <c r="U89" i="30"/>
  <c r="S89" i="30"/>
  <c r="C90" i="30" s="1"/>
  <c r="R89" i="30"/>
  <c r="L89" i="30"/>
  <c r="J89" i="30"/>
  <c r="K89" i="30" s="1"/>
  <c r="N89" i="30" s="1"/>
  <c r="H89" i="30"/>
  <c r="AE89" i="30" s="1"/>
  <c r="AF89" i="30" s="1"/>
  <c r="AG88" i="30"/>
  <c r="U88" i="30"/>
  <c r="S88" i="30"/>
  <c r="C89" i="30" s="1"/>
  <c r="R88" i="30"/>
  <c r="AH88" i="30" s="1"/>
  <c r="L88" i="30"/>
  <c r="J88" i="30"/>
  <c r="K88" i="30" s="1"/>
  <c r="N88" i="30" s="1"/>
  <c r="H88" i="30"/>
  <c r="AE88" i="30" s="1"/>
  <c r="AF88" i="30" s="1"/>
  <c r="AH87" i="30"/>
  <c r="AG87" i="30"/>
  <c r="U87" i="30"/>
  <c r="S87" i="30"/>
  <c r="C88" i="30" s="1"/>
  <c r="R87" i="30"/>
  <c r="L87" i="30"/>
  <c r="J87" i="30"/>
  <c r="K87" i="30" s="1"/>
  <c r="N87" i="30" s="1"/>
  <c r="H87" i="30"/>
  <c r="AE87" i="30" s="1"/>
  <c r="AG86" i="30"/>
  <c r="U86" i="30"/>
  <c r="S86" i="30"/>
  <c r="C87" i="30" s="1"/>
  <c r="R86" i="30"/>
  <c r="AH86" i="30" s="1"/>
  <c r="L86" i="30"/>
  <c r="J86" i="30"/>
  <c r="K86" i="30" s="1"/>
  <c r="N86" i="30" s="1"/>
  <c r="H86" i="30"/>
  <c r="AE86" i="30" s="1"/>
  <c r="AH85" i="30"/>
  <c r="AG85" i="30"/>
  <c r="U85" i="30"/>
  <c r="S85" i="30"/>
  <c r="C86" i="30" s="1"/>
  <c r="R85" i="30"/>
  <c r="L85" i="30"/>
  <c r="J85" i="30"/>
  <c r="K85" i="30" s="1"/>
  <c r="N85" i="30" s="1"/>
  <c r="H85" i="30"/>
  <c r="AE85" i="30" s="1"/>
  <c r="AG84" i="30"/>
  <c r="U84" i="30"/>
  <c r="S84" i="30"/>
  <c r="C85" i="30" s="1"/>
  <c r="R84" i="30"/>
  <c r="AH84" i="30" s="1"/>
  <c r="L84" i="30"/>
  <c r="J84" i="30"/>
  <c r="K84" i="30" s="1"/>
  <c r="N84" i="30" s="1"/>
  <c r="H84" i="30"/>
  <c r="AE84" i="30" s="1"/>
  <c r="AG83" i="30"/>
  <c r="U83" i="30"/>
  <c r="S83" i="30"/>
  <c r="C84" i="30" s="1"/>
  <c r="R83" i="30"/>
  <c r="AH83" i="30" s="1"/>
  <c r="L83" i="30"/>
  <c r="J83" i="30"/>
  <c r="K83" i="30" s="1"/>
  <c r="N83" i="30" s="1"/>
  <c r="H83" i="30"/>
  <c r="AE83" i="30" s="1"/>
  <c r="AG82" i="30"/>
  <c r="U82" i="30"/>
  <c r="S82" i="30"/>
  <c r="C83" i="30" s="1"/>
  <c r="R82" i="30"/>
  <c r="AH82" i="30" s="1"/>
  <c r="L82" i="30"/>
  <c r="J82" i="30"/>
  <c r="K82" i="30" s="1"/>
  <c r="N82" i="30" s="1"/>
  <c r="H82" i="30"/>
  <c r="AE82" i="30" s="1"/>
  <c r="AF82" i="30" s="1"/>
  <c r="AG81" i="30"/>
  <c r="AF81" i="30"/>
  <c r="U81" i="30"/>
  <c r="S81" i="30"/>
  <c r="C82" i="30" s="1"/>
  <c r="R81" i="30"/>
  <c r="AH81" i="30" s="1"/>
  <c r="L81" i="30"/>
  <c r="J81" i="30"/>
  <c r="K81" i="30" s="1"/>
  <c r="N81" i="30" s="1"/>
  <c r="H81" i="30"/>
  <c r="AE81" i="30" s="1"/>
  <c r="AG80" i="30"/>
  <c r="U80" i="30"/>
  <c r="S80" i="30"/>
  <c r="C81" i="30" s="1"/>
  <c r="R80" i="30"/>
  <c r="AH80" i="30" s="1"/>
  <c r="L80" i="30"/>
  <c r="J80" i="30"/>
  <c r="K80" i="30" s="1"/>
  <c r="N80" i="30" s="1"/>
  <c r="H80" i="30"/>
  <c r="AE80" i="30" s="1"/>
  <c r="AG79" i="30"/>
  <c r="U79" i="30"/>
  <c r="S79" i="30"/>
  <c r="C80" i="30" s="1"/>
  <c r="R79" i="30"/>
  <c r="AH79" i="30" s="1"/>
  <c r="L79" i="30"/>
  <c r="J79" i="30"/>
  <c r="K79" i="30" s="1"/>
  <c r="N79" i="30" s="1"/>
  <c r="H79" i="30"/>
  <c r="AE79" i="30" s="1"/>
  <c r="AG78" i="30"/>
  <c r="U78" i="30"/>
  <c r="S78" i="30"/>
  <c r="C79" i="30" s="1"/>
  <c r="R78" i="30"/>
  <c r="AH78" i="30" s="1"/>
  <c r="L78" i="30"/>
  <c r="J78" i="30"/>
  <c r="K78" i="30" s="1"/>
  <c r="N78" i="30" s="1"/>
  <c r="H78" i="30"/>
  <c r="AE78" i="30" s="1"/>
  <c r="AG77" i="30"/>
  <c r="U77" i="30"/>
  <c r="S77" i="30"/>
  <c r="AF77" i="30" s="1"/>
  <c r="R77" i="30"/>
  <c r="AH77" i="30" s="1"/>
  <c r="L77" i="30"/>
  <c r="J77" i="30"/>
  <c r="K77" i="30" s="1"/>
  <c r="N77" i="30" s="1"/>
  <c r="H77" i="30"/>
  <c r="AE77" i="30" s="1"/>
  <c r="AG76" i="30"/>
  <c r="U76" i="30"/>
  <c r="S76" i="30"/>
  <c r="C77" i="30" s="1"/>
  <c r="R76" i="30"/>
  <c r="AH76" i="30" s="1"/>
  <c r="L76" i="30"/>
  <c r="J76" i="30"/>
  <c r="K76" i="30" s="1"/>
  <c r="N76" i="30" s="1"/>
  <c r="H76" i="30"/>
  <c r="AE76" i="30" s="1"/>
  <c r="AG75" i="30"/>
  <c r="U75" i="30"/>
  <c r="S75" i="30"/>
  <c r="C76" i="30" s="1"/>
  <c r="R75" i="30"/>
  <c r="AH75" i="30" s="1"/>
  <c r="L75" i="30"/>
  <c r="J75" i="30"/>
  <c r="K75" i="30" s="1"/>
  <c r="N75" i="30" s="1"/>
  <c r="H75" i="30"/>
  <c r="AE75" i="30" s="1"/>
  <c r="AG74" i="30"/>
  <c r="U74" i="30"/>
  <c r="S74" i="30"/>
  <c r="C75" i="30" s="1"/>
  <c r="R74" i="30"/>
  <c r="AH74" i="30" s="1"/>
  <c r="L74" i="30"/>
  <c r="J74" i="30"/>
  <c r="K74" i="30" s="1"/>
  <c r="N74" i="30" s="1"/>
  <c r="H74" i="30"/>
  <c r="AE74" i="30" s="1"/>
  <c r="AG73" i="30"/>
  <c r="U73" i="30"/>
  <c r="S73" i="30"/>
  <c r="C74" i="30" s="1"/>
  <c r="R73" i="30"/>
  <c r="AH73" i="30" s="1"/>
  <c r="L73" i="30"/>
  <c r="J73" i="30"/>
  <c r="K73" i="30" s="1"/>
  <c r="N73" i="30" s="1"/>
  <c r="H73" i="30"/>
  <c r="AE73" i="30" s="1"/>
  <c r="AG72" i="30"/>
  <c r="U72" i="30"/>
  <c r="S72" i="30"/>
  <c r="C73" i="30" s="1"/>
  <c r="R72" i="30"/>
  <c r="AH72" i="30" s="1"/>
  <c r="L72" i="30"/>
  <c r="J72" i="30"/>
  <c r="K72" i="30" s="1"/>
  <c r="N72" i="30" s="1"/>
  <c r="H72" i="30"/>
  <c r="AE72" i="30" s="1"/>
  <c r="AF72" i="30" s="1"/>
  <c r="AG71" i="30"/>
  <c r="U71" i="30"/>
  <c r="S71" i="30"/>
  <c r="C72" i="30" s="1"/>
  <c r="R71" i="30"/>
  <c r="AH71" i="30" s="1"/>
  <c r="L71" i="30"/>
  <c r="J71" i="30"/>
  <c r="K71" i="30" s="1"/>
  <c r="N71" i="30" s="1"/>
  <c r="H71" i="30"/>
  <c r="AE71" i="30" s="1"/>
  <c r="AG70" i="30"/>
  <c r="U70" i="30"/>
  <c r="S70" i="30"/>
  <c r="C71" i="30" s="1"/>
  <c r="R70" i="30"/>
  <c r="AH70" i="30" s="1"/>
  <c r="L70" i="30"/>
  <c r="J70" i="30"/>
  <c r="K70" i="30" s="1"/>
  <c r="N70" i="30" s="1"/>
  <c r="H70" i="30"/>
  <c r="AE70" i="30" s="1"/>
  <c r="AG69" i="30"/>
  <c r="U69" i="30"/>
  <c r="S69" i="30"/>
  <c r="AF69" i="30" s="1"/>
  <c r="R69" i="30"/>
  <c r="AH69" i="30" s="1"/>
  <c r="L69" i="30"/>
  <c r="J69" i="30"/>
  <c r="K69" i="30" s="1"/>
  <c r="N69" i="30" s="1"/>
  <c r="H69" i="30"/>
  <c r="AE69" i="30" s="1"/>
  <c r="AG68" i="30"/>
  <c r="U68" i="30"/>
  <c r="S68" i="30"/>
  <c r="C69" i="30" s="1"/>
  <c r="R68" i="30"/>
  <c r="AH68" i="30" s="1"/>
  <c r="L68" i="30"/>
  <c r="J68" i="30"/>
  <c r="K68" i="30" s="1"/>
  <c r="N68" i="30" s="1"/>
  <c r="H68" i="30"/>
  <c r="AE68" i="30" s="1"/>
  <c r="AG67" i="30"/>
  <c r="U67" i="30"/>
  <c r="S67" i="30"/>
  <c r="C68" i="30" s="1"/>
  <c r="R67" i="30"/>
  <c r="AH67" i="30" s="1"/>
  <c r="L67" i="30"/>
  <c r="J67" i="30"/>
  <c r="K67" i="30" s="1"/>
  <c r="N67" i="30" s="1"/>
  <c r="H67" i="30"/>
  <c r="AE67" i="30" s="1"/>
  <c r="AG66" i="30"/>
  <c r="U66" i="30"/>
  <c r="S66" i="30"/>
  <c r="R66" i="30"/>
  <c r="L66" i="30"/>
  <c r="K66" i="30"/>
  <c r="N66" i="30" s="1"/>
  <c r="J66" i="30"/>
  <c r="H66" i="30"/>
  <c r="AH66" i="30" s="1"/>
  <c r="AG65" i="30"/>
  <c r="AE65" i="30"/>
  <c r="U65" i="30"/>
  <c r="S65" i="30"/>
  <c r="R65" i="30"/>
  <c r="L65" i="30"/>
  <c r="J65" i="30"/>
  <c r="H65" i="30"/>
  <c r="AG64" i="30"/>
  <c r="U64" i="30"/>
  <c r="S64" i="30"/>
  <c r="R64" i="30"/>
  <c r="L64" i="30"/>
  <c r="J64" i="30"/>
  <c r="H64" i="30"/>
  <c r="AH64" i="30" s="1"/>
  <c r="AG63" i="30"/>
  <c r="U63" i="30"/>
  <c r="S63" i="30"/>
  <c r="AI63" i="30" s="1"/>
  <c r="R63" i="30"/>
  <c r="L63" i="30"/>
  <c r="K63" i="30"/>
  <c r="N63" i="30" s="1"/>
  <c r="J63" i="30"/>
  <c r="H63" i="30"/>
  <c r="AH63" i="30" s="1"/>
  <c r="AG62" i="30"/>
  <c r="U62" i="30"/>
  <c r="S62" i="30"/>
  <c r="R62" i="30"/>
  <c r="L62" i="30"/>
  <c r="K62" i="30"/>
  <c r="N62" i="30" s="1"/>
  <c r="J62" i="30"/>
  <c r="H62" i="30"/>
  <c r="AH62" i="30" s="1"/>
  <c r="AG61" i="30"/>
  <c r="U61" i="30"/>
  <c r="S61" i="30"/>
  <c r="R61" i="30"/>
  <c r="L61" i="30"/>
  <c r="J61" i="30"/>
  <c r="H61" i="30"/>
  <c r="AG60" i="30"/>
  <c r="U60" i="30"/>
  <c r="S60" i="30"/>
  <c r="R60" i="30"/>
  <c r="L60" i="30"/>
  <c r="J60" i="30"/>
  <c r="H60" i="30"/>
  <c r="AH60" i="30" s="1"/>
  <c r="AG59" i="30"/>
  <c r="U59" i="30"/>
  <c r="S59" i="30"/>
  <c r="C60" i="30" s="1"/>
  <c r="R59" i="30"/>
  <c r="L59" i="30"/>
  <c r="J59" i="30"/>
  <c r="H59" i="30"/>
  <c r="AH59" i="30" s="1"/>
  <c r="AH58" i="30"/>
  <c r="AG58" i="30"/>
  <c r="AE58" i="30"/>
  <c r="AF58" i="30" s="1"/>
  <c r="AK58" i="30" s="1"/>
  <c r="K58" i="30"/>
  <c r="AL57" i="30"/>
  <c r="AH57" i="30"/>
  <c r="AG57" i="30"/>
  <c r="AF57" i="30"/>
  <c r="AE57" i="30"/>
  <c r="K57" i="30"/>
  <c r="AH56" i="30"/>
  <c r="AG56" i="30"/>
  <c r="AE56" i="30"/>
  <c r="K56" i="30"/>
  <c r="AP55" i="30"/>
  <c r="AN55" i="30"/>
  <c r="AH55" i="30"/>
  <c r="AG55" i="30"/>
  <c r="AF55" i="30"/>
  <c r="AR55" i="30" s="1"/>
  <c r="AE55" i="30"/>
  <c r="K55" i="30"/>
  <c r="AH54" i="30"/>
  <c r="AG54" i="30"/>
  <c r="AE54" i="30"/>
  <c r="K54" i="30"/>
  <c r="AR53" i="30"/>
  <c r="AQ53" i="30"/>
  <c r="AM53" i="30"/>
  <c r="AL53" i="30"/>
  <c r="AH53" i="30"/>
  <c r="AG53" i="30"/>
  <c r="AF53" i="30"/>
  <c r="AN53" i="30" s="1"/>
  <c r="AE53" i="30"/>
  <c r="K53" i="30"/>
  <c r="AM52" i="30"/>
  <c r="AH52" i="30"/>
  <c r="AG52" i="30"/>
  <c r="AE52" i="30"/>
  <c r="AF52" i="30" s="1"/>
  <c r="K52" i="30"/>
  <c r="AO51" i="30"/>
  <c r="AJ51" i="30"/>
  <c r="AH51" i="30"/>
  <c r="AG51" i="30"/>
  <c r="AF51" i="30"/>
  <c r="AE51" i="30"/>
  <c r="K51" i="30"/>
  <c r="AH50" i="30"/>
  <c r="AG50" i="30"/>
  <c r="AE50" i="30"/>
  <c r="AF50" i="30" s="1"/>
  <c r="K50" i="30"/>
  <c r="AJ49" i="30"/>
  <c r="AH49" i="30"/>
  <c r="AG49" i="30"/>
  <c r="AF49" i="30"/>
  <c r="AE49" i="30"/>
  <c r="K49" i="30"/>
  <c r="AO48" i="30"/>
  <c r="AH48" i="30"/>
  <c r="AG48" i="30"/>
  <c r="AF48" i="30" s="1"/>
  <c r="AE48" i="30"/>
  <c r="K48" i="30"/>
  <c r="AH47" i="30"/>
  <c r="AG47" i="30"/>
  <c r="AE47" i="30"/>
  <c r="AF47" i="30" s="1"/>
  <c r="K47" i="30"/>
  <c r="AH46" i="30"/>
  <c r="AG46" i="30"/>
  <c r="AE46" i="30"/>
  <c r="AF46" i="30" s="1"/>
  <c r="AQ46" i="30" s="1"/>
  <c r="K46" i="30"/>
  <c r="AH45" i="30"/>
  <c r="AG45" i="30"/>
  <c r="AF45" i="30"/>
  <c r="AR45" i="30" s="1"/>
  <c r="AE45" i="30"/>
  <c r="K45" i="30"/>
  <c r="AH44" i="30"/>
  <c r="AG44" i="30"/>
  <c r="AE44" i="30"/>
  <c r="K44" i="30"/>
  <c r="AH43" i="30"/>
  <c r="AG43" i="30"/>
  <c r="AE43" i="30"/>
  <c r="AF43" i="30" s="1"/>
  <c r="AL43" i="30" s="1"/>
  <c r="K43" i="30"/>
  <c r="AQ42" i="30"/>
  <c r="AH42" i="30"/>
  <c r="AG42" i="30"/>
  <c r="AE42" i="30"/>
  <c r="AF42" i="30" s="1"/>
  <c r="K42" i="30"/>
  <c r="AR41" i="30"/>
  <c r="AH41" i="30"/>
  <c r="AG41" i="30"/>
  <c r="AF41" i="30"/>
  <c r="AJ41" i="30" s="1"/>
  <c r="AE41" i="30"/>
  <c r="K41" i="30"/>
  <c r="AH40" i="30"/>
  <c r="AG40" i="30"/>
  <c r="AE40" i="30"/>
  <c r="K40" i="30"/>
  <c r="AL39" i="30"/>
  <c r="AH39" i="30"/>
  <c r="AG39" i="30"/>
  <c r="AE39" i="30"/>
  <c r="AF39" i="30" s="1"/>
  <c r="K39" i="30"/>
  <c r="AQ38" i="30"/>
  <c r="AH38" i="30"/>
  <c r="AG38" i="30"/>
  <c r="AE38" i="30"/>
  <c r="AF38" i="30" s="1"/>
  <c r="K38" i="30"/>
  <c r="AJ37" i="30"/>
  <c r="AH37" i="30"/>
  <c r="AG37" i="30"/>
  <c r="AF37" i="30"/>
  <c r="AE37" i="30"/>
  <c r="K37" i="30"/>
  <c r="AH36" i="30"/>
  <c r="AG36" i="30"/>
  <c r="AE36" i="30"/>
  <c r="AF36" i="30" s="1"/>
  <c r="AO36" i="30" s="1"/>
  <c r="K36" i="30"/>
  <c r="AH35" i="30"/>
  <c r="AG35" i="30"/>
  <c r="AE35" i="30"/>
  <c r="AF35" i="30" s="1"/>
  <c r="AM35" i="30" s="1"/>
  <c r="K35" i="30"/>
  <c r="AH34" i="30"/>
  <c r="AG34" i="30"/>
  <c r="AF34" i="30"/>
  <c r="AM34" i="30" s="1"/>
  <c r="AE34" i="30"/>
  <c r="K34" i="30"/>
  <c r="AH33" i="30"/>
  <c r="AG33" i="30"/>
  <c r="AF33" i="30" s="1"/>
  <c r="AE33" i="30"/>
  <c r="K33" i="30"/>
  <c r="AH32" i="30"/>
  <c r="AG32" i="30"/>
  <c r="AE32" i="30"/>
  <c r="K32" i="30"/>
  <c r="AQ31" i="30"/>
  <c r="AP31" i="30"/>
  <c r="AM31" i="30"/>
  <c r="AH31" i="30"/>
  <c r="AG31" i="30"/>
  <c r="AE31" i="30"/>
  <c r="AF31" i="30" s="1"/>
  <c r="K31" i="30"/>
  <c r="AH30" i="30"/>
  <c r="AG30" i="30"/>
  <c r="AE30" i="30"/>
  <c r="AF30" i="30" s="1"/>
  <c r="K30" i="30"/>
  <c r="AR29" i="30"/>
  <c r="AJ29" i="30"/>
  <c r="AH29" i="30"/>
  <c r="AG29" i="30"/>
  <c r="AF29" i="30"/>
  <c r="AE29" i="30"/>
  <c r="K29" i="30"/>
  <c r="AH28" i="30"/>
  <c r="AG28" i="30"/>
  <c r="AE28" i="30"/>
  <c r="AF28" i="30" s="1"/>
  <c r="AO28" i="30" s="1"/>
  <c r="K28" i="30"/>
  <c r="AL27" i="30"/>
  <c r="AH27" i="30"/>
  <c r="AG27" i="30"/>
  <c r="AF27" i="30"/>
  <c r="AP27" i="30" s="1"/>
  <c r="AE27" i="30"/>
  <c r="K27" i="30"/>
  <c r="AH26" i="30"/>
  <c r="AG26" i="30"/>
  <c r="AF26" i="30" s="1"/>
  <c r="AE26" i="30"/>
  <c r="K26" i="30"/>
  <c r="AH25" i="30"/>
  <c r="AG25" i="30"/>
  <c r="AE25" i="30"/>
  <c r="AF25" i="30" s="1"/>
  <c r="K25" i="30"/>
  <c r="AH24" i="30"/>
  <c r="AG24" i="30"/>
  <c r="AE24" i="30"/>
  <c r="AF24" i="30" s="1"/>
  <c r="K24" i="30"/>
  <c r="AH23" i="30"/>
  <c r="AG23" i="30"/>
  <c r="AF23" i="30"/>
  <c r="AQ23" i="30" s="1"/>
  <c r="AE23" i="30"/>
  <c r="K23" i="30"/>
  <c r="AH22" i="30"/>
  <c r="AG22" i="30"/>
  <c r="AF22" i="30" s="1"/>
  <c r="AE22" i="30"/>
  <c r="K22" i="30"/>
  <c r="AH21" i="30"/>
  <c r="AG21" i="30"/>
  <c r="AE21" i="30"/>
  <c r="AF21" i="30" s="1"/>
  <c r="K21" i="30"/>
  <c r="AH20" i="30"/>
  <c r="AG20" i="30"/>
  <c r="AE20" i="30"/>
  <c r="AF20" i="30" s="1"/>
  <c r="K20" i="30"/>
  <c r="AJ19" i="30"/>
  <c r="AH19" i="30"/>
  <c r="AG19" i="30"/>
  <c r="AF19" i="30"/>
  <c r="AE19" i="30"/>
  <c r="K19" i="30"/>
  <c r="AO18" i="30"/>
  <c r="AK18" i="30"/>
  <c r="AH18" i="30"/>
  <c r="AG18" i="30"/>
  <c r="AF18" i="30" s="1"/>
  <c r="AE18" i="30"/>
  <c r="K18" i="30"/>
  <c r="AH17" i="30"/>
  <c r="AG17" i="30"/>
  <c r="AE17" i="30"/>
  <c r="AF17" i="30" s="1"/>
  <c r="AL17" i="30" s="1"/>
  <c r="K17" i="30"/>
  <c r="AM16" i="30"/>
  <c r="AG16" i="30"/>
  <c r="AE16" i="30"/>
  <c r="AF16" i="30" s="1"/>
  <c r="R16" i="30"/>
  <c r="AH16" i="30" s="1"/>
  <c r="K16" i="30"/>
  <c r="AS15" i="30"/>
  <c r="AO15" i="30"/>
  <c r="AK15" i="30"/>
  <c r="AG15" i="30"/>
  <c r="AF15" i="30" s="1"/>
  <c r="AE15" i="30"/>
  <c r="R15" i="30"/>
  <c r="AH15" i="30" s="1"/>
  <c r="K15" i="30"/>
  <c r="AH14" i="30"/>
  <c r="AG14" i="30"/>
  <c r="AE14" i="30"/>
  <c r="AF14" i="30" s="1"/>
  <c r="K14" i="30"/>
  <c r="AN13" i="30"/>
  <c r="AJ13" i="30"/>
  <c r="AG13" i="30"/>
  <c r="AF13" i="30"/>
  <c r="AE13" i="30"/>
  <c r="R13" i="30"/>
  <c r="K13" i="30"/>
  <c r="AH12" i="30"/>
  <c r="AG12" i="30"/>
  <c r="AE12" i="30"/>
  <c r="AF12" i="30" s="1"/>
  <c r="AL12" i="30" s="1"/>
  <c r="R12" i="30"/>
  <c r="K12" i="30"/>
  <c r="AR11" i="30"/>
  <c r="AH11" i="30"/>
  <c r="AG11" i="30"/>
  <c r="AF11" i="30"/>
  <c r="AJ11" i="30" s="1"/>
  <c r="AE11" i="30"/>
  <c r="K11" i="30"/>
  <c r="AK10" i="30"/>
  <c r="AH10" i="30"/>
  <c r="AG10" i="30"/>
  <c r="AF10" i="30" s="1"/>
  <c r="AO10" i="30" s="1"/>
  <c r="AE10" i="30"/>
  <c r="K10" i="30"/>
  <c r="AL9" i="30"/>
  <c r="AH9" i="30"/>
  <c r="AG9" i="30"/>
  <c r="AE9" i="30"/>
  <c r="AF9" i="30" s="1"/>
  <c r="L9" i="30"/>
  <c r="K9" i="30"/>
  <c r="N9" i="30" s="1"/>
  <c r="S9" i="30" s="1"/>
  <c r="U9" i="30" s="1"/>
  <c r="M2" i="30"/>
  <c r="S59" i="22"/>
  <c r="L16" i="4"/>
  <c r="K16" i="4"/>
  <c r="L15" i="4"/>
  <c r="K15" i="4"/>
  <c r="L14" i="4"/>
  <c r="K14" i="4"/>
  <c r="L13" i="4"/>
  <c r="K13" i="4"/>
  <c r="AF99" i="31" l="1"/>
  <c r="R2" i="31"/>
  <c r="AF101" i="31"/>
  <c r="AF74" i="31"/>
  <c r="AF93" i="31"/>
  <c r="AF70" i="31"/>
  <c r="AF78" i="31"/>
  <c r="AF85" i="31"/>
  <c r="AF67" i="31"/>
  <c r="AI87" i="31"/>
  <c r="C68" i="31"/>
  <c r="AF84" i="31"/>
  <c r="AF92" i="31"/>
  <c r="AF108" i="31"/>
  <c r="AF75" i="31"/>
  <c r="AF76" i="31"/>
  <c r="AI71" i="31"/>
  <c r="C93" i="31"/>
  <c r="AI75" i="31"/>
  <c r="AF82" i="31"/>
  <c r="AF98" i="31"/>
  <c r="AF69" i="31"/>
  <c r="AF77" i="31"/>
  <c r="C85" i="31"/>
  <c r="AI85" i="31"/>
  <c r="AF94" i="31"/>
  <c r="C101" i="31"/>
  <c r="C74" i="31"/>
  <c r="C87" i="31"/>
  <c r="AI69" i="31"/>
  <c r="AF71" i="31"/>
  <c r="AI77" i="31"/>
  <c r="C83" i="31"/>
  <c r="AI83" i="31"/>
  <c r="C89" i="31"/>
  <c r="AI89" i="31"/>
  <c r="AF90" i="31"/>
  <c r="C99" i="31"/>
  <c r="C105" i="31"/>
  <c r="AF106" i="31"/>
  <c r="AF72" i="31"/>
  <c r="C103" i="31"/>
  <c r="AF107" i="31"/>
  <c r="AF86" i="31"/>
  <c r="C95" i="31"/>
  <c r="AF102" i="31"/>
  <c r="AF80" i="31"/>
  <c r="AF81" i="31"/>
  <c r="AF91" i="31"/>
  <c r="AF96" i="31"/>
  <c r="AF97" i="31"/>
  <c r="N9" i="31"/>
  <c r="S9" i="31" s="1"/>
  <c r="AI73" i="31"/>
  <c r="C81" i="31"/>
  <c r="AI81" i="31"/>
  <c r="C91" i="31"/>
  <c r="C97" i="31"/>
  <c r="AR13" i="31"/>
  <c r="AN13" i="31"/>
  <c r="AJ13" i="31"/>
  <c r="AK13" i="31"/>
  <c r="AQ13" i="31"/>
  <c r="AM13" i="31"/>
  <c r="AP13" i="31"/>
  <c r="AL13" i="31"/>
  <c r="AS13" i="31"/>
  <c r="AO13" i="31"/>
  <c r="AR19" i="31"/>
  <c r="AN19" i="31"/>
  <c r="AJ19" i="31"/>
  <c r="AS19" i="31"/>
  <c r="AO19" i="31"/>
  <c r="AQ19" i="31"/>
  <c r="AM19" i="31"/>
  <c r="AK19" i="31"/>
  <c r="AP19" i="31"/>
  <c r="AL19" i="31"/>
  <c r="AP17" i="31"/>
  <c r="AL17" i="31"/>
  <c r="AQ17" i="31"/>
  <c r="AS17" i="31"/>
  <c r="AO17" i="31"/>
  <c r="AK17" i="31"/>
  <c r="AR17" i="31"/>
  <c r="AN17" i="31"/>
  <c r="AJ17" i="31"/>
  <c r="AM17" i="31"/>
  <c r="AP21" i="31"/>
  <c r="AL21" i="31"/>
  <c r="AQ21" i="31"/>
  <c r="AS21" i="31"/>
  <c r="AO21" i="31"/>
  <c r="AK21" i="31"/>
  <c r="AR21" i="31"/>
  <c r="AN21" i="31"/>
  <c r="AJ21" i="31"/>
  <c r="AM21" i="31"/>
  <c r="AP25" i="31"/>
  <c r="AL25" i="31"/>
  <c r="AM25" i="31"/>
  <c r="AS25" i="31"/>
  <c r="AO25" i="31"/>
  <c r="AK25" i="31"/>
  <c r="AR25" i="31"/>
  <c r="AN25" i="31"/>
  <c r="AJ25" i="31"/>
  <c r="AQ25" i="31"/>
  <c r="AP29" i="31"/>
  <c r="AL29" i="31"/>
  <c r="AQ29" i="31"/>
  <c r="AM29" i="31"/>
  <c r="AS29" i="31"/>
  <c r="AO29" i="31"/>
  <c r="AK29" i="31"/>
  <c r="AR29" i="31"/>
  <c r="AN29" i="31"/>
  <c r="AJ29" i="31"/>
  <c r="AS30" i="31"/>
  <c r="AO30" i="31"/>
  <c r="AK30" i="31"/>
  <c r="AR30" i="31"/>
  <c r="AM30" i="31"/>
  <c r="AN30" i="31"/>
  <c r="AQ30" i="31"/>
  <c r="AL30" i="31"/>
  <c r="AP30" i="31"/>
  <c r="AJ30" i="31"/>
  <c r="AP12" i="31"/>
  <c r="AL12" i="31"/>
  <c r="AM12" i="31"/>
  <c r="AS12" i="31"/>
  <c r="AO12" i="31"/>
  <c r="AK12" i="31"/>
  <c r="AQ12" i="31"/>
  <c r="AR12" i="31"/>
  <c r="AN12" i="31"/>
  <c r="AJ12" i="31"/>
  <c r="AR23" i="31"/>
  <c r="AN23" i="31"/>
  <c r="AJ23" i="31"/>
  <c r="AO23" i="31"/>
  <c r="AQ23" i="31"/>
  <c r="AM23" i="31"/>
  <c r="AS23" i="31"/>
  <c r="AK23" i="31"/>
  <c r="AP23" i="31"/>
  <c r="AL23" i="31"/>
  <c r="AP33" i="31"/>
  <c r="AL33" i="31"/>
  <c r="AS33" i="31"/>
  <c r="AO33" i="31"/>
  <c r="AK33" i="31"/>
  <c r="AN33" i="31"/>
  <c r="AM33" i="31"/>
  <c r="AQ33" i="31"/>
  <c r="AR33" i="31"/>
  <c r="AJ33" i="31"/>
  <c r="AQ36" i="31"/>
  <c r="AM36" i="31"/>
  <c r="AP36" i="31"/>
  <c r="AL36" i="31"/>
  <c r="AN36" i="31"/>
  <c r="AS36" i="31"/>
  <c r="AK36" i="31"/>
  <c r="AR36" i="31"/>
  <c r="AJ36" i="31"/>
  <c r="AO36" i="31"/>
  <c r="AP9" i="31"/>
  <c r="AP3" i="31" s="1"/>
  <c r="AL9" i="31"/>
  <c r="AQ9" i="31"/>
  <c r="AQ3" i="31" s="1"/>
  <c r="AS9" i="31"/>
  <c r="AS3" i="31" s="1"/>
  <c r="AO9" i="31"/>
  <c r="AK9" i="31"/>
  <c r="AF7" i="31"/>
  <c r="AR9" i="31"/>
  <c r="AR3" i="31" s="1"/>
  <c r="AN9" i="31"/>
  <c r="AN3" i="31" s="1"/>
  <c r="AJ9" i="31"/>
  <c r="AJ3" i="31" s="1"/>
  <c r="AM9" i="31"/>
  <c r="AR27" i="31"/>
  <c r="AN27" i="31"/>
  <c r="AJ27" i="31"/>
  <c r="AO27" i="31"/>
  <c r="AQ27" i="31"/>
  <c r="AM27" i="31"/>
  <c r="AP27" i="31"/>
  <c r="AL27" i="31"/>
  <c r="AS27" i="31"/>
  <c r="AK27" i="31"/>
  <c r="C10" i="31"/>
  <c r="U9" i="31"/>
  <c r="AI9" i="31"/>
  <c r="AR11" i="31"/>
  <c r="AN11" i="31"/>
  <c r="AJ11" i="31"/>
  <c r="AO11" i="31"/>
  <c r="AQ11" i="31"/>
  <c r="AM11" i="31"/>
  <c r="AK11" i="31"/>
  <c r="AP11" i="31"/>
  <c r="AL11" i="31"/>
  <c r="AS11" i="31"/>
  <c r="AN14" i="31"/>
  <c r="AR14" i="31"/>
  <c r="AN16" i="31"/>
  <c r="AJ28" i="31"/>
  <c r="AR39" i="31"/>
  <c r="AN39" i="31"/>
  <c r="AJ39" i="31"/>
  <c r="AQ39" i="31"/>
  <c r="AM39" i="31"/>
  <c r="AP39" i="31"/>
  <c r="AL39" i="31"/>
  <c r="AO39" i="31"/>
  <c r="AK3" i="31"/>
  <c r="AO3" i="31"/>
  <c r="AM10" i="31"/>
  <c r="AQ10" i="31"/>
  <c r="AK14" i="31"/>
  <c r="AO14" i="31"/>
  <c r="AS14" i="31"/>
  <c r="AM15" i="31"/>
  <c r="AQ15" i="31"/>
  <c r="AK16" i="31"/>
  <c r="AO16" i="31"/>
  <c r="AS16" i="31"/>
  <c r="AM18" i="31"/>
  <c r="AQ18" i="31"/>
  <c r="AK20" i="31"/>
  <c r="AO20" i="31"/>
  <c r="AS20" i="31"/>
  <c r="AM22" i="31"/>
  <c r="AQ22" i="31"/>
  <c r="AK24" i="31"/>
  <c r="AO24" i="31"/>
  <c r="AS24" i="31"/>
  <c r="AM26" i="31"/>
  <c r="AQ26" i="31"/>
  <c r="AK28" i="31"/>
  <c r="AO28" i="31"/>
  <c r="AS28" i="31"/>
  <c r="AN32" i="31"/>
  <c r="AS34" i="31"/>
  <c r="AO34" i="31"/>
  <c r="AK34" i="31"/>
  <c r="AR34" i="31"/>
  <c r="AN34" i="31"/>
  <c r="AJ34" i="31"/>
  <c r="AL34" i="31"/>
  <c r="AR35" i="31"/>
  <c r="AN35" i="31"/>
  <c r="AJ35" i="31"/>
  <c r="AQ35" i="31"/>
  <c r="AM35" i="31"/>
  <c r="AL35" i="31"/>
  <c r="AS39" i="31"/>
  <c r="AQ40" i="31"/>
  <c r="AM40" i="31"/>
  <c r="AP40" i="31"/>
  <c r="AL40" i="31"/>
  <c r="AS40" i="31"/>
  <c r="AO40" i="31"/>
  <c r="AK40" i="31"/>
  <c r="AN40" i="31"/>
  <c r="AP41" i="31"/>
  <c r="AL41" i="31"/>
  <c r="AS41" i="31"/>
  <c r="AO41" i="31"/>
  <c r="AK41" i="31"/>
  <c r="AR41" i="31"/>
  <c r="AN41" i="31"/>
  <c r="AJ41" i="31"/>
  <c r="AM41" i="31"/>
  <c r="AS42" i="31"/>
  <c r="AO42" i="31"/>
  <c r="AK42" i="31"/>
  <c r="AR42" i="31"/>
  <c r="AN42" i="31"/>
  <c r="AJ42" i="31"/>
  <c r="AQ42" i="31"/>
  <c r="AM42" i="31"/>
  <c r="AP42" i="31"/>
  <c r="AF43" i="31"/>
  <c r="AR50" i="31"/>
  <c r="AN50" i="31"/>
  <c r="AJ50" i="31"/>
  <c r="AP50" i="31"/>
  <c r="AL50" i="31"/>
  <c r="AQ50" i="31"/>
  <c r="AO50" i="31"/>
  <c r="AM50" i="31"/>
  <c r="AS50" i="31"/>
  <c r="AJ16" i="31"/>
  <c r="AR16" i="31"/>
  <c r="AN20" i="31"/>
  <c r="AR20" i="31"/>
  <c r="AJ24" i="31"/>
  <c r="AR24" i="31"/>
  <c r="AR28" i="31"/>
  <c r="AK32" i="31"/>
  <c r="AH61" i="31"/>
  <c r="AI61" i="31" s="1"/>
  <c r="K61" i="31"/>
  <c r="N61" i="31" s="1"/>
  <c r="AE61" i="31"/>
  <c r="AL3" i="31"/>
  <c r="AJ10" i="31"/>
  <c r="AN10" i="31"/>
  <c r="AR10" i="31"/>
  <c r="AL14" i="31"/>
  <c r="AP14" i="31"/>
  <c r="AJ15" i="31"/>
  <c r="AN15" i="31"/>
  <c r="AR15" i="31"/>
  <c r="AL16" i="31"/>
  <c r="AP16" i="31"/>
  <c r="AJ18" i="31"/>
  <c r="AN18" i="31"/>
  <c r="AR18" i="31"/>
  <c r="AL20" i="31"/>
  <c r="AP20" i="31"/>
  <c r="AJ22" i="31"/>
  <c r="AN22" i="31"/>
  <c r="AR22" i="31"/>
  <c r="AL24" i="31"/>
  <c r="AP24" i="31"/>
  <c r="AJ26" i="31"/>
  <c r="AN26" i="31"/>
  <c r="AR26" i="31"/>
  <c r="AL28" i="31"/>
  <c r="AP28" i="31"/>
  <c r="AM34" i="31"/>
  <c r="AO35" i="31"/>
  <c r="AR40" i="31"/>
  <c r="AQ41" i="31"/>
  <c r="AQ44" i="31"/>
  <c r="AM44" i="31"/>
  <c r="AP44" i="31"/>
  <c r="AL44" i="31"/>
  <c r="AS44" i="31"/>
  <c r="AO44" i="31"/>
  <c r="AK44" i="31"/>
  <c r="AN44" i="31"/>
  <c r="AS45" i="31"/>
  <c r="AO45" i="31"/>
  <c r="AK45" i="31"/>
  <c r="AP45" i="31"/>
  <c r="AJ45" i="31"/>
  <c r="AN45" i="31"/>
  <c r="AR45" i="31"/>
  <c r="AM45" i="31"/>
  <c r="AQ45" i="31"/>
  <c r="AJ14" i="31"/>
  <c r="AJ20" i="31"/>
  <c r="AN24" i="31"/>
  <c r="AN28" i="31"/>
  <c r="AQ32" i="31"/>
  <c r="AM32" i="31"/>
  <c r="AP32" i="31"/>
  <c r="AL32" i="31"/>
  <c r="AS32" i="31"/>
  <c r="AM3" i="31"/>
  <c r="AK10" i="31"/>
  <c r="AO10" i="31"/>
  <c r="AM14" i="31"/>
  <c r="AK15" i="31"/>
  <c r="AO15" i="31"/>
  <c r="AM16" i="31"/>
  <c r="AK18" i="31"/>
  <c r="AO18" i="31"/>
  <c r="AM20" i="31"/>
  <c r="AK22" i="31"/>
  <c r="AO22" i="31"/>
  <c r="AM24" i="31"/>
  <c r="AK26" i="31"/>
  <c r="AO26" i="31"/>
  <c r="AM28" i="31"/>
  <c r="AF31" i="31"/>
  <c r="AJ32" i="31"/>
  <c r="AR32" i="31"/>
  <c r="AP34" i="31"/>
  <c r="AP35" i="31"/>
  <c r="AP37" i="31"/>
  <c r="AL37" i="31"/>
  <c r="AS37" i="31"/>
  <c r="AO37" i="31"/>
  <c r="AK37" i="31"/>
  <c r="AJ37" i="31"/>
  <c r="AR37" i="31"/>
  <c r="AS38" i="31"/>
  <c r="AO38" i="31"/>
  <c r="AK38" i="31"/>
  <c r="AR38" i="31"/>
  <c r="AN38" i="31"/>
  <c r="AJ38" i="31"/>
  <c r="AQ38" i="31"/>
  <c r="AM38" i="31"/>
  <c r="AL38" i="31"/>
  <c r="AK39" i="31"/>
  <c r="AR44" i="31"/>
  <c r="AS49" i="31"/>
  <c r="AO49" i="31"/>
  <c r="AK49" i="31"/>
  <c r="AQ49" i="31"/>
  <c r="AM49" i="31"/>
  <c r="AR49" i="31"/>
  <c r="AJ49" i="31"/>
  <c r="AP49" i="31"/>
  <c r="AN49" i="31"/>
  <c r="AH65" i="31"/>
  <c r="AI65" i="31" s="1"/>
  <c r="K65" i="31"/>
  <c r="N65" i="31" s="1"/>
  <c r="AE65" i="31"/>
  <c r="AQ51" i="31"/>
  <c r="AM51" i="31"/>
  <c r="AS51" i="31"/>
  <c r="AO51" i="31"/>
  <c r="AK51" i="31"/>
  <c r="AL51" i="31"/>
  <c r="AP52" i="31"/>
  <c r="AL52" i="31"/>
  <c r="AR52" i="31"/>
  <c r="AN52" i="31"/>
  <c r="AJ52" i="31"/>
  <c r="AK52" i="31"/>
  <c r="AS52" i="31"/>
  <c r="AF59" i="31"/>
  <c r="C61" i="31"/>
  <c r="AF60" i="31"/>
  <c r="C65" i="31"/>
  <c r="AF64" i="31"/>
  <c r="AR46" i="31"/>
  <c r="AN46" i="31"/>
  <c r="AJ46" i="31"/>
  <c r="AP46" i="31"/>
  <c r="AL46" i="31"/>
  <c r="AK46" i="31"/>
  <c r="AS46" i="31"/>
  <c r="AN51" i="31"/>
  <c r="AM52" i="31"/>
  <c r="AS53" i="31"/>
  <c r="AO53" i="31"/>
  <c r="AK53" i="31"/>
  <c r="AQ53" i="31"/>
  <c r="AM53" i="31"/>
  <c r="AL53" i="31"/>
  <c r="AR54" i="31"/>
  <c r="AN54" i="31"/>
  <c r="AJ54" i="31"/>
  <c r="AP54" i="31"/>
  <c r="AL54" i="31"/>
  <c r="AK54" i="31"/>
  <c r="AS54" i="31"/>
  <c r="AQ55" i="31"/>
  <c r="AM55" i="31"/>
  <c r="AP55" i="31"/>
  <c r="AL55" i="31"/>
  <c r="AS55" i="31"/>
  <c r="AO55" i="31"/>
  <c r="AK55" i="31"/>
  <c r="AN55" i="31"/>
  <c r="AP56" i="31"/>
  <c r="AL56" i="31"/>
  <c r="AS56" i="31"/>
  <c r="AO56" i="31"/>
  <c r="AK56" i="31"/>
  <c r="AR56" i="31"/>
  <c r="AN56" i="31"/>
  <c r="AJ56" i="31"/>
  <c r="AM56" i="31"/>
  <c r="C60" i="31"/>
  <c r="AH63" i="31"/>
  <c r="AI63" i="31" s="1"/>
  <c r="K63" i="31"/>
  <c r="N63" i="31" s="1"/>
  <c r="AM46" i="31"/>
  <c r="AQ47" i="31"/>
  <c r="AM47" i="31"/>
  <c r="AS47" i="31"/>
  <c r="AO47" i="31"/>
  <c r="AK47" i="31"/>
  <c r="AL47" i="31"/>
  <c r="AF48" i="31"/>
  <c r="AP51" i="31"/>
  <c r="AO52" i="31"/>
  <c r="AN53" i="31"/>
  <c r="AM54" i="31"/>
  <c r="AR55" i="31"/>
  <c r="AQ56" i="31"/>
  <c r="AF58" i="31"/>
  <c r="C63" i="31"/>
  <c r="AF62" i="31"/>
  <c r="AF66" i="31"/>
  <c r="C67" i="31"/>
  <c r="AM57" i="31"/>
  <c r="AQ57" i="31"/>
  <c r="AH59" i="31"/>
  <c r="AI59" i="31" s="1"/>
  <c r="AH60" i="31"/>
  <c r="AI60" i="31" s="1"/>
  <c r="AF61" i="31"/>
  <c r="AH62" i="31"/>
  <c r="AI62" i="31" s="1"/>
  <c r="AF63" i="31"/>
  <c r="AH64" i="31"/>
  <c r="AI64" i="31" s="1"/>
  <c r="AF65" i="31"/>
  <c r="AH66" i="31"/>
  <c r="AI66" i="31" s="1"/>
  <c r="AI68" i="31"/>
  <c r="AI70" i="31"/>
  <c r="AI72" i="31"/>
  <c r="AI74" i="31"/>
  <c r="AI76" i="31"/>
  <c r="AI78" i="31"/>
  <c r="AI93" i="31"/>
  <c r="AI97" i="31"/>
  <c r="AI101" i="31"/>
  <c r="AI105" i="31"/>
  <c r="AJ57" i="31"/>
  <c r="AN57" i="31"/>
  <c r="AR57" i="31"/>
  <c r="AI106" i="31"/>
  <c r="AK57" i="31"/>
  <c r="AO57" i="31"/>
  <c r="AF68" i="31"/>
  <c r="AI79" i="31"/>
  <c r="AI91" i="31"/>
  <c r="AI95" i="31"/>
  <c r="AI99" i="31"/>
  <c r="AI103" i="31"/>
  <c r="AI107" i="31"/>
  <c r="AH108" i="31"/>
  <c r="AI108" i="31" s="1"/>
  <c r="AF78" i="30"/>
  <c r="AF91" i="30"/>
  <c r="AF84" i="30"/>
  <c r="AF92" i="30"/>
  <c r="AF70" i="30"/>
  <c r="AI91" i="30"/>
  <c r="AF74" i="30"/>
  <c r="AF85" i="30"/>
  <c r="AF99" i="30"/>
  <c r="AF100" i="30"/>
  <c r="AF96" i="30"/>
  <c r="AF73" i="30"/>
  <c r="AF79" i="30"/>
  <c r="AF86" i="30"/>
  <c r="AF98" i="30"/>
  <c r="AF80" i="30"/>
  <c r="AF87" i="30"/>
  <c r="AF95" i="30"/>
  <c r="AF71" i="30"/>
  <c r="AI78" i="30"/>
  <c r="AI97" i="30"/>
  <c r="C70" i="30"/>
  <c r="AF76" i="30"/>
  <c r="C78" i="30"/>
  <c r="C91" i="30"/>
  <c r="C107" i="30"/>
  <c r="AF67" i="30"/>
  <c r="AF75" i="30"/>
  <c r="AI81" i="30"/>
  <c r="AF83" i="30"/>
  <c r="AI87" i="30"/>
  <c r="AI93" i="30"/>
  <c r="AF94" i="30"/>
  <c r="AI103" i="30"/>
  <c r="AF68" i="30"/>
  <c r="AI74" i="30"/>
  <c r="AI83" i="30"/>
  <c r="AI89" i="30"/>
  <c r="AI99" i="30"/>
  <c r="AI105" i="30"/>
  <c r="AI76" i="30"/>
  <c r="AI85" i="30"/>
  <c r="AI95" i="30"/>
  <c r="AI101" i="30"/>
  <c r="AH13" i="30"/>
  <c r="AR22" i="30"/>
  <c r="AN22" i="30"/>
  <c r="AJ22" i="30"/>
  <c r="AQ22" i="30"/>
  <c r="AM22" i="30"/>
  <c r="AK22" i="30"/>
  <c r="AP22" i="30"/>
  <c r="AL22" i="30"/>
  <c r="AS22" i="30"/>
  <c r="AO22" i="30"/>
  <c r="AP24" i="30"/>
  <c r="AL24" i="30"/>
  <c r="AQ24" i="30"/>
  <c r="AM24" i="30"/>
  <c r="AS24" i="30"/>
  <c r="AO24" i="30"/>
  <c r="AK24" i="30"/>
  <c r="AR24" i="30"/>
  <c r="AN24" i="30"/>
  <c r="AJ24" i="30"/>
  <c r="AS25" i="30"/>
  <c r="AO25" i="30"/>
  <c r="AK25" i="30"/>
  <c r="AR25" i="30"/>
  <c r="AN25" i="30"/>
  <c r="AJ25" i="30"/>
  <c r="AP25" i="30"/>
  <c r="AL25" i="30"/>
  <c r="AQ25" i="30"/>
  <c r="AM25" i="30"/>
  <c r="AS12" i="30"/>
  <c r="AO12" i="30"/>
  <c r="AK12" i="30"/>
  <c r="AR12" i="30"/>
  <c r="AN12" i="30"/>
  <c r="AJ12" i="30"/>
  <c r="AQ12" i="30"/>
  <c r="AM12" i="30"/>
  <c r="AP12" i="30"/>
  <c r="AP14" i="30"/>
  <c r="AL14" i="30"/>
  <c r="AS14" i="30"/>
  <c r="AO14" i="30"/>
  <c r="AK14" i="30"/>
  <c r="AR14" i="30"/>
  <c r="AN14" i="30"/>
  <c r="AJ14" i="30"/>
  <c r="AM14" i="30"/>
  <c r="AS17" i="30"/>
  <c r="AO17" i="30"/>
  <c r="AK17" i="30"/>
  <c r="AR17" i="30"/>
  <c r="AN17" i="30"/>
  <c r="AJ17" i="30"/>
  <c r="AQ17" i="30"/>
  <c r="AM17" i="30"/>
  <c r="AP17" i="30"/>
  <c r="AR26" i="30"/>
  <c r="AN26" i="30"/>
  <c r="AJ26" i="30"/>
  <c r="AS26" i="30"/>
  <c r="AK26" i="30"/>
  <c r="AQ26" i="30"/>
  <c r="AM26" i="30"/>
  <c r="AP26" i="30"/>
  <c r="AL26" i="30"/>
  <c r="AO26" i="30"/>
  <c r="AP30" i="30"/>
  <c r="AL30" i="30"/>
  <c r="AS30" i="30"/>
  <c r="AO30" i="30"/>
  <c r="AK30" i="30"/>
  <c r="AM30" i="30"/>
  <c r="AN30" i="30"/>
  <c r="AR30" i="30"/>
  <c r="AJ30" i="30"/>
  <c r="AQ30" i="30"/>
  <c r="AQ33" i="30"/>
  <c r="AM33" i="30"/>
  <c r="AP33" i="30"/>
  <c r="AL33" i="30"/>
  <c r="AS33" i="30"/>
  <c r="AK33" i="30"/>
  <c r="AR33" i="30"/>
  <c r="AJ33" i="30"/>
  <c r="AN33" i="30"/>
  <c r="AO33" i="30"/>
  <c r="AS9" i="30"/>
  <c r="AO9" i="30"/>
  <c r="AK9" i="30"/>
  <c r="AF7" i="30"/>
  <c r="AR9" i="30"/>
  <c r="AR3" i="30" s="1"/>
  <c r="AN9" i="30"/>
  <c r="AJ9" i="30"/>
  <c r="AQ9" i="30"/>
  <c r="AQ3" i="30" s="1"/>
  <c r="AM9" i="30"/>
  <c r="AM3" i="30" s="1"/>
  <c r="AP9" i="30"/>
  <c r="AP3" i="30" s="1"/>
  <c r="AQ13" i="30"/>
  <c r="AM13" i="30"/>
  <c r="AP13" i="30"/>
  <c r="AL13" i="30"/>
  <c r="AS13" i="30"/>
  <c r="AO13" i="30"/>
  <c r="AK13" i="30"/>
  <c r="AR13" i="30"/>
  <c r="AQ14" i="30"/>
  <c r="AP16" i="30"/>
  <c r="AL16" i="30"/>
  <c r="AS16" i="30"/>
  <c r="AO16" i="30"/>
  <c r="AK16" i="30"/>
  <c r="AR16" i="30"/>
  <c r="AN16" i="30"/>
  <c r="AJ16" i="30"/>
  <c r="AQ16" i="30"/>
  <c r="AR18" i="30"/>
  <c r="AN18" i="30"/>
  <c r="AJ18" i="30"/>
  <c r="AQ18" i="30"/>
  <c r="AM18" i="30"/>
  <c r="AP18" i="30"/>
  <c r="AL18" i="30"/>
  <c r="AS18" i="30"/>
  <c r="AQ19" i="30"/>
  <c r="AM19" i="30"/>
  <c r="AR19" i="30"/>
  <c r="AN19" i="30"/>
  <c r="AP19" i="30"/>
  <c r="AL19" i="30"/>
  <c r="AS19" i="30"/>
  <c r="AO19" i="30"/>
  <c r="AK19" i="30"/>
  <c r="AI9" i="30"/>
  <c r="C10" i="30"/>
  <c r="AR10" i="30"/>
  <c r="AN10" i="30"/>
  <c r="AJ10" i="30"/>
  <c r="AQ10" i="30"/>
  <c r="AM10" i="30"/>
  <c r="AP10" i="30"/>
  <c r="AL10" i="30"/>
  <c r="AS10" i="30"/>
  <c r="AQ11" i="30"/>
  <c r="AM11" i="30"/>
  <c r="AP11" i="30"/>
  <c r="AL11" i="30"/>
  <c r="AS11" i="30"/>
  <c r="AO11" i="30"/>
  <c r="AK11" i="30"/>
  <c r="AN11" i="30"/>
  <c r="AR15" i="30"/>
  <c r="AN15" i="30"/>
  <c r="AJ15" i="30"/>
  <c r="AQ15" i="30"/>
  <c r="AM15" i="30"/>
  <c r="AP15" i="30"/>
  <c r="AL15" i="30"/>
  <c r="AP20" i="30"/>
  <c r="AL20" i="30"/>
  <c r="AQ20" i="30"/>
  <c r="AS20" i="30"/>
  <c r="AO20" i="30"/>
  <c r="AK20" i="30"/>
  <c r="AM20" i="30"/>
  <c r="AR20" i="30"/>
  <c r="AN20" i="30"/>
  <c r="AJ20" i="30"/>
  <c r="AS21" i="30"/>
  <c r="AO21" i="30"/>
  <c r="AK21" i="30"/>
  <c r="AL21" i="30"/>
  <c r="AR21" i="30"/>
  <c r="AN21" i="30"/>
  <c r="AJ21" i="30"/>
  <c r="AP21" i="30"/>
  <c r="AQ21" i="30"/>
  <c r="AM21" i="30"/>
  <c r="AK23" i="30"/>
  <c r="AO23" i="30"/>
  <c r="AS23" i="30"/>
  <c r="AM27" i="30"/>
  <c r="AQ29" i="30"/>
  <c r="AM29" i="30"/>
  <c r="AP29" i="30"/>
  <c r="AL29" i="30"/>
  <c r="AK29" i="30"/>
  <c r="AS29" i="30"/>
  <c r="AQ37" i="30"/>
  <c r="AM37" i="30"/>
  <c r="AP37" i="30"/>
  <c r="AL37" i="30"/>
  <c r="AS37" i="30"/>
  <c r="AO37" i="30"/>
  <c r="AK37" i="30"/>
  <c r="AR48" i="30"/>
  <c r="AN48" i="30"/>
  <c r="AJ48" i="30"/>
  <c r="AQ48" i="30"/>
  <c r="AM48" i="30"/>
  <c r="AP48" i="30"/>
  <c r="AL48" i="30"/>
  <c r="AS48" i="30"/>
  <c r="AQ49" i="30"/>
  <c r="AM49" i="30"/>
  <c r="AP49" i="30"/>
  <c r="AL49" i="30"/>
  <c r="AS49" i="30"/>
  <c r="AO49" i="30"/>
  <c r="AK49" i="30"/>
  <c r="AN49" i="30"/>
  <c r="AP50" i="30"/>
  <c r="AL50" i="30"/>
  <c r="AS50" i="30"/>
  <c r="AO50" i="30"/>
  <c r="AK50" i="30"/>
  <c r="AR50" i="30"/>
  <c r="AN50" i="30"/>
  <c r="AJ50" i="30"/>
  <c r="AM50" i="30"/>
  <c r="AP52" i="30"/>
  <c r="AL52" i="30"/>
  <c r="AQ52" i="30"/>
  <c r="AK52" i="30"/>
  <c r="AO52" i="30"/>
  <c r="AJ52" i="30"/>
  <c r="AS52" i="30"/>
  <c r="AN52" i="30"/>
  <c r="AR52" i="30"/>
  <c r="AS57" i="30"/>
  <c r="AO57" i="30"/>
  <c r="AK57" i="30"/>
  <c r="AQ57" i="30"/>
  <c r="AM57" i="30"/>
  <c r="AR57" i="30"/>
  <c r="AJ57" i="30"/>
  <c r="AP57" i="30"/>
  <c r="AN57" i="30"/>
  <c r="AH65" i="30"/>
  <c r="K65" i="30"/>
  <c r="N65" i="30" s="1"/>
  <c r="AN23" i="30"/>
  <c r="AR23" i="30"/>
  <c r="AR28" i="30"/>
  <c r="AN28" i="30"/>
  <c r="AJ28" i="30"/>
  <c r="AQ28" i="30"/>
  <c r="AM28" i="30"/>
  <c r="AP34" i="30"/>
  <c r="AL34" i="30"/>
  <c r="AS34" i="30"/>
  <c r="AO34" i="30"/>
  <c r="AK34" i="30"/>
  <c r="AJ34" i="30"/>
  <c r="AR34" i="30"/>
  <c r="AS35" i="30"/>
  <c r="AO35" i="30"/>
  <c r="AK35" i="30"/>
  <c r="AR35" i="30"/>
  <c r="AN35" i="30"/>
  <c r="AJ35" i="30"/>
  <c r="AL35" i="30"/>
  <c r="AR36" i="30"/>
  <c r="AN36" i="30"/>
  <c r="AJ36" i="30"/>
  <c r="AQ36" i="30"/>
  <c r="AM36" i="30"/>
  <c r="AL36" i="30"/>
  <c r="AQ45" i="30"/>
  <c r="AM45" i="30"/>
  <c r="AP45" i="30"/>
  <c r="AL45" i="30"/>
  <c r="AS45" i="30"/>
  <c r="AO45" i="30"/>
  <c r="AK45" i="30"/>
  <c r="AN45" i="30"/>
  <c r="AP46" i="30"/>
  <c r="AL46" i="30"/>
  <c r="AS46" i="30"/>
  <c r="AO46" i="30"/>
  <c r="AK46" i="30"/>
  <c r="AR46" i="30"/>
  <c r="AN46" i="30"/>
  <c r="AJ46" i="30"/>
  <c r="AM46" i="30"/>
  <c r="AS47" i="30"/>
  <c r="AO47" i="30"/>
  <c r="AK47" i="30"/>
  <c r="AR47" i="30"/>
  <c r="AN47" i="30"/>
  <c r="AJ47" i="30"/>
  <c r="AQ47" i="30"/>
  <c r="AM47" i="30"/>
  <c r="AP47" i="30"/>
  <c r="AH61" i="30"/>
  <c r="K61" i="30"/>
  <c r="N61" i="30" s="1"/>
  <c r="AJ3" i="30"/>
  <c r="AN3" i="30"/>
  <c r="AK3" i="30"/>
  <c r="AO3" i="30"/>
  <c r="AS3" i="30"/>
  <c r="AL23" i="30"/>
  <c r="AP23" i="30"/>
  <c r="AP28" i="30"/>
  <c r="AN29" i="30"/>
  <c r="AS31" i="30"/>
  <c r="AO31" i="30"/>
  <c r="AK31" i="30"/>
  <c r="AR31" i="30"/>
  <c r="AN31" i="30"/>
  <c r="AJ31" i="30"/>
  <c r="AL31" i="30"/>
  <c r="AF32" i="30"/>
  <c r="AN34" i="30"/>
  <c r="AP35" i="30"/>
  <c r="AP36" i="30"/>
  <c r="AN37" i="30"/>
  <c r="AP38" i="30"/>
  <c r="AL38" i="30"/>
  <c r="AS38" i="30"/>
  <c r="AO38" i="30"/>
  <c r="AK38" i="30"/>
  <c r="AR38" i="30"/>
  <c r="AN38" i="30"/>
  <c r="AJ38" i="30"/>
  <c r="AM38" i="30"/>
  <c r="AS39" i="30"/>
  <c r="AO39" i="30"/>
  <c r="AK39" i="30"/>
  <c r="AR39" i="30"/>
  <c r="AN39" i="30"/>
  <c r="AJ39" i="30"/>
  <c r="AQ39" i="30"/>
  <c r="AM39" i="30"/>
  <c r="AP39" i="30"/>
  <c r="AF40" i="30"/>
  <c r="AR49" i="30"/>
  <c r="AQ50" i="30"/>
  <c r="C64" i="30"/>
  <c r="AJ23" i="30"/>
  <c r="AL28" i="30"/>
  <c r="AL3" i="30"/>
  <c r="AM23" i="30"/>
  <c r="AS27" i="30"/>
  <c r="AO27" i="30"/>
  <c r="AK27" i="30"/>
  <c r="AR27" i="30"/>
  <c r="AN27" i="30"/>
  <c r="AJ27" i="30"/>
  <c r="AQ27" i="30"/>
  <c r="AK28" i="30"/>
  <c r="AS28" i="30"/>
  <c r="AO29" i="30"/>
  <c r="AQ34" i="30"/>
  <c r="AQ35" i="30"/>
  <c r="AK36" i="30"/>
  <c r="AS36" i="30"/>
  <c r="AR37" i="30"/>
  <c r="AQ41" i="30"/>
  <c r="AM41" i="30"/>
  <c r="AP41" i="30"/>
  <c r="AL41" i="30"/>
  <c r="AS41" i="30"/>
  <c r="AO41" i="30"/>
  <c r="AK41" i="30"/>
  <c r="AN41" i="30"/>
  <c r="AP42" i="30"/>
  <c r="AL42" i="30"/>
  <c r="AS42" i="30"/>
  <c r="AO42" i="30"/>
  <c r="AK42" i="30"/>
  <c r="AR42" i="30"/>
  <c r="AN42" i="30"/>
  <c r="AJ42" i="30"/>
  <c r="AM42" i="30"/>
  <c r="AS43" i="30"/>
  <c r="AO43" i="30"/>
  <c r="AK43" i="30"/>
  <c r="AR43" i="30"/>
  <c r="AN43" i="30"/>
  <c r="AJ43" i="30"/>
  <c r="AQ43" i="30"/>
  <c r="AM43" i="30"/>
  <c r="AP43" i="30"/>
  <c r="AF44" i="30"/>
  <c r="AJ45" i="30"/>
  <c r="AL47" i="30"/>
  <c r="AK48" i="30"/>
  <c r="AR58" i="30"/>
  <c r="AN58" i="30"/>
  <c r="AJ58" i="30"/>
  <c r="AP58" i="30"/>
  <c r="AL58" i="30"/>
  <c r="AQ58" i="30"/>
  <c r="AO58" i="30"/>
  <c r="AM58" i="30"/>
  <c r="AS58" i="30"/>
  <c r="AE61" i="30"/>
  <c r="AQ51" i="30"/>
  <c r="AM51" i="30"/>
  <c r="AK51" i="30"/>
  <c r="AP51" i="30"/>
  <c r="AE59" i="30"/>
  <c r="AF59" i="30" s="1"/>
  <c r="AE60" i="30"/>
  <c r="AF60" i="30" s="1"/>
  <c r="C63" i="30"/>
  <c r="AI62" i="30"/>
  <c r="AE64" i="30"/>
  <c r="AI66" i="30"/>
  <c r="C67" i="30"/>
  <c r="AL51" i="30"/>
  <c r="AR51" i="30"/>
  <c r="AF54" i="30"/>
  <c r="AJ55" i="30"/>
  <c r="C62" i="30"/>
  <c r="AF61" i="30"/>
  <c r="AI61" i="30"/>
  <c r="AE63" i="30"/>
  <c r="AF63" i="30" s="1"/>
  <c r="C66" i="30"/>
  <c r="AF65" i="30"/>
  <c r="AI65" i="30"/>
  <c r="AN51" i="30"/>
  <c r="AS51" i="30"/>
  <c r="AS53" i="30"/>
  <c r="AO53" i="30"/>
  <c r="AK53" i="30"/>
  <c r="AJ53" i="30"/>
  <c r="AP53" i="30"/>
  <c r="AQ55" i="30"/>
  <c r="AM55" i="30"/>
  <c r="AS55" i="30"/>
  <c r="AO55" i="30"/>
  <c r="AK55" i="30"/>
  <c r="AL55" i="30"/>
  <c r="AF56" i="30"/>
  <c r="K59" i="30"/>
  <c r="N59" i="30" s="1"/>
  <c r="AI59" i="30"/>
  <c r="K60" i="30"/>
  <c r="N60" i="30" s="1"/>
  <c r="C61" i="30"/>
  <c r="AI60" i="30"/>
  <c r="AE62" i="30"/>
  <c r="AF62" i="30" s="1"/>
  <c r="K64" i="30"/>
  <c r="N64" i="30" s="1"/>
  <c r="C65" i="30"/>
  <c r="AF64" i="30"/>
  <c r="AI64" i="30"/>
  <c r="AE66" i="30"/>
  <c r="AF66" i="30" s="1"/>
  <c r="AI68" i="30"/>
  <c r="AI70" i="30"/>
  <c r="AI72" i="30"/>
  <c r="AI80" i="30"/>
  <c r="AI82" i="30"/>
  <c r="AI84" i="30"/>
  <c r="AI88" i="30"/>
  <c r="AI92" i="30"/>
  <c r="AI96" i="30"/>
  <c r="AI100" i="30"/>
  <c r="AI104" i="30"/>
  <c r="AI108" i="30"/>
  <c r="AI67" i="30"/>
  <c r="AI69" i="30"/>
  <c r="AI71" i="30"/>
  <c r="AI73" i="30"/>
  <c r="AI75" i="30"/>
  <c r="AI77" i="30"/>
  <c r="AI79" i="30"/>
  <c r="AI86" i="30"/>
  <c r="AI90" i="30"/>
  <c r="AI94" i="30"/>
  <c r="AI98" i="30"/>
  <c r="AI102" i="30"/>
  <c r="AI106" i="30"/>
  <c r="AH108" i="30"/>
  <c r="R15" i="22"/>
  <c r="L10" i="31" l="1"/>
  <c r="N10" i="31" s="1"/>
  <c r="S10" i="31" s="1"/>
  <c r="AR59" i="31"/>
  <c r="AN59" i="31"/>
  <c r="AJ59" i="31"/>
  <c r="AQ59" i="31"/>
  <c r="AM59" i="31"/>
  <c r="AP59" i="31"/>
  <c r="AL59" i="31"/>
  <c r="AS59" i="31"/>
  <c r="AO59" i="31"/>
  <c r="AK59" i="31"/>
  <c r="AR58" i="31"/>
  <c r="AN58" i="31"/>
  <c r="AJ58" i="31"/>
  <c r="AQ58" i="31"/>
  <c r="AM58" i="31"/>
  <c r="AP58" i="31"/>
  <c r="AL58" i="31"/>
  <c r="AO58" i="31"/>
  <c r="AK58" i="31"/>
  <c r="AS58" i="31"/>
  <c r="AP48" i="31"/>
  <c r="AL48" i="31"/>
  <c r="AR48" i="31"/>
  <c r="AN48" i="31"/>
  <c r="AJ48" i="31"/>
  <c r="AS48" i="31"/>
  <c r="AK48" i="31"/>
  <c r="AQ48" i="31"/>
  <c r="AO48" i="31"/>
  <c r="AM48" i="31"/>
  <c r="AR31" i="31"/>
  <c r="AN31" i="31"/>
  <c r="AJ31" i="31"/>
  <c r="AQ31" i="31"/>
  <c r="AM31" i="31"/>
  <c r="AL31" i="31"/>
  <c r="AS31" i="31"/>
  <c r="AK31" i="31"/>
  <c r="AO31" i="31"/>
  <c r="AP31" i="31"/>
  <c r="AR43" i="31"/>
  <c r="AN43" i="31"/>
  <c r="AJ43" i="31"/>
  <c r="AQ43" i="31"/>
  <c r="AM43" i="31"/>
  <c r="AP43" i="31"/>
  <c r="AL43" i="31"/>
  <c r="AK43" i="31"/>
  <c r="AS43" i="31"/>
  <c r="AO43" i="31"/>
  <c r="AR54" i="30"/>
  <c r="AN54" i="30"/>
  <c r="AJ54" i="30"/>
  <c r="AP54" i="30"/>
  <c r="AL54" i="30"/>
  <c r="AM54" i="30"/>
  <c r="AS54" i="30"/>
  <c r="AK54" i="30"/>
  <c r="AQ54" i="30"/>
  <c r="AO54" i="30"/>
  <c r="AR44" i="30"/>
  <c r="AN44" i="30"/>
  <c r="AJ44" i="30"/>
  <c r="AQ44" i="30"/>
  <c r="AM44" i="30"/>
  <c r="AP44" i="30"/>
  <c r="AL44" i="30"/>
  <c r="AO44" i="30"/>
  <c r="AK44" i="30"/>
  <c r="AS44" i="30"/>
  <c r="AP56" i="30"/>
  <c r="AL56" i="30"/>
  <c r="AR56" i="30"/>
  <c r="AN56" i="30"/>
  <c r="AJ56" i="30"/>
  <c r="AS56" i="30"/>
  <c r="AK56" i="30"/>
  <c r="AQ56" i="30"/>
  <c r="AO56" i="30"/>
  <c r="AM56" i="30"/>
  <c r="AR32" i="30"/>
  <c r="AN32" i="30"/>
  <c r="AJ32" i="30"/>
  <c r="AQ32" i="30"/>
  <c r="AM32" i="30"/>
  <c r="AO32" i="30"/>
  <c r="AP32" i="30"/>
  <c r="AL32" i="30"/>
  <c r="AS32" i="30"/>
  <c r="AK32" i="30"/>
  <c r="AR40" i="30"/>
  <c r="AN40" i="30"/>
  <c r="AJ40" i="30"/>
  <c r="AQ40" i="30"/>
  <c r="AM40" i="30"/>
  <c r="AP40" i="30"/>
  <c r="AL40" i="30"/>
  <c r="AS40" i="30"/>
  <c r="AO40" i="30"/>
  <c r="AK40" i="30"/>
  <c r="L10" i="30"/>
  <c r="N10" i="30" s="1"/>
  <c r="S10" i="30" s="1"/>
  <c r="AR59" i="30"/>
  <c r="AN59" i="30"/>
  <c r="AJ59" i="30"/>
  <c r="AP59" i="30"/>
  <c r="AL59" i="30"/>
  <c r="AQ59" i="30"/>
  <c r="AO59" i="30"/>
  <c r="AM59" i="30"/>
  <c r="AK59" i="30"/>
  <c r="AS59" i="30"/>
  <c r="K9" i="22"/>
  <c r="R13" i="22"/>
  <c r="R16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1" i="22"/>
  <c r="R92" i="22"/>
  <c r="C11" i="31" l="1"/>
  <c r="AI10" i="31"/>
  <c r="U10" i="31"/>
  <c r="AI10" i="30"/>
  <c r="C11" i="30"/>
  <c r="U10" i="30"/>
  <c r="R93" i="22"/>
  <c r="R94" i="22"/>
  <c r="R95" i="22"/>
  <c r="R96" i="22"/>
  <c r="R97" i="22"/>
  <c r="R98" i="22"/>
  <c r="R99" i="22"/>
  <c r="R100" i="22"/>
  <c r="R101" i="22"/>
  <c r="L11" i="31" l="1"/>
  <c r="N11" i="31" s="1"/>
  <c r="S11" i="31" s="1"/>
  <c r="L11" i="30"/>
  <c r="N11" i="30" s="1"/>
  <c r="S11" i="30" s="1"/>
  <c r="L12" i="4"/>
  <c r="K12" i="4"/>
  <c r="K11" i="4"/>
  <c r="L11" i="4"/>
  <c r="L10" i="4"/>
  <c r="L9" i="4"/>
  <c r="K7" i="4"/>
  <c r="AI11" i="31" l="1"/>
  <c r="C12" i="31"/>
  <c r="U11" i="31"/>
  <c r="AI11" i="30"/>
  <c r="C12" i="30"/>
  <c r="U11" i="30"/>
  <c r="U108" i="22"/>
  <c r="S108" i="22"/>
  <c r="R108" i="22"/>
  <c r="L108" i="22"/>
  <c r="J108" i="22"/>
  <c r="U107" i="22"/>
  <c r="S107" i="22"/>
  <c r="C108" i="22" s="1"/>
  <c r="R107" i="22"/>
  <c r="L107" i="22"/>
  <c r="J107" i="22"/>
  <c r="U106" i="22"/>
  <c r="S106" i="22"/>
  <c r="C107" i="22" s="1"/>
  <c r="R106" i="22"/>
  <c r="L106" i="22"/>
  <c r="J106" i="22"/>
  <c r="U105" i="22"/>
  <c r="S105" i="22"/>
  <c r="C106" i="22" s="1"/>
  <c r="R105" i="22"/>
  <c r="L105" i="22"/>
  <c r="H105" i="22"/>
  <c r="AE105" i="22" s="1"/>
  <c r="J105" i="22"/>
  <c r="U104" i="22"/>
  <c r="S104" i="22"/>
  <c r="C105" i="22" s="1"/>
  <c r="R104" i="22"/>
  <c r="L104" i="22"/>
  <c r="J104" i="22"/>
  <c r="U103" i="22"/>
  <c r="S103" i="22"/>
  <c r="C104" i="22" s="1"/>
  <c r="R103" i="22"/>
  <c r="L103" i="22"/>
  <c r="J103" i="22"/>
  <c r="H103" i="22"/>
  <c r="AE103" i="22" s="1"/>
  <c r="U102" i="22"/>
  <c r="S102" i="22"/>
  <c r="C103" i="22" s="1"/>
  <c r="R102" i="22"/>
  <c r="L102" i="22"/>
  <c r="U101" i="22"/>
  <c r="S101" i="22"/>
  <c r="C102" i="22" s="1"/>
  <c r="L101" i="22"/>
  <c r="H101" i="22"/>
  <c r="AE101" i="22" s="1"/>
  <c r="J101" i="22"/>
  <c r="U100" i="22"/>
  <c r="S100" i="22"/>
  <c r="C101" i="22" s="1"/>
  <c r="L100" i="22"/>
  <c r="J100" i="22"/>
  <c r="U99" i="22"/>
  <c r="S99" i="22"/>
  <c r="C100" i="22" s="1"/>
  <c r="L99" i="22"/>
  <c r="J99" i="22"/>
  <c r="H99" i="22"/>
  <c r="AE99" i="22" s="1"/>
  <c r="U98" i="22"/>
  <c r="S98" i="22"/>
  <c r="C99" i="22" s="1"/>
  <c r="L98" i="22"/>
  <c r="U97" i="22"/>
  <c r="S97" i="22"/>
  <c r="C98" i="22" s="1"/>
  <c r="L97" i="22"/>
  <c r="J97" i="22"/>
  <c r="H97" i="22"/>
  <c r="AE97" i="22" s="1"/>
  <c r="U96" i="22"/>
  <c r="S96" i="22"/>
  <c r="C97" i="22" s="1"/>
  <c r="L96" i="22"/>
  <c r="J96" i="22"/>
  <c r="U95" i="22"/>
  <c r="S95" i="22"/>
  <c r="C96" i="22" s="1"/>
  <c r="L95" i="22"/>
  <c r="H95" i="22"/>
  <c r="AE95" i="22" s="1"/>
  <c r="U94" i="22"/>
  <c r="S94" i="22"/>
  <c r="C95" i="22" s="1"/>
  <c r="L94" i="22"/>
  <c r="H94" i="22"/>
  <c r="U93" i="22"/>
  <c r="S93" i="22"/>
  <c r="C94" i="22" s="1"/>
  <c r="L93" i="22"/>
  <c r="J93" i="22"/>
  <c r="H93" i="22"/>
  <c r="U92" i="22"/>
  <c r="S92" i="22"/>
  <c r="C93" i="22" s="1"/>
  <c r="L92" i="22"/>
  <c r="J92" i="22"/>
  <c r="U91" i="22"/>
  <c r="S91" i="22"/>
  <c r="C92" i="22" s="1"/>
  <c r="L91" i="22"/>
  <c r="H91" i="22"/>
  <c r="U90" i="22"/>
  <c r="S90" i="22"/>
  <c r="C91" i="22" s="1"/>
  <c r="L90" i="22"/>
  <c r="H90" i="22"/>
  <c r="U89" i="22"/>
  <c r="S89" i="22"/>
  <c r="C90" i="22" s="1"/>
  <c r="L89" i="22"/>
  <c r="H89" i="22"/>
  <c r="AE89" i="22" s="1"/>
  <c r="U88" i="22"/>
  <c r="S88" i="22"/>
  <c r="C89" i="22" s="1"/>
  <c r="L88" i="22"/>
  <c r="H88" i="22"/>
  <c r="J88" i="22"/>
  <c r="U87" i="22"/>
  <c r="S87" i="22"/>
  <c r="C88" i="22" s="1"/>
  <c r="L87" i="22"/>
  <c r="J87" i="22"/>
  <c r="U86" i="22"/>
  <c r="S86" i="22"/>
  <c r="L86" i="22"/>
  <c r="H86" i="22"/>
  <c r="AE86" i="22" s="1"/>
  <c r="U85" i="22"/>
  <c r="S85" i="22"/>
  <c r="C86" i="22" s="1"/>
  <c r="L85" i="22"/>
  <c r="H85" i="22"/>
  <c r="U84" i="22"/>
  <c r="S84" i="22"/>
  <c r="L84" i="22"/>
  <c r="J84" i="22"/>
  <c r="H84" i="22"/>
  <c r="AE84" i="22" s="1"/>
  <c r="U83" i="22"/>
  <c r="S83" i="22"/>
  <c r="C84" i="22" s="1"/>
  <c r="L83" i="22"/>
  <c r="H83" i="22"/>
  <c r="U82" i="22"/>
  <c r="S82" i="22"/>
  <c r="L82" i="22"/>
  <c r="H82" i="22"/>
  <c r="U81" i="22"/>
  <c r="S81" i="22"/>
  <c r="C82" i="22" s="1"/>
  <c r="L81" i="22"/>
  <c r="J81" i="22"/>
  <c r="H80" i="22"/>
  <c r="J80" i="22"/>
  <c r="H79" i="22"/>
  <c r="J78" i="22"/>
  <c r="H78" i="22"/>
  <c r="AE78" i="22" s="1"/>
  <c r="AG77" i="22"/>
  <c r="H77" i="22"/>
  <c r="H76" i="22"/>
  <c r="AE76" i="22" s="1"/>
  <c r="H75" i="22"/>
  <c r="H74" i="22"/>
  <c r="AE74" i="22" s="1"/>
  <c r="H73" i="22"/>
  <c r="AH73" i="22" s="1"/>
  <c r="J72" i="22"/>
  <c r="H72" i="22"/>
  <c r="J71" i="22"/>
  <c r="H71" i="22"/>
  <c r="J70" i="22"/>
  <c r="J69" i="22"/>
  <c r="J68" i="22"/>
  <c r="H67" i="22"/>
  <c r="J67" i="22"/>
  <c r="H66" i="22"/>
  <c r="H65" i="22"/>
  <c r="J64" i="22"/>
  <c r="H64" i="22"/>
  <c r="H63" i="22"/>
  <c r="H62" i="22"/>
  <c r="J62" i="22"/>
  <c r="J61" i="22"/>
  <c r="H61" i="22"/>
  <c r="J60" i="22"/>
  <c r="H60" i="22"/>
  <c r="AG59" i="22"/>
  <c r="J59" i="22"/>
  <c r="H59" i="22"/>
  <c r="AG58" i="22"/>
  <c r="AE58" i="22"/>
  <c r="AG57" i="22"/>
  <c r="AG56" i="22"/>
  <c r="AE56" i="22"/>
  <c r="AG55" i="22"/>
  <c r="AG54" i="22"/>
  <c r="AE54" i="22"/>
  <c r="AG53" i="22"/>
  <c r="AE53" i="22"/>
  <c r="AG52" i="22"/>
  <c r="AE52" i="22"/>
  <c r="AG51" i="22"/>
  <c r="AG50" i="22"/>
  <c r="AE50" i="22"/>
  <c r="AG49" i="22"/>
  <c r="AE49" i="22"/>
  <c r="AG48" i="22"/>
  <c r="AG47" i="22"/>
  <c r="AG46" i="22"/>
  <c r="AE46" i="22"/>
  <c r="AG45" i="22"/>
  <c r="AE45" i="22"/>
  <c r="AG44" i="22"/>
  <c r="AE44" i="22"/>
  <c r="AG43" i="22"/>
  <c r="AE43" i="22"/>
  <c r="AG42" i="22"/>
  <c r="AE42" i="22"/>
  <c r="AG41" i="22"/>
  <c r="AE41" i="22"/>
  <c r="AG40" i="22"/>
  <c r="AG39" i="22"/>
  <c r="AG38" i="22"/>
  <c r="AE38" i="22"/>
  <c r="AG37" i="22"/>
  <c r="AG36" i="22"/>
  <c r="AE36" i="22"/>
  <c r="AG35" i="22"/>
  <c r="AG34" i="22"/>
  <c r="AE34" i="22"/>
  <c r="AG33" i="22"/>
  <c r="AE33" i="22"/>
  <c r="AG32" i="22"/>
  <c r="AE32" i="22"/>
  <c r="AG31" i="22"/>
  <c r="AG30" i="22"/>
  <c r="AH30" i="22"/>
  <c r="AG29" i="22"/>
  <c r="AG28" i="22"/>
  <c r="AG27" i="22"/>
  <c r="AG26" i="22"/>
  <c r="AE26" i="22"/>
  <c r="AG25" i="22"/>
  <c r="AG24" i="22"/>
  <c r="AE24" i="22"/>
  <c r="AG23" i="22"/>
  <c r="AE23" i="22"/>
  <c r="AG22" i="22"/>
  <c r="AG21" i="22"/>
  <c r="AE21" i="22"/>
  <c r="AG20" i="22"/>
  <c r="AE20" i="22"/>
  <c r="AG19" i="22"/>
  <c r="AG18" i="22"/>
  <c r="AG17" i="22"/>
  <c r="AG16" i="22"/>
  <c r="AH16" i="22"/>
  <c r="AG15" i="22"/>
  <c r="AE15" i="22"/>
  <c r="AG14" i="22"/>
  <c r="AE14" i="22"/>
  <c r="AG13" i="22"/>
  <c r="AH13" i="22"/>
  <c r="AG12" i="22"/>
  <c r="R12" i="22"/>
  <c r="AG11" i="22"/>
  <c r="AE11" i="22"/>
  <c r="AG10" i="22"/>
  <c r="AE10" i="22"/>
  <c r="AG9" i="22"/>
  <c r="L9" i="22"/>
  <c r="N9" i="22" s="1"/>
  <c r="S9" i="22" s="1"/>
  <c r="M2" i="22"/>
  <c r="L12" i="31" l="1"/>
  <c r="N12" i="31" s="1"/>
  <c r="S12" i="31" s="1"/>
  <c r="L12" i="30"/>
  <c r="N12" i="30" s="1"/>
  <c r="S12" i="30" s="1"/>
  <c r="AE35" i="22"/>
  <c r="AF35" i="22" s="1"/>
  <c r="K34" i="22"/>
  <c r="AF45" i="22"/>
  <c r="AF49" i="22"/>
  <c r="K71" i="22"/>
  <c r="AF20" i="22"/>
  <c r="AF38" i="22"/>
  <c r="AF42" i="22"/>
  <c r="AG75" i="22"/>
  <c r="AG65" i="22"/>
  <c r="AE16" i="22"/>
  <c r="AF16" i="22" s="1"/>
  <c r="K32" i="22"/>
  <c r="AH35" i="22"/>
  <c r="AF36" i="22"/>
  <c r="AF23" i="22"/>
  <c r="AF34" i="22"/>
  <c r="K38" i="22"/>
  <c r="K52" i="22"/>
  <c r="AH51" i="22"/>
  <c r="AF52" i="22"/>
  <c r="K11" i="22"/>
  <c r="K42" i="22"/>
  <c r="K44" i="22"/>
  <c r="K25" i="22"/>
  <c r="AF33" i="22"/>
  <c r="K36" i="22"/>
  <c r="K45" i="22"/>
  <c r="K49" i="22"/>
  <c r="K51" i="22"/>
  <c r="AF54" i="22"/>
  <c r="AF56" i="22"/>
  <c r="AF58" i="22"/>
  <c r="AF21" i="22"/>
  <c r="AE30" i="22"/>
  <c r="AF30" i="22" s="1"/>
  <c r="K33" i="22"/>
  <c r="AF46" i="22"/>
  <c r="AH53" i="22"/>
  <c r="K10" i="22"/>
  <c r="K20" i="22"/>
  <c r="AH10" i="22"/>
  <c r="AH20" i="22"/>
  <c r="K35" i="22"/>
  <c r="AH36" i="22"/>
  <c r="K37" i="22"/>
  <c r="AF44" i="22"/>
  <c r="AH45" i="22"/>
  <c r="AF11" i="22"/>
  <c r="K23" i="22"/>
  <c r="AH24" i="22"/>
  <c r="AF32" i="22"/>
  <c r="AF50" i="22"/>
  <c r="AF53" i="22"/>
  <c r="K72" i="22"/>
  <c r="K93" i="22"/>
  <c r="N93" i="22" s="1"/>
  <c r="AH12" i="22"/>
  <c r="AH14" i="22"/>
  <c r="K50" i="22"/>
  <c r="K53" i="22"/>
  <c r="K67" i="22"/>
  <c r="J98" i="22"/>
  <c r="J102" i="22"/>
  <c r="AF26" i="22"/>
  <c r="K62" i="22"/>
  <c r="AH71" i="22"/>
  <c r="AG89" i="22"/>
  <c r="AH63" i="22"/>
  <c r="AE63" i="22"/>
  <c r="AH11" i="22"/>
  <c r="AH18" i="22"/>
  <c r="AF24" i="22"/>
  <c r="AF41" i="22"/>
  <c r="AF43" i="22"/>
  <c r="J66" i="22"/>
  <c r="K66" i="22" s="1"/>
  <c r="K78" i="22"/>
  <c r="J82" i="22"/>
  <c r="K82" i="22" s="1"/>
  <c r="N82" i="22" s="1"/>
  <c r="AH85" i="22"/>
  <c r="AE85" i="22"/>
  <c r="AE91" i="22"/>
  <c r="AH91" i="22"/>
  <c r="AE9" i="22"/>
  <c r="AF9" i="22" s="1"/>
  <c r="AF10" i="22"/>
  <c r="K16" i="22"/>
  <c r="K17" i="22"/>
  <c r="K18" i="22"/>
  <c r="K24" i="22"/>
  <c r="K30" i="22"/>
  <c r="AH75" i="22"/>
  <c r="AE75" i="22"/>
  <c r="AG81" i="22"/>
  <c r="H81" i="22"/>
  <c r="K81" i="22" s="1"/>
  <c r="N81" i="22" s="1"/>
  <c r="AH89" i="22"/>
  <c r="AE93" i="22"/>
  <c r="AH93" i="22"/>
  <c r="AE25" i="22"/>
  <c r="AF25" i="22" s="1"/>
  <c r="AH25" i="22"/>
  <c r="AE73" i="22"/>
  <c r="K64" i="22"/>
  <c r="AH67" i="22"/>
  <c r="AG68" i="22"/>
  <c r="AG69" i="22"/>
  <c r="AG70" i="22"/>
  <c r="AH72" i="22"/>
  <c r="AG73" i="22"/>
  <c r="AG87" i="22"/>
  <c r="R2" i="22"/>
  <c r="K26" i="22"/>
  <c r="K28" i="22"/>
  <c r="K29" i="22"/>
  <c r="AH33" i="22"/>
  <c r="AH34" i="22"/>
  <c r="AH38" i="22"/>
  <c r="K41" i="22"/>
  <c r="K43" i="22"/>
  <c r="AH44" i="22"/>
  <c r="K48" i="22"/>
  <c r="K60" i="22"/>
  <c r="AG63" i="22"/>
  <c r="AG67" i="22"/>
  <c r="AG79" i="22"/>
  <c r="K80" i="22"/>
  <c r="AG83" i="22"/>
  <c r="AG85" i="22"/>
  <c r="AG95" i="22"/>
  <c r="AF95" i="22" s="1"/>
  <c r="AH95" i="22"/>
  <c r="AG97" i="22"/>
  <c r="AF97" i="22" s="1"/>
  <c r="AH97" i="22"/>
  <c r="AG99" i="22"/>
  <c r="AF99" i="22" s="1"/>
  <c r="AH99" i="22"/>
  <c r="AG101" i="22"/>
  <c r="AF101" i="22" s="1"/>
  <c r="AH101" i="22"/>
  <c r="AG103" i="22"/>
  <c r="AF103" i="22" s="1"/>
  <c r="AH103" i="22"/>
  <c r="AG105" i="22"/>
  <c r="AF105" i="22" s="1"/>
  <c r="AH105" i="22"/>
  <c r="AG107" i="22"/>
  <c r="AE51" i="22"/>
  <c r="AF51" i="22" s="1"/>
  <c r="AG61" i="22"/>
  <c r="K84" i="22"/>
  <c r="N84" i="22" s="1"/>
  <c r="AG84" i="22"/>
  <c r="AF84" i="22" s="1"/>
  <c r="H87" i="22"/>
  <c r="K87" i="22" s="1"/>
  <c r="N87" i="22" s="1"/>
  <c r="AG88" i="22"/>
  <c r="AG91" i="22"/>
  <c r="AG93" i="22"/>
  <c r="AI93" i="22" s="1"/>
  <c r="K97" i="22"/>
  <c r="N97" i="22" s="1"/>
  <c r="K99" i="22"/>
  <c r="N99" i="22" s="1"/>
  <c r="K101" i="22"/>
  <c r="N101" i="22" s="1"/>
  <c r="K103" i="22"/>
  <c r="N103" i="22" s="1"/>
  <c r="K105" i="22"/>
  <c r="N105" i="22" s="1"/>
  <c r="AF15" i="22"/>
  <c r="AH15" i="22"/>
  <c r="AF14" i="22"/>
  <c r="K15" i="22"/>
  <c r="AE13" i="22"/>
  <c r="AF13" i="22" s="1"/>
  <c r="K14" i="22"/>
  <c r="AH21" i="22"/>
  <c r="AE19" i="22"/>
  <c r="AF19" i="22" s="1"/>
  <c r="AH19" i="22"/>
  <c r="K13" i="22"/>
  <c r="AH39" i="22"/>
  <c r="AH46" i="22"/>
  <c r="J74" i="22"/>
  <c r="K74" i="22" s="1"/>
  <c r="AG90" i="22"/>
  <c r="K19" i="22"/>
  <c r="K21" i="22"/>
  <c r="AE22" i="22"/>
  <c r="AF22" i="22" s="1"/>
  <c r="AH22" i="22"/>
  <c r="AH27" i="22"/>
  <c r="AE27" i="22"/>
  <c r="AF27" i="22" s="1"/>
  <c r="K46" i="22"/>
  <c r="AH47" i="22"/>
  <c r="AE60" i="22"/>
  <c r="AH60" i="22"/>
  <c r="AH61" i="22"/>
  <c r="AE61" i="22"/>
  <c r="AH65" i="22"/>
  <c r="AE65" i="22"/>
  <c r="AH9" i="22"/>
  <c r="AH17" i="22"/>
  <c r="AE17" i="22"/>
  <c r="AF17" i="22" s="1"/>
  <c r="K22" i="22"/>
  <c r="K27" i="22"/>
  <c r="AH28" i="22"/>
  <c r="AE28" i="22"/>
  <c r="AF28" i="22" s="1"/>
  <c r="AE39" i="22"/>
  <c r="AF39" i="22" s="1"/>
  <c r="K40" i="22"/>
  <c r="K47" i="22"/>
  <c r="AE48" i="22"/>
  <c r="AF48" i="22" s="1"/>
  <c r="AH48" i="22"/>
  <c r="K55" i="22"/>
  <c r="AE55" i="22"/>
  <c r="AF55" i="22" s="1"/>
  <c r="K57" i="22"/>
  <c r="AE57" i="22"/>
  <c r="AF57" i="22" s="1"/>
  <c r="K59" i="22"/>
  <c r="AE59" i="22"/>
  <c r="AF59" i="22" s="1"/>
  <c r="AG74" i="22"/>
  <c r="C83" i="22"/>
  <c r="J90" i="22"/>
  <c r="K90" i="22" s="1"/>
  <c r="N90" i="22" s="1"/>
  <c r="H98" i="22"/>
  <c r="K98" i="22" s="1"/>
  <c r="N98" i="22" s="1"/>
  <c r="AG98" i="22"/>
  <c r="AE12" i="22"/>
  <c r="AF12" i="22" s="1"/>
  <c r="K39" i="22"/>
  <c r="AE40" i="22"/>
  <c r="AF40" i="22" s="1"/>
  <c r="AH40" i="22"/>
  <c r="AE47" i="22"/>
  <c r="AF47" i="22" s="1"/>
  <c r="AE64" i="22"/>
  <c r="AH64" i="22"/>
  <c r="AE88" i="22"/>
  <c r="AH88" i="22"/>
  <c r="K12" i="22"/>
  <c r="AE18" i="22"/>
  <c r="AF18" i="22" s="1"/>
  <c r="AH26" i="22"/>
  <c r="AE29" i="22"/>
  <c r="AF29" i="22" s="1"/>
  <c r="AH29" i="22"/>
  <c r="AH31" i="22"/>
  <c r="K31" i="22"/>
  <c r="AE31" i="22"/>
  <c r="AF31" i="22" s="1"/>
  <c r="AH37" i="22"/>
  <c r="AH55" i="22"/>
  <c r="AH57" i="22"/>
  <c r="AH59" i="22"/>
  <c r="AG60" i="22"/>
  <c r="K61" i="22"/>
  <c r="AG64" i="22"/>
  <c r="AH23" i="22"/>
  <c r="AH32" i="22"/>
  <c r="AH41" i="22"/>
  <c r="AH42" i="22"/>
  <c r="AH43" i="22"/>
  <c r="AH49" i="22"/>
  <c r="AH50" i="22"/>
  <c r="AG62" i="22"/>
  <c r="AH66" i="22"/>
  <c r="AE66" i="22"/>
  <c r="AG66" i="22"/>
  <c r="AH52" i="22"/>
  <c r="K54" i="22"/>
  <c r="AH54" i="22"/>
  <c r="K56" i="22"/>
  <c r="AH56" i="22"/>
  <c r="K58" i="22"/>
  <c r="AH58" i="22"/>
  <c r="AE62" i="22"/>
  <c r="AH62" i="22"/>
  <c r="J76" i="22"/>
  <c r="K76" i="22" s="1"/>
  <c r="AG76" i="22"/>
  <c r="AH77" i="22"/>
  <c r="AE77" i="22"/>
  <c r="AH79" i="22"/>
  <c r="AE79" i="22"/>
  <c r="AE81" i="22"/>
  <c r="AF81" i="22" s="1"/>
  <c r="AH83" i="22"/>
  <c r="AE83" i="22"/>
  <c r="J86" i="22"/>
  <c r="K86" i="22" s="1"/>
  <c r="N86" i="22" s="1"/>
  <c r="AG86" i="22"/>
  <c r="AF86" i="22" s="1"/>
  <c r="J63" i="22"/>
  <c r="K63" i="22" s="1"/>
  <c r="J65" i="22"/>
  <c r="K65" i="22" s="1"/>
  <c r="AE67" i="22"/>
  <c r="AE71" i="22"/>
  <c r="AE72" i="22"/>
  <c r="C85" i="22"/>
  <c r="H68" i="22"/>
  <c r="H69" i="22"/>
  <c r="H70" i="22"/>
  <c r="AG71" i="22"/>
  <c r="AG72" i="22"/>
  <c r="AG78" i="22"/>
  <c r="AE80" i="22"/>
  <c r="AH80" i="22"/>
  <c r="AG80" i="22"/>
  <c r="AE82" i="22"/>
  <c r="AH82" i="22"/>
  <c r="AG82" i="22"/>
  <c r="C87" i="22"/>
  <c r="K88" i="22"/>
  <c r="N88" i="22" s="1"/>
  <c r="H106" i="22"/>
  <c r="AG106" i="22"/>
  <c r="J73" i="22"/>
  <c r="K73" i="22" s="1"/>
  <c r="AH74" i="22"/>
  <c r="J75" i="22"/>
  <c r="K75" i="22" s="1"/>
  <c r="AH76" i="22"/>
  <c r="J77" i="22"/>
  <c r="K77" i="22" s="1"/>
  <c r="AH78" i="22"/>
  <c r="J79" i="22"/>
  <c r="K79" i="22" s="1"/>
  <c r="J83" i="22"/>
  <c r="K83" i="22" s="1"/>
  <c r="N83" i="22" s="1"/>
  <c r="AH84" i="22"/>
  <c r="J85" i="22"/>
  <c r="K85" i="22" s="1"/>
  <c r="N85" i="22" s="1"/>
  <c r="AH86" i="22"/>
  <c r="AE90" i="22"/>
  <c r="AF90" i="22" s="1"/>
  <c r="AH90" i="22"/>
  <c r="AI90" i="22" s="1"/>
  <c r="H96" i="22"/>
  <c r="K96" i="22" s="1"/>
  <c r="N96" i="22" s="1"/>
  <c r="AG96" i="22"/>
  <c r="H104" i="22"/>
  <c r="K104" i="22" s="1"/>
  <c r="N104" i="22" s="1"/>
  <c r="AG104" i="22"/>
  <c r="AG94" i="22"/>
  <c r="J94" i="22"/>
  <c r="K94" i="22" s="1"/>
  <c r="N94" i="22" s="1"/>
  <c r="H102" i="22"/>
  <c r="K102" i="22" s="1"/>
  <c r="N102" i="22" s="1"/>
  <c r="AG102" i="22"/>
  <c r="H108" i="22"/>
  <c r="K108" i="22" s="1"/>
  <c r="N108" i="22" s="1"/>
  <c r="AG108" i="22"/>
  <c r="H92" i="22"/>
  <c r="K92" i="22" s="1"/>
  <c r="N92" i="22" s="1"/>
  <c r="AG92" i="22"/>
  <c r="AE94" i="22"/>
  <c r="AH94" i="22"/>
  <c r="H100" i="22"/>
  <c r="K100" i="22" s="1"/>
  <c r="N100" i="22" s="1"/>
  <c r="AG100" i="22"/>
  <c r="H107" i="22"/>
  <c r="K107" i="22" s="1"/>
  <c r="N107" i="22" s="1"/>
  <c r="J89" i="22"/>
  <c r="K89" i="22" s="1"/>
  <c r="N89" i="22" s="1"/>
  <c r="AF89" i="22"/>
  <c r="J91" i="22"/>
  <c r="K91" i="22" s="1"/>
  <c r="N91" i="22" s="1"/>
  <c r="J95" i="22"/>
  <c r="K95" i="22" s="1"/>
  <c r="N95" i="22" s="1"/>
  <c r="C13" i="31" l="1"/>
  <c r="U12" i="31"/>
  <c r="AI12" i="31"/>
  <c r="AI12" i="30"/>
  <c r="C13" i="30"/>
  <c r="U12" i="30"/>
  <c r="AI99" i="22"/>
  <c r="AF85" i="22"/>
  <c r="AI103" i="22"/>
  <c r="AI95" i="22"/>
  <c r="AI85" i="22"/>
  <c r="AF83" i="22"/>
  <c r="AH81" i="22"/>
  <c r="AI81" i="22" s="1"/>
  <c r="AF91" i="22"/>
  <c r="AF93" i="22"/>
  <c r="AI83" i="22"/>
  <c r="AI101" i="22"/>
  <c r="AI97" i="22"/>
  <c r="AI89" i="22"/>
  <c r="AI91" i="22"/>
  <c r="AS9" i="22"/>
  <c r="AP9" i="22"/>
  <c r="AQ9" i="22"/>
  <c r="AJ9" i="22"/>
  <c r="AM9" i="22"/>
  <c r="AK9" i="22"/>
  <c r="AO9" i="22"/>
  <c r="AR9" i="22"/>
  <c r="AL9" i="22"/>
  <c r="AN9" i="22"/>
  <c r="AF88" i="22"/>
  <c r="AI84" i="22"/>
  <c r="AI86" i="22"/>
  <c r="AI9" i="22"/>
  <c r="U9" i="22"/>
  <c r="C10" i="22"/>
  <c r="L10" i="22" s="1"/>
  <c r="AF7" i="22"/>
  <c r="AI94" i="22"/>
  <c r="AI82" i="22"/>
  <c r="AH87" i="22"/>
  <c r="AI87" i="22" s="1"/>
  <c r="AE87" i="22"/>
  <c r="AF87" i="22" s="1"/>
  <c r="AF82" i="22"/>
  <c r="AI88" i="22"/>
  <c r="AI105" i="22"/>
  <c r="AE92" i="22"/>
  <c r="AF92" i="22" s="1"/>
  <c r="AH92" i="22"/>
  <c r="AI92" i="22" s="1"/>
  <c r="AE96" i="22"/>
  <c r="AF96" i="22" s="1"/>
  <c r="AH96" i="22"/>
  <c r="AI96" i="22" s="1"/>
  <c r="AH68" i="22"/>
  <c r="AE68" i="22"/>
  <c r="K68" i="22"/>
  <c r="AE106" i="22"/>
  <c r="AF106" i="22" s="1"/>
  <c r="AH106" i="22"/>
  <c r="AI106" i="22" s="1"/>
  <c r="AH69" i="22"/>
  <c r="AE69" i="22"/>
  <c r="K69" i="22"/>
  <c r="AE107" i="22"/>
  <c r="AF107" i="22" s="1"/>
  <c r="AH107" i="22"/>
  <c r="AI107" i="22" s="1"/>
  <c r="AE100" i="22"/>
  <c r="AF100" i="22" s="1"/>
  <c r="AH100" i="22"/>
  <c r="AI100" i="22" s="1"/>
  <c r="AF94" i="22"/>
  <c r="K106" i="22"/>
  <c r="N106" i="22" s="1"/>
  <c r="AE98" i="22"/>
  <c r="AF98" i="22" s="1"/>
  <c r="AH98" i="22"/>
  <c r="AI98" i="22" s="1"/>
  <c r="AE108" i="22"/>
  <c r="AF108" i="22" s="1"/>
  <c r="AH108" i="22"/>
  <c r="AI108" i="22" s="1"/>
  <c r="AE102" i="22"/>
  <c r="AF102" i="22" s="1"/>
  <c r="AH102" i="22"/>
  <c r="AI102" i="22" s="1"/>
  <c r="AE104" i="22"/>
  <c r="AF104" i="22" s="1"/>
  <c r="AH104" i="22"/>
  <c r="AI104" i="22" s="1"/>
  <c r="AH70" i="22"/>
  <c r="AE70" i="22"/>
  <c r="K70" i="22"/>
  <c r="L13" i="31" l="1"/>
  <c r="N13" i="31" s="1"/>
  <c r="S13" i="31" s="1"/>
  <c r="L13" i="30"/>
  <c r="N13" i="30" s="1"/>
  <c r="S13" i="30" s="1"/>
  <c r="N10" i="22"/>
  <c r="S10" i="22" s="1"/>
  <c r="AI13" i="31" l="1"/>
  <c r="C14" i="31"/>
  <c r="U13" i="31"/>
  <c r="AI13" i="30"/>
  <c r="C14" i="30"/>
  <c r="U13" i="30"/>
  <c r="AI10" i="22"/>
  <c r="AN10" i="22"/>
  <c r="AL10" i="22"/>
  <c r="AS10" i="22"/>
  <c r="AK10" i="22"/>
  <c r="AQ10" i="22"/>
  <c r="AP10" i="22"/>
  <c r="AO10" i="22"/>
  <c r="AR10" i="22"/>
  <c r="C11" i="22"/>
  <c r="L11" i="22" s="1"/>
  <c r="AJ10" i="22"/>
  <c r="AM10" i="22"/>
  <c r="U10" i="22"/>
  <c r="L14" i="31" l="1"/>
  <c r="N14" i="31" s="1"/>
  <c r="S14" i="31" s="1"/>
  <c r="L14" i="30"/>
  <c r="N14" i="30" s="1"/>
  <c r="S14" i="30" s="1"/>
  <c r="N11" i="22"/>
  <c r="S11" i="22" s="1"/>
  <c r="AI14" i="31" l="1"/>
  <c r="C15" i="31"/>
  <c r="L15" i="31" s="1"/>
  <c r="N15" i="31" s="1"/>
  <c r="S15" i="31" s="1"/>
  <c r="U14" i="31"/>
  <c r="C15" i="30"/>
  <c r="L15" i="30" s="1"/>
  <c r="N15" i="30" s="1"/>
  <c r="S15" i="30" s="1"/>
  <c r="U14" i="30"/>
  <c r="AI14" i="30"/>
  <c r="C12" i="22"/>
  <c r="AJ11" i="22"/>
  <c r="AQ11" i="22"/>
  <c r="AM11" i="22"/>
  <c r="AS11" i="22"/>
  <c r="AL11" i="22"/>
  <c r="AK11" i="22"/>
  <c r="AP11" i="22"/>
  <c r="AR11" i="22"/>
  <c r="AN11" i="22"/>
  <c r="AO11" i="22"/>
  <c r="U11" i="22"/>
  <c r="AI11" i="22"/>
  <c r="L12" i="22"/>
  <c r="L2" i="5"/>
  <c r="P2" i="5"/>
  <c r="D4" i="5"/>
  <c r="H4" i="5"/>
  <c r="L4" i="5"/>
  <c r="P4" i="5"/>
  <c r="C5" i="5"/>
  <c r="E5" i="5"/>
  <c r="G5" i="5"/>
  <c r="I5" i="5"/>
  <c r="K9" i="5"/>
  <c r="M9" i="5"/>
  <c r="R9" i="5"/>
  <c r="T9" i="5"/>
  <c r="C10" i="5"/>
  <c r="K10" i="5"/>
  <c r="M10" i="5"/>
  <c r="R10" i="5"/>
  <c r="T10" i="5"/>
  <c r="C11" i="5"/>
  <c r="K11" i="5"/>
  <c r="M11" i="5"/>
  <c r="R11" i="5"/>
  <c r="T11" i="5"/>
  <c r="C12" i="5"/>
  <c r="K12" i="5"/>
  <c r="M12" i="5"/>
  <c r="R12" i="5"/>
  <c r="T12" i="5"/>
  <c r="C13" i="5"/>
  <c r="K13" i="5"/>
  <c r="M13" i="5"/>
  <c r="R13" i="5"/>
  <c r="T13" i="5"/>
  <c r="C14" i="5"/>
  <c r="K14" i="5"/>
  <c r="M14" i="5"/>
  <c r="R14" i="5"/>
  <c r="T14" i="5"/>
  <c r="C15" i="5"/>
  <c r="K15" i="5"/>
  <c r="M15" i="5"/>
  <c r="R15" i="5"/>
  <c r="T15" i="5"/>
  <c r="C16" i="5"/>
  <c r="K16" i="5"/>
  <c r="M16" i="5"/>
  <c r="R16" i="5"/>
  <c r="T16" i="5"/>
  <c r="C17" i="5"/>
  <c r="K17" i="5"/>
  <c r="M17" i="5"/>
  <c r="R17" i="5"/>
  <c r="T17" i="5"/>
  <c r="C18" i="5"/>
  <c r="K18" i="5"/>
  <c r="M18" i="5"/>
  <c r="R18" i="5"/>
  <c r="T18" i="5"/>
  <c r="C19" i="5"/>
  <c r="K19" i="5"/>
  <c r="M19" i="5"/>
  <c r="R19" i="5"/>
  <c r="T19" i="5"/>
  <c r="C20" i="5"/>
  <c r="K20" i="5"/>
  <c r="M20" i="5"/>
  <c r="R20" i="5"/>
  <c r="T20" i="5"/>
  <c r="C21" i="5"/>
  <c r="K21" i="5"/>
  <c r="M21" i="5"/>
  <c r="R21" i="5"/>
  <c r="T21" i="5"/>
  <c r="C22" i="5"/>
  <c r="K22" i="5"/>
  <c r="M22" i="5"/>
  <c r="R22" i="5"/>
  <c r="T22" i="5"/>
  <c r="C23" i="5"/>
  <c r="K23" i="5"/>
  <c r="M23" i="5"/>
  <c r="R23" i="5"/>
  <c r="T23" i="5"/>
  <c r="C24" i="5"/>
  <c r="K24" i="5"/>
  <c r="M24" i="5"/>
  <c r="R24" i="5"/>
  <c r="T24" i="5"/>
  <c r="C25" i="5"/>
  <c r="K25" i="5"/>
  <c r="M25" i="5"/>
  <c r="R25" i="5"/>
  <c r="T25" i="5"/>
  <c r="C26" i="5"/>
  <c r="K26" i="5"/>
  <c r="M26" i="5"/>
  <c r="R26" i="5"/>
  <c r="T26" i="5"/>
  <c r="C27" i="5"/>
  <c r="K27" i="5"/>
  <c r="M27" i="5"/>
  <c r="R27" i="5"/>
  <c r="T27" i="5"/>
  <c r="C28" i="5"/>
  <c r="K28" i="5"/>
  <c r="M28" i="5"/>
  <c r="R28" i="5"/>
  <c r="T28" i="5"/>
  <c r="C29" i="5"/>
  <c r="K29" i="5"/>
  <c r="M29" i="5"/>
  <c r="R29" i="5"/>
  <c r="T29" i="5"/>
  <c r="C30" i="5"/>
  <c r="K30" i="5"/>
  <c r="M30" i="5"/>
  <c r="R30" i="5"/>
  <c r="T30" i="5"/>
  <c r="C31" i="5"/>
  <c r="K31" i="5"/>
  <c r="M31" i="5"/>
  <c r="R31" i="5"/>
  <c r="T31" i="5"/>
  <c r="C32" i="5"/>
  <c r="K32" i="5"/>
  <c r="M32" i="5"/>
  <c r="R32" i="5"/>
  <c r="T32" i="5"/>
  <c r="C33" i="5"/>
  <c r="K33" i="5"/>
  <c r="M33" i="5"/>
  <c r="R33" i="5"/>
  <c r="T33" i="5"/>
  <c r="C34" i="5"/>
  <c r="K34" i="5"/>
  <c r="M34" i="5"/>
  <c r="R34" i="5"/>
  <c r="T34" i="5"/>
  <c r="C35" i="5"/>
  <c r="K35" i="5"/>
  <c r="M35" i="5"/>
  <c r="R35" i="5"/>
  <c r="T35" i="5"/>
  <c r="C36" i="5"/>
  <c r="K36" i="5"/>
  <c r="M36" i="5"/>
  <c r="R36" i="5"/>
  <c r="T36" i="5"/>
  <c r="C37" i="5"/>
  <c r="K37" i="5"/>
  <c r="M37" i="5"/>
  <c r="R37" i="5"/>
  <c r="T37" i="5"/>
  <c r="C38" i="5"/>
  <c r="K38" i="5"/>
  <c r="M38" i="5"/>
  <c r="R38" i="5"/>
  <c r="T38" i="5"/>
  <c r="C39" i="5"/>
  <c r="K39" i="5"/>
  <c r="M39" i="5"/>
  <c r="R39" i="5"/>
  <c r="T39" i="5"/>
  <c r="C40" i="5"/>
  <c r="K40" i="5"/>
  <c r="M40" i="5"/>
  <c r="R40" i="5"/>
  <c r="T40" i="5"/>
  <c r="C41" i="5"/>
  <c r="K41" i="5"/>
  <c r="M41" i="5"/>
  <c r="R41" i="5"/>
  <c r="T41" i="5"/>
  <c r="C42" i="5"/>
  <c r="K42" i="5"/>
  <c r="M42" i="5"/>
  <c r="R42" i="5"/>
  <c r="T42" i="5"/>
  <c r="C43" i="5"/>
  <c r="K43" i="5"/>
  <c r="M43" i="5"/>
  <c r="R43" i="5"/>
  <c r="T43" i="5"/>
  <c r="C44" i="5"/>
  <c r="K44" i="5"/>
  <c r="M44" i="5"/>
  <c r="R44" i="5"/>
  <c r="T44" i="5"/>
  <c r="C45" i="5"/>
  <c r="K45" i="5"/>
  <c r="M45" i="5"/>
  <c r="R45" i="5"/>
  <c r="T45" i="5"/>
  <c r="C46" i="5"/>
  <c r="K46" i="5"/>
  <c r="M46" i="5"/>
  <c r="R46" i="5"/>
  <c r="T46" i="5"/>
  <c r="C47" i="5"/>
  <c r="K47" i="5"/>
  <c r="M47" i="5"/>
  <c r="R47" i="5"/>
  <c r="T47" i="5"/>
  <c r="C48" i="5"/>
  <c r="K48" i="5"/>
  <c r="M48" i="5"/>
  <c r="R48" i="5"/>
  <c r="T48" i="5"/>
  <c r="C49" i="5"/>
  <c r="K49" i="5"/>
  <c r="M49" i="5"/>
  <c r="R49" i="5"/>
  <c r="T49" i="5"/>
  <c r="C50" i="5"/>
  <c r="K50" i="5"/>
  <c r="M50" i="5"/>
  <c r="R50" i="5"/>
  <c r="T50" i="5"/>
  <c r="C51" i="5"/>
  <c r="K51" i="5"/>
  <c r="M51" i="5"/>
  <c r="R51" i="5"/>
  <c r="T51" i="5"/>
  <c r="C52" i="5"/>
  <c r="K52" i="5"/>
  <c r="M52" i="5"/>
  <c r="R52" i="5"/>
  <c r="C53" i="5"/>
  <c r="K53" i="5"/>
  <c r="M53" i="5"/>
  <c r="R53" i="5"/>
  <c r="C54" i="5"/>
  <c r="K54" i="5"/>
  <c r="M54" i="5"/>
  <c r="R54" i="5"/>
  <c r="C55" i="5"/>
  <c r="K55" i="5"/>
  <c r="M55" i="5"/>
  <c r="R55" i="5"/>
  <c r="C56" i="5"/>
  <c r="K56" i="5"/>
  <c r="M56" i="5"/>
  <c r="R56" i="5"/>
  <c r="T56" i="5"/>
  <c r="C57" i="5"/>
  <c r="K57" i="5"/>
  <c r="M57" i="5"/>
  <c r="R57" i="5"/>
  <c r="T57" i="5"/>
  <c r="C58" i="5"/>
  <c r="K58" i="5"/>
  <c r="M58" i="5"/>
  <c r="R58" i="5"/>
  <c r="T58" i="5"/>
  <c r="C59" i="5"/>
  <c r="K59" i="5"/>
  <c r="M59" i="5"/>
  <c r="R59" i="5"/>
  <c r="T59" i="5"/>
  <c r="C60" i="5"/>
  <c r="K60" i="5"/>
  <c r="M60" i="5"/>
  <c r="R60" i="5"/>
  <c r="T60" i="5"/>
  <c r="C61" i="5"/>
  <c r="K61" i="5"/>
  <c r="M61" i="5"/>
  <c r="R61" i="5"/>
  <c r="T61" i="5"/>
  <c r="C62" i="5"/>
  <c r="K62" i="5"/>
  <c r="M62" i="5"/>
  <c r="R62" i="5"/>
  <c r="T62" i="5"/>
  <c r="C63" i="5"/>
  <c r="K63" i="5"/>
  <c r="M63" i="5"/>
  <c r="R63" i="5"/>
  <c r="T63" i="5"/>
  <c r="C64" i="5"/>
  <c r="K64" i="5"/>
  <c r="M64" i="5"/>
  <c r="R64" i="5"/>
  <c r="T64" i="5"/>
  <c r="C65" i="5"/>
  <c r="K65" i="5"/>
  <c r="M65" i="5"/>
  <c r="R65" i="5"/>
  <c r="T65" i="5"/>
  <c r="C66" i="5"/>
  <c r="K66" i="5"/>
  <c r="M66" i="5"/>
  <c r="R66" i="5"/>
  <c r="T66" i="5"/>
  <c r="C67" i="5"/>
  <c r="K67" i="5"/>
  <c r="M67" i="5"/>
  <c r="R67" i="5"/>
  <c r="T67" i="5"/>
  <c r="C68" i="5"/>
  <c r="K68" i="5"/>
  <c r="M68" i="5"/>
  <c r="R68" i="5"/>
  <c r="T68" i="5"/>
  <c r="C69" i="5"/>
  <c r="K69" i="5"/>
  <c r="M69" i="5"/>
  <c r="R69" i="5"/>
  <c r="T69" i="5"/>
  <c r="C70" i="5"/>
  <c r="K70" i="5"/>
  <c r="M70" i="5"/>
  <c r="R70" i="5"/>
  <c r="T70" i="5"/>
  <c r="C71" i="5"/>
  <c r="K71" i="5"/>
  <c r="M71" i="5"/>
  <c r="R71" i="5"/>
  <c r="T71" i="5"/>
  <c r="C72" i="5"/>
  <c r="K72" i="5"/>
  <c r="M72" i="5"/>
  <c r="R72" i="5"/>
  <c r="T72" i="5"/>
  <c r="C73" i="5"/>
  <c r="K73" i="5"/>
  <c r="M73" i="5"/>
  <c r="R73" i="5"/>
  <c r="T73" i="5"/>
  <c r="C74" i="5"/>
  <c r="K74" i="5"/>
  <c r="M74" i="5"/>
  <c r="R74" i="5"/>
  <c r="T74" i="5"/>
  <c r="C75" i="5"/>
  <c r="K75" i="5"/>
  <c r="M75" i="5"/>
  <c r="R75" i="5"/>
  <c r="T75" i="5"/>
  <c r="C76" i="5"/>
  <c r="K76" i="5"/>
  <c r="M76" i="5"/>
  <c r="R76" i="5"/>
  <c r="T76" i="5"/>
  <c r="C77" i="5"/>
  <c r="K77" i="5"/>
  <c r="M77" i="5"/>
  <c r="R77" i="5"/>
  <c r="T77" i="5"/>
  <c r="C78" i="5"/>
  <c r="K78" i="5"/>
  <c r="M78" i="5"/>
  <c r="R78" i="5"/>
  <c r="T78" i="5"/>
  <c r="C79" i="5"/>
  <c r="K79" i="5"/>
  <c r="M79" i="5"/>
  <c r="R79" i="5"/>
  <c r="T79" i="5"/>
  <c r="C80" i="5"/>
  <c r="K80" i="5"/>
  <c r="M80" i="5"/>
  <c r="R80" i="5"/>
  <c r="T80" i="5"/>
  <c r="C81" i="5"/>
  <c r="K81" i="5"/>
  <c r="M81" i="5"/>
  <c r="R81" i="5"/>
  <c r="T81" i="5"/>
  <c r="C82" i="5"/>
  <c r="K82" i="5"/>
  <c r="M82" i="5"/>
  <c r="R82" i="5"/>
  <c r="T82" i="5"/>
  <c r="C83" i="5"/>
  <c r="K83" i="5"/>
  <c r="M83" i="5"/>
  <c r="R83" i="5"/>
  <c r="T83" i="5"/>
  <c r="C84" i="5"/>
  <c r="K84" i="5"/>
  <c r="M84" i="5"/>
  <c r="R84" i="5"/>
  <c r="T84" i="5"/>
  <c r="C85" i="5"/>
  <c r="K85" i="5"/>
  <c r="M85" i="5"/>
  <c r="R85" i="5"/>
  <c r="T85" i="5"/>
  <c r="C86" i="5"/>
  <c r="K86" i="5"/>
  <c r="M86" i="5"/>
  <c r="R86" i="5"/>
  <c r="T86" i="5"/>
  <c r="C87" i="5"/>
  <c r="K87" i="5"/>
  <c r="M87" i="5"/>
  <c r="R87" i="5"/>
  <c r="T87" i="5"/>
  <c r="C88" i="5"/>
  <c r="K88" i="5"/>
  <c r="M88" i="5"/>
  <c r="R88" i="5"/>
  <c r="T88" i="5"/>
  <c r="C89" i="5"/>
  <c r="K89" i="5"/>
  <c r="M89" i="5"/>
  <c r="R89" i="5"/>
  <c r="T89" i="5"/>
  <c r="C90" i="5"/>
  <c r="K90" i="5"/>
  <c r="M90" i="5"/>
  <c r="R90" i="5"/>
  <c r="T90" i="5"/>
  <c r="C91" i="5"/>
  <c r="K91" i="5"/>
  <c r="M91" i="5"/>
  <c r="R91" i="5"/>
  <c r="T91" i="5"/>
  <c r="C92" i="5"/>
  <c r="K92" i="5"/>
  <c r="M92" i="5"/>
  <c r="R92" i="5"/>
  <c r="T92" i="5"/>
  <c r="C93" i="5"/>
  <c r="K93" i="5"/>
  <c r="M93" i="5"/>
  <c r="R93" i="5"/>
  <c r="T93" i="5"/>
  <c r="C94" i="5"/>
  <c r="K94" i="5"/>
  <c r="M94" i="5"/>
  <c r="R94" i="5"/>
  <c r="T94" i="5"/>
  <c r="C95" i="5"/>
  <c r="K95" i="5"/>
  <c r="M95" i="5"/>
  <c r="R95" i="5"/>
  <c r="T95" i="5"/>
  <c r="C96" i="5"/>
  <c r="K96" i="5"/>
  <c r="M96" i="5"/>
  <c r="R96" i="5"/>
  <c r="T96" i="5"/>
  <c r="C97" i="5"/>
  <c r="K97" i="5"/>
  <c r="M97" i="5"/>
  <c r="R97" i="5"/>
  <c r="T97" i="5"/>
  <c r="C98" i="5"/>
  <c r="K98" i="5"/>
  <c r="M98" i="5"/>
  <c r="R98" i="5"/>
  <c r="T98" i="5"/>
  <c r="C99" i="5"/>
  <c r="K99" i="5"/>
  <c r="M99" i="5"/>
  <c r="R99" i="5"/>
  <c r="T99" i="5"/>
  <c r="C100" i="5"/>
  <c r="K100" i="5"/>
  <c r="M100" i="5"/>
  <c r="R100" i="5"/>
  <c r="T100" i="5"/>
  <c r="C101" i="5"/>
  <c r="K101" i="5"/>
  <c r="M101" i="5"/>
  <c r="R101" i="5"/>
  <c r="T101" i="5"/>
  <c r="C102" i="5"/>
  <c r="K102" i="5"/>
  <c r="M102" i="5"/>
  <c r="R102" i="5"/>
  <c r="T102" i="5"/>
  <c r="C103" i="5"/>
  <c r="K103" i="5"/>
  <c r="M103" i="5"/>
  <c r="R103" i="5"/>
  <c r="T103" i="5"/>
  <c r="C104" i="5"/>
  <c r="K104" i="5"/>
  <c r="M104" i="5"/>
  <c r="R104" i="5"/>
  <c r="T104" i="5"/>
  <c r="C105" i="5"/>
  <c r="K105" i="5"/>
  <c r="M105" i="5"/>
  <c r="R105" i="5"/>
  <c r="T105" i="5"/>
  <c r="C106" i="5"/>
  <c r="K106" i="5"/>
  <c r="M106" i="5"/>
  <c r="R106" i="5"/>
  <c r="T106" i="5"/>
  <c r="C107" i="5"/>
  <c r="K107" i="5"/>
  <c r="M107" i="5"/>
  <c r="R107" i="5"/>
  <c r="T107" i="5"/>
  <c r="C108" i="5"/>
  <c r="K108" i="5"/>
  <c r="M108" i="5"/>
  <c r="R108" i="5"/>
  <c r="T108" i="5"/>
  <c r="C16" i="31" l="1"/>
  <c r="L16" i="31" s="1"/>
  <c r="N16" i="31" s="1"/>
  <c r="S16" i="31" s="1"/>
  <c r="U15" i="31"/>
  <c r="AI15" i="31"/>
  <c r="AI15" i="30"/>
  <c r="C16" i="30"/>
  <c r="L16" i="30" s="1"/>
  <c r="N16" i="30" s="1"/>
  <c r="S16" i="30" s="1"/>
  <c r="U15" i="30"/>
  <c r="N12" i="22"/>
  <c r="S12" i="22" s="1"/>
  <c r="AI16" i="31" l="1"/>
  <c r="C17" i="31"/>
  <c r="L17" i="31" s="1"/>
  <c r="N17" i="31" s="1"/>
  <c r="S17" i="31" s="1"/>
  <c r="U16" i="31"/>
  <c r="C17" i="30"/>
  <c r="L17" i="30" s="1"/>
  <c r="N17" i="30" s="1"/>
  <c r="S17" i="30" s="1"/>
  <c r="U16" i="30"/>
  <c r="AI16" i="30"/>
  <c r="C13" i="22"/>
  <c r="AR12" i="22"/>
  <c r="AS12" i="22"/>
  <c r="AL12" i="22"/>
  <c r="AJ12" i="22"/>
  <c r="AO12" i="22"/>
  <c r="AM12" i="22"/>
  <c r="AK12" i="22"/>
  <c r="AP12" i="22"/>
  <c r="AN12" i="22"/>
  <c r="AQ12" i="22"/>
  <c r="U12" i="22"/>
  <c r="AI12" i="22"/>
  <c r="L13" i="22"/>
  <c r="C18" i="31" l="1"/>
  <c r="L18" i="31" s="1"/>
  <c r="N18" i="31" s="1"/>
  <c r="S18" i="31" s="1"/>
  <c r="U17" i="31"/>
  <c r="AI17" i="31"/>
  <c r="AI17" i="30"/>
  <c r="C18" i="30"/>
  <c r="L18" i="30" s="1"/>
  <c r="N18" i="30" s="1"/>
  <c r="S18" i="30" s="1"/>
  <c r="U17" i="30"/>
  <c r="N13" i="22"/>
  <c r="S13" i="22" s="1"/>
  <c r="U13" i="22" s="1"/>
  <c r="C19" i="31" l="1"/>
  <c r="L19" i="31" s="1"/>
  <c r="N19" i="31" s="1"/>
  <c r="S19" i="31" s="1"/>
  <c r="AI18" i="31"/>
  <c r="U18" i="31"/>
  <c r="AI18" i="30"/>
  <c r="C19" i="30"/>
  <c r="L19" i="30" s="1"/>
  <c r="N19" i="30" s="1"/>
  <c r="S19" i="30" s="1"/>
  <c r="U18" i="30"/>
  <c r="AJ13" i="22"/>
  <c r="AM13" i="22"/>
  <c r="AQ13" i="22"/>
  <c r="AK13" i="22"/>
  <c r="AO13" i="22"/>
  <c r="AP13" i="22"/>
  <c r="AL13" i="22"/>
  <c r="AR13" i="22"/>
  <c r="AS13" i="22"/>
  <c r="AN13" i="22"/>
  <c r="AI13" i="22"/>
  <c r="C14" i="22"/>
  <c r="L14" i="22" s="1"/>
  <c r="AI19" i="31" l="1"/>
  <c r="C20" i="31"/>
  <c r="L20" i="31" s="1"/>
  <c r="N20" i="31" s="1"/>
  <c r="S20" i="31" s="1"/>
  <c r="U19" i="31"/>
  <c r="AI19" i="30"/>
  <c r="C20" i="30"/>
  <c r="L20" i="30" s="1"/>
  <c r="N20" i="30" s="1"/>
  <c r="S20" i="30" s="1"/>
  <c r="U19" i="30"/>
  <c r="N14" i="22"/>
  <c r="S14" i="22" s="1"/>
  <c r="AJ14" i="22" s="1"/>
  <c r="AI20" i="31" l="1"/>
  <c r="C21" i="31"/>
  <c r="L21" i="31" s="1"/>
  <c r="N21" i="31" s="1"/>
  <c r="S21" i="31" s="1"/>
  <c r="U20" i="31"/>
  <c r="C21" i="30"/>
  <c r="L21" i="30" s="1"/>
  <c r="N21" i="30" s="1"/>
  <c r="S21" i="30" s="1"/>
  <c r="U20" i="30"/>
  <c r="AI20" i="30"/>
  <c r="AK14" i="22"/>
  <c r="AL14" i="22"/>
  <c r="AM14" i="22"/>
  <c r="AO14" i="22"/>
  <c r="AQ14" i="22"/>
  <c r="AN14" i="22"/>
  <c r="C15" i="22"/>
  <c r="L15" i="22" s="1"/>
  <c r="N15" i="22" s="1"/>
  <c r="S15" i="22" s="1"/>
  <c r="AI15" i="22" s="1"/>
  <c r="AR14" i="22"/>
  <c r="AS14" i="22"/>
  <c r="AP14" i="22"/>
  <c r="AI14" i="22"/>
  <c r="U14" i="22"/>
  <c r="C22" i="31" l="1"/>
  <c r="L22" i="31" s="1"/>
  <c r="N22" i="31" s="1"/>
  <c r="S22" i="31" s="1"/>
  <c r="U21" i="31"/>
  <c r="AI21" i="31"/>
  <c r="U21" i="30"/>
  <c r="C22" i="30"/>
  <c r="L22" i="30" s="1"/>
  <c r="N22" i="30" s="1"/>
  <c r="S22" i="30" s="1"/>
  <c r="AI21" i="30"/>
  <c r="AJ15" i="22"/>
  <c r="AS15" i="22"/>
  <c r="AR15" i="22"/>
  <c r="AM15" i="22"/>
  <c r="AO15" i="22"/>
  <c r="AK15" i="22"/>
  <c r="AP15" i="22"/>
  <c r="AQ15" i="22"/>
  <c r="AN15" i="22"/>
  <c r="AL15" i="22"/>
  <c r="C16" i="22"/>
  <c r="L16" i="22" s="1"/>
  <c r="U15" i="22"/>
  <c r="AI22" i="31" l="1"/>
  <c r="C23" i="31"/>
  <c r="L23" i="31" s="1"/>
  <c r="N23" i="31" s="1"/>
  <c r="S23" i="31" s="1"/>
  <c r="U22" i="31"/>
  <c r="AI22" i="30"/>
  <c r="C23" i="30"/>
  <c r="L23" i="30" s="1"/>
  <c r="N23" i="30" s="1"/>
  <c r="S23" i="30" s="1"/>
  <c r="U22" i="30"/>
  <c r="N16" i="22"/>
  <c r="S16" i="22" s="1"/>
  <c r="AM16" i="22" s="1"/>
  <c r="AI23" i="31" l="1"/>
  <c r="C24" i="31"/>
  <c r="L24" i="31" s="1"/>
  <c r="N24" i="31" s="1"/>
  <c r="S24" i="31" s="1"/>
  <c r="U23" i="31"/>
  <c r="AI23" i="30"/>
  <c r="C24" i="30"/>
  <c r="L24" i="30" s="1"/>
  <c r="N24" i="30" s="1"/>
  <c r="S24" i="30" s="1"/>
  <c r="U23" i="30"/>
  <c r="AQ16" i="22"/>
  <c r="AK16" i="22"/>
  <c r="AJ16" i="22"/>
  <c r="AS16" i="22"/>
  <c r="AL16" i="22"/>
  <c r="AN16" i="22"/>
  <c r="AP16" i="22"/>
  <c r="AO16" i="22"/>
  <c r="AR16" i="22"/>
  <c r="AI16" i="22"/>
  <c r="U16" i="22"/>
  <c r="C17" i="22"/>
  <c r="L17" i="22" s="1"/>
  <c r="AI24" i="31" l="1"/>
  <c r="C25" i="31"/>
  <c r="L25" i="31" s="1"/>
  <c r="N25" i="31" s="1"/>
  <c r="S25" i="31" s="1"/>
  <c r="U24" i="31"/>
  <c r="C25" i="30"/>
  <c r="L25" i="30" s="1"/>
  <c r="N25" i="30" s="1"/>
  <c r="S25" i="30" s="1"/>
  <c r="U24" i="30"/>
  <c r="AI24" i="30"/>
  <c r="N17" i="22"/>
  <c r="S17" i="22" s="1"/>
  <c r="AR17" i="22" s="1"/>
  <c r="C26" i="31" l="1"/>
  <c r="L26" i="31" s="1"/>
  <c r="N26" i="31" s="1"/>
  <c r="S26" i="31" s="1"/>
  <c r="U25" i="31"/>
  <c r="AI25" i="31"/>
  <c r="C26" i="30"/>
  <c r="L26" i="30" s="1"/>
  <c r="N26" i="30" s="1"/>
  <c r="S26" i="30" s="1"/>
  <c r="U25" i="30"/>
  <c r="AI25" i="30"/>
  <c r="AJ17" i="22"/>
  <c r="AL17" i="22"/>
  <c r="AN17" i="22"/>
  <c r="AM17" i="22"/>
  <c r="AS17" i="22"/>
  <c r="AQ17" i="22"/>
  <c r="AP17" i="22"/>
  <c r="AO17" i="22"/>
  <c r="AK17" i="22"/>
  <c r="U17" i="22"/>
  <c r="C18" i="22"/>
  <c r="L18" i="22" s="1"/>
  <c r="AI17" i="22"/>
  <c r="C27" i="31" l="1"/>
  <c r="L27" i="31" s="1"/>
  <c r="N27" i="31" s="1"/>
  <c r="S27" i="31" s="1"/>
  <c r="AI26" i="31"/>
  <c r="U26" i="31"/>
  <c r="AI26" i="30"/>
  <c r="C27" i="30"/>
  <c r="L27" i="30" s="1"/>
  <c r="N27" i="30" s="1"/>
  <c r="S27" i="30" s="1"/>
  <c r="U26" i="30"/>
  <c r="N18" i="22"/>
  <c r="S18" i="22" s="1"/>
  <c r="AS18" i="22" s="1"/>
  <c r="AI27" i="31" l="1"/>
  <c r="C28" i="31"/>
  <c r="L28" i="31" s="1"/>
  <c r="N28" i="31" s="1"/>
  <c r="S28" i="31" s="1"/>
  <c r="U27" i="31"/>
  <c r="C28" i="30"/>
  <c r="L28" i="30" s="1"/>
  <c r="N28" i="30" s="1"/>
  <c r="S28" i="30" s="1"/>
  <c r="AI27" i="30"/>
  <c r="U27" i="30"/>
  <c r="AJ18" i="22"/>
  <c r="AL18" i="22"/>
  <c r="AN18" i="22"/>
  <c r="AK18" i="22"/>
  <c r="AM18" i="22"/>
  <c r="AO18" i="22"/>
  <c r="AP18" i="22"/>
  <c r="AR18" i="22"/>
  <c r="AQ18" i="22"/>
  <c r="C19" i="22"/>
  <c r="L19" i="22" s="1"/>
  <c r="AI18" i="22"/>
  <c r="U18" i="22"/>
  <c r="AI28" i="31" l="1"/>
  <c r="C29" i="31"/>
  <c r="L29" i="31" s="1"/>
  <c r="N29" i="31" s="1"/>
  <c r="S29" i="31" s="1"/>
  <c r="U28" i="31"/>
  <c r="AI28" i="30"/>
  <c r="U28" i="30"/>
  <c r="C29" i="30"/>
  <c r="L29" i="30" s="1"/>
  <c r="N29" i="30" s="1"/>
  <c r="S29" i="30" s="1"/>
  <c r="N19" i="22"/>
  <c r="S19" i="22" s="1"/>
  <c r="AM19" i="22" s="1"/>
  <c r="C30" i="31" l="1"/>
  <c r="L30" i="31" s="1"/>
  <c r="N30" i="31" s="1"/>
  <c r="S30" i="31" s="1"/>
  <c r="U29" i="31"/>
  <c r="AI29" i="31"/>
  <c r="AI29" i="30"/>
  <c r="C30" i="30"/>
  <c r="L30" i="30" s="1"/>
  <c r="N30" i="30" s="1"/>
  <c r="S30" i="30" s="1"/>
  <c r="U29" i="30"/>
  <c r="AJ19" i="22"/>
  <c r="AK19" i="22"/>
  <c r="AL19" i="22"/>
  <c r="AQ19" i="22"/>
  <c r="AS19" i="22"/>
  <c r="AR19" i="22"/>
  <c r="AO19" i="22"/>
  <c r="AP19" i="22"/>
  <c r="AN19" i="22"/>
  <c r="AI19" i="22"/>
  <c r="U19" i="22"/>
  <c r="C20" i="22"/>
  <c r="L20" i="22" s="1"/>
  <c r="C31" i="31" l="1"/>
  <c r="L31" i="31" s="1"/>
  <c r="N31" i="31" s="1"/>
  <c r="S31" i="31" s="1"/>
  <c r="U30" i="31"/>
  <c r="AI30" i="31"/>
  <c r="C31" i="30"/>
  <c r="L31" i="30" s="1"/>
  <c r="N31" i="30" s="1"/>
  <c r="S31" i="30" s="1"/>
  <c r="U30" i="30"/>
  <c r="AI30" i="30"/>
  <c r="N20" i="22"/>
  <c r="S20" i="22" s="1"/>
  <c r="C21" i="22" s="1"/>
  <c r="L21" i="22" s="1"/>
  <c r="AI31" i="31" l="1"/>
  <c r="C32" i="31"/>
  <c r="L32" i="31" s="1"/>
  <c r="N32" i="31" s="1"/>
  <c r="S32" i="31" s="1"/>
  <c r="U31" i="31"/>
  <c r="C32" i="30"/>
  <c r="L32" i="30" s="1"/>
  <c r="N32" i="30" s="1"/>
  <c r="S32" i="30" s="1"/>
  <c r="AI31" i="30"/>
  <c r="U31" i="30"/>
  <c r="U20" i="22"/>
  <c r="AL20" i="22"/>
  <c r="AK20" i="22"/>
  <c r="AI20" i="22"/>
  <c r="AO20" i="22"/>
  <c r="AP20" i="22"/>
  <c r="AJ20" i="22"/>
  <c r="AM20" i="22"/>
  <c r="AS20" i="22"/>
  <c r="AR20" i="22"/>
  <c r="AQ20" i="22"/>
  <c r="AN20" i="22"/>
  <c r="N21" i="22"/>
  <c r="S21" i="22" s="1"/>
  <c r="AI21" i="22" s="1"/>
  <c r="AI32" i="31" l="1"/>
  <c r="C33" i="31"/>
  <c r="L33" i="31" s="1"/>
  <c r="N33" i="31" s="1"/>
  <c r="S33" i="31" s="1"/>
  <c r="U32" i="31"/>
  <c r="AI32" i="30"/>
  <c r="C33" i="30"/>
  <c r="L33" i="30" s="1"/>
  <c r="N33" i="30" s="1"/>
  <c r="S33" i="30" s="1"/>
  <c r="U32" i="30"/>
  <c r="AJ21" i="22"/>
  <c r="AO21" i="22"/>
  <c r="AL21" i="22"/>
  <c r="U21" i="22"/>
  <c r="AR21" i="22"/>
  <c r="AK21" i="22"/>
  <c r="AN21" i="22"/>
  <c r="AP21" i="22"/>
  <c r="AS21" i="22"/>
  <c r="AM21" i="22"/>
  <c r="AQ21" i="22"/>
  <c r="C22" i="22"/>
  <c r="L22" i="22" s="1"/>
  <c r="C34" i="31" l="1"/>
  <c r="L34" i="31" s="1"/>
  <c r="N34" i="31" s="1"/>
  <c r="S34" i="31" s="1"/>
  <c r="U33" i="31"/>
  <c r="AI33" i="31"/>
  <c r="AI33" i="30"/>
  <c r="C34" i="30"/>
  <c r="L34" i="30" s="1"/>
  <c r="N34" i="30" s="1"/>
  <c r="S34" i="30" s="1"/>
  <c r="U33" i="30"/>
  <c r="N22" i="22"/>
  <c r="S22" i="22" s="1"/>
  <c r="AJ22" i="22" s="1"/>
  <c r="C35" i="31" l="1"/>
  <c r="L35" i="31" s="1"/>
  <c r="N35" i="31" s="1"/>
  <c r="S35" i="31" s="1"/>
  <c r="AI34" i="31"/>
  <c r="U34" i="31"/>
  <c r="C35" i="30"/>
  <c r="L35" i="30" s="1"/>
  <c r="N35" i="30" s="1"/>
  <c r="S35" i="30" s="1"/>
  <c r="U34" i="30"/>
  <c r="AI34" i="30"/>
  <c r="AO22" i="22"/>
  <c r="AN22" i="22"/>
  <c r="AL22" i="22"/>
  <c r="AP22" i="22"/>
  <c r="AM22" i="22"/>
  <c r="AK22" i="22"/>
  <c r="AQ22" i="22"/>
  <c r="AS22" i="22"/>
  <c r="AR22" i="22"/>
  <c r="U22" i="22"/>
  <c r="AI22" i="22"/>
  <c r="C23" i="22"/>
  <c r="L23" i="22" s="1"/>
  <c r="AI35" i="31" l="1"/>
  <c r="U35" i="31"/>
  <c r="C36" i="31"/>
  <c r="L36" i="31" s="1"/>
  <c r="N36" i="31" s="1"/>
  <c r="S36" i="31" s="1"/>
  <c r="AI35" i="30"/>
  <c r="U35" i="30"/>
  <c r="C36" i="30"/>
  <c r="L36" i="30" s="1"/>
  <c r="N36" i="30" s="1"/>
  <c r="S36" i="30" s="1"/>
  <c r="N23" i="22"/>
  <c r="S23" i="22" s="1"/>
  <c r="AQ23" i="22" s="1"/>
  <c r="AI36" i="31" l="1"/>
  <c r="C37" i="31"/>
  <c r="L37" i="31" s="1"/>
  <c r="N37" i="31" s="1"/>
  <c r="S37" i="31" s="1"/>
  <c r="U36" i="31"/>
  <c r="AI36" i="30"/>
  <c r="U36" i="30"/>
  <c r="C37" i="30"/>
  <c r="L37" i="30" s="1"/>
  <c r="N37" i="30" s="1"/>
  <c r="S37" i="30" s="1"/>
  <c r="AK23" i="22"/>
  <c r="AJ23" i="22"/>
  <c r="AO23" i="22"/>
  <c r="AR23" i="22"/>
  <c r="AM23" i="22"/>
  <c r="AP23" i="22"/>
  <c r="AL23" i="22"/>
  <c r="AN23" i="22"/>
  <c r="AS23" i="22"/>
  <c r="C24" i="22"/>
  <c r="L24" i="22" s="1"/>
  <c r="AI23" i="22"/>
  <c r="U23" i="22"/>
  <c r="C38" i="31" l="1"/>
  <c r="L38" i="31" s="1"/>
  <c r="N38" i="31" s="1"/>
  <c r="S38" i="31" s="1"/>
  <c r="U37" i="31"/>
  <c r="AI37" i="31"/>
  <c r="AI37" i="30"/>
  <c r="C38" i="30"/>
  <c r="L38" i="30" s="1"/>
  <c r="N38" i="30" s="1"/>
  <c r="S38" i="30" s="1"/>
  <c r="U37" i="30"/>
  <c r="N24" i="22"/>
  <c r="S24" i="22" s="1"/>
  <c r="AQ24" i="22" s="1"/>
  <c r="AI38" i="31" l="1"/>
  <c r="U38" i="31"/>
  <c r="C39" i="31"/>
  <c r="L39" i="31" s="1"/>
  <c r="N39" i="31" s="1"/>
  <c r="S39" i="31" s="1"/>
  <c r="C39" i="30"/>
  <c r="L39" i="30" s="1"/>
  <c r="N39" i="30" s="1"/>
  <c r="S39" i="30" s="1"/>
  <c r="U38" i="30"/>
  <c r="AI38" i="30"/>
  <c r="AJ24" i="22"/>
  <c r="AK24" i="22"/>
  <c r="AM24" i="22"/>
  <c r="AL24" i="22"/>
  <c r="AN24" i="22"/>
  <c r="AO24" i="22"/>
  <c r="AP24" i="22"/>
  <c r="AS24" i="22"/>
  <c r="AR24" i="22"/>
  <c r="AI24" i="22"/>
  <c r="C25" i="22"/>
  <c r="L25" i="22" s="1"/>
  <c r="U24" i="22"/>
  <c r="AI39" i="31" l="1"/>
  <c r="C40" i="31"/>
  <c r="L40" i="31" s="1"/>
  <c r="N40" i="31" s="1"/>
  <c r="S40" i="31" s="1"/>
  <c r="U39" i="31"/>
  <c r="AI39" i="30"/>
  <c r="C40" i="30"/>
  <c r="L40" i="30" s="1"/>
  <c r="N40" i="30" s="1"/>
  <c r="S40" i="30" s="1"/>
  <c r="U39" i="30"/>
  <c r="N25" i="22"/>
  <c r="S25" i="22" s="1"/>
  <c r="AM25" i="22" s="1"/>
  <c r="AI40" i="31" l="1"/>
  <c r="C41" i="31"/>
  <c r="L41" i="31" s="1"/>
  <c r="N41" i="31" s="1"/>
  <c r="S41" i="31" s="1"/>
  <c r="U40" i="31"/>
  <c r="AI40" i="30"/>
  <c r="C41" i="30"/>
  <c r="L41" i="30" s="1"/>
  <c r="N41" i="30" s="1"/>
  <c r="S41" i="30" s="1"/>
  <c r="U40" i="30"/>
  <c r="AL25" i="22"/>
  <c r="AQ25" i="22"/>
  <c r="AK25" i="22"/>
  <c r="AR25" i="22"/>
  <c r="AJ25" i="22"/>
  <c r="AN25" i="22"/>
  <c r="AO25" i="22"/>
  <c r="AS25" i="22"/>
  <c r="AP25" i="22"/>
  <c r="C26" i="22"/>
  <c r="L26" i="22" s="1"/>
  <c r="AI25" i="22"/>
  <c r="U25" i="22"/>
  <c r="C42" i="31" l="1"/>
  <c r="L42" i="31" s="1"/>
  <c r="N42" i="31" s="1"/>
  <c r="S42" i="31" s="1"/>
  <c r="U41" i="31"/>
  <c r="AI41" i="31"/>
  <c r="AI41" i="30"/>
  <c r="C42" i="30"/>
  <c r="L42" i="30" s="1"/>
  <c r="N42" i="30" s="1"/>
  <c r="S42" i="30" s="1"/>
  <c r="U41" i="30"/>
  <c r="N26" i="22"/>
  <c r="S26" i="22" s="1"/>
  <c r="AP26" i="22" s="1"/>
  <c r="AI42" i="31" l="1"/>
  <c r="C43" i="31"/>
  <c r="L43" i="31" s="1"/>
  <c r="N43" i="31" s="1"/>
  <c r="S43" i="31" s="1"/>
  <c r="U42" i="31"/>
  <c r="C43" i="30"/>
  <c r="L43" i="30" s="1"/>
  <c r="N43" i="30" s="1"/>
  <c r="S43" i="30" s="1"/>
  <c r="U42" i="30"/>
  <c r="AI42" i="30"/>
  <c r="AQ26" i="22"/>
  <c r="AR26" i="22"/>
  <c r="AN26" i="22"/>
  <c r="AM26" i="22"/>
  <c r="AJ26" i="22"/>
  <c r="AS26" i="22"/>
  <c r="AL26" i="22"/>
  <c r="AK26" i="22"/>
  <c r="AO26" i="22"/>
  <c r="AI26" i="22"/>
  <c r="U26" i="22"/>
  <c r="C27" i="22"/>
  <c r="L27" i="22" s="1"/>
  <c r="AI43" i="31" l="1"/>
  <c r="C44" i="31"/>
  <c r="L44" i="31" s="1"/>
  <c r="N44" i="31" s="1"/>
  <c r="S44" i="31" s="1"/>
  <c r="U43" i="31"/>
  <c r="AI43" i="30"/>
  <c r="U43" i="30"/>
  <c r="C44" i="30"/>
  <c r="L44" i="30" s="1"/>
  <c r="N44" i="30" s="1"/>
  <c r="S44" i="30" s="1"/>
  <c r="N27" i="22"/>
  <c r="S27" i="22" s="1"/>
  <c r="AQ27" i="22" s="1"/>
  <c r="C45" i="31" l="1"/>
  <c r="L45" i="31" s="1"/>
  <c r="N45" i="31" s="1"/>
  <c r="S45" i="31" s="1"/>
  <c r="AI44" i="31"/>
  <c r="U44" i="31"/>
  <c r="AI44" i="30"/>
  <c r="C45" i="30"/>
  <c r="L45" i="30" s="1"/>
  <c r="N45" i="30" s="1"/>
  <c r="S45" i="30" s="1"/>
  <c r="U44" i="30"/>
  <c r="AJ27" i="22"/>
  <c r="AK27" i="22"/>
  <c r="AL27" i="22"/>
  <c r="AN27" i="22"/>
  <c r="AM27" i="22"/>
  <c r="AS27" i="22"/>
  <c r="AR27" i="22"/>
  <c r="AO27" i="22"/>
  <c r="AP27" i="22"/>
  <c r="U27" i="22"/>
  <c r="C28" i="22"/>
  <c r="L28" i="22" s="1"/>
  <c r="AI27" i="22"/>
  <c r="C46" i="31" l="1"/>
  <c r="L46" i="31" s="1"/>
  <c r="N46" i="31" s="1"/>
  <c r="S46" i="31" s="1"/>
  <c r="AI45" i="31"/>
  <c r="U45" i="31"/>
  <c r="AI45" i="30"/>
  <c r="C46" i="30"/>
  <c r="L46" i="30" s="1"/>
  <c r="N46" i="30" s="1"/>
  <c r="S46" i="30" s="1"/>
  <c r="U45" i="30"/>
  <c r="N28" i="22"/>
  <c r="S28" i="22" s="1"/>
  <c r="AS28" i="22" s="1"/>
  <c r="C47" i="31" l="1"/>
  <c r="L47" i="31" s="1"/>
  <c r="N47" i="31" s="1"/>
  <c r="S47" i="31" s="1"/>
  <c r="U46" i="31"/>
  <c r="AI46" i="31"/>
  <c r="C47" i="30"/>
  <c r="L47" i="30" s="1"/>
  <c r="N47" i="30" s="1"/>
  <c r="S47" i="30" s="1"/>
  <c r="U46" i="30"/>
  <c r="AI46" i="30"/>
  <c r="AJ28" i="22"/>
  <c r="AK28" i="22"/>
  <c r="AL28" i="22"/>
  <c r="AQ28" i="22"/>
  <c r="AM28" i="22"/>
  <c r="AO28" i="22"/>
  <c r="AP28" i="22"/>
  <c r="AN28" i="22"/>
  <c r="AR28" i="22"/>
  <c r="U28" i="22"/>
  <c r="C29" i="22"/>
  <c r="L29" i="22" s="1"/>
  <c r="AI28" i="22"/>
  <c r="AI47" i="31" l="1"/>
  <c r="C48" i="31"/>
  <c r="L48" i="31" s="1"/>
  <c r="N48" i="31" s="1"/>
  <c r="S48" i="31" s="1"/>
  <c r="U47" i="31"/>
  <c r="AI47" i="30"/>
  <c r="U47" i="30"/>
  <c r="C48" i="30"/>
  <c r="L48" i="30" s="1"/>
  <c r="N48" i="30" s="1"/>
  <c r="S48" i="30" s="1"/>
  <c r="N29" i="22"/>
  <c r="S29" i="22" s="1"/>
  <c r="AO29" i="22" s="1"/>
  <c r="C49" i="31" l="1"/>
  <c r="L49" i="31" s="1"/>
  <c r="N49" i="31" s="1"/>
  <c r="S49" i="31" s="1"/>
  <c r="U48" i="31"/>
  <c r="AI48" i="31"/>
  <c r="AI48" i="30"/>
  <c r="C49" i="30"/>
  <c r="L49" i="30" s="1"/>
  <c r="N49" i="30" s="1"/>
  <c r="S49" i="30" s="1"/>
  <c r="U48" i="30"/>
  <c r="AK29" i="22"/>
  <c r="AJ29" i="22"/>
  <c r="AL29" i="22"/>
  <c r="AR29" i="22"/>
  <c r="AS29" i="22"/>
  <c r="AP29" i="22"/>
  <c r="AM29" i="22"/>
  <c r="AQ29" i="22"/>
  <c r="AN29" i="22"/>
  <c r="C30" i="22"/>
  <c r="L30" i="22" s="1"/>
  <c r="AI29" i="22"/>
  <c r="U29" i="22"/>
  <c r="AI49" i="31" l="1"/>
  <c r="U49" i="31"/>
  <c r="C50" i="31"/>
  <c r="L50" i="31" s="1"/>
  <c r="N50" i="31" s="1"/>
  <c r="S50" i="31" s="1"/>
  <c r="AI49" i="30"/>
  <c r="C50" i="30"/>
  <c r="L50" i="30" s="1"/>
  <c r="N50" i="30" s="1"/>
  <c r="S50" i="30" s="1"/>
  <c r="U49" i="30"/>
  <c r="N30" i="22"/>
  <c r="S30" i="22" s="1"/>
  <c r="AM30" i="22" s="1"/>
  <c r="C51" i="31" l="1"/>
  <c r="L51" i="31" s="1"/>
  <c r="N51" i="31" s="1"/>
  <c r="S51" i="31" s="1"/>
  <c r="U50" i="31"/>
  <c r="AI50" i="31"/>
  <c r="C51" i="30"/>
  <c r="L51" i="30" s="1"/>
  <c r="N51" i="30" s="1"/>
  <c r="S51" i="30" s="1"/>
  <c r="U50" i="30"/>
  <c r="AI50" i="30"/>
  <c r="AL30" i="22"/>
  <c r="AJ30" i="22"/>
  <c r="AK30" i="22"/>
  <c r="AN30" i="22"/>
  <c r="AS30" i="22"/>
  <c r="AO30" i="22"/>
  <c r="AP30" i="22"/>
  <c r="AQ30" i="22"/>
  <c r="AR30" i="22"/>
  <c r="U30" i="22"/>
  <c r="C31" i="22"/>
  <c r="L31" i="22" s="1"/>
  <c r="AI30" i="22"/>
  <c r="AI51" i="31" l="1"/>
  <c r="U51" i="31"/>
  <c r="C52" i="31"/>
  <c r="L52" i="31" s="1"/>
  <c r="N52" i="31" s="1"/>
  <c r="S52" i="31" s="1"/>
  <c r="AI51" i="30"/>
  <c r="U51" i="30"/>
  <c r="C52" i="30"/>
  <c r="L52" i="30" s="1"/>
  <c r="N52" i="30" s="1"/>
  <c r="S52" i="30" s="1"/>
  <c r="N31" i="22"/>
  <c r="S31" i="22" s="1"/>
  <c r="AO31" i="22" s="1"/>
  <c r="C53" i="31" l="1"/>
  <c r="L53" i="31" s="1"/>
  <c r="N53" i="31" s="1"/>
  <c r="S53" i="31" s="1"/>
  <c r="U52" i="31"/>
  <c r="AI52" i="31"/>
  <c r="C53" i="30"/>
  <c r="L53" i="30" s="1"/>
  <c r="N53" i="30" s="1"/>
  <c r="S53" i="30" s="1"/>
  <c r="U52" i="30"/>
  <c r="AI52" i="30"/>
  <c r="AJ31" i="22"/>
  <c r="AQ31" i="22"/>
  <c r="AR31" i="22"/>
  <c r="AL31" i="22"/>
  <c r="AN31" i="22"/>
  <c r="AP31" i="22"/>
  <c r="AS31" i="22"/>
  <c r="AM31" i="22"/>
  <c r="AK31" i="22"/>
  <c r="C32" i="22"/>
  <c r="L32" i="22" s="1"/>
  <c r="AI31" i="22"/>
  <c r="U31" i="22"/>
  <c r="AI53" i="31" l="1"/>
  <c r="C54" i="31"/>
  <c r="L54" i="31" s="1"/>
  <c r="N54" i="31" s="1"/>
  <c r="S54" i="31" s="1"/>
  <c r="U53" i="31"/>
  <c r="C54" i="30"/>
  <c r="L54" i="30" s="1"/>
  <c r="N54" i="30" s="1"/>
  <c r="S54" i="30" s="1"/>
  <c r="AI53" i="30"/>
  <c r="U53" i="30"/>
  <c r="N32" i="22"/>
  <c r="S32" i="22" s="1"/>
  <c r="AQ32" i="22" s="1"/>
  <c r="C55" i="31" l="1"/>
  <c r="L55" i="31" s="1"/>
  <c r="N55" i="31" s="1"/>
  <c r="S55" i="31" s="1"/>
  <c r="U54" i="31"/>
  <c r="AI54" i="31"/>
  <c r="C55" i="30"/>
  <c r="L55" i="30" s="1"/>
  <c r="N55" i="30" s="1"/>
  <c r="S55" i="30" s="1"/>
  <c r="U54" i="30"/>
  <c r="AI54" i="30"/>
  <c r="AL32" i="22"/>
  <c r="AK32" i="22"/>
  <c r="AO32" i="22"/>
  <c r="AM32" i="22"/>
  <c r="AJ32" i="22"/>
  <c r="AN32" i="22"/>
  <c r="AR32" i="22"/>
  <c r="AS32" i="22"/>
  <c r="AP32" i="22"/>
  <c r="C33" i="22"/>
  <c r="L33" i="22" s="1"/>
  <c r="U32" i="22"/>
  <c r="AI32" i="22"/>
  <c r="AI55" i="31" l="1"/>
  <c r="C56" i="31"/>
  <c r="L56" i="31" s="1"/>
  <c r="N56" i="31" s="1"/>
  <c r="S56" i="31" s="1"/>
  <c r="U55" i="31"/>
  <c r="AI55" i="30"/>
  <c r="C56" i="30"/>
  <c r="L56" i="30" s="1"/>
  <c r="N56" i="30" s="1"/>
  <c r="S56" i="30" s="1"/>
  <c r="U55" i="30"/>
  <c r="N33" i="22"/>
  <c r="S33" i="22" s="1"/>
  <c r="AP33" i="22" s="1"/>
  <c r="C57" i="31" l="1"/>
  <c r="L57" i="31" s="1"/>
  <c r="N57" i="31" s="1"/>
  <c r="S57" i="31" s="1"/>
  <c r="U56" i="31"/>
  <c r="AI56" i="31"/>
  <c r="C57" i="30"/>
  <c r="L57" i="30" s="1"/>
  <c r="N57" i="30" s="1"/>
  <c r="S57" i="30" s="1"/>
  <c r="U56" i="30"/>
  <c r="AI56" i="30"/>
  <c r="AJ33" i="22"/>
  <c r="AR33" i="22"/>
  <c r="AS33" i="22"/>
  <c r="AL33" i="22"/>
  <c r="AQ33" i="22"/>
  <c r="AK33" i="22"/>
  <c r="AO33" i="22"/>
  <c r="AM33" i="22"/>
  <c r="AN33" i="22"/>
  <c r="AI33" i="22"/>
  <c r="U33" i="22"/>
  <c r="C34" i="22"/>
  <c r="L34" i="22" s="1"/>
  <c r="AI57" i="31" l="1"/>
  <c r="U57" i="31"/>
  <c r="C58" i="31"/>
  <c r="L58" i="31" s="1"/>
  <c r="N58" i="31" s="1"/>
  <c r="S58" i="31" s="1"/>
  <c r="AI57" i="30"/>
  <c r="U57" i="30"/>
  <c r="C58" i="30"/>
  <c r="L58" i="30" s="1"/>
  <c r="N58" i="30" s="1"/>
  <c r="S58" i="30" s="1"/>
  <c r="N34" i="22"/>
  <c r="S34" i="22" s="1"/>
  <c r="AM34" i="22" s="1"/>
  <c r="AI58" i="31" l="1"/>
  <c r="C59" i="31"/>
  <c r="U58" i="31"/>
  <c r="H4" i="31" s="1"/>
  <c r="G5" i="31"/>
  <c r="C5" i="31"/>
  <c r="D4" i="31"/>
  <c r="E5" i="31"/>
  <c r="C59" i="30"/>
  <c r="U58" i="30"/>
  <c r="H4" i="30" s="1"/>
  <c r="AI58" i="30"/>
  <c r="D4" i="30"/>
  <c r="C5" i="30"/>
  <c r="G5" i="30"/>
  <c r="E5" i="30"/>
  <c r="AL34" i="22"/>
  <c r="AR34" i="22"/>
  <c r="AO34" i="22"/>
  <c r="AQ34" i="22"/>
  <c r="AJ34" i="22"/>
  <c r="AS34" i="22"/>
  <c r="AK34" i="22"/>
  <c r="AN34" i="22"/>
  <c r="AP34" i="22"/>
  <c r="AI34" i="22"/>
  <c r="U34" i="22"/>
  <c r="C35" i="22"/>
  <c r="L35" i="22" s="1"/>
  <c r="R4" i="31" l="1"/>
  <c r="M4" i="31"/>
  <c r="I5" i="31"/>
  <c r="I5" i="30"/>
  <c r="R4" i="30"/>
  <c r="M4" i="30"/>
  <c r="N35" i="22"/>
  <c r="S35" i="22" l="1"/>
  <c r="AN35" i="22" s="1"/>
  <c r="U35" i="22" l="1"/>
  <c r="AP35" i="22"/>
  <c r="AJ35" i="22"/>
  <c r="AI35" i="22"/>
  <c r="AR35" i="22"/>
  <c r="AO35" i="22"/>
  <c r="AK35" i="22"/>
  <c r="AQ35" i="22"/>
  <c r="AS35" i="22"/>
  <c r="C36" i="22"/>
  <c r="L36" i="22" s="1"/>
  <c r="N36" i="22" s="1"/>
  <c r="S36" i="22" s="1"/>
  <c r="AK36" i="22" s="1"/>
  <c r="AM35" i="22"/>
  <c r="AL35" i="22"/>
  <c r="AJ36" i="22" l="1"/>
  <c r="AN36" i="22"/>
  <c r="AM36" i="22"/>
  <c r="AS36" i="22"/>
  <c r="AO36" i="22"/>
  <c r="AP36" i="22"/>
  <c r="AL36" i="22"/>
  <c r="AR36" i="22"/>
  <c r="AQ36" i="22"/>
  <c r="U36" i="22"/>
  <c r="C37" i="22"/>
  <c r="L37" i="22" s="1"/>
  <c r="AI36" i="22"/>
  <c r="N37" i="22" l="1"/>
  <c r="S37" i="22" s="1"/>
  <c r="U37" i="22" l="1"/>
  <c r="AI37" i="22"/>
  <c r="C38" i="22"/>
  <c r="L38" i="22" s="1"/>
  <c r="N38" i="22" l="1"/>
  <c r="S38" i="22" s="1"/>
  <c r="AQ38" i="22" s="1"/>
  <c r="AL38" i="22" l="1"/>
  <c r="AK38" i="22"/>
  <c r="AN38" i="22"/>
  <c r="AP38" i="22"/>
  <c r="AJ38" i="22"/>
  <c r="AO38" i="22"/>
  <c r="AM38" i="22"/>
  <c r="AS38" i="22"/>
  <c r="AR38" i="22"/>
  <c r="C39" i="22"/>
  <c r="L39" i="22" s="1"/>
  <c r="AI38" i="22"/>
  <c r="U38" i="22"/>
  <c r="N39" i="22" l="1"/>
  <c r="S39" i="22" s="1"/>
  <c r="AQ39" i="22" s="1"/>
  <c r="AL39" i="22" l="1"/>
  <c r="AK39" i="22"/>
  <c r="AS39" i="22"/>
  <c r="AO39" i="22"/>
  <c r="AJ39" i="22"/>
  <c r="AR39" i="22"/>
  <c r="AM39" i="22"/>
  <c r="AN39" i="22"/>
  <c r="AP39" i="22"/>
  <c r="C40" i="22"/>
  <c r="L40" i="22" s="1"/>
  <c r="AI39" i="22"/>
  <c r="U39" i="22"/>
  <c r="N40" i="22" l="1"/>
  <c r="S40" i="22" s="1"/>
  <c r="AQ40" i="22" s="1"/>
  <c r="AJ40" i="22" l="1"/>
  <c r="AK40" i="22"/>
  <c r="AN40" i="22"/>
  <c r="AM40" i="22"/>
  <c r="AO40" i="22"/>
  <c r="AP40" i="22"/>
  <c r="AL40" i="22"/>
  <c r="AS40" i="22"/>
  <c r="AR40" i="22"/>
  <c r="C41" i="22"/>
  <c r="L41" i="22" s="1"/>
  <c r="AI40" i="22"/>
  <c r="U40" i="22"/>
  <c r="N41" i="22" l="1"/>
  <c r="S41" i="22" s="1"/>
  <c r="AK41" i="22" s="1"/>
  <c r="AM41" i="22" l="1"/>
  <c r="AO41" i="22"/>
  <c r="AR41" i="22"/>
  <c r="AL41" i="22"/>
  <c r="AJ41" i="22"/>
  <c r="AS41" i="22"/>
  <c r="AP41" i="22"/>
  <c r="AQ41" i="22"/>
  <c r="AN41" i="22"/>
  <c r="AI41" i="22"/>
  <c r="U41" i="22"/>
  <c r="C42" i="22"/>
  <c r="L42" i="22" s="1"/>
  <c r="N42" i="22" l="1"/>
  <c r="S42" i="22" s="1"/>
  <c r="AQ42" i="22" s="1"/>
  <c r="AL42" i="22" l="1"/>
  <c r="AR42" i="22"/>
  <c r="AK42" i="22"/>
  <c r="AN42" i="22"/>
  <c r="AJ42" i="22"/>
  <c r="AP42" i="22"/>
  <c r="AS42" i="22"/>
  <c r="AO42" i="22"/>
  <c r="AM42" i="22"/>
  <c r="AI42" i="22"/>
  <c r="U42" i="22"/>
  <c r="C43" i="22"/>
  <c r="L43" i="22" s="1"/>
  <c r="N43" i="22" l="1"/>
  <c r="S43" i="22" s="1"/>
  <c r="AN43" i="22" s="1"/>
  <c r="AJ43" i="22" l="1"/>
  <c r="AP43" i="22"/>
  <c r="AS43" i="22"/>
  <c r="AK43" i="22"/>
  <c r="AQ43" i="22"/>
  <c r="AM43" i="22"/>
  <c r="AL43" i="22"/>
  <c r="AR43" i="22"/>
  <c r="AO43" i="22"/>
  <c r="AI43" i="22"/>
  <c r="U43" i="22"/>
  <c r="C44" i="22"/>
  <c r="L44" i="22" s="1"/>
  <c r="N44" i="22" l="1"/>
  <c r="S44" i="22" s="1"/>
  <c r="AQ44" i="22" s="1"/>
  <c r="AK44" i="22" l="1"/>
  <c r="AJ44" i="22"/>
  <c r="AL44" i="22"/>
  <c r="AS44" i="22"/>
  <c r="AN44" i="22"/>
  <c r="AR44" i="22"/>
  <c r="AM44" i="22"/>
  <c r="AO44" i="22"/>
  <c r="AP44" i="22"/>
  <c r="U44" i="22"/>
  <c r="C45" i="22"/>
  <c r="L45" i="22" s="1"/>
  <c r="AI44" i="22"/>
  <c r="N45" i="22" l="1"/>
  <c r="S45" i="22" s="1"/>
  <c r="AK45" i="22" s="1"/>
  <c r="AJ45" i="22" l="1"/>
  <c r="AQ45" i="22"/>
  <c r="AP45" i="22"/>
  <c r="AO45" i="22"/>
  <c r="AL45" i="22"/>
  <c r="AR45" i="22"/>
  <c r="AS45" i="22"/>
  <c r="AN45" i="22"/>
  <c r="AM45" i="22"/>
  <c r="U45" i="22"/>
  <c r="C46" i="22"/>
  <c r="L46" i="22" s="1"/>
  <c r="AI45" i="22"/>
  <c r="N46" i="22" l="1"/>
  <c r="S46" i="22" s="1"/>
  <c r="AK46" i="22" s="1"/>
  <c r="AS46" i="22" l="1"/>
  <c r="AP46" i="22"/>
  <c r="AQ46" i="22"/>
  <c r="AJ46" i="22"/>
  <c r="AL46" i="22"/>
  <c r="AN46" i="22"/>
  <c r="AR46" i="22"/>
  <c r="AO46" i="22"/>
  <c r="AM46" i="22"/>
  <c r="U46" i="22"/>
  <c r="C47" i="22"/>
  <c r="L47" i="22" s="1"/>
  <c r="AI46" i="22"/>
  <c r="N47" i="22" l="1"/>
  <c r="S47" i="22" s="1"/>
  <c r="AM47" i="22" s="1"/>
  <c r="AJ47" i="22" l="1"/>
  <c r="AP47" i="22"/>
  <c r="AK47" i="22"/>
  <c r="AS47" i="22"/>
  <c r="AQ47" i="22"/>
  <c r="AN47" i="22"/>
  <c r="AL47" i="22"/>
  <c r="AO47" i="22"/>
  <c r="AR47" i="22"/>
  <c r="C48" i="22"/>
  <c r="L48" i="22" s="1"/>
  <c r="U47" i="22"/>
  <c r="AI47" i="22"/>
  <c r="N48" i="22" l="1"/>
  <c r="S48" i="22" s="1"/>
  <c r="AP48" i="22" s="1"/>
  <c r="AN48" i="22" l="1"/>
  <c r="AK48" i="22"/>
  <c r="AJ48" i="22"/>
  <c r="AO48" i="22"/>
  <c r="AS48" i="22"/>
  <c r="AQ48" i="22"/>
  <c r="AM48" i="22"/>
  <c r="AR48" i="22"/>
  <c r="AL48" i="22"/>
  <c r="C49" i="22"/>
  <c r="L49" i="22" s="1"/>
  <c r="AI48" i="22"/>
  <c r="U48" i="22"/>
  <c r="N49" i="22" l="1"/>
  <c r="S49" i="22" s="1"/>
  <c r="AO49" i="22" s="1"/>
  <c r="AJ49" i="22" l="1"/>
  <c r="AN49" i="22"/>
  <c r="AS49" i="22"/>
  <c r="AK49" i="22"/>
  <c r="AR49" i="22"/>
  <c r="AP49" i="22"/>
  <c r="AQ49" i="22"/>
  <c r="AM49" i="22"/>
  <c r="AL49" i="22"/>
  <c r="C50" i="22"/>
  <c r="L50" i="22" s="1"/>
  <c r="AI49" i="22"/>
  <c r="U49" i="22"/>
  <c r="N50" i="22" l="1"/>
  <c r="S50" i="22" s="1"/>
  <c r="AL50" i="22" s="1"/>
  <c r="AJ50" i="22" l="1"/>
  <c r="AQ50" i="22"/>
  <c r="AP50" i="22"/>
  <c r="AN50" i="22"/>
  <c r="AO50" i="22"/>
  <c r="AR50" i="22"/>
  <c r="AK50" i="22"/>
  <c r="AM50" i="22"/>
  <c r="AS50" i="22"/>
  <c r="U50" i="22"/>
  <c r="AI50" i="22"/>
  <c r="C51" i="22"/>
  <c r="L51" i="22" s="1"/>
  <c r="N51" i="22" l="1"/>
  <c r="S51" i="22" s="1"/>
  <c r="AP51" i="22" s="1"/>
  <c r="AJ51" i="22" l="1"/>
  <c r="AS51" i="22"/>
  <c r="AL51" i="22"/>
  <c r="AN51" i="22"/>
  <c r="AK51" i="22"/>
  <c r="AO51" i="22"/>
  <c r="AR51" i="22"/>
  <c r="AQ51" i="22"/>
  <c r="AM51" i="22"/>
  <c r="U51" i="22"/>
  <c r="C52" i="22"/>
  <c r="L52" i="22" s="1"/>
  <c r="AI51" i="22"/>
  <c r="N52" i="22" l="1"/>
  <c r="S52" i="22" s="1"/>
  <c r="AP52" i="22" s="1"/>
  <c r="AQ52" i="22" l="1"/>
  <c r="AK52" i="22"/>
  <c r="AL52" i="22"/>
  <c r="AM52" i="22"/>
  <c r="AR52" i="22"/>
  <c r="AJ52" i="22"/>
  <c r="AN52" i="22"/>
  <c r="AS52" i="22"/>
  <c r="AO52" i="22"/>
  <c r="U52" i="22"/>
  <c r="C53" i="22"/>
  <c r="L53" i="22" s="1"/>
  <c r="AI52" i="22"/>
  <c r="N53" i="22" l="1"/>
  <c r="S53" i="22" s="1"/>
  <c r="AR53" i="22" s="1"/>
  <c r="AJ53" i="22" l="1"/>
  <c r="AM53" i="22"/>
  <c r="AS53" i="22"/>
  <c r="AN53" i="22"/>
  <c r="AP53" i="22"/>
  <c r="AQ53" i="22"/>
  <c r="AO53" i="22"/>
  <c r="AK53" i="22"/>
  <c r="AL53" i="22"/>
  <c r="C54" i="22"/>
  <c r="L54" i="22" s="1"/>
  <c r="AI53" i="22"/>
  <c r="U53" i="22"/>
  <c r="N54" i="22" l="1"/>
  <c r="S54" i="22" s="1"/>
  <c r="AM54" i="22" s="1"/>
  <c r="AN54" i="22" l="1"/>
  <c r="AR54" i="22"/>
  <c r="AQ54" i="22"/>
  <c r="AP54" i="22"/>
  <c r="AK54" i="22"/>
  <c r="AJ54" i="22"/>
  <c r="AO54" i="22"/>
  <c r="AL54" i="22"/>
  <c r="AS54" i="22"/>
  <c r="C55" i="22"/>
  <c r="L55" i="22" s="1"/>
  <c r="U54" i="22"/>
  <c r="AI54" i="22"/>
  <c r="N55" i="22" l="1"/>
  <c r="S55" i="22" s="1"/>
  <c r="AS55" i="22" s="1"/>
  <c r="AJ55" i="22" l="1"/>
  <c r="AK55" i="22"/>
  <c r="AM55" i="22"/>
  <c r="AN55" i="22"/>
  <c r="AL55" i="22"/>
  <c r="AO55" i="22"/>
  <c r="AR55" i="22"/>
  <c r="AP55" i="22"/>
  <c r="AQ55" i="22"/>
  <c r="U55" i="22"/>
  <c r="C56" i="22"/>
  <c r="L56" i="22" s="1"/>
  <c r="AI55" i="22"/>
  <c r="N56" i="22" l="1"/>
  <c r="S56" i="22" s="1"/>
  <c r="AP56" i="22" s="1"/>
  <c r="AJ56" i="22" l="1"/>
  <c r="AO56" i="22"/>
  <c r="AL56" i="22"/>
  <c r="AS56" i="22"/>
  <c r="AR56" i="22"/>
  <c r="AM56" i="22"/>
  <c r="AQ56" i="22"/>
  <c r="AK56" i="22"/>
  <c r="AN56" i="22"/>
  <c r="U56" i="22"/>
  <c r="AI56" i="22"/>
  <c r="C57" i="22"/>
  <c r="L57" i="22" l="1"/>
  <c r="N57" i="22" l="1"/>
  <c r="S57" i="22" s="1"/>
  <c r="AQ57" i="22" s="1"/>
  <c r="AJ57" i="22" l="1"/>
  <c r="AK57" i="22"/>
  <c r="AN57" i="22"/>
  <c r="AO57" i="22"/>
  <c r="AL57" i="22"/>
  <c r="AM57" i="22"/>
  <c r="AP57" i="22"/>
  <c r="AS57" i="22"/>
  <c r="AR57" i="22"/>
  <c r="AI57" i="22"/>
  <c r="C58" i="22"/>
  <c r="U57" i="22"/>
  <c r="L58" i="22" l="1"/>
  <c r="N58" i="22" l="1"/>
  <c r="S58" i="22" s="1"/>
  <c r="AN58" i="22" s="1"/>
  <c r="AQ58" i="22" l="1"/>
  <c r="AL58" i="22"/>
  <c r="AO58" i="22"/>
  <c r="AR58" i="22"/>
  <c r="AP58" i="22"/>
  <c r="AJ58" i="22"/>
  <c r="AM58" i="22"/>
  <c r="AS58" i="22"/>
  <c r="AK58" i="22"/>
  <c r="C59" i="22"/>
  <c r="U58" i="22"/>
  <c r="AI58" i="22"/>
  <c r="L59" i="22" l="1"/>
  <c r="N59" i="22" l="1"/>
  <c r="AO59" i="22" s="1"/>
  <c r="AO3" i="22" s="1"/>
  <c r="AJ59" i="22" l="1"/>
  <c r="AJ3" i="22" s="1"/>
  <c r="AK59" i="22"/>
  <c r="AK3" i="22" s="1"/>
  <c r="AM59" i="22"/>
  <c r="AM3" i="22" s="1"/>
  <c r="AL59" i="22"/>
  <c r="AL3" i="22" s="1"/>
  <c r="AN59" i="22"/>
  <c r="AN3" i="22" s="1"/>
  <c r="AS59" i="22"/>
  <c r="AS3" i="22" s="1"/>
  <c r="AR59" i="22"/>
  <c r="AR3" i="22" s="1"/>
  <c r="AQ59" i="22"/>
  <c r="AQ3" i="22" s="1"/>
  <c r="AP59" i="22"/>
  <c r="AP3" i="22" s="1"/>
  <c r="U59" i="22"/>
  <c r="C60" i="22"/>
  <c r="L60" i="22" s="1"/>
  <c r="N60" i="22" s="1"/>
  <c r="S60" i="22" s="1"/>
  <c r="AI59" i="22"/>
  <c r="C61" i="22" l="1"/>
  <c r="L61" i="22" s="1"/>
  <c r="N61" i="22" s="1"/>
  <c r="S61" i="22" s="1"/>
  <c r="U60" i="22"/>
  <c r="AF60" i="22"/>
  <c r="AI60" i="22"/>
  <c r="C62" i="22" l="1"/>
  <c r="L62" i="22" s="1"/>
  <c r="N62" i="22" s="1"/>
  <c r="S62" i="22" s="1"/>
  <c r="U61" i="22"/>
  <c r="AF61" i="22"/>
  <c r="AI61" i="22"/>
  <c r="U62" i="22" l="1"/>
  <c r="C63" i="22"/>
  <c r="L63" i="22" s="1"/>
  <c r="N63" i="22" s="1"/>
  <c r="S63" i="22" s="1"/>
  <c r="AF62" i="22"/>
  <c r="AI62" i="22"/>
  <c r="C64" i="22" l="1"/>
  <c r="U63" i="22"/>
  <c r="AF63" i="22"/>
  <c r="AI63" i="22"/>
  <c r="L64" i="22" l="1"/>
  <c r="N64" i="22" s="1"/>
  <c r="S64" i="22" s="1"/>
  <c r="C65" i="22" l="1"/>
  <c r="U64" i="22"/>
  <c r="AF64" i="22"/>
  <c r="AI64" i="22"/>
  <c r="L65" i="22" l="1"/>
  <c r="N65" i="22" s="1"/>
  <c r="S65" i="22" s="1"/>
  <c r="C66" i="22" l="1"/>
  <c r="AF65" i="22"/>
  <c r="U65" i="22"/>
  <c r="AI65" i="22"/>
  <c r="L66" i="22" l="1"/>
  <c r="N66" i="22" s="1"/>
  <c r="S66" i="22" s="1"/>
  <c r="U66" i="22" l="1"/>
  <c r="C67" i="22"/>
  <c r="AF66" i="22"/>
  <c r="AI66" i="22"/>
  <c r="L67" i="22" l="1"/>
  <c r="N67" i="22" s="1"/>
  <c r="S67" i="22" s="1"/>
  <c r="AF67" i="22" l="1"/>
  <c r="AI67" i="22"/>
  <c r="U67" i="22"/>
  <c r="C68" i="22"/>
  <c r="L68" i="22" l="1"/>
  <c r="N68" i="22" s="1"/>
  <c r="S68" i="22" s="1"/>
  <c r="U68" i="22" l="1"/>
  <c r="C69" i="22"/>
  <c r="L69" i="22" s="1"/>
  <c r="N69" i="22" s="1"/>
  <c r="S69" i="22" s="1"/>
  <c r="AI68" i="22"/>
  <c r="AF68" i="22"/>
  <c r="AF69" i="22" l="1"/>
  <c r="U69" i="22"/>
  <c r="C70" i="22"/>
  <c r="L70" i="22" s="1"/>
  <c r="N70" i="22" s="1"/>
  <c r="S70" i="22" s="1"/>
  <c r="AI69" i="22"/>
  <c r="U70" i="22" l="1"/>
  <c r="C71" i="22"/>
  <c r="L71" i="22" s="1"/>
  <c r="N71" i="22" s="1"/>
  <c r="S71" i="22" s="1"/>
  <c r="AF70" i="22"/>
  <c r="AI70" i="22"/>
  <c r="U71" i="22" l="1"/>
  <c r="C72" i="22"/>
  <c r="L72" i="22" s="1"/>
  <c r="N72" i="22" s="1"/>
  <c r="S72" i="22" s="1"/>
  <c r="AI71" i="22"/>
  <c r="AF71" i="22"/>
  <c r="U72" i="22" l="1"/>
  <c r="C73" i="22"/>
  <c r="L73" i="22" s="1"/>
  <c r="N73" i="22" s="1"/>
  <c r="S73" i="22" s="1"/>
  <c r="AI72" i="22"/>
  <c r="AF72" i="22"/>
  <c r="C74" i="22" l="1"/>
  <c r="L74" i="22" s="1"/>
  <c r="N74" i="22" s="1"/>
  <c r="S74" i="22" s="1"/>
  <c r="U73" i="22"/>
  <c r="AI73" i="22"/>
  <c r="AF73" i="22"/>
  <c r="U74" i="22" l="1"/>
  <c r="C75" i="22"/>
  <c r="L75" i="22" s="1"/>
  <c r="N75" i="22" s="1"/>
  <c r="S75" i="22" s="1"/>
  <c r="AI74" i="22"/>
  <c r="AF74" i="22"/>
  <c r="C76" i="22" l="1"/>
  <c r="L76" i="22" s="1"/>
  <c r="N76" i="22" s="1"/>
  <c r="S76" i="22" s="1"/>
  <c r="U75" i="22"/>
  <c r="AI75" i="22"/>
  <c r="AF75" i="22"/>
  <c r="U76" i="22" l="1"/>
  <c r="C77" i="22"/>
  <c r="L77" i="22" s="1"/>
  <c r="N77" i="22" s="1"/>
  <c r="S77" i="22" s="1"/>
  <c r="AF76" i="22"/>
  <c r="AI76" i="22"/>
  <c r="U77" i="22" l="1"/>
  <c r="C78" i="22"/>
  <c r="L78" i="22" s="1"/>
  <c r="N78" i="22" s="1"/>
  <c r="S78" i="22" s="1"/>
  <c r="AI77" i="22"/>
  <c r="AF77" i="22"/>
  <c r="U78" i="22" l="1"/>
  <c r="C79" i="22"/>
  <c r="L79" i="22" s="1"/>
  <c r="N79" i="22" s="1"/>
  <c r="S79" i="22" s="1"/>
  <c r="AF78" i="22"/>
  <c r="AI78" i="22"/>
  <c r="C80" i="22" l="1"/>
  <c r="U79" i="22"/>
  <c r="AI79" i="22"/>
  <c r="AF79" i="22"/>
  <c r="L80" i="22" l="1"/>
  <c r="N80" i="22" s="1"/>
  <c r="S80" i="22" s="1"/>
  <c r="D4" i="22" s="1"/>
  <c r="U80" i="22" l="1"/>
  <c r="H4" i="22" s="1"/>
  <c r="C81" i="22"/>
  <c r="AI80" i="22"/>
  <c r="AF80" i="22"/>
  <c r="C5" i="22"/>
  <c r="E5" i="22"/>
  <c r="G5" i="22"/>
  <c r="M4" i="22" l="1"/>
  <c r="R4" i="22"/>
  <c r="I5" i="22"/>
  <c r="AE37" i="22"/>
  <c r="AF37" i="22" s="1"/>
  <c r="AM37" i="22" l="1"/>
  <c r="AP37" i="22"/>
  <c r="AK37" i="22"/>
  <c r="AR37" i="22"/>
  <c r="AO37" i="22"/>
  <c r="AL37" i="22"/>
  <c r="AJ37" i="22"/>
  <c r="AS37" i="22"/>
  <c r="AN37" i="22"/>
  <c r="AQ37" i="22"/>
</calcChain>
</file>

<file path=xl/sharedStrings.xml><?xml version="1.0" encoding="utf-8"?>
<sst xmlns="http://schemas.openxmlformats.org/spreadsheetml/2006/main" count="2052" uniqueCount="208">
  <si>
    <t>通貨ペア</t>
  </si>
  <si>
    <t>時間足</t>
  </si>
  <si>
    <t>日足</t>
  </si>
  <si>
    <t>当初資金</t>
  </si>
  <si>
    <t>最終資金</t>
  </si>
  <si>
    <t>エントリー理由</t>
  </si>
  <si>
    <t>決済理由</t>
  </si>
  <si>
    <t>・トレーリングストップ（ダウ理論）
（利益と逆に高値or安値更新したら決済）</t>
  </si>
  <si>
    <t>損益金額</t>
  </si>
  <si>
    <t>損益pips</t>
  </si>
  <si>
    <t>最大ドローアップ</t>
  </si>
  <si>
    <t>最大ドローダウン</t>
  </si>
  <si>
    <t>勝数</t>
  </si>
  <si>
    <t>負数</t>
  </si>
  <si>
    <t>引分</t>
  </si>
  <si>
    <t>勝率</t>
  </si>
  <si>
    <t>最大連勝</t>
  </si>
  <si>
    <t>最大連敗</t>
  </si>
  <si>
    <t>No.</t>
  </si>
  <si>
    <t>資金</t>
  </si>
  <si>
    <t>エントリー</t>
  </si>
  <si>
    <t>ロスカットレート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</si>
  <si>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</si>
  <si>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</si>
  <si>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</si>
  <si>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</si>
  <si>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</si>
  <si>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</si>
  <si>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</si>
  <si>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</si>
  <si>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</si>
  <si>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</si>
  <si>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</si>
  <si>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売</t>
  </si>
  <si>
    <t>買</t>
  </si>
  <si>
    <t>気付き　質問</t>
  </si>
  <si>
    <t>今後</t>
  </si>
  <si>
    <t>検証終了通貨</t>
  </si>
  <si>
    <t>ルール</t>
  </si>
  <si>
    <t>終了日</t>
  </si>
  <si>
    <t>PB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</si>
  <si>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</si>
  <si>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</si>
  <si>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建値へ変更で損減らせた？
もしくは利益減った？
翌足以降、足単位で見ること</t>
    <phoneticPr fontId="11"/>
  </si>
  <si>
    <t>N</t>
    <phoneticPr fontId="11"/>
  </si>
  <si>
    <t>Y（利益０になっちゃう）</t>
    <rPh sb="2" eb="4">
      <t>リエキ</t>
    </rPh>
    <phoneticPr fontId="11"/>
  </si>
  <si>
    <t>Y（±０にできた）</t>
    <phoneticPr fontId="11"/>
  </si>
  <si>
    <t>勝率</t>
    <rPh sb="0" eb="2">
      <t>ショウリツ</t>
    </rPh>
    <phoneticPr fontId="11"/>
  </si>
  <si>
    <t>勝ち額</t>
    <rPh sb="0" eb="1">
      <t>カ</t>
    </rPh>
    <rPh sb="2" eb="3">
      <t>ガク</t>
    </rPh>
    <phoneticPr fontId="11"/>
  </si>
  <si>
    <t>総資金</t>
    <rPh sb="0" eb="1">
      <t>ソウ</t>
    </rPh>
    <rPh sb="1" eb="3">
      <t>シキン</t>
    </rPh>
    <phoneticPr fontId="11"/>
  </si>
  <si>
    <t>勝ち</t>
    <rPh sb="0" eb="1">
      <t>カ</t>
    </rPh>
    <phoneticPr fontId="11"/>
  </si>
  <si>
    <t>負け</t>
    <rPh sb="0" eb="1">
      <t>マ</t>
    </rPh>
    <phoneticPr fontId="11"/>
  </si>
  <si>
    <t>USD/JPY</t>
    <phoneticPr fontId="11"/>
  </si>
  <si>
    <t>PB2</t>
    <phoneticPr fontId="11"/>
  </si>
  <si>
    <t>引き分け</t>
    <rPh sb="0" eb="1">
      <t>ヒ</t>
    </rPh>
    <rPh sb="2" eb="3">
      <t>ワ</t>
    </rPh>
    <phoneticPr fontId="11"/>
  </si>
  <si>
    <t>33%</t>
    <phoneticPr fontId="11"/>
  </si>
  <si>
    <t>日足</t>
    <rPh sb="0" eb="2">
      <t>ヒアシ</t>
    </rPh>
    <phoneticPr fontId="11"/>
  </si>
  <si>
    <t>1＋STOPを建値へ移動した場合</t>
    <rPh sb="7" eb="9">
      <t>タテネ</t>
    </rPh>
    <rPh sb="10" eb="12">
      <t>イドウ</t>
    </rPh>
    <rPh sb="14" eb="16">
      <t>バアイ</t>
    </rPh>
    <phoneticPr fontId="11"/>
  </si>
  <si>
    <t>2＋STOPを建値へ移動した場合</t>
    <rPh sb="7" eb="9">
      <t>タテネ</t>
    </rPh>
    <rPh sb="10" eb="12">
      <t>イドウ</t>
    </rPh>
    <rPh sb="14" eb="16">
      <t>バアイ</t>
    </rPh>
    <phoneticPr fontId="11"/>
  </si>
  <si>
    <t>リワード/リスク</t>
    <phoneticPr fontId="11"/>
  </si>
  <si>
    <t>リスク</t>
    <phoneticPr fontId="11"/>
  </si>
  <si>
    <t>リワード</t>
    <phoneticPr fontId="11"/>
  </si>
  <si>
    <t>最大リワードレート</t>
    <rPh sb="0" eb="2">
      <t>サイダイ</t>
    </rPh>
    <phoneticPr fontId="11"/>
  </si>
  <si>
    <t>最大リワード/リスク</t>
    <phoneticPr fontId="11"/>
  </si>
  <si>
    <t>pips</t>
    <phoneticPr fontId="11"/>
  </si>
  <si>
    <t>平均</t>
    <rPh sb="0" eb="2">
      <t>ヘイキン</t>
    </rPh>
    <phoneticPr fontId="11"/>
  </si>
  <si>
    <t>リワード固定</t>
    <rPh sb="4" eb="6">
      <t>コテイ</t>
    </rPh>
    <phoneticPr fontId="11"/>
  </si>
  <si>
    <t>USD/JPY</t>
    <phoneticPr fontId="11"/>
  </si>
  <si>
    <t>４H</t>
    <phoneticPr fontId="11"/>
  </si>
  <si>
    <t>USD/JPY</t>
    <phoneticPr fontId="11"/>
  </si>
  <si>
    <t>４H</t>
    <phoneticPr fontId="11"/>
  </si>
  <si>
    <t>EB</t>
    <phoneticPr fontId="11"/>
  </si>
  <si>
    <t>USD/JPY</t>
    <phoneticPr fontId="11"/>
  </si>
  <si>
    <t>EB</t>
    <phoneticPr fontId="11"/>
  </si>
  <si>
    <t>最大リワード
（PIPS)</t>
    <phoneticPr fontId="11"/>
  </si>
  <si>
    <t>建値決済</t>
    <rPh sb="0" eb="2">
      <t>タテネ</t>
    </rPh>
    <rPh sb="2" eb="4">
      <t>ケッサイ</t>
    </rPh>
    <phoneticPr fontId="11"/>
  </si>
  <si>
    <t>建値決済なし</t>
    <rPh sb="0" eb="2">
      <t>タテネ</t>
    </rPh>
    <rPh sb="2" eb="4">
      <t>ケッサイ</t>
    </rPh>
    <phoneticPr fontId="11"/>
  </si>
  <si>
    <t>決済リワード/リスク</t>
    <rPh sb="0" eb="2">
      <t>ケッサイ</t>
    </rPh>
    <phoneticPr fontId="11"/>
  </si>
  <si>
    <t>リワード固定での50本収支(元金1000000円）</t>
    <rPh sb="4" eb="6">
      <t>コテイ</t>
    </rPh>
    <rPh sb="10" eb="11">
      <t>ホン</t>
    </rPh>
    <rPh sb="11" eb="13">
      <t>シュウシ</t>
    </rPh>
    <rPh sb="14" eb="16">
      <t>ガンキン</t>
    </rPh>
    <rPh sb="23" eb="24">
      <t>エン</t>
    </rPh>
    <phoneticPr fontId="11"/>
  </si>
  <si>
    <t>があれば、仕掛け2で利があるのはこれだけになっちゃうのか？</t>
    <rPh sb="5" eb="7">
      <t>シカ</t>
    </rPh>
    <rPh sb="10" eb="11">
      <t>リ</t>
    </rPh>
    <phoneticPr fontId="11"/>
  </si>
  <si>
    <t>仕掛け2</t>
    <rPh sb="0" eb="2">
      <t>シカ</t>
    </rPh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</si>
  <si>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＝0.5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</si>
  <si>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＝1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</si>
  <si>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＝2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</si>
  <si>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＝2.5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</si>
  <si>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＝3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</si>
  <si>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＝4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</si>
  <si>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＝5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</si>
  <si>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＝6</t>
    </r>
    <phoneticPr fontId="11"/>
  </si>
  <si>
    <r>
      <rPr>
        <sz val="6"/>
        <color indexed="8"/>
        <rFont val="ＭＳ Ｐゴシック"/>
        <family val="3"/>
        <charset val="128"/>
      </rPr>
      <t>リワード/リスク</t>
    </r>
    <r>
      <rPr>
        <sz val="11"/>
        <color indexed="8"/>
        <rFont val="ＭＳ Ｐゴシック"/>
        <family val="3"/>
        <charset val="128"/>
      </rPr>
      <t>＝7</t>
    </r>
    <phoneticPr fontId="11"/>
  </si>
  <si>
    <r>
      <rPr>
        <b/>
        <sz val="6"/>
        <color rgb="FFFF0000"/>
        <rFont val="ＭＳ Ｐゴシック"/>
        <family val="3"/>
        <charset val="128"/>
      </rPr>
      <t>リワード/リスク</t>
    </r>
    <r>
      <rPr>
        <b/>
        <sz val="11"/>
        <color rgb="FFFF0000"/>
        <rFont val="ＭＳ Ｐゴシック"/>
        <family val="3"/>
        <charset val="128"/>
      </rPr>
      <t>＝1.5</t>
    </r>
    <phoneticPr fontId="11"/>
  </si>
  <si>
    <t>２０SMAの外側＋2本目が10MAをこえてればいいことにすると、結構増えるかも。つーかこれで利</t>
    <rPh sb="6" eb="8">
      <t>ソトガワ</t>
    </rPh>
    <rPh sb="10" eb="11">
      <t>ホン</t>
    </rPh>
    <rPh sb="11" eb="12">
      <t>メ</t>
    </rPh>
    <rPh sb="32" eb="34">
      <t>ケッコウ</t>
    </rPh>
    <rPh sb="34" eb="35">
      <t>フ</t>
    </rPh>
    <rPh sb="46" eb="47">
      <t>リ</t>
    </rPh>
    <phoneticPr fontId="11"/>
  </si>
  <si>
    <t>　</t>
    <phoneticPr fontId="11"/>
  </si>
  <si>
    <t>N</t>
    <phoneticPr fontId="11"/>
  </si>
  <si>
    <t>N</t>
    <phoneticPr fontId="11"/>
  </si>
  <si>
    <t>N</t>
    <phoneticPr fontId="11"/>
  </si>
  <si>
    <t>N</t>
    <phoneticPr fontId="11"/>
  </si>
  <si>
    <t>Y（±０にできた）</t>
    <phoneticPr fontId="11"/>
  </si>
  <si>
    <t>4h</t>
    <phoneticPr fontId="11"/>
  </si>
  <si>
    <t>FIB23.8の戻りでサポート
戻りの中で32.8の戻りがあること
エントリー：直近高安値
決済：FIB61.8</t>
    <rPh sb="8" eb="9">
      <t>モド</t>
    </rPh>
    <rPh sb="16" eb="17">
      <t>モド</t>
    </rPh>
    <rPh sb="19" eb="20">
      <t>ナカ</t>
    </rPh>
    <rPh sb="26" eb="27">
      <t>モド</t>
    </rPh>
    <rPh sb="40" eb="42">
      <t>チョッキン</t>
    </rPh>
    <rPh sb="42" eb="44">
      <t>タカヤス</t>
    </rPh>
    <rPh sb="44" eb="45">
      <t>ネ</t>
    </rPh>
    <rPh sb="46" eb="48">
      <t>ケッサイ</t>
    </rPh>
    <phoneticPr fontId="11"/>
  </si>
  <si>
    <t>HS</t>
    <phoneticPr fontId="11"/>
  </si>
  <si>
    <t>W</t>
    <phoneticPr fontId="11"/>
  </si>
  <si>
    <t>D</t>
    <phoneticPr fontId="11"/>
  </si>
  <si>
    <t>N</t>
    <phoneticPr fontId="11"/>
  </si>
  <si>
    <t>Y</t>
    <phoneticPr fontId="11"/>
  </si>
  <si>
    <t>2010/4/7</t>
    <phoneticPr fontId="11"/>
  </si>
  <si>
    <t>o</t>
    <phoneticPr fontId="11"/>
  </si>
  <si>
    <t>o</t>
    <phoneticPr fontId="11"/>
  </si>
  <si>
    <t>エントリに
SR
（pip内）</t>
    <rPh sb="13" eb="14">
      <t>ナイ</t>
    </rPh>
    <phoneticPr fontId="11"/>
  </si>
  <si>
    <t>ロスカの時
レート
手入力</t>
    <rPh sb="4" eb="5">
      <t>トキ</t>
    </rPh>
    <rPh sb="10" eb="11">
      <t>テ</t>
    </rPh>
    <rPh sb="11" eb="13">
      <t>ニュウリョク</t>
    </rPh>
    <phoneticPr fontId="11"/>
  </si>
  <si>
    <t>レート
勝ちの時</t>
    <rPh sb="4" eb="5">
      <t>カ</t>
    </rPh>
    <rPh sb="7" eb="8">
      <t>トキ</t>
    </rPh>
    <phoneticPr fontId="11"/>
  </si>
  <si>
    <t>ent前にロスカ？</t>
    <rPh sb="3" eb="4">
      <t>マエ</t>
    </rPh>
    <phoneticPr fontId="11"/>
  </si>
  <si>
    <t>ロスカットを一番甘くした場合のレート</t>
    <rPh sb="6" eb="8">
      <t>イチバン</t>
    </rPh>
    <rPh sb="8" eb="9">
      <t>アマ</t>
    </rPh>
    <rPh sb="12" eb="14">
      <t>バアイ</t>
    </rPh>
    <phoneticPr fontId="11"/>
  </si>
  <si>
    <t>89.13</t>
    <phoneticPr fontId="11"/>
  </si>
  <si>
    <t>86.96</t>
    <phoneticPr fontId="11"/>
  </si>
  <si>
    <t>86.260</t>
    <phoneticPr fontId="11"/>
  </si>
  <si>
    <t>84.270</t>
    <phoneticPr fontId="11"/>
  </si>
  <si>
    <t>Y</t>
    <phoneticPr fontId="11"/>
  </si>
  <si>
    <t>N</t>
    <phoneticPr fontId="11"/>
  </si>
  <si>
    <t>83.15</t>
    <phoneticPr fontId="11"/>
  </si>
  <si>
    <t>Y</t>
    <phoneticPr fontId="11"/>
  </si>
  <si>
    <t>N</t>
    <phoneticPr fontId="11"/>
  </si>
  <si>
    <t>N</t>
    <phoneticPr fontId="11"/>
  </si>
  <si>
    <t>N</t>
    <phoneticPr fontId="11"/>
  </si>
  <si>
    <t>81.54</t>
    <phoneticPr fontId="11"/>
  </si>
  <si>
    <t>81.310</t>
    <phoneticPr fontId="11"/>
  </si>
  <si>
    <t>N</t>
    <phoneticPr fontId="11"/>
  </si>
  <si>
    <t>N</t>
    <phoneticPr fontId="11"/>
  </si>
  <si>
    <t>81.6</t>
    <phoneticPr fontId="11"/>
  </si>
  <si>
    <t>85.5</t>
    <phoneticPr fontId="11"/>
  </si>
  <si>
    <t>その後の再エントリで成功か？</t>
    <rPh sb="2" eb="3">
      <t>ゴ</t>
    </rPh>
    <rPh sb="4" eb="5">
      <t>サイ</t>
    </rPh>
    <rPh sb="10" eb="12">
      <t>セイコウ</t>
    </rPh>
    <phoneticPr fontId="11"/>
  </si>
  <si>
    <t>79.582</t>
    <phoneticPr fontId="11"/>
  </si>
  <si>
    <t>79.694</t>
    <phoneticPr fontId="11"/>
  </si>
  <si>
    <t>80.020</t>
    <phoneticPr fontId="11"/>
  </si>
  <si>
    <t>2回</t>
    <rPh sb="1" eb="2">
      <t>カイ</t>
    </rPh>
    <phoneticPr fontId="11"/>
  </si>
  <si>
    <t>81.258</t>
    <phoneticPr fontId="11"/>
  </si>
  <si>
    <t>78.463</t>
    <phoneticPr fontId="11"/>
  </si>
  <si>
    <t>-</t>
    <phoneticPr fontId="11"/>
  </si>
  <si>
    <t>N</t>
    <phoneticPr fontId="11"/>
  </si>
  <si>
    <t>76.303</t>
    <phoneticPr fontId="11"/>
  </si>
  <si>
    <t>-</t>
    <phoneticPr fontId="11"/>
  </si>
  <si>
    <t>N</t>
    <phoneticPr fontId="11"/>
  </si>
  <si>
    <t>76.010</t>
    <phoneticPr fontId="11"/>
  </si>
  <si>
    <t>?</t>
    <phoneticPr fontId="11"/>
  </si>
  <si>
    <t>84.168</t>
    <phoneticPr fontId="11"/>
  </si>
  <si>
    <t>79.782</t>
    <phoneticPr fontId="11"/>
  </si>
  <si>
    <t>77.930</t>
    <phoneticPr fontId="11"/>
  </si>
  <si>
    <t>-</t>
    <phoneticPr fontId="11"/>
  </si>
  <si>
    <t>N</t>
    <phoneticPr fontId="11"/>
  </si>
  <si>
    <t>79.65</t>
    <phoneticPr fontId="11"/>
  </si>
  <si>
    <t>Y</t>
    <phoneticPr fontId="11"/>
  </si>
  <si>
    <t>N</t>
    <phoneticPr fontId="11"/>
  </si>
  <si>
    <t>N</t>
    <phoneticPr fontId="11"/>
  </si>
  <si>
    <t>N</t>
    <phoneticPr fontId="11"/>
  </si>
  <si>
    <t>N+S23:AA25</t>
    <phoneticPr fontId="11"/>
  </si>
  <si>
    <t>77.42</t>
    <phoneticPr fontId="11"/>
  </si>
  <si>
    <t>80.38</t>
    <phoneticPr fontId="11"/>
  </si>
  <si>
    <t>80.68</t>
    <phoneticPr fontId="11"/>
  </si>
  <si>
    <t>Y</t>
    <phoneticPr fontId="11"/>
  </si>
  <si>
    <t>N</t>
    <phoneticPr fontId="11"/>
  </si>
  <si>
    <t>79.060</t>
    <phoneticPr fontId="11"/>
  </si>
  <si>
    <t>N</t>
    <phoneticPr fontId="11"/>
  </si>
  <si>
    <t>82.840</t>
    <phoneticPr fontId="11"/>
  </si>
  <si>
    <t>×</t>
    <phoneticPr fontId="11"/>
  </si>
  <si>
    <t>○</t>
    <phoneticPr fontId="11"/>
  </si>
  <si>
    <t>96.704</t>
    <phoneticPr fontId="11"/>
  </si>
  <si>
    <t>N</t>
    <phoneticPr fontId="11"/>
  </si>
  <si>
    <t>101.531</t>
    <phoneticPr fontId="11"/>
  </si>
  <si>
    <t>97.663</t>
    <phoneticPr fontId="11"/>
  </si>
  <si>
    <t>95.809</t>
    <phoneticPr fontId="11"/>
  </si>
  <si>
    <t>N</t>
    <phoneticPr fontId="11"/>
  </si>
  <si>
    <t>N</t>
    <phoneticPr fontId="11"/>
  </si>
  <si>
    <t>99.135</t>
    <phoneticPr fontId="11"/>
  </si>
  <si>
    <t>96.567</t>
    <phoneticPr fontId="11"/>
  </si>
  <si>
    <t>Y</t>
    <phoneticPr fontId="11"/>
  </si>
  <si>
    <t>98.574</t>
    <phoneticPr fontId="11"/>
  </si>
  <si>
    <t>-</t>
    <phoneticPr fontId="11"/>
  </si>
  <si>
    <t>n</t>
    <phoneticPr fontId="11"/>
  </si>
  <si>
    <t>104.676</t>
    <phoneticPr fontId="11"/>
  </si>
  <si>
    <t>103.753</t>
    <phoneticPr fontId="11"/>
  </si>
  <si>
    <t>101.199</t>
    <phoneticPr fontId="11"/>
  </si>
  <si>
    <t>N</t>
    <phoneticPr fontId="11"/>
  </si>
  <si>
    <t>101.316</t>
    <phoneticPr fontId="11"/>
  </si>
  <si>
    <t>Y</t>
    <phoneticPr fontId="11"/>
  </si>
  <si>
    <t>102.355</t>
    <phoneticPr fontId="11"/>
  </si>
  <si>
    <t>101.923</t>
    <phoneticPr fontId="11"/>
  </si>
  <si>
    <t>-</t>
    <phoneticPr fontId="11"/>
  </si>
  <si>
    <t>102.787</t>
    <phoneticPr fontId="11"/>
  </si>
  <si>
    <t>Y</t>
    <phoneticPr fontId="11"/>
  </si>
  <si>
    <t>102.258</t>
    <phoneticPr fontId="11"/>
  </si>
  <si>
    <t>103.075</t>
    <phoneticPr fontId="11"/>
  </si>
  <si>
    <t>110.078</t>
    <phoneticPr fontId="11"/>
  </si>
  <si>
    <t>N</t>
    <phoneticPr fontId="11"/>
  </si>
  <si>
    <t>105.254</t>
    <phoneticPr fontId="11"/>
  </si>
  <si>
    <t>121.837</t>
    <phoneticPr fontId="11"/>
  </si>
  <si>
    <t>120.816</t>
    <phoneticPr fontId="11"/>
  </si>
  <si>
    <t>122.010</t>
    <phoneticPr fontId="11"/>
  </si>
  <si>
    <t>118.882</t>
    <phoneticPr fontId="11"/>
  </si>
  <si>
    <t>124.47</t>
    <phoneticPr fontId="11"/>
  </si>
  <si>
    <t>201507</t>
    <phoneticPr fontId="11"/>
  </si>
  <si>
    <t>EB改</t>
    <rPh sb="2" eb="3">
      <t>カイ</t>
    </rPh>
    <phoneticPr fontId="11"/>
  </si>
  <si>
    <t>5＋STOPを建値へ移動した場合</t>
    <rPh sb="7" eb="9">
      <t>タテネ</t>
    </rPh>
    <rPh sb="10" eb="12">
      <t>イドウ</t>
    </rPh>
    <rPh sb="14" eb="16">
      <t>バアイ</t>
    </rPh>
    <phoneticPr fontId="11"/>
  </si>
  <si>
    <t>１H</t>
    <phoneticPr fontId="11"/>
  </si>
  <si>
    <t>FIB</t>
    <phoneticPr fontId="11"/>
  </si>
  <si>
    <t>5＋ダイバージェンス</t>
    <phoneticPr fontId="11"/>
  </si>
  <si>
    <t>5＋建値決済</t>
    <rPh sb="2" eb="4">
      <t>タテネ</t>
    </rPh>
    <rPh sb="4" eb="6">
      <t>ケッサイ</t>
    </rPh>
    <phoneticPr fontId="11"/>
  </si>
  <si>
    <t>ダイバージェンス・建値決済無しでデモトレしたいです。</t>
    <rPh sb="9" eb="11">
      <t>タテネ</t>
    </rPh>
    <rPh sb="11" eb="13">
      <t>ケッサイ</t>
    </rPh>
    <rPh sb="13" eb="14">
      <t>ナ</t>
    </rPh>
    <phoneticPr fontId="11"/>
  </si>
  <si>
    <t xml:space="preserve">FIBトレードの4h検証しました。およそ5年間で150％の利率です。
4hでやりましたが、意外にエントリーは少ないと感じました。
勝率は7割となり、リスクリワードは1:1未満ですが満足できる値になりました。
建値決済を検証しましたが、勝率と利率ともに下がりましたので、FIBトレードに関しては建値決済しない方がいいようです。
ダイバージェンスが出ているかを同時に見ましたが、7/50でダイバー発生、5/7で勝ちでしたので、
ダイバージェンスは有効だと思います。
ただ、やはりエントリー頻度がすくないですので、今はダイバージェンス関係なしでデモトレして、
ダイバーが出た場合をモニターしておきたいと思います。
</t>
    <rPh sb="10" eb="12">
      <t>ケンショウ</t>
    </rPh>
    <rPh sb="21" eb="23">
      <t>ネンカン</t>
    </rPh>
    <rPh sb="29" eb="31">
      <t>リリツ</t>
    </rPh>
    <rPh sb="65" eb="67">
      <t>ショウリツ</t>
    </rPh>
    <rPh sb="69" eb="70">
      <t>ワリ</t>
    </rPh>
    <rPh sb="90" eb="92">
      <t>マンゾク</t>
    </rPh>
    <rPh sb="95" eb="96">
      <t>アタイ</t>
    </rPh>
    <rPh sb="104" eb="106">
      <t>タテネ</t>
    </rPh>
    <rPh sb="106" eb="108">
      <t>ケッサイ</t>
    </rPh>
    <rPh sb="109" eb="111">
      <t>ケンショウ</t>
    </rPh>
    <rPh sb="117" eb="119">
      <t>ショウリツ</t>
    </rPh>
    <rPh sb="120" eb="122">
      <t>リリツ</t>
    </rPh>
    <rPh sb="125" eb="126">
      <t>サ</t>
    </rPh>
    <rPh sb="142" eb="143">
      <t>カン</t>
    </rPh>
    <rPh sb="146" eb="148">
      <t>タテネ</t>
    </rPh>
    <rPh sb="148" eb="150">
      <t>ケッサイ</t>
    </rPh>
    <rPh sb="153" eb="154">
      <t>ホウ</t>
    </rPh>
    <rPh sb="172" eb="173">
      <t>デ</t>
    </rPh>
    <rPh sb="178" eb="180">
      <t>ドウジ</t>
    </rPh>
    <rPh sb="181" eb="182">
      <t>ミ</t>
    </rPh>
    <rPh sb="196" eb="198">
      <t>ハッセイ</t>
    </rPh>
    <rPh sb="203" eb="204">
      <t>カ</t>
    </rPh>
    <rPh sb="221" eb="223">
      <t>ユウコウ</t>
    </rPh>
    <rPh sb="225" eb="226">
      <t>オモ</t>
    </rPh>
    <rPh sb="242" eb="244">
      <t>ヒンド</t>
    </rPh>
    <rPh sb="254" eb="255">
      <t>イマ</t>
    </rPh>
    <rPh sb="264" eb="266">
      <t>カンケイ</t>
    </rPh>
    <rPh sb="282" eb="283">
      <t>デ</t>
    </rPh>
    <rPh sb="284" eb="286">
      <t>バアイ</t>
    </rPh>
    <rPh sb="298" eb="299">
      <t>オモ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</si>
</sst>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#,##0\ "/>
    <numFmt numFmtId="177" formatCode="#,##0\ ;[Red]\-#,##0\ "/>
    <numFmt numFmtId="178" formatCode="0.0\ ;[Red]\-0.0\ "/>
    <numFmt numFmtId="179" formatCode="0.0%"/>
    <numFmt numFmtId="180" formatCode="m/d;@"/>
    <numFmt numFmtId="181" formatCode="0.00\ "/>
    <numFmt numFmtId="182" formatCode="0_ "/>
    <numFmt numFmtId="183" formatCode="0.00_);[Red]\(0.00\)"/>
    <numFmt numFmtId="184" formatCode="0.0"/>
    <numFmt numFmtId="185" formatCode="0.000\ "/>
    <numFmt numFmtId="186" formatCode="0.000"/>
  </numFmts>
  <fonts count="24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6"/>
      <color indexed="8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9"/>
        <bgColor indexed="40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9" fontId="10" fillId="0" borderId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232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9" fontId="0" fillId="0" borderId="1" xfId="1" applyNumberFormat="1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79" fontId="0" fillId="0" borderId="5" xfId="1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5" borderId="1" xfId="0" applyFont="1" applyFill="1" applyBorder="1" applyAlignment="1">
      <alignment horizontal="center" vertical="center" shrinkToFit="1"/>
    </xf>
    <xf numFmtId="0" fontId="0" fillId="0" borderId="0" xfId="0" applyFont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center" vertical="center"/>
    </xf>
    <xf numFmtId="181" fontId="5" fillId="0" borderId="1" xfId="0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6" fontId="0" fillId="0" borderId="7" xfId="0" applyNumberFormat="1" applyBorder="1" applyAlignment="1">
      <alignment horizontal="center" vertical="center"/>
    </xf>
    <xf numFmtId="177" fontId="0" fillId="0" borderId="7" xfId="0" applyNumberForma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56" fontId="0" fillId="0" borderId="0" xfId="0" applyNumberFormat="1">
      <alignment vertical="center"/>
    </xf>
    <xf numFmtId="20" fontId="0" fillId="0" borderId="0" xfId="0" applyNumberFormat="1">
      <alignment vertical="center"/>
    </xf>
    <xf numFmtId="182" fontId="0" fillId="0" borderId="0" xfId="0" applyNumberFormat="1">
      <alignment vertical="center"/>
    </xf>
    <xf numFmtId="182" fontId="4" fillId="0" borderId="0" xfId="0" applyNumberFormat="1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182" fontId="13" fillId="0" borderId="8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183" fontId="0" fillId="0" borderId="0" xfId="0" applyNumberFormat="1">
      <alignment vertical="center"/>
    </xf>
    <xf numFmtId="183" fontId="4" fillId="2" borderId="1" xfId="0" applyNumberFormat="1" applyFont="1" applyFill="1" applyBorder="1" applyAlignment="1">
      <alignment horizontal="center" vertical="center"/>
    </xf>
    <xf numFmtId="183" fontId="4" fillId="2" borderId="1" xfId="0" applyNumberFormat="1" applyFont="1" applyFill="1" applyBorder="1" applyAlignment="1">
      <alignment horizontal="center" vertical="center" shrinkToFit="1"/>
    </xf>
    <xf numFmtId="183" fontId="4" fillId="2" borderId="4" xfId="0" applyNumberFormat="1" applyFont="1" applyFill="1" applyBorder="1" applyAlignment="1">
      <alignment vertical="center"/>
    </xf>
    <xf numFmtId="183" fontId="4" fillId="0" borderId="5" xfId="0" applyNumberFormat="1" applyFont="1" applyFill="1" applyBorder="1" applyAlignment="1">
      <alignment vertical="center"/>
    </xf>
    <xf numFmtId="183" fontId="5" fillId="0" borderId="1" xfId="0" applyNumberFormat="1" applyFont="1" applyFill="1" applyBorder="1" applyAlignment="1">
      <alignment horizontal="center" vertical="center"/>
    </xf>
    <xf numFmtId="183" fontId="5" fillId="0" borderId="7" xfId="0" applyNumberFormat="1" applyFont="1" applyFill="1" applyBorder="1" applyAlignment="1">
      <alignment horizontal="center" vertical="center"/>
    </xf>
    <xf numFmtId="183" fontId="5" fillId="0" borderId="1" xfId="0" applyNumberFormat="1" applyFont="1" applyFill="1" applyBorder="1" applyAlignment="1">
      <alignment vertical="center"/>
    </xf>
    <xf numFmtId="2" fontId="5" fillId="10" borderId="1" xfId="0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79" fontId="13" fillId="0" borderId="8" xfId="0" applyNumberFormat="1" applyFont="1" applyBorder="1" applyAlignment="1">
      <alignment horizontal="center" vertical="center"/>
    </xf>
    <xf numFmtId="184" fontId="0" fillId="0" borderId="0" xfId="0" applyNumberFormat="1" applyAlignment="1">
      <alignment horizontal="center" vertical="center"/>
    </xf>
    <xf numFmtId="0" fontId="0" fillId="0" borderId="0" xfId="0" applyFont="1" applyFill="1">
      <alignment vertical="center"/>
    </xf>
    <xf numFmtId="185" fontId="5" fillId="10" borderId="1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184" fontId="0" fillId="0" borderId="0" xfId="0" applyNumberFormat="1" applyFill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>
      <alignment vertical="center"/>
    </xf>
    <xf numFmtId="0" fontId="4" fillId="5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>
      <alignment vertical="center"/>
    </xf>
    <xf numFmtId="184" fontId="13" fillId="0" borderId="8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76" fontId="15" fillId="0" borderId="0" xfId="0" applyNumberFormat="1" applyFont="1">
      <alignment vertical="center"/>
    </xf>
    <xf numFmtId="0" fontId="15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8" xfId="0" applyBorder="1">
      <alignment vertical="center"/>
    </xf>
    <xf numFmtId="0" fontId="0" fillId="11" borderId="0" xfId="0" applyFill="1">
      <alignment vertical="center"/>
    </xf>
    <xf numFmtId="0" fontId="0" fillId="11" borderId="8" xfId="0" applyFill="1" applyBorder="1">
      <alignment vertical="center"/>
    </xf>
    <xf numFmtId="176" fontId="0" fillId="11" borderId="8" xfId="0" applyNumberFormat="1" applyFill="1" applyBorder="1">
      <alignment vertical="center"/>
    </xf>
    <xf numFmtId="0" fontId="16" fillId="0" borderId="0" xfId="0" applyFont="1">
      <alignment vertical="center"/>
    </xf>
    <xf numFmtId="0" fontId="0" fillId="11" borderId="12" xfId="0" applyFill="1" applyBorder="1">
      <alignment vertical="center"/>
    </xf>
    <xf numFmtId="176" fontId="0" fillId="11" borderId="12" xfId="0" applyNumberFormat="1" applyFill="1" applyBorder="1">
      <alignment vertical="center"/>
    </xf>
    <xf numFmtId="0" fontId="0" fillId="11" borderId="13" xfId="0" applyFill="1" applyBorder="1">
      <alignment vertical="center"/>
    </xf>
    <xf numFmtId="176" fontId="0" fillId="11" borderId="13" xfId="0" applyNumberFormat="1" applyFill="1" applyBorder="1">
      <alignment vertical="center"/>
    </xf>
    <xf numFmtId="0" fontId="18" fillId="11" borderId="14" xfId="0" applyFont="1" applyFill="1" applyBorder="1">
      <alignment vertical="center"/>
    </xf>
    <xf numFmtId="176" fontId="18" fillId="11" borderId="15" xfId="0" applyNumberFormat="1" applyFont="1" applyFill="1" applyBorder="1">
      <alignment vertical="center"/>
    </xf>
    <xf numFmtId="176" fontId="18" fillId="11" borderId="16" xfId="0" applyNumberFormat="1" applyFont="1" applyFill="1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186" fontId="5" fillId="10" borderId="1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183" fontId="4" fillId="5" borderId="1" xfId="0" applyNumberFormat="1" applyFont="1" applyFill="1" applyBorder="1" applyAlignment="1">
      <alignment horizontal="center" vertical="center" wrapText="1" shrinkToFit="1"/>
    </xf>
    <xf numFmtId="0" fontId="4" fillId="9" borderId="0" xfId="0" applyFont="1" applyFill="1" applyBorder="1" applyAlignment="1">
      <alignment horizontal="center" vertical="center" shrinkToFit="1"/>
    </xf>
    <xf numFmtId="178" fontId="5" fillId="0" borderId="0" xfId="0" applyNumberFormat="1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center" vertical="center" wrapText="1" shrinkToFit="1"/>
    </xf>
    <xf numFmtId="49" fontId="0" fillId="0" borderId="0" xfId="0" applyNumberFormat="1">
      <alignment vertical="center"/>
    </xf>
    <xf numFmtId="0" fontId="4" fillId="5" borderId="1" xfId="0" applyFont="1" applyFill="1" applyBorder="1" applyAlignment="1">
      <alignment vertical="center" wrapText="1" shrinkToFit="1"/>
    </xf>
    <xf numFmtId="184" fontId="0" fillId="0" borderId="0" xfId="0" applyNumberFormat="1" applyFont="1" applyFill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0" fillId="10" borderId="1" xfId="7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5" fillId="10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184" fontId="13" fillId="0" borderId="8" xfId="0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184" fontId="21" fillId="0" borderId="8" xfId="0" applyNumberFormat="1" applyFont="1" applyFill="1" applyBorder="1" applyAlignment="1">
      <alignment horizontal="center" vertical="center"/>
    </xf>
    <xf numFmtId="14" fontId="23" fillId="0" borderId="8" xfId="0" applyNumberFormat="1" applyFont="1" applyBorder="1" applyAlignment="1">
      <alignment horizontal="center" vertical="center"/>
    </xf>
    <xf numFmtId="14" fontId="23" fillId="0" borderId="8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49" fontId="5" fillId="12" borderId="1" xfId="0" applyNumberFormat="1" applyFont="1" applyFill="1" applyBorder="1" applyAlignment="1">
      <alignment horizontal="center" vertical="center"/>
    </xf>
    <xf numFmtId="180" fontId="5" fillId="12" borderId="1" xfId="0" applyNumberFormat="1" applyFont="1" applyFill="1" applyBorder="1" applyAlignment="1">
      <alignment horizontal="center" vertical="center"/>
    </xf>
    <xf numFmtId="185" fontId="5" fillId="12" borderId="1" xfId="0" applyNumberFormat="1" applyFont="1" applyFill="1" applyBorder="1" applyAlignment="1">
      <alignment horizontal="center" vertical="center"/>
    </xf>
    <xf numFmtId="183" fontId="5" fillId="12" borderId="1" xfId="0" applyNumberFormat="1" applyFont="1" applyFill="1" applyBorder="1" applyAlignment="1">
      <alignment horizontal="center" vertical="center"/>
    </xf>
    <xf numFmtId="178" fontId="5" fillId="12" borderId="0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12" borderId="0" xfId="0" applyFill="1">
      <alignment vertical="center"/>
    </xf>
    <xf numFmtId="184" fontId="0" fillId="12" borderId="0" xfId="0" applyNumberFormat="1" applyFill="1" applyAlignment="1">
      <alignment horizontal="center" vertical="center"/>
    </xf>
    <xf numFmtId="183" fontId="5" fillId="12" borderId="7" xfId="0" applyNumberFormat="1" applyFont="1" applyFill="1" applyBorder="1" applyAlignment="1">
      <alignment horizontal="center" vertical="center"/>
    </xf>
    <xf numFmtId="183" fontId="5" fillId="12" borderId="1" xfId="0" applyNumberFormat="1" applyFont="1" applyFill="1" applyBorder="1" applyAlignment="1">
      <alignment vertical="center"/>
    </xf>
    <xf numFmtId="0" fontId="0" fillId="12" borderId="0" xfId="0" applyFont="1" applyFill="1">
      <alignment vertical="center"/>
    </xf>
    <xf numFmtId="184" fontId="0" fillId="12" borderId="0" xfId="0" applyNumberFormat="1" applyFont="1" applyFill="1">
      <alignment vertical="center"/>
    </xf>
    <xf numFmtId="0" fontId="20" fillId="12" borderId="1" xfId="7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186" fontId="5" fillId="12" borderId="1" xfId="0" applyNumberFormat="1" applyFont="1" applyFill="1" applyBorder="1" applyAlignment="1">
      <alignment horizontal="center" vertical="center"/>
    </xf>
    <xf numFmtId="2" fontId="5" fillId="12" borderId="1" xfId="0" applyNumberFormat="1" applyFont="1" applyFill="1" applyBorder="1" applyAlignment="1">
      <alignment horizontal="center" vertical="center"/>
    </xf>
    <xf numFmtId="0" fontId="21" fillId="13" borderId="8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0" fontId="7" fillId="13" borderId="8" xfId="0" applyFont="1" applyFill="1" applyBorder="1" applyAlignment="1">
      <alignment horizontal="center" vertical="center"/>
    </xf>
    <xf numFmtId="14" fontId="23" fillId="13" borderId="8" xfId="0" applyNumberFormat="1" applyFont="1" applyFill="1" applyBorder="1" applyAlignment="1">
      <alignment horizontal="center" vertical="center"/>
    </xf>
    <xf numFmtId="0" fontId="22" fillId="13" borderId="8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2" fillId="0" borderId="17" xfId="0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/>
    </xf>
    <xf numFmtId="14" fontId="23" fillId="0" borderId="17" xfId="0" applyNumberFormat="1" applyFont="1" applyFill="1" applyBorder="1" applyAlignment="1">
      <alignment horizontal="center" vertical="center"/>
    </xf>
    <xf numFmtId="184" fontId="21" fillId="0" borderId="17" xfId="0" applyNumberFormat="1" applyFont="1" applyFill="1" applyBorder="1" applyAlignment="1">
      <alignment horizontal="center" vertical="center"/>
    </xf>
    <xf numFmtId="0" fontId="8" fillId="13" borderId="18" xfId="0" applyFont="1" applyFill="1" applyBorder="1" applyAlignment="1">
      <alignment horizontal="center" vertical="center"/>
    </xf>
    <xf numFmtId="0" fontId="21" fillId="13" borderId="19" xfId="0" applyFont="1" applyFill="1" applyBorder="1" applyAlignment="1">
      <alignment horizontal="center" vertical="center"/>
    </xf>
    <xf numFmtId="0" fontId="13" fillId="13" borderId="19" xfId="0" applyFont="1" applyFill="1" applyBorder="1" applyAlignment="1">
      <alignment horizontal="center" vertical="center"/>
    </xf>
    <xf numFmtId="0" fontId="7" fillId="13" borderId="19" xfId="0" applyFont="1" applyFill="1" applyBorder="1" applyAlignment="1">
      <alignment horizontal="center" vertical="center"/>
    </xf>
    <xf numFmtId="14" fontId="23" fillId="13" borderId="19" xfId="0" applyNumberFormat="1" applyFont="1" applyFill="1" applyBorder="1" applyAlignment="1">
      <alignment horizontal="center" vertical="center"/>
    </xf>
    <xf numFmtId="184" fontId="21" fillId="13" borderId="20" xfId="0" applyNumberFormat="1" applyFont="1" applyFill="1" applyBorder="1" applyAlignment="1">
      <alignment horizontal="center" vertical="center"/>
    </xf>
    <xf numFmtId="0" fontId="8" fillId="13" borderId="21" xfId="0" applyFont="1" applyFill="1" applyBorder="1" applyAlignment="1">
      <alignment horizontal="center" vertical="center"/>
    </xf>
    <xf numFmtId="0" fontId="22" fillId="13" borderId="22" xfId="0" applyFont="1" applyFill="1" applyBorder="1" applyAlignment="1">
      <alignment horizontal="center" vertical="center"/>
    </xf>
    <xf numFmtId="0" fontId="13" fillId="13" borderId="22" xfId="0" applyFont="1" applyFill="1" applyBorder="1" applyAlignment="1">
      <alignment horizontal="center" vertical="center"/>
    </xf>
    <xf numFmtId="0" fontId="7" fillId="13" borderId="22" xfId="0" applyFont="1" applyFill="1" applyBorder="1" applyAlignment="1">
      <alignment horizontal="center" vertical="center"/>
    </xf>
    <xf numFmtId="14" fontId="23" fillId="13" borderId="22" xfId="0" applyNumberFormat="1" applyFont="1" applyFill="1" applyBorder="1" applyAlignment="1">
      <alignment horizontal="center" vertical="center"/>
    </xf>
    <xf numFmtId="0" fontId="21" fillId="13" borderId="22" xfId="0" applyFont="1" applyFill="1" applyBorder="1" applyAlignment="1">
      <alignment horizontal="center" vertical="center"/>
    </xf>
    <xf numFmtId="184" fontId="21" fillId="13" borderId="23" xfId="0" applyNumberFormat="1" applyFont="1" applyFill="1" applyBorder="1" applyAlignment="1">
      <alignment horizontal="center" vertical="center"/>
    </xf>
    <xf numFmtId="0" fontId="8" fillId="13" borderId="24" xfId="0" applyFont="1" applyFill="1" applyBorder="1" applyAlignment="1">
      <alignment horizontal="center" vertical="center"/>
    </xf>
    <xf numFmtId="184" fontId="21" fillId="13" borderId="25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shrinkToFit="1"/>
    </xf>
    <xf numFmtId="0" fontId="4" fillId="7" borderId="1" xfId="0" applyFont="1" applyFill="1" applyBorder="1" applyAlignment="1">
      <alignment horizontal="center" vertical="center" shrinkToFit="1"/>
    </xf>
    <xf numFmtId="0" fontId="4" fillId="4" borderId="9" xfId="0" applyFont="1" applyFill="1" applyBorder="1" applyAlignment="1">
      <alignment horizontal="center" vertical="center" shrinkToFit="1"/>
    </xf>
    <xf numFmtId="0" fontId="4" fillId="8" borderId="1" xfId="0" applyFont="1" applyFill="1" applyBorder="1" applyAlignment="1">
      <alignment horizontal="center" vertical="center" shrinkToFit="1"/>
    </xf>
    <xf numFmtId="0" fontId="4" fillId="5" borderId="9" xfId="0" applyFont="1" applyFill="1" applyBorder="1" applyAlignment="1">
      <alignment horizontal="center" vertical="center" shrinkToFit="1"/>
    </xf>
    <xf numFmtId="0" fontId="4" fillId="9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7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176" fontId="5" fillId="10" borderId="1" xfId="0" applyNumberFormat="1" applyFont="1" applyFill="1" applyBorder="1" applyAlignment="1">
      <alignment horizontal="center" vertical="center"/>
    </xf>
    <xf numFmtId="177" fontId="5" fillId="0" borderId="7" xfId="0" applyNumberFormat="1" applyFont="1" applyFill="1" applyBorder="1" applyAlignment="1">
      <alignment horizontal="center" vertical="center"/>
    </xf>
    <xf numFmtId="177" fontId="5" fillId="0" borderId="4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/>
    </xf>
    <xf numFmtId="0" fontId="5" fillId="10" borderId="7" xfId="0" applyFont="1" applyFill="1" applyBorder="1" applyAlignment="1">
      <alignment horizontal="center" vertical="center"/>
    </xf>
    <xf numFmtId="0" fontId="5" fillId="10" borderId="4" xfId="0" applyFont="1" applyFill="1" applyBorder="1" applyAlignment="1">
      <alignment horizontal="center" vertical="center"/>
    </xf>
    <xf numFmtId="176" fontId="5" fillId="10" borderId="7" xfId="0" applyNumberFormat="1" applyFont="1" applyFill="1" applyBorder="1" applyAlignment="1">
      <alignment horizontal="center" vertical="center"/>
    </xf>
    <xf numFmtId="176" fontId="5" fillId="10" borderId="4" xfId="0" applyNumberFormat="1" applyFont="1" applyFill="1" applyBorder="1" applyAlignment="1">
      <alignment horizontal="center" vertical="center"/>
    </xf>
    <xf numFmtId="178" fontId="5" fillId="0" borderId="7" xfId="0" applyNumberFormat="1" applyFont="1" applyFill="1" applyBorder="1" applyAlignment="1">
      <alignment horizontal="center" vertical="center"/>
    </xf>
    <xf numFmtId="178" fontId="5" fillId="0" borderId="4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5" fillId="12" borderId="1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177" fontId="5" fillId="12" borderId="1" xfId="0" applyNumberFormat="1" applyFont="1" applyFill="1" applyBorder="1" applyAlignment="1">
      <alignment horizontal="center" vertical="center"/>
    </xf>
    <xf numFmtId="178" fontId="5" fillId="12" borderId="1" xfId="0" applyNumberFormat="1" applyFont="1" applyFill="1" applyBorder="1" applyAlignment="1">
      <alignment horizontal="center" vertical="center"/>
    </xf>
    <xf numFmtId="176" fontId="5" fillId="12" borderId="7" xfId="0" applyNumberFormat="1" applyFont="1" applyFill="1" applyBorder="1" applyAlignment="1">
      <alignment horizontal="center" vertical="center"/>
    </xf>
    <xf numFmtId="176" fontId="5" fillId="12" borderId="4" xfId="0" applyNumberFormat="1" applyFont="1" applyFill="1" applyBorder="1" applyAlignment="1">
      <alignment horizontal="center" vertical="center"/>
    </xf>
    <xf numFmtId="0" fontId="5" fillId="12" borderId="7" xfId="0" applyFont="1" applyFill="1" applyBorder="1" applyAlignment="1">
      <alignment horizontal="center" vertical="center"/>
    </xf>
    <xf numFmtId="0" fontId="5" fillId="12" borderId="4" xfId="0" applyFont="1" applyFill="1" applyBorder="1" applyAlignment="1">
      <alignment horizontal="center" vertical="center"/>
    </xf>
    <xf numFmtId="177" fontId="5" fillId="12" borderId="7" xfId="0" applyNumberFormat="1" applyFont="1" applyFill="1" applyBorder="1" applyAlignment="1">
      <alignment horizontal="center" vertical="center"/>
    </xf>
    <xf numFmtId="177" fontId="5" fillId="12" borderId="4" xfId="0" applyNumberFormat="1" applyFont="1" applyFill="1" applyBorder="1" applyAlignment="1">
      <alignment horizontal="center" vertical="center"/>
    </xf>
    <xf numFmtId="178" fontId="5" fillId="12" borderId="7" xfId="0" applyNumberFormat="1" applyFont="1" applyFill="1" applyBorder="1" applyAlignment="1">
      <alignment horizontal="center" vertical="center"/>
    </xf>
    <xf numFmtId="178" fontId="5" fillId="12" borderId="4" xfId="0" applyNumberFormat="1" applyFont="1" applyFill="1" applyBorder="1" applyAlignment="1">
      <alignment horizontal="center" vertical="center"/>
    </xf>
    <xf numFmtId="176" fontId="5" fillId="12" borderId="5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vertical="top" wrapText="1"/>
    </xf>
    <xf numFmtId="0" fontId="0" fillId="0" borderId="0" xfId="0">
      <alignment vertical="center"/>
    </xf>
    <xf numFmtId="0" fontId="0" fillId="0" borderId="0" xfId="0" applyFont="1" applyBorder="1" applyAlignment="1">
      <alignment horizontal="left" vertical="top" wrapText="1"/>
    </xf>
    <xf numFmtId="0" fontId="0" fillId="0" borderId="0" xfId="0" quotePrefix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shrinkToFit="1"/>
    </xf>
  </cellXfs>
  <cellStyles count="8">
    <cellStyle name="パーセント" xfId="1" builtinId="5"/>
    <cellStyle name="ハイパーリンク" xfId="7" builtinId="8"/>
    <cellStyle name="標準" xfId="0" builtinId="0"/>
    <cellStyle name="標準 2" xfId="2"/>
    <cellStyle name="標準 3" xfId="3"/>
    <cellStyle name="標準 4" xfId="4"/>
    <cellStyle name="標準 5" xfId="5"/>
    <cellStyle name="標準 6" xfId="6"/>
  </cellStyles>
  <dxfs count="68"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'FIB検証（$Y）'!$B$9:$B$81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'FIB検証（$Y）'!$C$9:$C$81</c:f>
              <c:numCache>
                <c:formatCode>#,##0\ </c:formatCode>
                <c:ptCount val="73"/>
                <c:pt idx="0">
                  <c:v>1000000</c:v>
                </c:pt>
                <c:pt idx="1">
                  <c:v>1031543</c:v>
                </c:pt>
                <c:pt idx="2">
                  <c:v>1054061</c:v>
                </c:pt>
                <c:pt idx="3">
                  <c:v>1081270</c:v>
                </c:pt>
                <c:pt idx="4">
                  <c:v>1049357</c:v>
                </c:pt>
                <c:pt idx="5">
                  <c:v>1017098</c:v>
                </c:pt>
                <c:pt idx="6">
                  <c:v>1045246</c:v>
                </c:pt>
                <c:pt idx="7">
                  <c:v>1013691</c:v>
                </c:pt>
                <c:pt idx="8">
                  <c:v>982235</c:v>
                </c:pt>
                <c:pt idx="9">
                  <c:v>953198</c:v>
                </c:pt>
                <c:pt idx="10">
                  <c:v>975073</c:v>
                </c:pt>
                <c:pt idx="11">
                  <c:v>995193</c:v>
                </c:pt>
                <c:pt idx="12">
                  <c:v>1029906</c:v>
                </c:pt>
                <c:pt idx="13">
                  <c:v>1048572</c:v>
                </c:pt>
                <c:pt idx="14">
                  <c:v>1073174</c:v>
                </c:pt>
                <c:pt idx="15">
                  <c:v>1092927</c:v>
                </c:pt>
                <c:pt idx="16">
                  <c:v>1060294</c:v>
                </c:pt>
                <c:pt idx="17">
                  <c:v>1028828</c:v>
                </c:pt>
                <c:pt idx="18">
                  <c:v>1075050</c:v>
                </c:pt>
                <c:pt idx="19">
                  <c:v>1042957</c:v>
                </c:pt>
                <c:pt idx="20">
                  <c:v>1063131</c:v>
                </c:pt>
                <c:pt idx="21">
                  <c:v>1031798</c:v>
                </c:pt>
                <c:pt idx="22">
                  <c:v>1001070</c:v>
                </c:pt>
                <c:pt idx="23">
                  <c:v>1058018</c:v>
                </c:pt>
                <c:pt idx="24">
                  <c:v>1026352</c:v>
                </c:pt>
                <c:pt idx="25">
                  <c:v>1045240</c:v>
                </c:pt>
                <c:pt idx="26">
                  <c:v>1073938</c:v>
                </c:pt>
                <c:pt idx="27">
                  <c:v>1041790</c:v>
                </c:pt>
                <c:pt idx="28">
                  <c:v>996457</c:v>
                </c:pt>
                <c:pt idx="29">
                  <c:v>1017790</c:v>
                </c:pt>
                <c:pt idx="30">
                  <c:v>1037461</c:v>
                </c:pt>
                <c:pt idx="31">
                  <c:v>1061288</c:v>
                </c:pt>
                <c:pt idx="32">
                  <c:v>1093021</c:v>
                </c:pt>
                <c:pt idx="33">
                  <c:v>1121164</c:v>
                </c:pt>
                <c:pt idx="34">
                  <c:v>1087877</c:v>
                </c:pt>
                <c:pt idx="35">
                  <c:v>1116611</c:v>
                </c:pt>
                <c:pt idx="36">
                  <c:v>1152640</c:v>
                </c:pt>
                <c:pt idx="37">
                  <c:v>1193646</c:v>
                </c:pt>
                <c:pt idx="38">
                  <c:v>1218890</c:v>
                </c:pt>
                <c:pt idx="39">
                  <c:v>1257467</c:v>
                </c:pt>
                <c:pt idx="40">
                  <c:v>1220000</c:v>
                </c:pt>
                <c:pt idx="41">
                  <c:v>1244981</c:v>
                </c:pt>
                <c:pt idx="42">
                  <c:v>1274803</c:v>
                </c:pt>
                <c:pt idx="43">
                  <c:v>1299899</c:v>
                </c:pt>
                <c:pt idx="44">
                  <c:v>1325163</c:v>
                </c:pt>
                <c:pt idx="45">
                  <c:v>1357325</c:v>
                </c:pt>
                <c:pt idx="46">
                  <c:v>1395164</c:v>
                </c:pt>
                <c:pt idx="47">
                  <c:v>1422052</c:v>
                </c:pt>
                <c:pt idx="48">
                  <c:v>1457395</c:v>
                </c:pt>
                <c:pt idx="49">
                  <c:v>1488402</c:v>
                </c:pt>
                <c:pt idx="50">
                  <c:v>1531113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'FIB検証（$Y）'!$B$9:$B$81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'FIB検証（$Y）'!$D$9:$D$81</c:f>
              <c:numCache>
                <c:formatCode>#,##0\ </c:formatCode>
                <c:ptCount val="73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905088"/>
        <c:axId val="344907048"/>
      </c:scatterChart>
      <c:valAx>
        <c:axId val="344905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4907048"/>
        <c:crosses val="autoZero"/>
        <c:crossBetween val="midCat"/>
      </c:valAx>
      <c:valAx>
        <c:axId val="34490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4905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'FIB検証（$Y）建値'!$B$9:$B$81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'FIB検証（$Y）建値'!$C$9:$C$81</c:f>
              <c:numCache>
                <c:formatCode>#,##0\ </c:formatCode>
                <c:ptCount val="73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970408</c:v>
                </c:pt>
                <c:pt idx="5">
                  <c:v>970408</c:v>
                </c:pt>
                <c:pt idx="6">
                  <c:v>997074</c:v>
                </c:pt>
                <c:pt idx="7">
                  <c:v>966395</c:v>
                </c:pt>
                <c:pt idx="8">
                  <c:v>936754</c:v>
                </c:pt>
                <c:pt idx="9">
                  <c:v>908903</c:v>
                </c:pt>
                <c:pt idx="10">
                  <c:v>929847</c:v>
                </c:pt>
                <c:pt idx="11">
                  <c:v>929847</c:v>
                </c:pt>
                <c:pt idx="12">
                  <c:v>929847</c:v>
                </c:pt>
                <c:pt idx="13">
                  <c:v>929847</c:v>
                </c:pt>
                <c:pt idx="14">
                  <c:v>929847</c:v>
                </c:pt>
                <c:pt idx="15">
                  <c:v>947130</c:v>
                </c:pt>
                <c:pt idx="16">
                  <c:v>919442</c:v>
                </c:pt>
                <c:pt idx="17">
                  <c:v>892346</c:v>
                </c:pt>
                <c:pt idx="18">
                  <c:v>892346</c:v>
                </c:pt>
                <c:pt idx="19">
                  <c:v>892346</c:v>
                </c:pt>
                <c:pt idx="20">
                  <c:v>909416</c:v>
                </c:pt>
                <c:pt idx="21">
                  <c:v>909416</c:v>
                </c:pt>
                <c:pt idx="22">
                  <c:v>882207</c:v>
                </c:pt>
                <c:pt idx="23">
                  <c:v>882207</c:v>
                </c:pt>
                <c:pt idx="24">
                  <c:v>882207</c:v>
                </c:pt>
                <c:pt idx="25">
                  <c:v>898325</c:v>
                </c:pt>
                <c:pt idx="26">
                  <c:v>922645</c:v>
                </c:pt>
                <c:pt idx="27">
                  <c:v>922645</c:v>
                </c:pt>
                <c:pt idx="28">
                  <c:v>881845</c:v>
                </c:pt>
                <c:pt idx="29">
                  <c:v>881845</c:v>
                </c:pt>
                <c:pt idx="30">
                  <c:v>898978</c:v>
                </c:pt>
                <c:pt idx="31">
                  <c:v>919945</c:v>
                </c:pt>
                <c:pt idx="32">
                  <c:v>947711</c:v>
                </c:pt>
                <c:pt idx="33">
                  <c:v>971735</c:v>
                </c:pt>
                <c:pt idx="34">
                  <c:v>942961</c:v>
                </c:pt>
                <c:pt idx="35">
                  <c:v>967590</c:v>
                </c:pt>
                <c:pt idx="36">
                  <c:v>967590</c:v>
                </c:pt>
                <c:pt idx="37">
                  <c:v>1001855</c:v>
                </c:pt>
                <c:pt idx="38">
                  <c:v>1001855</c:v>
                </c:pt>
                <c:pt idx="39">
                  <c:v>1033543</c:v>
                </c:pt>
                <c:pt idx="40">
                  <c:v>1033543</c:v>
                </c:pt>
                <c:pt idx="41">
                  <c:v>1033543</c:v>
                </c:pt>
                <c:pt idx="42">
                  <c:v>1058168</c:v>
                </c:pt>
                <c:pt idx="43">
                  <c:v>1058168</c:v>
                </c:pt>
                <c:pt idx="44">
                  <c:v>1058168</c:v>
                </c:pt>
                <c:pt idx="45">
                  <c:v>1058168</c:v>
                </c:pt>
                <c:pt idx="46">
                  <c:v>1088439</c:v>
                </c:pt>
                <c:pt idx="47">
                  <c:v>1088439</c:v>
                </c:pt>
                <c:pt idx="48">
                  <c:v>1115466</c:v>
                </c:pt>
                <c:pt idx="49">
                  <c:v>1138977</c:v>
                </c:pt>
                <c:pt idx="50">
                  <c:v>1171354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'FIB検証（$Y）建値'!$B$9:$B$81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'FIB検証（$Y）建値'!$D$9:$D$81</c:f>
              <c:numCache>
                <c:formatCode>#,##0\ </c:formatCode>
                <c:ptCount val="73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904304"/>
        <c:axId val="344904696"/>
      </c:scatterChart>
      <c:valAx>
        <c:axId val="344904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4904696"/>
        <c:crosses val="autoZero"/>
        <c:crossBetween val="midCat"/>
      </c:valAx>
      <c:valAx>
        <c:axId val="344904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490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仕掛け</a:t>
            </a:r>
            <a:r>
              <a:rPr lang="en-US" altLang="ja-JP"/>
              <a:t>2</a:t>
            </a:r>
            <a:r>
              <a:rPr lang="ja-JP" altLang="en-US"/>
              <a:t>　建値決済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リワード/リスク0.5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FIB検証ダイバー!$B$9:$B$60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xVal>
          <c:yVal>
            <c:numRef>
              <c:f>FIB検証ダイバー!$AJ$9:$AJ$59</c:f>
            </c:numRef>
          </c:yVal>
          <c:smooth val="0"/>
        </c:ser>
        <c:ser>
          <c:idx val="1"/>
          <c:order val="1"/>
          <c:tx>
            <c:v>リワード/リスク１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FIB検証ダイバー!$B$9:$B$108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  <c:pt idx="73">
                  <c:v>70</c:v>
                </c:pt>
                <c:pt idx="74">
                  <c:v>71</c:v>
                </c:pt>
                <c:pt idx="75">
                  <c:v>72</c:v>
                </c:pt>
                <c:pt idx="76">
                  <c:v>73</c:v>
                </c:pt>
                <c:pt idx="77">
                  <c:v>74</c:v>
                </c:pt>
                <c:pt idx="78">
                  <c:v>75</c:v>
                </c:pt>
                <c:pt idx="79">
                  <c:v>76</c:v>
                </c:pt>
                <c:pt idx="80">
                  <c:v>77</c:v>
                </c:pt>
                <c:pt idx="81">
                  <c:v>78</c:v>
                </c:pt>
                <c:pt idx="82">
                  <c:v>79</c:v>
                </c:pt>
                <c:pt idx="83">
                  <c:v>80</c:v>
                </c:pt>
                <c:pt idx="84">
                  <c:v>81</c:v>
                </c:pt>
                <c:pt idx="85">
                  <c:v>82</c:v>
                </c:pt>
                <c:pt idx="86">
                  <c:v>83</c:v>
                </c:pt>
                <c:pt idx="87">
                  <c:v>84</c:v>
                </c:pt>
                <c:pt idx="88">
                  <c:v>85</c:v>
                </c:pt>
                <c:pt idx="89">
                  <c:v>86</c:v>
                </c:pt>
                <c:pt idx="90">
                  <c:v>87</c:v>
                </c:pt>
                <c:pt idx="91">
                  <c:v>88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FIB検証ダイバー!$AK$9:$AK$59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666408"/>
        <c:axId val="346668760"/>
      </c:scatterChart>
      <c:valAx>
        <c:axId val="346666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6668760"/>
        <c:crosses val="autoZero"/>
        <c:crossBetween val="midCat"/>
      </c:valAx>
      <c:valAx>
        <c:axId val="3466687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6666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571739459683579"/>
          <c:y val="0.13011199275659666"/>
          <c:w val="0.84345249539997402"/>
          <c:h val="0.7129586867469427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FIB検証ダイバー!$B$9:$B$81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FIB検証ダイバー!$C$9:$C$81</c:f>
              <c:numCache>
                <c:formatCode>#,##0\ </c:formatCode>
                <c:ptCount val="73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1000000</c:v>
                </c:pt>
                <c:pt idx="5">
                  <c:v>1000000</c:v>
                </c:pt>
                <c:pt idx="6">
                  <c:v>1000000</c:v>
                </c:pt>
                <c:pt idx="7">
                  <c:v>1000000</c:v>
                </c:pt>
                <c:pt idx="8">
                  <c:v>1000000</c:v>
                </c:pt>
                <c:pt idx="9">
                  <c:v>1000000</c:v>
                </c:pt>
                <c:pt idx="10">
                  <c:v>1022806</c:v>
                </c:pt>
                <c:pt idx="11">
                  <c:v>1043620</c:v>
                </c:pt>
                <c:pt idx="12">
                  <c:v>1043620</c:v>
                </c:pt>
                <c:pt idx="13">
                  <c:v>1043620</c:v>
                </c:pt>
                <c:pt idx="14">
                  <c:v>1043620</c:v>
                </c:pt>
                <c:pt idx="15">
                  <c:v>1043620</c:v>
                </c:pt>
                <c:pt idx="16">
                  <c:v>1043620</c:v>
                </c:pt>
                <c:pt idx="17">
                  <c:v>1043620</c:v>
                </c:pt>
                <c:pt idx="18">
                  <c:v>1090434</c:v>
                </c:pt>
                <c:pt idx="19">
                  <c:v>1090434</c:v>
                </c:pt>
                <c:pt idx="20">
                  <c:v>1090434</c:v>
                </c:pt>
                <c:pt idx="21">
                  <c:v>1090434</c:v>
                </c:pt>
                <c:pt idx="22">
                  <c:v>1090434</c:v>
                </c:pt>
                <c:pt idx="23">
                  <c:v>1152280</c:v>
                </c:pt>
                <c:pt idx="24">
                  <c:v>1117947</c:v>
                </c:pt>
                <c:pt idx="25">
                  <c:v>1117947</c:v>
                </c:pt>
                <c:pt idx="26">
                  <c:v>1117947</c:v>
                </c:pt>
                <c:pt idx="27">
                  <c:v>1117947</c:v>
                </c:pt>
                <c:pt idx="28">
                  <c:v>1117947</c:v>
                </c:pt>
                <c:pt idx="29">
                  <c:v>1141947</c:v>
                </c:pt>
                <c:pt idx="30">
                  <c:v>1141947</c:v>
                </c:pt>
                <c:pt idx="31">
                  <c:v>1141947</c:v>
                </c:pt>
                <c:pt idx="32">
                  <c:v>1141947</c:v>
                </c:pt>
                <c:pt idx="33">
                  <c:v>1171463</c:v>
                </c:pt>
                <c:pt idx="34">
                  <c:v>1171463</c:v>
                </c:pt>
                <c:pt idx="35">
                  <c:v>1171463</c:v>
                </c:pt>
                <c:pt idx="36">
                  <c:v>1171463</c:v>
                </c:pt>
                <c:pt idx="37">
                  <c:v>1171463</c:v>
                </c:pt>
                <c:pt idx="38">
                  <c:v>1171463</c:v>
                </c:pt>
                <c:pt idx="39">
                  <c:v>1171463</c:v>
                </c:pt>
                <c:pt idx="40">
                  <c:v>1136522</c:v>
                </c:pt>
                <c:pt idx="41">
                  <c:v>1136522</c:v>
                </c:pt>
                <c:pt idx="42">
                  <c:v>1136522</c:v>
                </c:pt>
                <c:pt idx="43">
                  <c:v>1136522</c:v>
                </c:pt>
                <c:pt idx="44">
                  <c:v>1158628</c:v>
                </c:pt>
                <c:pt idx="45">
                  <c:v>1158628</c:v>
                </c:pt>
                <c:pt idx="46">
                  <c:v>1158628</c:v>
                </c:pt>
                <c:pt idx="47">
                  <c:v>1158628</c:v>
                </c:pt>
                <c:pt idx="48">
                  <c:v>1158628</c:v>
                </c:pt>
                <c:pt idx="49">
                  <c:v>1158628</c:v>
                </c:pt>
                <c:pt idx="50">
                  <c:v>1158628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FIB検証ダイバー!$B$9:$B$81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FIB検証ダイバー!$D$9:$D$81</c:f>
              <c:numCache>
                <c:formatCode>#,##0\ </c:formatCode>
                <c:ptCount val="73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667976"/>
        <c:axId val="346662488"/>
      </c:scatterChart>
      <c:valAx>
        <c:axId val="346667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6662488"/>
        <c:crosses val="autoZero"/>
        <c:crossBetween val="midCat"/>
      </c:valAx>
      <c:valAx>
        <c:axId val="346662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6667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193730</xdr:colOff>
      <xdr:row>0</xdr:row>
      <xdr:rowOff>156704</xdr:rowOff>
    </xdr:from>
    <xdr:to>
      <xdr:col>52</xdr:col>
      <xdr:colOff>581178</xdr:colOff>
      <xdr:row>15</xdr:row>
      <xdr:rowOff>53813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139915</xdr:colOff>
      <xdr:row>70</xdr:row>
      <xdr:rowOff>70603</xdr:rowOff>
    </xdr:from>
    <xdr:to>
      <xdr:col>9</xdr:col>
      <xdr:colOff>591939</xdr:colOff>
      <xdr:row>89</xdr:row>
      <xdr:rowOff>118389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23091</xdr:colOff>
      <xdr:row>9</xdr:row>
      <xdr:rowOff>46181</xdr:rowOff>
    </xdr:from>
    <xdr:to>
      <xdr:col>54</xdr:col>
      <xdr:colOff>311727</xdr:colOff>
      <xdr:row>23</xdr:row>
      <xdr:rowOff>41562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85</xdr:row>
      <xdr:rowOff>6027</xdr:rowOff>
    </xdr:from>
    <xdr:to>
      <xdr:col>9</xdr:col>
      <xdr:colOff>452024</xdr:colOff>
      <xdr:row>104</xdr:row>
      <xdr:rowOff>53813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500082</xdr:colOff>
      <xdr:row>54</xdr:row>
      <xdr:rowOff>2241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568882" cy="9603441"/>
        </a:xfrm>
        <a:prstGeom prst="rect">
          <a:avLst/>
        </a:prstGeom>
      </xdr:spPr>
    </xdr:pic>
    <xdr:clientData/>
  </xdr:twoCellAnchor>
  <xdr:twoCellAnchor>
    <xdr:from>
      <xdr:col>19</xdr:col>
      <xdr:colOff>323273</xdr:colOff>
      <xdr:row>16</xdr:row>
      <xdr:rowOff>34636</xdr:rowOff>
    </xdr:from>
    <xdr:to>
      <xdr:col>20</xdr:col>
      <xdr:colOff>2</xdr:colOff>
      <xdr:row>16</xdr:row>
      <xdr:rowOff>34636</xdr:rowOff>
    </xdr:to>
    <xdr:cxnSp macro="">
      <xdr:nvCxnSpPr>
        <xdr:cNvPr id="7" name="直線コネクタ 6"/>
        <xdr:cNvCxnSpPr/>
      </xdr:nvCxnSpPr>
      <xdr:spPr bwMode="auto">
        <a:xfrm flipH="1">
          <a:off x="11949546" y="2620818"/>
          <a:ext cx="288638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346363</xdr:colOff>
      <xdr:row>19</xdr:row>
      <xdr:rowOff>129308</xdr:rowOff>
    </xdr:from>
    <xdr:to>
      <xdr:col>21</xdr:col>
      <xdr:colOff>277091</xdr:colOff>
      <xdr:row>19</xdr:row>
      <xdr:rowOff>129308</xdr:rowOff>
    </xdr:to>
    <xdr:cxnSp macro="">
      <xdr:nvCxnSpPr>
        <xdr:cNvPr id="14" name="直線コネクタ 13"/>
        <xdr:cNvCxnSpPr/>
      </xdr:nvCxnSpPr>
      <xdr:spPr bwMode="auto">
        <a:xfrm flipH="1">
          <a:off x="11972636" y="3200399"/>
          <a:ext cx="1154546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19</xdr:col>
      <xdr:colOff>314036</xdr:colOff>
      <xdr:row>13</xdr:row>
      <xdr:rowOff>4617</xdr:rowOff>
    </xdr:from>
    <xdr:to>
      <xdr:col>21</xdr:col>
      <xdr:colOff>244764</xdr:colOff>
      <xdr:row>13</xdr:row>
      <xdr:rowOff>4617</xdr:rowOff>
    </xdr:to>
    <xdr:cxnSp macro="">
      <xdr:nvCxnSpPr>
        <xdr:cNvPr id="17" name="直線コネクタ 16"/>
        <xdr:cNvCxnSpPr/>
      </xdr:nvCxnSpPr>
      <xdr:spPr bwMode="auto">
        <a:xfrm flipH="1">
          <a:off x="11940309" y="2105890"/>
          <a:ext cx="1154546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18</xdr:col>
      <xdr:colOff>600362</xdr:colOff>
      <xdr:row>26</xdr:row>
      <xdr:rowOff>0</xdr:rowOff>
    </xdr:from>
    <xdr:ext cx="1593273" cy="642484"/>
    <xdr:sp macro="" textlink="">
      <xdr:nvSpPr>
        <xdr:cNvPr id="11" name="テキスト ボックス 10"/>
        <xdr:cNvSpPr txBox="1"/>
      </xdr:nvSpPr>
      <xdr:spPr>
        <a:xfrm>
          <a:off x="11614726" y="4202545"/>
          <a:ext cx="1593273" cy="642484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黄色：エントリー</a:t>
          </a:r>
          <a:endParaRPr kumimoji="1" lang="en-US" altLang="ja-JP" sz="1100"/>
        </a:p>
        <a:p>
          <a:r>
            <a:rPr kumimoji="1" lang="ja-JP" altLang="en-US" sz="1100"/>
            <a:t>青　　：リミット</a:t>
          </a:r>
          <a:endParaRPr kumimoji="1" lang="en-US" altLang="ja-JP" sz="1100"/>
        </a:p>
        <a:p>
          <a:r>
            <a:rPr kumimoji="1" lang="ja-JP" altLang="en-US" sz="1100"/>
            <a:t>白　　：ストップ</a:t>
          </a:r>
        </a:p>
      </xdr:txBody>
    </xdr:sp>
    <xdr:clientData/>
  </xdr:oneCellAnchor>
  <xdr:oneCellAnchor>
    <xdr:from>
      <xdr:col>2</xdr:col>
      <xdr:colOff>429489</xdr:colOff>
      <xdr:row>11</xdr:row>
      <xdr:rowOff>150090</xdr:rowOff>
    </xdr:from>
    <xdr:ext cx="2537693" cy="1219436"/>
    <xdr:sp macro="" textlink="">
      <xdr:nvSpPr>
        <xdr:cNvPr id="21" name="テキスト ボックス 20"/>
        <xdr:cNvSpPr txBox="1"/>
      </xdr:nvSpPr>
      <xdr:spPr>
        <a:xfrm>
          <a:off x="1653307" y="1928090"/>
          <a:ext cx="2537693" cy="1219436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en-US" altLang="ja-JP" sz="7200"/>
            <a:t>1WIN</a:t>
          </a:r>
          <a:endParaRPr kumimoji="1" lang="ja-JP" altLang="en-US" sz="7200"/>
        </a:p>
      </xdr:txBody>
    </xdr:sp>
    <xdr:clientData/>
  </xdr:oneCellAnchor>
  <xdr:twoCellAnchor editAs="oneCell">
    <xdr:from>
      <xdr:col>0</xdr:col>
      <xdr:colOff>0</xdr:colOff>
      <xdr:row>47</xdr:row>
      <xdr:rowOff>138544</xdr:rowOff>
    </xdr:from>
    <xdr:to>
      <xdr:col>29</xdr:col>
      <xdr:colOff>540350</xdr:colOff>
      <xdr:row>111</xdr:row>
      <xdr:rowOff>79531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735453"/>
          <a:ext cx="18285714" cy="10285714"/>
        </a:xfrm>
        <a:prstGeom prst="rect">
          <a:avLst/>
        </a:prstGeom>
      </xdr:spPr>
    </xdr:pic>
    <xdr:clientData/>
  </xdr:twoCellAnchor>
  <xdr:twoCellAnchor>
    <xdr:from>
      <xdr:col>12</xdr:col>
      <xdr:colOff>274785</xdr:colOff>
      <xdr:row>71</xdr:row>
      <xdr:rowOff>23089</xdr:rowOff>
    </xdr:from>
    <xdr:to>
      <xdr:col>27</xdr:col>
      <xdr:colOff>300182</xdr:colOff>
      <xdr:row>71</xdr:row>
      <xdr:rowOff>23089</xdr:rowOff>
    </xdr:to>
    <xdr:cxnSp macro="">
      <xdr:nvCxnSpPr>
        <xdr:cNvPr id="23" name="直線コネクタ 22"/>
        <xdr:cNvCxnSpPr/>
      </xdr:nvCxnSpPr>
      <xdr:spPr bwMode="auto">
        <a:xfrm flipH="1">
          <a:off x="7617694" y="11499271"/>
          <a:ext cx="9204033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309420</xdr:colOff>
      <xdr:row>77</xdr:row>
      <xdr:rowOff>48488</xdr:rowOff>
    </xdr:from>
    <xdr:to>
      <xdr:col>14</xdr:col>
      <xdr:colOff>240148</xdr:colOff>
      <xdr:row>77</xdr:row>
      <xdr:rowOff>48488</xdr:rowOff>
    </xdr:to>
    <xdr:cxnSp macro="">
      <xdr:nvCxnSpPr>
        <xdr:cNvPr id="24" name="直線コネクタ 23"/>
        <xdr:cNvCxnSpPr/>
      </xdr:nvCxnSpPr>
      <xdr:spPr bwMode="auto">
        <a:xfrm flipH="1">
          <a:off x="7652329" y="12494488"/>
          <a:ext cx="1154546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565729</xdr:colOff>
      <xdr:row>85</xdr:row>
      <xdr:rowOff>131616</xdr:rowOff>
    </xdr:from>
    <xdr:to>
      <xdr:col>14</xdr:col>
      <xdr:colOff>484909</xdr:colOff>
      <xdr:row>85</xdr:row>
      <xdr:rowOff>131616</xdr:rowOff>
    </xdr:to>
    <xdr:cxnSp macro="">
      <xdr:nvCxnSpPr>
        <xdr:cNvPr id="25" name="直線コネクタ 24"/>
        <xdr:cNvCxnSpPr/>
      </xdr:nvCxnSpPr>
      <xdr:spPr bwMode="auto">
        <a:xfrm flipH="1">
          <a:off x="7908638" y="13870707"/>
          <a:ext cx="1142998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0</xdr:col>
      <xdr:colOff>207818</xdr:colOff>
      <xdr:row>73</xdr:row>
      <xdr:rowOff>34634</xdr:rowOff>
    </xdr:from>
    <xdr:ext cx="3325091" cy="1292662"/>
    <xdr:sp macro="" textlink="">
      <xdr:nvSpPr>
        <xdr:cNvPr id="26" name="テキスト ボックス 25"/>
        <xdr:cNvSpPr txBox="1"/>
      </xdr:nvSpPr>
      <xdr:spPr>
        <a:xfrm>
          <a:off x="207818" y="11834089"/>
          <a:ext cx="3325091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7200"/>
            <a:t>２　</a:t>
          </a:r>
          <a:r>
            <a:rPr kumimoji="1" lang="en-US" altLang="ja-JP" sz="7200"/>
            <a:t>WIN</a:t>
          </a:r>
          <a:endParaRPr kumimoji="1" lang="ja-JP" altLang="en-US" sz="7200"/>
        </a:p>
      </xdr:txBody>
    </xdr:sp>
    <xdr:clientData/>
  </xdr:oneCellAnchor>
  <xdr:twoCellAnchor editAs="oneCell">
    <xdr:from>
      <xdr:col>0</xdr:col>
      <xdr:colOff>0</xdr:colOff>
      <xdr:row>102</xdr:row>
      <xdr:rowOff>127001</xdr:rowOff>
    </xdr:from>
    <xdr:to>
      <xdr:col>29</xdr:col>
      <xdr:colOff>540350</xdr:colOff>
      <xdr:row>166</xdr:row>
      <xdr:rowOff>67988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613910"/>
          <a:ext cx="18285714" cy="10285714"/>
        </a:xfrm>
        <a:prstGeom prst="rect">
          <a:avLst/>
        </a:prstGeom>
      </xdr:spPr>
    </xdr:pic>
    <xdr:clientData/>
  </xdr:twoCellAnchor>
  <xdr:twoCellAnchor>
    <xdr:from>
      <xdr:col>14</xdr:col>
      <xdr:colOff>459513</xdr:colOff>
      <xdr:row>133</xdr:row>
      <xdr:rowOff>103910</xdr:rowOff>
    </xdr:from>
    <xdr:to>
      <xdr:col>24</xdr:col>
      <xdr:colOff>103909</xdr:colOff>
      <xdr:row>133</xdr:row>
      <xdr:rowOff>103910</xdr:rowOff>
    </xdr:to>
    <xdr:cxnSp macro="">
      <xdr:nvCxnSpPr>
        <xdr:cNvPr id="30" name="直線コネクタ 29"/>
        <xdr:cNvCxnSpPr/>
      </xdr:nvCxnSpPr>
      <xdr:spPr bwMode="auto">
        <a:xfrm flipH="1">
          <a:off x="9026240" y="21601546"/>
          <a:ext cx="5763487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355602</xdr:colOff>
      <xdr:row>139</xdr:row>
      <xdr:rowOff>2308</xdr:rowOff>
    </xdr:from>
    <xdr:to>
      <xdr:col>21</xdr:col>
      <xdr:colOff>103909</xdr:colOff>
      <xdr:row>139</xdr:row>
      <xdr:rowOff>2308</xdr:rowOff>
    </xdr:to>
    <xdr:cxnSp macro="">
      <xdr:nvCxnSpPr>
        <xdr:cNvPr id="31" name="直線コネクタ 30"/>
        <xdr:cNvCxnSpPr/>
      </xdr:nvCxnSpPr>
      <xdr:spPr bwMode="auto">
        <a:xfrm flipH="1">
          <a:off x="9534238" y="22469763"/>
          <a:ext cx="3419762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16</xdr:col>
      <xdr:colOff>34638</xdr:colOff>
      <xdr:row>145</xdr:row>
      <xdr:rowOff>39255</xdr:rowOff>
    </xdr:from>
    <xdr:to>
      <xdr:col>20</xdr:col>
      <xdr:colOff>92363</xdr:colOff>
      <xdr:row>145</xdr:row>
      <xdr:rowOff>39255</xdr:rowOff>
    </xdr:to>
    <xdr:cxnSp macro="">
      <xdr:nvCxnSpPr>
        <xdr:cNvPr id="32" name="直線コネクタ 31"/>
        <xdr:cNvCxnSpPr/>
      </xdr:nvCxnSpPr>
      <xdr:spPr bwMode="auto">
        <a:xfrm flipH="1">
          <a:off x="9825183" y="23476528"/>
          <a:ext cx="2505362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0</xdr:col>
      <xdr:colOff>0</xdr:colOff>
      <xdr:row>124</xdr:row>
      <xdr:rowOff>138546</xdr:rowOff>
    </xdr:from>
    <xdr:ext cx="2932545" cy="2419765"/>
    <xdr:sp macro="" textlink="">
      <xdr:nvSpPr>
        <xdr:cNvPr id="33" name="テキスト ボックス 32"/>
        <xdr:cNvSpPr txBox="1"/>
      </xdr:nvSpPr>
      <xdr:spPr>
        <a:xfrm>
          <a:off x="0" y="20181455"/>
          <a:ext cx="2932545" cy="2419765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7200"/>
            <a:t>３　</a:t>
          </a:r>
          <a:r>
            <a:rPr kumimoji="1" lang="en-US" altLang="ja-JP" sz="7200"/>
            <a:t>WIN</a:t>
          </a:r>
          <a:endParaRPr kumimoji="1" lang="ja-JP" altLang="en-US" sz="7200"/>
        </a:p>
      </xdr:txBody>
    </xdr:sp>
    <xdr:clientData/>
  </xdr:oneCellAnchor>
  <xdr:twoCellAnchor editAs="oneCell">
    <xdr:from>
      <xdr:col>0</xdr:col>
      <xdr:colOff>0</xdr:colOff>
      <xdr:row>157</xdr:row>
      <xdr:rowOff>57727</xdr:rowOff>
    </xdr:from>
    <xdr:to>
      <xdr:col>29</xdr:col>
      <xdr:colOff>540350</xdr:colOff>
      <xdr:row>220</xdr:row>
      <xdr:rowOff>160350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434636"/>
          <a:ext cx="18285714" cy="10285714"/>
        </a:xfrm>
        <a:prstGeom prst="rect">
          <a:avLst/>
        </a:prstGeom>
      </xdr:spPr>
    </xdr:pic>
    <xdr:clientData/>
  </xdr:twoCellAnchor>
  <xdr:twoCellAnchor>
    <xdr:from>
      <xdr:col>16</xdr:col>
      <xdr:colOff>23091</xdr:colOff>
      <xdr:row>183</xdr:row>
      <xdr:rowOff>150091</xdr:rowOff>
    </xdr:from>
    <xdr:to>
      <xdr:col>18</xdr:col>
      <xdr:colOff>46183</xdr:colOff>
      <xdr:row>183</xdr:row>
      <xdr:rowOff>150091</xdr:rowOff>
    </xdr:to>
    <xdr:cxnSp macro="">
      <xdr:nvCxnSpPr>
        <xdr:cNvPr id="38" name="直線コネクタ 37"/>
        <xdr:cNvCxnSpPr/>
      </xdr:nvCxnSpPr>
      <xdr:spPr bwMode="auto">
        <a:xfrm flipH="1">
          <a:off x="9813636" y="29729546"/>
          <a:ext cx="1246911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600364</xdr:colOff>
      <xdr:row>179</xdr:row>
      <xdr:rowOff>106218</xdr:rowOff>
    </xdr:from>
    <xdr:to>
      <xdr:col>16</xdr:col>
      <xdr:colOff>288636</xdr:colOff>
      <xdr:row>179</xdr:row>
      <xdr:rowOff>106218</xdr:rowOff>
    </xdr:to>
    <xdr:cxnSp macro="">
      <xdr:nvCxnSpPr>
        <xdr:cNvPr id="39" name="直線コネクタ 38"/>
        <xdr:cNvCxnSpPr/>
      </xdr:nvCxnSpPr>
      <xdr:spPr bwMode="auto">
        <a:xfrm flipH="1">
          <a:off x="9779000" y="29039127"/>
          <a:ext cx="300181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16</xdr:col>
      <xdr:colOff>46184</xdr:colOff>
      <xdr:row>174</xdr:row>
      <xdr:rowOff>39256</xdr:rowOff>
    </xdr:from>
    <xdr:to>
      <xdr:col>17</xdr:col>
      <xdr:colOff>496454</xdr:colOff>
      <xdr:row>174</xdr:row>
      <xdr:rowOff>39256</xdr:rowOff>
    </xdr:to>
    <xdr:cxnSp macro="">
      <xdr:nvCxnSpPr>
        <xdr:cNvPr id="40" name="直線コネクタ 39"/>
        <xdr:cNvCxnSpPr/>
      </xdr:nvCxnSpPr>
      <xdr:spPr bwMode="auto">
        <a:xfrm flipH="1">
          <a:off x="9836729" y="28163983"/>
          <a:ext cx="1062180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0</xdr:col>
      <xdr:colOff>0</xdr:colOff>
      <xdr:row>173</xdr:row>
      <xdr:rowOff>69273</xdr:rowOff>
    </xdr:from>
    <xdr:ext cx="3729182" cy="1292662"/>
    <xdr:sp macro="" textlink="">
      <xdr:nvSpPr>
        <xdr:cNvPr id="41" name="テキスト ボックス 40"/>
        <xdr:cNvSpPr txBox="1"/>
      </xdr:nvSpPr>
      <xdr:spPr>
        <a:xfrm>
          <a:off x="0" y="28032364"/>
          <a:ext cx="3729182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en-US" altLang="ja-JP" sz="7200"/>
            <a:t>4</a:t>
          </a:r>
          <a:r>
            <a:rPr kumimoji="1" lang="ja-JP" altLang="en-US" sz="7200"/>
            <a:t>　</a:t>
          </a:r>
          <a:r>
            <a:rPr kumimoji="1" lang="en-US" altLang="ja-JP" sz="7200"/>
            <a:t>lose</a:t>
          </a:r>
        </a:p>
      </xdr:txBody>
    </xdr:sp>
    <xdr:clientData/>
  </xdr:oneCellAnchor>
  <xdr:twoCellAnchor editAs="oneCell">
    <xdr:from>
      <xdr:col>0</xdr:col>
      <xdr:colOff>0</xdr:colOff>
      <xdr:row>213</xdr:row>
      <xdr:rowOff>34637</xdr:rowOff>
    </xdr:from>
    <xdr:to>
      <xdr:col>29</xdr:col>
      <xdr:colOff>540350</xdr:colOff>
      <xdr:row>276</xdr:row>
      <xdr:rowOff>137260</xdr:rowOff>
    </xdr:to>
    <xdr:pic>
      <xdr:nvPicPr>
        <xdr:cNvPr id="6722" name="図 67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463182"/>
          <a:ext cx="18285714" cy="10285714"/>
        </a:xfrm>
        <a:prstGeom prst="rect">
          <a:avLst/>
        </a:prstGeom>
      </xdr:spPr>
    </xdr:pic>
    <xdr:clientData/>
  </xdr:twoCellAnchor>
  <xdr:twoCellAnchor>
    <xdr:from>
      <xdr:col>17</xdr:col>
      <xdr:colOff>565727</xdr:colOff>
      <xdr:row>241</xdr:row>
      <xdr:rowOff>46182</xdr:rowOff>
    </xdr:from>
    <xdr:to>
      <xdr:col>19</xdr:col>
      <xdr:colOff>588820</xdr:colOff>
      <xdr:row>241</xdr:row>
      <xdr:rowOff>46182</xdr:rowOff>
    </xdr:to>
    <xdr:cxnSp macro="">
      <xdr:nvCxnSpPr>
        <xdr:cNvPr id="46" name="直線コネクタ 45"/>
        <xdr:cNvCxnSpPr/>
      </xdr:nvCxnSpPr>
      <xdr:spPr bwMode="auto">
        <a:xfrm flipH="1">
          <a:off x="10968182" y="39000546"/>
          <a:ext cx="1246911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17</xdr:col>
      <xdr:colOff>600365</xdr:colOff>
      <xdr:row>247</xdr:row>
      <xdr:rowOff>117763</xdr:rowOff>
    </xdr:from>
    <xdr:to>
      <xdr:col>19</xdr:col>
      <xdr:colOff>588818</xdr:colOff>
      <xdr:row>247</xdr:row>
      <xdr:rowOff>117763</xdr:rowOff>
    </xdr:to>
    <xdr:cxnSp macro="">
      <xdr:nvCxnSpPr>
        <xdr:cNvPr id="47" name="直線コネクタ 46"/>
        <xdr:cNvCxnSpPr/>
      </xdr:nvCxnSpPr>
      <xdr:spPr bwMode="auto">
        <a:xfrm flipH="1">
          <a:off x="11002820" y="40041945"/>
          <a:ext cx="1212271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277094</xdr:colOff>
      <xdr:row>254</xdr:row>
      <xdr:rowOff>50802</xdr:rowOff>
    </xdr:from>
    <xdr:to>
      <xdr:col>21</xdr:col>
      <xdr:colOff>577273</xdr:colOff>
      <xdr:row>254</xdr:row>
      <xdr:rowOff>50802</xdr:rowOff>
    </xdr:to>
    <xdr:cxnSp macro="">
      <xdr:nvCxnSpPr>
        <xdr:cNvPr id="48" name="直線コネクタ 47"/>
        <xdr:cNvCxnSpPr/>
      </xdr:nvCxnSpPr>
      <xdr:spPr bwMode="auto">
        <a:xfrm flipH="1">
          <a:off x="11291458" y="41106438"/>
          <a:ext cx="2135906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0</xdr:col>
      <xdr:colOff>0</xdr:colOff>
      <xdr:row>226</xdr:row>
      <xdr:rowOff>138546</xdr:rowOff>
    </xdr:from>
    <xdr:ext cx="3729182" cy="1292662"/>
    <xdr:sp macro="" textlink="">
      <xdr:nvSpPr>
        <xdr:cNvPr id="49" name="テキスト ボックス 48"/>
        <xdr:cNvSpPr txBox="1"/>
      </xdr:nvSpPr>
      <xdr:spPr>
        <a:xfrm>
          <a:off x="0" y="36668364"/>
          <a:ext cx="3729182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7200"/>
            <a:t>５　</a:t>
          </a:r>
          <a:r>
            <a:rPr kumimoji="1" lang="en-US" altLang="ja-JP" sz="7200"/>
            <a:t>lose</a:t>
          </a:r>
        </a:p>
      </xdr:txBody>
    </xdr:sp>
    <xdr:clientData/>
  </xdr:oneCellAnchor>
  <xdr:twoCellAnchor editAs="oneCell">
    <xdr:from>
      <xdr:col>0</xdr:col>
      <xdr:colOff>0</xdr:colOff>
      <xdr:row>268</xdr:row>
      <xdr:rowOff>36945</xdr:rowOff>
    </xdr:from>
    <xdr:to>
      <xdr:col>29</xdr:col>
      <xdr:colOff>540350</xdr:colOff>
      <xdr:row>331</xdr:row>
      <xdr:rowOff>155732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687345"/>
          <a:ext cx="18218750" cy="11320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127000</xdr:rowOff>
    </xdr:from>
    <xdr:to>
      <xdr:col>29</xdr:col>
      <xdr:colOff>540350</xdr:colOff>
      <xdr:row>385</xdr:row>
      <xdr:rowOff>67987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012273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163945</xdr:rowOff>
    </xdr:from>
    <xdr:to>
      <xdr:col>29</xdr:col>
      <xdr:colOff>540350</xdr:colOff>
      <xdr:row>441</xdr:row>
      <xdr:rowOff>104932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7194545"/>
          <a:ext cx="18218750" cy="11320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36945</xdr:rowOff>
    </xdr:from>
    <xdr:to>
      <xdr:col>29</xdr:col>
      <xdr:colOff>540350</xdr:colOff>
      <xdr:row>495</xdr:row>
      <xdr:rowOff>155732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846545"/>
          <a:ext cx="18218750" cy="11320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46182</xdr:rowOff>
    </xdr:from>
    <xdr:to>
      <xdr:col>29</xdr:col>
      <xdr:colOff>540350</xdr:colOff>
      <xdr:row>550</xdr:row>
      <xdr:rowOff>148805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9566325"/>
          <a:ext cx="18166136" cy="1038962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288</xdr:row>
      <xdr:rowOff>110835</xdr:rowOff>
    </xdr:from>
    <xdr:ext cx="3729182" cy="1292662"/>
    <xdr:sp macro="" textlink="">
      <xdr:nvSpPr>
        <xdr:cNvPr id="68" name="テキスト ボックス 67"/>
        <xdr:cNvSpPr txBox="1"/>
      </xdr:nvSpPr>
      <xdr:spPr>
        <a:xfrm>
          <a:off x="0" y="51317235"/>
          <a:ext cx="3729182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en-US" altLang="ja-JP" sz="7200"/>
            <a:t>6</a:t>
          </a:r>
          <a:r>
            <a:rPr kumimoji="1" lang="ja-JP" altLang="en-US" sz="7200"/>
            <a:t>　</a:t>
          </a:r>
          <a:r>
            <a:rPr kumimoji="1" lang="en-US" altLang="ja-JP" sz="7200"/>
            <a:t>win</a:t>
          </a:r>
        </a:p>
      </xdr:txBody>
    </xdr:sp>
    <xdr:clientData/>
  </xdr:oneCellAnchor>
  <xdr:oneCellAnchor>
    <xdr:from>
      <xdr:col>0</xdr:col>
      <xdr:colOff>0</xdr:colOff>
      <xdr:row>401</xdr:row>
      <xdr:rowOff>34635</xdr:rowOff>
    </xdr:from>
    <xdr:ext cx="3729182" cy="1292662"/>
    <xdr:sp macro="" textlink="">
      <xdr:nvSpPr>
        <xdr:cNvPr id="69" name="テキスト ボックス 68"/>
        <xdr:cNvSpPr txBox="1"/>
      </xdr:nvSpPr>
      <xdr:spPr>
        <a:xfrm>
          <a:off x="0" y="71332435"/>
          <a:ext cx="3729182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en-US" altLang="ja-JP" sz="7200"/>
            <a:t>8</a:t>
          </a:r>
          <a:r>
            <a:rPr kumimoji="1" lang="ja-JP" altLang="en-US" sz="7200"/>
            <a:t>　</a:t>
          </a:r>
          <a:r>
            <a:rPr kumimoji="1" lang="en-US" altLang="ja-JP" sz="7200"/>
            <a:t>lose</a:t>
          </a:r>
        </a:p>
      </xdr:txBody>
    </xdr:sp>
    <xdr:clientData/>
  </xdr:oneCellAnchor>
  <xdr:oneCellAnchor>
    <xdr:from>
      <xdr:col>0</xdr:col>
      <xdr:colOff>0</xdr:colOff>
      <xdr:row>444</xdr:row>
      <xdr:rowOff>76200</xdr:rowOff>
    </xdr:from>
    <xdr:ext cx="3729182" cy="1320800"/>
    <xdr:sp macro="" textlink="">
      <xdr:nvSpPr>
        <xdr:cNvPr id="70" name="テキスト ボックス 69"/>
        <xdr:cNvSpPr txBox="1"/>
      </xdr:nvSpPr>
      <xdr:spPr>
        <a:xfrm>
          <a:off x="0" y="79019400"/>
          <a:ext cx="3729182" cy="1320800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en-US" altLang="ja-JP" sz="7200"/>
            <a:t>9</a:t>
          </a:r>
          <a:r>
            <a:rPr kumimoji="1" lang="ja-JP" altLang="en-US" sz="7200"/>
            <a:t>　</a:t>
          </a:r>
          <a:r>
            <a:rPr kumimoji="1" lang="en-US" altLang="ja-JP" sz="7200"/>
            <a:t>lose</a:t>
          </a:r>
        </a:p>
      </xdr:txBody>
    </xdr:sp>
    <xdr:clientData/>
  </xdr:oneCellAnchor>
  <xdr:oneCellAnchor>
    <xdr:from>
      <xdr:col>0</xdr:col>
      <xdr:colOff>0</xdr:colOff>
      <xdr:row>516</xdr:row>
      <xdr:rowOff>36945</xdr:rowOff>
    </xdr:from>
    <xdr:ext cx="3729182" cy="1292662"/>
    <xdr:sp macro="" textlink="">
      <xdr:nvSpPr>
        <xdr:cNvPr id="71" name="テキスト ボックス 70"/>
        <xdr:cNvSpPr txBox="1"/>
      </xdr:nvSpPr>
      <xdr:spPr>
        <a:xfrm>
          <a:off x="0" y="91781745"/>
          <a:ext cx="3729182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en-US" altLang="ja-JP" sz="7200"/>
            <a:t>10</a:t>
          </a:r>
          <a:r>
            <a:rPr kumimoji="1" lang="ja-JP" altLang="en-US" sz="7200"/>
            <a:t>　</a:t>
          </a:r>
          <a:r>
            <a:rPr kumimoji="1" lang="en-US" altLang="ja-JP" sz="7200"/>
            <a:t>win</a:t>
          </a:r>
        </a:p>
      </xdr:txBody>
    </xdr:sp>
    <xdr:clientData/>
  </xdr:oneCellAnchor>
  <xdr:oneCellAnchor>
    <xdr:from>
      <xdr:col>0</xdr:col>
      <xdr:colOff>0</xdr:colOff>
      <xdr:row>341</xdr:row>
      <xdr:rowOff>87744</xdr:rowOff>
    </xdr:from>
    <xdr:ext cx="3729182" cy="1292662"/>
    <xdr:sp macro="" textlink="">
      <xdr:nvSpPr>
        <xdr:cNvPr id="35" name="テキスト ボックス 34"/>
        <xdr:cNvSpPr txBox="1"/>
      </xdr:nvSpPr>
      <xdr:spPr>
        <a:xfrm>
          <a:off x="0" y="60717544"/>
          <a:ext cx="3729182" cy="1292662"/>
        </a:xfrm>
        <a:prstGeom prst="rect">
          <a:avLst/>
        </a:prstGeom>
        <a:solidFill>
          <a:srgbClr val="FF0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en-US" altLang="ja-JP" sz="7200"/>
            <a:t>7</a:t>
          </a:r>
          <a:r>
            <a:rPr kumimoji="1" lang="ja-JP" altLang="en-US" sz="7200"/>
            <a:t>　</a:t>
          </a:r>
          <a:r>
            <a:rPr kumimoji="1" lang="en-US" altLang="ja-JP" sz="7200"/>
            <a:t>lose</a:t>
          </a:r>
        </a:p>
      </xdr:txBody>
    </xdr:sp>
    <xdr:clientData/>
  </xdr:oneCellAnchor>
  <xdr:twoCellAnchor>
    <xdr:from>
      <xdr:col>16</xdr:col>
      <xdr:colOff>282041</xdr:colOff>
      <xdr:row>295</xdr:row>
      <xdr:rowOff>129474</xdr:rowOff>
    </xdr:from>
    <xdr:to>
      <xdr:col>19</xdr:col>
      <xdr:colOff>0</xdr:colOff>
      <xdr:row>295</xdr:row>
      <xdr:rowOff>129474</xdr:rowOff>
    </xdr:to>
    <xdr:cxnSp macro="">
      <xdr:nvCxnSpPr>
        <xdr:cNvPr id="72" name="直線コネクタ 71"/>
        <xdr:cNvCxnSpPr/>
      </xdr:nvCxnSpPr>
      <xdr:spPr bwMode="auto">
        <a:xfrm flipH="1">
          <a:off x="10006612" y="48298760"/>
          <a:ext cx="1541317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16</xdr:col>
      <xdr:colOff>307606</xdr:colOff>
      <xdr:row>299</xdr:row>
      <xdr:rowOff>37769</xdr:rowOff>
    </xdr:from>
    <xdr:to>
      <xdr:col>18</xdr:col>
      <xdr:colOff>296059</xdr:colOff>
      <xdr:row>299</xdr:row>
      <xdr:rowOff>37769</xdr:rowOff>
    </xdr:to>
    <xdr:cxnSp macro="">
      <xdr:nvCxnSpPr>
        <xdr:cNvPr id="73" name="直線コネクタ 72"/>
        <xdr:cNvCxnSpPr/>
      </xdr:nvCxnSpPr>
      <xdr:spPr bwMode="auto">
        <a:xfrm flipH="1">
          <a:off x="10032177" y="48860198"/>
          <a:ext cx="1204025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16</xdr:col>
      <xdr:colOff>601192</xdr:colOff>
      <xdr:row>304</xdr:row>
      <xdr:rowOff>134094</xdr:rowOff>
    </xdr:from>
    <xdr:to>
      <xdr:col>19</xdr:col>
      <xdr:colOff>54428</xdr:colOff>
      <xdr:row>304</xdr:row>
      <xdr:rowOff>134094</xdr:rowOff>
    </xdr:to>
    <xdr:cxnSp macro="">
      <xdr:nvCxnSpPr>
        <xdr:cNvPr id="74" name="直線コネクタ 73"/>
        <xdr:cNvCxnSpPr/>
      </xdr:nvCxnSpPr>
      <xdr:spPr bwMode="auto">
        <a:xfrm flipH="1">
          <a:off x="10325763" y="49772951"/>
          <a:ext cx="1276594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235858</xdr:colOff>
      <xdr:row>335</xdr:row>
      <xdr:rowOff>123702</xdr:rowOff>
    </xdr:from>
    <xdr:to>
      <xdr:col>15</xdr:col>
      <xdr:colOff>258951</xdr:colOff>
      <xdr:row>335</xdr:row>
      <xdr:rowOff>123702</xdr:rowOff>
    </xdr:to>
    <xdr:cxnSp macro="">
      <xdr:nvCxnSpPr>
        <xdr:cNvPr id="78" name="直線コネクタ 77"/>
        <xdr:cNvCxnSpPr/>
      </xdr:nvCxnSpPr>
      <xdr:spPr bwMode="auto">
        <a:xfrm flipH="1">
          <a:off x="8137072" y="54824416"/>
          <a:ext cx="1238665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13</xdr:col>
      <xdr:colOff>261424</xdr:colOff>
      <xdr:row>341</xdr:row>
      <xdr:rowOff>4782</xdr:rowOff>
    </xdr:from>
    <xdr:to>
      <xdr:col>15</xdr:col>
      <xdr:colOff>249877</xdr:colOff>
      <xdr:row>341</xdr:row>
      <xdr:rowOff>4782</xdr:rowOff>
    </xdr:to>
    <xdr:cxnSp macro="">
      <xdr:nvCxnSpPr>
        <xdr:cNvPr id="79" name="直線コネクタ 78"/>
        <xdr:cNvCxnSpPr/>
      </xdr:nvCxnSpPr>
      <xdr:spPr bwMode="auto">
        <a:xfrm flipH="1">
          <a:off x="8162638" y="55685211"/>
          <a:ext cx="1204025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364510</xdr:colOff>
      <xdr:row>349</xdr:row>
      <xdr:rowOff>10393</xdr:rowOff>
    </xdr:from>
    <xdr:to>
      <xdr:col>18</xdr:col>
      <xdr:colOff>290286</xdr:colOff>
      <xdr:row>349</xdr:row>
      <xdr:rowOff>10393</xdr:rowOff>
    </xdr:to>
    <xdr:cxnSp macro="">
      <xdr:nvCxnSpPr>
        <xdr:cNvPr id="80" name="直線コネクタ 79"/>
        <xdr:cNvCxnSpPr/>
      </xdr:nvCxnSpPr>
      <xdr:spPr bwMode="auto">
        <a:xfrm flipH="1">
          <a:off x="7657939" y="56997107"/>
          <a:ext cx="3572490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508000</xdr:colOff>
      <xdr:row>406</xdr:row>
      <xdr:rowOff>11545</xdr:rowOff>
    </xdr:from>
    <xdr:to>
      <xdr:col>17</xdr:col>
      <xdr:colOff>531094</xdr:colOff>
      <xdr:row>406</xdr:row>
      <xdr:rowOff>11545</xdr:rowOff>
    </xdr:to>
    <xdr:cxnSp macro="">
      <xdr:nvCxnSpPr>
        <xdr:cNvPr id="82" name="直線コネクタ 81"/>
        <xdr:cNvCxnSpPr/>
      </xdr:nvCxnSpPr>
      <xdr:spPr bwMode="auto">
        <a:xfrm flipH="1">
          <a:off x="9624786" y="66305545"/>
          <a:ext cx="1238665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551709</xdr:colOff>
      <xdr:row>410</xdr:row>
      <xdr:rowOff>10554</xdr:rowOff>
    </xdr:from>
    <xdr:to>
      <xdr:col>17</xdr:col>
      <xdr:colOff>540163</xdr:colOff>
      <xdr:row>410</xdr:row>
      <xdr:rowOff>10554</xdr:rowOff>
    </xdr:to>
    <xdr:cxnSp macro="">
      <xdr:nvCxnSpPr>
        <xdr:cNvPr id="83" name="直線コネクタ 82"/>
        <xdr:cNvCxnSpPr/>
      </xdr:nvCxnSpPr>
      <xdr:spPr bwMode="auto">
        <a:xfrm flipH="1">
          <a:off x="9668495" y="66957697"/>
          <a:ext cx="1204025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37938</xdr:colOff>
      <xdr:row>416</xdr:row>
      <xdr:rowOff>70594</xdr:rowOff>
    </xdr:from>
    <xdr:to>
      <xdr:col>23</xdr:col>
      <xdr:colOff>544286</xdr:colOff>
      <xdr:row>416</xdr:row>
      <xdr:rowOff>70594</xdr:rowOff>
    </xdr:to>
    <xdr:cxnSp macro="">
      <xdr:nvCxnSpPr>
        <xdr:cNvPr id="84" name="直線コネクタ 83"/>
        <xdr:cNvCxnSpPr/>
      </xdr:nvCxnSpPr>
      <xdr:spPr bwMode="auto">
        <a:xfrm flipH="1">
          <a:off x="9154724" y="67997451"/>
          <a:ext cx="5368633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562428</xdr:colOff>
      <xdr:row>461</xdr:row>
      <xdr:rowOff>38760</xdr:rowOff>
    </xdr:from>
    <xdr:to>
      <xdr:col>20</xdr:col>
      <xdr:colOff>585522</xdr:colOff>
      <xdr:row>461</xdr:row>
      <xdr:rowOff>38760</xdr:rowOff>
    </xdr:to>
    <xdr:cxnSp macro="">
      <xdr:nvCxnSpPr>
        <xdr:cNvPr id="86" name="直線コネクタ 85"/>
        <xdr:cNvCxnSpPr/>
      </xdr:nvCxnSpPr>
      <xdr:spPr bwMode="auto">
        <a:xfrm flipH="1">
          <a:off x="11502571" y="75313474"/>
          <a:ext cx="1238665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606138</xdr:colOff>
      <xdr:row>466</xdr:row>
      <xdr:rowOff>64982</xdr:rowOff>
    </xdr:from>
    <xdr:to>
      <xdr:col>20</xdr:col>
      <xdr:colOff>594592</xdr:colOff>
      <xdr:row>466</xdr:row>
      <xdr:rowOff>64982</xdr:rowOff>
    </xdr:to>
    <xdr:cxnSp macro="">
      <xdr:nvCxnSpPr>
        <xdr:cNvPr id="87" name="直線コネクタ 86"/>
        <xdr:cNvCxnSpPr/>
      </xdr:nvCxnSpPr>
      <xdr:spPr bwMode="auto">
        <a:xfrm flipH="1">
          <a:off x="11546281" y="76156125"/>
          <a:ext cx="1204025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16</xdr:col>
      <xdr:colOff>56082</xdr:colOff>
      <xdr:row>474</xdr:row>
      <xdr:rowOff>79664</xdr:rowOff>
    </xdr:from>
    <xdr:to>
      <xdr:col>24</xdr:col>
      <xdr:colOff>254000</xdr:colOff>
      <xdr:row>474</xdr:row>
      <xdr:rowOff>79664</xdr:rowOff>
    </xdr:to>
    <xdr:cxnSp macro="">
      <xdr:nvCxnSpPr>
        <xdr:cNvPr id="88" name="直線コネクタ 87"/>
        <xdr:cNvCxnSpPr/>
      </xdr:nvCxnSpPr>
      <xdr:spPr bwMode="auto">
        <a:xfrm flipH="1">
          <a:off x="9780653" y="77477093"/>
          <a:ext cx="5060204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535217</xdr:colOff>
      <xdr:row>518</xdr:row>
      <xdr:rowOff>95662</xdr:rowOff>
    </xdr:from>
    <xdr:to>
      <xdr:col>23</xdr:col>
      <xdr:colOff>371929</xdr:colOff>
      <xdr:row>518</xdr:row>
      <xdr:rowOff>95662</xdr:rowOff>
    </xdr:to>
    <xdr:cxnSp macro="">
      <xdr:nvCxnSpPr>
        <xdr:cNvPr id="90" name="直線コネクタ 89"/>
        <xdr:cNvCxnSpPr/>
      </xdr:nvCxnSpPr>
      <xdr:spPr bwMode="auto">
        <a:xfrm flipH="1">
          <a:off x="11475360" y="84677662"/>
          <a:ext cx="2875640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0066FF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606139</xdr:colOff>
      <xdr:row>523</xdr:row>
      <xdr:rowOff>121886</xdr:rowOff>
    </xdr:from>
    <xdr:to>
      <xdr:col>20</xdr:col>
      <xdr:colOff>594593</xdr:colOff>
      <xdr:row>523</xdr:row>
      <xdr:rowOff>121886</xdr:rowOff>
    </xdr:to>
    <xdr:cxnSp macro="">
      <xdr:nvCxnSpPr>
        <xdr:cNvPr id="91" name="直線コネクタ 90"/>
        <xdr:cNvCxnSpPr/>
      </xdr:nvCxnSpPr>
      <xdr:spPr bwMode="auto">
        <a:xfrm flipH="1">
          <a:off x="11546282" y="85520315"/>
          <a:ext cx="1204025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rgbClr val="FFFF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18</xdr:col>
      <xdr:colOff>328225</xdr:colOff>
      <xdr:row>530</xdr:row>
      <xdr:rowOff>27711</xdr:rowOff>
    </xdr:from>
    <xdr:to>
      <xdr:col>21</xdr:col>
      <xdr:colOff>27214</xdr:colOff>
      <xdr:row>530</xdr:row>
      <xdr:rowOff>27711</xdr:rowOff>
    </xdr:to>
    <xdr:cxnSp macro="">
      <xdr:nvCxnSpPr>
        <xdr:cNvPr id="92" name="直線コネクタ 91"/>
        <xdr:cNvCxnSpPr/>
      </xdr:nvCxnSpPr>
      <xdr:spPr bwMode="auto">
        <a:xfrm flipH="1">
          <a:off x="11268368" y="86569140"/>
          <a:ext cx="1522346" cy="0"/>
        </a:xfrm>
        <a:prstGeom prst="lin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57150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101.@38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101.@38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112"/>
  <sheetViews>
    <sheetView zoomScale="59" zoomScaleNormal="59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D11" sqref="BD11"/>
    </sheetView>
  </sheetViews>
  <sheetFormatPr defaultRowHeight="15.75" customHeight="1"/>
  <cols>
    <col min="1" max="1" width="2.90625" style="72" customWidth="1"/>
    <col min="2" max="3" width="6.6328125" style="72" customWidth="1"/>
    <col min="4" max="4" width="21.1796875" style="72" customWidth="1"/>
    <col min="5" max="5" width="9.6328125" style="72" customWidth="1"/>
    <col min="6" max="9" width="6.6328125" style="72" customWidth="1"/>
    <col min="10" max="10" width="11.26953125" style="72" customWidth="1"/>
    <col min="11" max="13" width="6.6328125" style="72" customWidth="1"/>
    <col min="14" max="14" width="10.90625" style="72" customWidth="1"/>
    <col min="15" max="15" width="10.26953125" style="72" customWidth="1"/>
    <col min="16" max="16" width="6.6328125" style="72" customWidth="1"/>
    <col min="17" max="17" width="7.7265625" style="48" customWidth="1"/>
    <col min="18" max="18" width="9.7265625" style="72" customWidth="1"/>
    <col min="19" max="19" width="6.6328125" style="72" customWidth="1"/>
    <col min="20" max="21" width="8.7265625" style="72"/>
    <col min="22" max="22" width="12.90625" style="72" bestFit="1" customWidth="1"/>
    <col min="23" max="23" width="12.90625" style="105" hidden="1" customWidth="1"/>
    <col min="24" max="25" width="12.90625" style="102" hidden="1" customWidth="1"/>
    <col min="26" max="26" width="12.90625" style="1" hidden="1" customWidth="1"/>
    <col min="27" max="27" width="8.7265625" style="72" hidden="1" customWidth="1"/>
    <col min="28" max="28" width="8.7265625" style="98" hidden="1" customWidth="1"/>
    <col min="29" max="29" width="42.36328125" style="72" hidden="1" customWidth="1"/>
    <col min="30" max="30" width="10.36328125" style="72" hidden="1" customWidth="1"/>
    <col min="31" max="32" width="12.54296875" style="72" hidden="1" customWidth="1"/>
    <col min="33" max="34" width="0" style="72" hidden="1" customWidth="1"/>
    <col min="35" max="35" width="13.1796875" style="72" hidden="1" customWidth="1"/>
    <col min="36" max="45" width="11.81640625" style="72" hidden="1" customWidth="1"/>
    <col min="46" max="16384" width="8.7265625" style="72"/>
  </cols>
  <sheetData>
    <row r="2" spans="2:45" ht="15.75" customHeight="1">
      <c r="B2" s="177" t="s">
        <v>0</v>
      </c>
      <c r="C2" s="177"/>
      <c r="D2" s="182" t="s">
        <v>52</v>
      </c>
      <c r="E2" s="182"/>
      <c r="F2" s="177" t="s">
        <v>1</v>
      </c>
      <c r="G2" s="177"/>
      <c r="H2" s="183" t="s">
        <v>98</v>
      </c>
      <c r="I2" s="183"/>
      <c r="J2" s="71"/>
      <c r="K2" s="177" t="s">
        <v>3</v>
      </c>
      <c r="L2" s="177"/>
      <c r="M2" s="184">
        <f>C9</f>
        <v>1000000</v>
      </c>
      <c r="N2" s="184"/>
      <c r="O2" s="177" t="s">
        <v>4</v>
      </c>
      <c r="P2" s="177"/>
      <c r="Q2" s="49"/>
      <c r="R2" s="32" t="e">
        <f>C108+S108</f>
        <v>#VALUE!</v>
      </c>
      <c r="S2" s="4"/>
      <c r="T2" s="4"/>
      <c r="U2" s="4"/>
      <c r="V2" s="37"/>
      <c r="W2" s="37"/>
      <c r="X2" s="37"/>
      <c r="Y2" s="37"/>
      <c r="Z2" s="38"/>
      <c r="AA2" s="38"/>
      <c r="AB2" s="38"/>
      <c r="AJ2" s="72" t="s">
        <v>66</v>
      </c>
      <c r="AK2" s="75"/>
      <c r="AL2" s="75"/>
      <c r="AM2" s="75"/>
      <c r="AN2" s="75"/>
      <c r="AO2" s="75"/>
      <c r="AP2" s="75"/>
      <c r="AQ2" s="75"/>
      <c r="AR2" s="75"/>
      <c r="AS2" s="75"/>
    </row>
    <row r="3" spans="2:45" ht="67" customHeight="1">
      <c r="B3" s="177" t="s">
        <v>5</v>
      </c>
      <c r="C3" s="177"/>
      <c r="D3" s="178" t="s">
        <v>99</v>
      </c>
      <c r="E3" s="178"/>
      <c r="F3" s="178"/>
      <c r="G3" s="178"/>
      <c r="H3" s="178"/>
      <c r="I3" s="178"/>
      <c r="J3" s="5"/>
      <c r="K3" s="177" t="s">
        <v>6</v>
      </c>
      <c r="L3" s="177"/>
      <c r="M3" s="178" t="s">
        <v>7</v>
      </c>
      <c r="N3" s="178"/>
      <c r="O3" s="178"/>
      <c r="P3" s="178"/>
      <c r="Q3" s="178"/>
      <c r="R3" s="178"/>
      <c r="S3" s="4"/>
      <c r="T3" s="62">
        <v>99</v>
      </c>
      <c r="AJ3" s="76" t="e">
        <f>$M2+SUM(AJ9:AJ108)</f>
        <v>#REF!</v>
      </c>
      <c r="AK3" s="81" t="e">
        <f>$M2+SUM(AK9:AK108)</f>
        <v>#REF!</v>
      </c>
      <c r="AL3" s="81" t="e">
        <f t="shared" ref="AL3:AS3" si="0">$M2+SUM(AL9:AL108)</f>
        <v>#REF!</v>
      </c>
      <c r="AM3" s="81" t="e">
        <f t="shared" si="0"/>
        <v>#REF!</v>
      </c>
      <c r="AN3" s="81" t="e">
        <f t="shared" si="0"/>
        <v>#REF!</v>
      </c>
      <c r="AO3" s="81" t="e">
        <f t="shared" si="0"/>
        <v>#REF!</v>
      </c>
      <c r="AP3" s="76" t="e">
        <f t="shared" si="0"/>
        <v>#REF!</v>
      </c>
      <c r="AQ3" s="76" t="e">
        <f t="shared" si="0"/>
        <v>#REF!</v>
      </c>
      <c r="AR3" s="76" t="e">
        <f t="shared" si="0"/>
        <v>#REF!</v>
      </c>
      <c r="AS3" s="76" t="e">
        <f t="shared" si="0"/>
        <v>#REF!</v>
      </c>
    </row>
    <row r="4" spans="2:45" ht="15.75" customHeight="1">
      <c r="B4" s="177" t="s">
        <v>8</v>
      </c>
      <c r="C4" s="177"/>
      <c r="D4" s="179">
        <f>SUM($S$9:$T$984)</f>
        <v>531113</v>
      </c>
      <c r="E4" s="179"/>
      <c r="F4" s="177" t="s">
        <v>9</v>
      </c>
      <c r="G4" s="177"/>
      <c r="H4" s="180">
        <f>SUM($U$9:$V$108)</f>
        <v>1313.3999999999944</v>
      </c>
      <c r="I4" s="180"/>
      <c r="J4" s="71"/>
      <c r="K4" s="181" t="s">
        <v>10</v>
      </c>
      <c r="L4" s="181"/>
      <c r="M4" s="184">
        <f>MAX($C$9:$D$990)-C9</f>
        <v>531113</v>
      </c>
      <c r="N4" s="184"/>
      <c r="O4" s="181" t="s">
        <v>11</v>
      </c>
      <c r="P4" s="181"/>
      <c r="Q4" s="50"/>
      <c r="R4" s="33">
        <f>MIN($C$9:$D$990)-C9</f>
        <v>-46802</v>
      </c>
      <c r="S4" s="4"/>
      <c r="T4" s="4"/>
      <c r="U4" s="4"/>
      <c r="AK4" s="82"/>
      <c r="AL4" s="82"/>
      <c r="AM4" s="82"/>
      <c r="AN4" s="82"/>
      <c r="AO4" s="82"/>
    </row>
    <row r="5" spans="2:45" ht="15.75" customHeight="1">
      <c r="B5" s="70" t="s">
        <v>12</v>
      </c>
      <c r="C5" s="71">
        <f>COUNTIF($S$9:$S$981,"&gt;0")</f>
        <v>35</v>
      </c>
      <c r="D5" s="69" t="s">
        <v>13</v>
      </c>
      <c r="E5" s="7">
        <f>COUNTIF($S$9:$S$981,"&lt;0")</f>
        <v>15</v>
      </c>
      <c r="F5" s="69" t="s">
        <v>14</v>
      </c>
      <c r="G5" s="71">
        <f>COUNTIF($S$9:$S$981,"=0")</f>
        <v>0</v>
      </c>
      <c r="H5" s="69" t="s">
        <v>15</v>
      </c>
      <c r="I5" s="8">
        <f>C5/SUM(C5,E5,G5)</f>
        <v>0.7</v>
      </c>
      <c r="J5" s="8"/>
      <c r="K5" s="185" t="s">
        <v>16</v>
      </c>
      <c r="L5" s="185"/>
      <c r="M5" s="183"/>
      <c r="N5" s="183"/>
      <c r="O5" s="9" t="s">
        <v>17</v>
      </c>
      <c r="P5" s="10"/>
      <c r="Q5" s="51"/>
      <c r="R5" s="34"/>
      <c r="S5" s="4"/>
      <c r="T5" s="4"/>
      <c r="U5" s="4"/>
      <c r="AF5" s="72" t="s">
        <v>65</v>
      </c>
      <c r="AK5" s="82"/>
      <c r="AL5" s="82"/>
      <c r="AM5" s="82"/>
      <c r="AN5" s="82"/>
      <c r="AO5" s="82"/>
    </row>
    <row r="6" spans="2:45" ht="7.5" customHeight="1">
      <c r="B6" s="11"/>
      <c r="C6" s="12"/>
      <c r="D6" s="13"/>
      <c r="E6" s="14"/>
      <c r="F6" s="11"/>
      <c r="G6" s="14"/>
      <c r="H6" s="11"/>
      <c r="I6" s="15"/>
      <c r="J6" s="15"/>
      <c r="K6" s="11"/>
      <c r="L6" s="11"/>
      <c r="M6" s="14"/>
      <c r="N6" s="14"/>
      <c r="O6" s="16"/>
      <c r="P6" s="16"/>
      <c r="Q6" s="52"/>
      <c r="R6" s="17"/>
      <c r="S6" s="4"/>
      <c r="T6" s="4"/>
      <c r="U6" s="4"/>
      <c r="AK6" s="82"/>
      <c r="AL6" s="82"/>
      <c r="AM6" s="82"/>
      <c r="AN6" s="82"/>
      <c r="AO6" s="82"/>
    </row>
    <row r="7" spans="2:45" ht="15.75" customHeight="1">
      <c r="B7" s="186" t="s">
        <v>18</v>
      </c>
      <c r="C7" s="187" t="s">
        <v>19</v>
      </c>
      <c r="D7" s="187"/>
      <c r="E7" s="194" t="s">
        <v>20</v>
      </c>
      <c r="F7" s="194"/>
      <c r="G7" s="194"/>
      <c r="H7" s="194"/>
      <c r="I7" s="194"/>
      <c r="J7" s="19" t="s">
        <v>21</v>
      </c>
      <c r="K7" s="188" t="s">
        <v>22</v>
      </c>
      <c r="L7" s="188"/>
      <c r="M7" s="188"/>
      <c r="N7" s="189" t="s">
        <v>23</v>
      </c>
      <c r="O7" s="190" t="s">
        <v>24</v>
      </c>
      <c r="P7" s="190"/>
      <c r="Q7" s="190"/>
      <c r="R7" s="190"/>
      <c r="S7" s="191" t="s">
        <v>25</v>
      </c>
      <c r="T7" s="191"/>
      <c r="U7" s="191"/>
      <c r="V7" s="191"/>
      <c r="W7" s="107"/>
      <c r="X7" s="107"/>
      <c r="Y7" s="107"/>
      <c r="AF7" s="72" t="e">
        <f>AVERAGE(AF9:AF59)</f>
        <v>#REF!</v>
      </c>
      <c r="AK7" s="82"/>
      <c r="AL7" s="82"/>
      <c r="AM7" s="82"/>
      <c r="AN7" s="82"/>
      <c r="AO7" s="82"/>
    </row>
    <row r="8" spans="2:45" ht="44" customHeight="1">
      <c r="B8" s="186"/>
      <c r="C8" s="187"/>
      <c r="D8" s="187"/>
      <c r="E8" s="67" t="s">
        <v>26</v>
      </c>
      <c r="F8" s="67" t="s">
        <v>112</v>
      </c>
      <c r="G8" s="67" t="s">
        <v>28</v>
      </c>
      <c r="H8" s="192" t="s">
        <v>29</v>
      </c>
      <c r="I8" s="192"/>
      <c r="J8" s="19"/>
      <c r="K8" s="68" t="s">
        <v>64</v>
      </c>
      <c r="L8" s="193" t="s">
        <v>31</v>
      </c>
      <c r="M8" s="193"/>
      <c r="N8" s="189"/>
      <c r="O8" s="73" t="s">
        <v>26</v>
      </c>
      <c r="P8" s="73" t="s">
        <v>27</v>
      </c>
      <c r="Q8" s="106" t="s">
        <v>109</v>
      </c>
      <c r="R8" s="111" t="s">
        <v>110</v>
      </c>
      <c r="S8" s="191" t="s">
        <v>32</v>
      </c>
      <c r="T8" s="191"/>
      <c r="U8" s="191" t="s">
        <v>30</v>
      </c>
      <c r="V8" s="191"/>
      <c r="W8" s="107" t="s">
        <v>130</v>
      </c>
      <c r="X8" s="107" t="s">
        <v>111</v>
      </c>
      <c r="Y8" s="109" t="s">
        <v>108</v>
      </c>
      <c r="Z8" s="1" t="s">
        <v>102</v>
      </c>
      <c r="AA8" s="72" t="s">
        <v>101</v>
      </c>
      <c r="AB8" s="98" t="s">
        <v>100</v>
      </c>
      <c r="AC8" s="23" t="s">
        <v>43</v>
      </c>
      <c r="AD8" s="23" t="s">
        <v>62</v>
      </c>
      <c r="AE8" s="83" t="s">
        <v>74</v>
      </c>
      <c r="AF8" s="72" t="s">
        <v>63</v>
      </c>
      <c r="AG8" s="72" t="s">
        <v>60</v>
      </c>
      <c r="AH8" s="72" t="s">
        <v>61</v>
      </c>
      <c r="AI8" s="72" t="s">
        <v>59</v>
      </c>
      <c r="AJ8" s="72">
        <v>0.5</v>
      </c>
      <c r="AK8" s="72">
        <v>1</v>
      </c>
      <c r="AL8" s="72">
        <v>1.5</v>
      </c>
      <c r="AM8" s="72">
        <v>2</v>
      </c>
      <c r="AN8" s="72">
        <v>2.5</v>
      </c>
      <c r="AO8" s="72">
        <v>3</v>
      </c>
      <c r="AP8" s="75">
        <v>4</v>
      </c>
      <c r="AQ8" s="75">
        <v>5</v>
      </c>
      <c r="AR8" s="75">
        <v>6</v>
      </c>
      <c r="AS8" s="75">
        <v>7</v>
      </c>
    </row>
    <row r="9" spans="2:45" s="63" customFormat="1" ht="15.75" customHeight="1">
      <c r="B9" s="74">
        <v>1</v>
      </c>
      <c r="C9" s="195">
        <v>1000000</v>
      </c>
      <c r="D9" s="196"/>
      <c r="E9" s="100" t="s">
        <v>105</v>
      </c>
      <c r="F9" s="25">
        <v>42467</v>
      </c>
      <c r="G9" s="96" t="s">
        <v>33</v>
      </c>
      <c r="H9" s="197">
        <v>93.56</v>
      </c>
      <c r="I9" s="197"/>
      <c r="J9" s="66">
        <v>94.24</v>
      </c>
      <c r="K9" s="66">
        <f>ABS((J9-H9)*100)</f>
        <v>67.999999999999261</v>
      </c>
      <c r="L9" s="198">
        <f t="shared" ref="L9:L40" si="1">IF(F9="","",C9*0.03)</f>
        <v>30000</v>
      </c>
      <c r="M9" s="198"/>
      <c r="N9" s="61">
        <f>IF(K9="","",ROUNDDOWN(L9/(K9/81)/100000,2))</f>
        <v>0.35</v>
      </c>
      <c r="O9" s="100">
        <v>2010</v>
      </c>
      <c r="P9" s="25">
        <v>42468</v>
      </c>
      <c r="Q9" s="53"/>
      <c r="R9" s="101">
        <v>92.83</v>
      </c>
      <c r="S9" s="199">
        <f>IF(P9="","",ROUNDDOWN((IF(G9="売",H9-R9,R9-H9))*N9*10000000/81,0))</f>
        <v>31543</v>
      </c>
      <c r="T9" s="200"/>
      <c r="U9" s="201">
        <f>IF(P9="","",IF(S9&lt;0,K9*(-1),IF(G9="買",(R9-H9)*100,(H9-R9)*100)))</f>
        <v>73.000000000000398</v>
      </c>
      <c r="V9" s="201"/>
      <c r="W9" s="108"/>
      <c r="X9" s="108" t="s">
        <v>103</v>
      </c>
      <c r="Y9" s="108" t="s">
        <v>104</v>
      </c>
      <c r="Z9" s="64" t="s">
        <v>103</v>
      </c>
      <c r="AA9" s="63" t="s">
        <v>103</v>
      </c>
      <c r="AB9" s="63" t="s">
        <v>103</v>
      </c>
      <c r="AC9" s="63" t="s">
        <v>45</v>
      </c>
      <c r="AE9" s="63">
        <f t="shared" ref="AE9:AE40" si="2">ABS(H9-AD9)</f>
        <v>93.56</v>
      </c>
      <c r="AF9" s="63" t="e">
        <f>ABS(AE9/AG9)</f>
        <v>#REF!</v>
      </c>
      <c r="AG9" s="63" t="e">
        <f>#REF!-#REF!</f>
        <v>#REF!</v>
      </c>
      <c r="AH9" s="63">
        <f t="shared" ref="AH9:AH40" si="3">ABS(H9-R9)</f>
        <v>0.73000000000000398</v>
      </c>
      <c r="AI9" s="65" t="e">
        <f t="shared" ref="AI9:AI40" si="4">IF(S9&gt;=0,AH9/AG9,"-")</f>
        <v>#REF!</v>
      </c>
      <c r="AJ9" s="63" t="e">
        <f t="shared" ref="AJ9:AJ40" si="5">IF(AF9&gt;=AJ$8,L9*AJ$8,S9*1)</f>
        <v>#REF!</v>
      </c>
      <c r="AK9" s="63" t="e">
        <f t="shared" ref="AK9:AK40" si="6">IF(AF9&gt;=AK$8,L9*AK$8,S9*1)</f>
        <v>#REF!</v>
      </c>
      <c r="AL9" s="63" t="e">
        <f t="shared" ref="AL9:AS9" si="7">IF($AF9&gt;=AL$8,$L9*AL$8,$S9*1)</f>
        <v>#REF!</v>
      </c>
      <c r="AM9" s="63" t="e">
        <f t="shared" si="7"/>
        <v>#REF!</v>
      </c>
      <c r="AN9" s="63" t="e">
        <f t="shared" si="7"/>
        <v>#REF!</v>
      </c>
      <c r="AO9" s="63" t="e">
        <f t="shared" si="7"/>
        <v>#REF!</v>
      </c>
      <c r="AP9" s="63" t="e">
        <f t="shared" si="7"/>
        <v>#REF!</v>
      </c>
      <c r="AQ9" s="63" t="e">
        <f t="shared" si="7"/>
        <v>#REF!</v>
      </c>
      <c r="AR9" s="63" t="e">
        <f t="shared" si="7"/>
        <v>#REF!</v>
      </c>
      <c r="AS9" s="63" t="e">
        <f t="shared" si="7"/>
        <v>#REF!</v>
      </c>
    </row>
    <row r="10" spans="2:45" s="63" customFormat="1" ht="15.75" customHeight="1">
      <c r="B10" s="74">
        <v>2</v>
      </c>
      <c r="C10" s="196">
        <f t="shared" ref="C10:C41" si="8">IF(S9="","",C9+S9)</f>
        <v>1031543</v>
      </c>
      <c r="D10" s="202"/>
      <c r="E10" s="100"/>
      <c r="F10" s="100" t="s">
        <v>106</v>
      </c>
      <c r="G10" s="96" t="s">
        <v>34</v>
      </c>
      <c r="H10" s="203">
        <v>90.46</v>
      </c>
      <c r="I10" s="204"/>
      <c r="J10" s="66">
        <v>89.22</v>
      </c>
      <c r="K10" s="66">
        <f>ABS((J10-H10)*100)</f>
        <v>123.99999999999949</v>
      </c>
      <c r="L10" s="205">
        <f t="shared" si="1"/>
        <v>30946.289999999997</v>
      </c>
      <c r="M10" s="206"/>
      <c r="N10" s="61">
        <f t="shared" ref="N10:N108" si="9">IF(K10="","",ROUNDDOWN(L10/(K10/81)/100000,2))</f>
        <v>0.2</v>
      </c>
      <c r="O10" s="100"/>
      <c r="P10" s="25" t="s">
        <v>107</v>
      </c>
      <c r="Q10" s="54"/>
      <c r="R10" s="101">
        <v>91.372</v>
      </c>
      <c r="S10" s="199">
        <f t="shared" ref="S10:S37" si="10">IF(P10="","",ROUNDDOWN((IF(G10="売",H10-R10,R10-H10))*N10*10000000/81,0))</f>
        <v>22518</v>
      </c>
      <c r="T10" s="200"/>
      <c r="U10" s="207">
        <f>IF(P10="","",IF(S10&lt;0,K10*(-1),IF(G10="買",(R10-H10)*100,(H10-R10)*100)))</f>
        <v>91.200000000000614</v>
      </c>
      <c r="V10" s="208"/>
      <c r="W10" s="108"/>
      <c r="X10" s="108" t="s">
        <v>103</v>
      </c>
      <c r="Y10" s="108">
        <v>10</v>
      </c>
      <c r="Z10" s="64" t="s">
        <v>103</v>
      </c>
      <c r="AA10" s="63" t="s">
        <v>103</v>
      </c>
      <c r="AB10" s="63" t="s">
        <v>103</v>
      </c>
      <c r="AC10" s="63" t="s">
        <v>46</v>
      </c>
      <c r="AE10" s="63">
        <f t="shared" si="2"/>
        <v>90.46</v>
      </c>
      <c r="AF10" s="63" t="e">
        <f t="shared" ref="AF10:AF11" si="11">ABS(AE10/AG10)</f>
        <v>#REF!</v>
      </c>
      <c r="AG10" s="63" t="e">
        <f>#REF!-#REF!</f>
        <v>#REF!</v>
      </c>
      <c r="AH10" s="63">
        <f t="shared" si="3"/>
        <v>0.91200000000000614</v>
      </c>
      <c r="AI10" s="65" t="e">
        <f t="shared" si="4"/>
        <v>#REF!</v>
      </c>
      <c r="AJ10" s="63" t="e">
        <f t="shared" si="5"/>
        <v>#REF!</v>
      </c>
      <c r="AK10" s="63" t="e">
        <f t="shared" si="6"/>
        <v>#REF!</v>
      </c>
      <c r="AL10" s="63" t="e">
        <f t="shared" ref="AL10:AL41" si="12">IF(AF10&gt;=AL$8,L10*AL$8,S10*1)</f>
        <v>#REF!</v>
      </c>
      <c r="AM10" s="63" t="e">
        <f t="shared" ref="AM10:AS19" si="13">IF($AF10&gt;=AM$8,$L10*AM$8,$S10*1)</f>
        <v>#REF!</v>
      </c>
      <c r="AN10" s="63" t="e">
        <f t="shared" si="13"/>
        <v>#REF!</v>
      </c>
      <c r="AO10" s="63" t="e">
        <f t="shared" si="13"/>
        <v>#REF!</v>
      </c>
      <c r="AP10" s="63" t="e">
        <f t="shared" si="13"/>
        <v>#REF!</v>
      </c>
      <c r="AQ10" s="63" t="e">
        <f t="shared" si="13"/>
        <v>#REF!</v>
      </c>
      <c r="AR10" s="63" t="e">
        <f t="shared" si="13"/>
        <v>#REF!</v>
      </c>
      <c r="AS10" s="63" t="e">
        <f t="shared" si="13"/>
        <v>#REF!</v>
      </c>
    </row>
    <row r="11" spans="2:45" s="63" customFormat="1" ht="15.75" customHeight="1">
      <c r="B11" s="74">
        <v>3</v>
      </c>
      <c r="C11" s="195">
        <f t="shared" si="8"/>
        <v>1054061</v>
      </c>
      <c r="D11" s="196"/>
      <c r="E11" s="100"/>
      <c r="F11" s="100" t="s">
        <v>114</v>
      </c>
      <c r="G11" s="96" t="s">
        <v>34</v>
      </c>
      <c r="H11" s="197">
        <v>88.19</v>
      </c>
      <c r="I11" s="197"/>
      <c r="J11" s="66">
        <v>87.33</v>
      </c>
      <c r="K11" s="66">
        <f t="shared" ref="K11:K74" si="14">ABS((J11-H11)*100)</f>
        <v>85.999999999999943</v>
      </c>
      <c r="L11" s="198">
        <f t="shared" si="1"/>
        <v>31621.829999999998</v>
      </c>
      <c r="M11" s="198"/>
      <c r="N11" s="61">
        <f t="shared" si="9"/>
        <v>0.28999999999999998</v>
      </c>
      <c r="O11" s="100"/>
      <c r="P11" s="25" t="s">
        <v>107</v>
      </c>
      <c r="Q11" s="53"/>
      <c r="R11" s="101">
        <v>88.95</v>
      </c>
      <c r="S11" s="209">
        <f t="shared" si="10"/>
        <v>27209</v>
      </c>
      <c r="T11" s="209"/>
      <c r="U11" s="201">
        <f t="shared" ref="U11:U74" si="15">IF(P11="","",IF(S11&lt;0,K11*(-1),IF(G11="買",(R11-H11)*100,(H11-R11)*100)))</f>
        <v>76.000000000000512</v>
      </c>
      <c r="V11" s="201"/>
      <c r="W11" s="108"/>
      <c r="X11" s="108" t="s">
        <v>104</v>
      </c>
      <c r="Y11" s="108">
        <v>10</v>
      </c>
      <c r="Z11" s="64" t="s">
        <v>103</v>
      </c>
      <c r="AA11" s="63" t="s">
        <v>103</v>
      </c>
      <c r="AB11" s="63" t="s">
        <v>103</v>
      </c>
      <c r="AC11" s="63" t="s">
        <v>46</v>
      </c>
      <c r="AE11" s="63">
        <f t="shared" si="2"/>
        <v>88.19</v>
      </c>
      <c r="AF11" s="63" t="e">
        <f t="shared" si="11"/>
        <v>#REF!</v>
      </c>
      <c r="AG11" s="63" t="e">
        <f>#REF!-#REF!</f>
        <v>#REF!</v>
      </c>
      <c r="AH11" s="63">
        <f t="shared" si="3"/>
        <v>0.76000000000000512</v>
      </c>
      <c r="AI11" s="65" t="e">
        <f t="shared" si="4"/>
        <v>#REF!</v>
      </c>
      <c r="AJ11" s="63" t="e">
        <f t="shared" si="5"/>
        <v>#REF!</v>
      </c>
      <c r="AK11" s="63" t="e">
        <f t="shared" si="6"/>
        <v>#REF!</v>
      </c>
      <c r="AL11" s="63" t="e">
        <f t="shared" si="12"/>
        <v>#REF!</v>
      </c>
      <c r="AM11" s="63" t="e">
        <f t="shared" si="13"/>
        <v>#REF!</v>
      </c>
      <c r="AN11" s="63" t="e">
        <f t="shared" si="13"/>
        <v>#REF!</v>
      </c>
      <c r="AO11" s="63" t="e">
        <f t="shared" si="13"/>
        <v>#REF!</v>
      </c>
      <c r="AP11" s="63" t="e">
        <f t="shared" si="13"/>
        <v>#REF!</v>
      </c>
      <c r="AQ11" s="63" t="e">
        <f t="shared" si="13"/>
        <v>#REF!</v>
      </c>
      <c r="AR11" s="63" t="e">
        <f t="shared" si="13"/>
        <v>#REF!</v>
      </c>
      <c r="AS11" s="63" t="e">
        <f t="shared" si="13"/>
        <v>#REF!</v>
      </c>
    </row>
    <row r="12" spans="2:45" s="63" customFormat="1" ht="15.75" customHeight="1">
      <c r="B12" s="74">
        <v>4</v>
      </c>
      <c r="C12" s="195">
        <f t="shared" si="8"/>
        <v>1081270</v>
      </c>
      <c r="D12" s="196"/>
      <c r="E12" s="100"/>
      <c r="F12" s="100" t="s">
        <v>113</v>
      </c>
      <c r="G12" s="96" t="s">
        <v>33</v>
      </c>
      <c r="H12" s="197">
        <v>88.39</v>
      </c>
      <c r="I12" s="197"/>
      <c r="J12" s="66">
        <v>88.86</v>
      </c>
      <c r="K12" s="66">
        <f t="shared" si="14"/>
        <v>46.999999999999886</v>
      </c>
      <c r="L12" s="198">
        <f t="shared" si="1"/>
        <v>32438.1</v>
      </c>
      <c r="M12" s="198"/>
      <c r="N12" s="61">
        <f t="shared" si="9"/>
        <v>0.55000000000000004</v>
      </c>
      <c r="O12" s="100"/>
      <c r="P12" s="25" t="s">
        <v>107</v>
      </c>
      <c r="Q12" s="53">
        <v>88.84</v>
      </c>
      <c r="R12" s="97">
        <f>IF(G12="買",J12-0.02,Q12+0.02)</f>
        <v>88.86</v>
      </c>
      <c r="S12" s="209">
        <f t="shared" si="10"/>
        <v>-31913</v>
      </c>
      <c r="T12" s="209"/>
      <c r="U12" s="201">
        <f t="shared" si="15"/>
        <v>-46.999999999999886</v>
      </c>
      <c r="V12" s="201"/>
      <c r="W12" s="108"/>
      <c r="X12" s="108" t="s">
        <v>104</v>
      </c>
      <c r="Y12" s="108">
        <v>10</v>
      </c>
      <c r="Z12" s="64" t="s">
        <v>103</v>
      </c>
      <c r="AA12" s="63" t="s">
        <v>103</v>
      </c>
      <c r="AB12" s="63" t="s">
        <v>103</v>
      </c>
      <c r="AC12" s="63" t="s">
        <v>44</v>
      </c>
      <c r="AE12" s="63">
        <f t="shared" si="2"/>
        <v>88.39</v>
      </c>
      <c r="AF12" s="63" t="e">
        <f>ABS(AE12/AG12)</f>
        <v>#REF!</v>
      </c>
      <c r="AG12" s="63" t="e">
        <f>#REF!-#REF!</f>
        <v>#REF!</v>
      </c>
      <c r="AH12" s="63">
        <f t="shared" si="3"/>
        <v>0.46999999999999886</v>
      </c>
      <c r="AI12" s="65" t="str">
        <f t="shared" si="4"/>
        <v>-</v>
      </c>
      <c r="AJ12" s="63" t="e">
        <f t="shared" si="5"/>
        <v>#REF!</v>
      </c>
      <c r="AK12" s="63" t="e">
        <f t="shared" si="6"/>
        <v>#REF!</v>
      </c>
      <c r="AL12" s="63" t="e">
        <f t="shared" si="12"/>
        <v>#REF!</v>
      </c>
      <c r="AM12" s="63" t="e">
        <f t="shared" si="13"/>
        <v>#REF!</v>
      </c>
      <c r="AN12" s="63" t="e">
        <f t="shared" si="13"/>
        <v>#REF!</v>
      </c>
      <c r="AO12" s="63" t="e">
        <f t="shared" si="13"/>
        <v>#REF!</v>
      </c>
      <c r="AP12" s="63" t="e">
        <f t="shared" si="13"/>
        <v>#REF!</v>
      </c>
      <c r="AQ12" s="63" t="e">
        <f t="shared" si="13"/>
        <v>#REF!</v>
      </c>
      <c r="AR12" s="63" t="e">
        <f t="shared" si="13"/>
        <v>#REF!</v>
      </c>
      <c r="AS12" s="63" t="e">
        <f t="shared" si="13"/>
        <v>#REF!</v>
      </c>
    </row>
    <row r="13" spans="2:45" s="63" customFormat="1" ht="15.75" customHeight="1">
      <c r="B13" s="74">
        <v>5</v>
      </c>
      <c r="C13" s="195">
        <f t="shared" si="8"/>
        <v>1049357</v>
      </c>
      <c r="D13" s="195"/>
      <c r="E13" s="100"/>
      <c r="F13" s="100" t="s">
        <v>115</v>
      </c>
      <c r="G13" s="96" t="s">
        <v>34</v>
      </c>
      <c r="H13" s="197">
        <v>87.2</v>
      </c>
      <c r="I13" s="197"/>
      <c r="J13" s="66">
        <v>86.55</v>
      </c>
      <c r="K13" s="66">
        <f t="shared" si="14"/>
        <v>65.000000000000568</v>
      </c>
      <c r="L13" s="198">
        <f t="shared" si="1"/>
        <v>31480.71</v>
      </c>
      <c r="M13" s="198"/>
      <c r="N13" s="61">
        <f t="shared" si="9"/>
        <v>0.39</v>
      </c>
      <c r="O13" s="100"/>
      <c r="P13" s="25" t="s">
        <v>107</v>
      </c>
      <c r="Q13" s="53">
        <v>86.55</v>
      </c>
      <c r="R13" s="101">
        <f t="shared" ref="R13:R75" si="16">IF(G13="買",Q13-0.02,Q13+0.02)</f>
        <v>86.53</v>
      </c>
      <c r="S13" s="209">
        <f t="shared" si="10"/>
        <v>-32259</v>
      </c>
      <c r="T13" s="209"/>
      <c r="U13" s="201">
        <f t="shared" si="15"/>
        <v>-65.000000000000568</v>
      </c>
      <c r="V13" s="201"/>
      <c r="W13" s="108"/>
      <c r="X13" s="108" t="s">
        <v>103</v>
      </c>
      <c r="Y13" s="108" t="s">
        <v>103</v>
      </c>
      <c r="Z13" s="64" t="s">
        <v>103</v>
      </c>
      <c r="AA13" s="63" t="s">
        <v>103</v>
      </c>
      <c r="AB13" s="63" t="s">
        <v>103</v>
      </c>
      <c r="AC13" s="63" t="s">
        <v>46</v>
      </c>
      <c r="AE13" s="63">
        <f t="shared" si="2"/>
        <v>87.2</v>
      </c>
      <c r="AF13" s="63" t="e">
        <f>ABS(AE13/AG13)</f>
        <v>#REF!</v>
      </c>
      <c r="AG13" s="63" t="e">
        <f>#REF!-#REF!</f>
        <v>#REF!</v>
      </c>
      <c r="AH13" s="63">
        <f t="shared" si="3"/>
        <v>0.67000000000000171</v>
      </c>
      <c r="AI13" s="65" t="str">
        <f t="shared" si="4"/>
        <v>-</v>
      </c>
      <c r="AJ13" s="63" t="e">
        <f t="shared" si="5"/>
        <v>#REF!</v>
      </c>
      <c r="AK13" s="63" t="e">
        <f t="shared" si="6"/>
        <v>#REF!</v>
      </c>
      <c r="AL13" s="63" t="e">
        <f t="shared" si="12"/>
        <v>#REF!</v>
      </c>
      <c r="AM13" s="63" t="e">
        <f t="shared" si="13"/>
        <v>#REF!</v>
      </c>
      <c r="AN13" s="63" t="e">
        <f t="shared" si="13"/>
        <v>#REF!</v>
      </c>
      <c r="AO13" s="63" t="e">
        <f t="shared" si="13"/>
        <v>#REF!</v>
      </c>
      <c r="AP13" s="63" t="e">
        <f t="shared" si="13"/>
        <v>#REF!</v>
      </c>
      <c r="AQ13" s="63" t="e">
        <f t="shared" si="13"/>
        <v>#REF!</v>
      </c>
      <c r="AR13" s="63" t="e">
        <f t="shared" si="13"/>
        <v>#REF!</v>
      </c>
      <c r="AS13" s="63" t="e">
        <f t="shared" si="13"/>
        <v>#REF!</v>
      </c>
    </row>
    <row r="14" spans="2:45" s="63" customFormat="1" ht="15.75" customHeight="1">
      <c r="B14" s="74">
        <v>6</v>
      </c>
      <c r="C14" s="195">
        <f t="shared" si="8"/>
        <v>1017098</v>
      </c>
      <c r="D14" s="195"/>
      <c r="E14" s="100"/>
      <c r="F14" s="100" t="s">
        <v>116</v>
      </c>
      <c r="G14" s="96" t="s">
        <v>34</v>
      </c>
      <c r="H14" s="197">
        <v>84.66</v>
      </c>
      <c r="I14" s="197"/>
      <c r="J14" s="66">
        <v>84.4</v>
      </c>
      <c r="K14" s="66">
        <f t="shared" si="14"/>
        <v>25.999999999999091</v>
      </c>
      <c r="L14" s="198">
        <f t="shared" si="1"/>
        <v>30512.94</v>
      </c>
      <c r="M14" s="198"/>
      <c r="N14" s="61">
        <f t="shared" si="9"/>
        <v>0.95</v>
      </c>
      <c r="O14" s="100"/>
      <c r="P14" s="25" t="s">
        <v>107</v>
      </c>
      <c r="Q14" s="53"/>
      <c r="R14" s="101">
        <v>84.9</v>
      </c>
      <c r="S14" s="209">
        <f t="shared" si="10"/>
        <v>28148</v>
      </c>
      <c r="T14" s="209"/>
      <c r="U14" s="201">
        <f t="shared" si="15"/>
        <v>24.000000000000909</v>
      </c>
      <c r="V14" s="201"/>
      <c r="W14" s="108"/>
      <c r="X14" s="108" t="s">
        <v>117</v>
      </c>
      <c r="Y14" s="108" t="s">
        <v>118</v>
      </c>
      <c r="Z14" s="64" t="s">
        <v>118</v>
      </c>
      <c r="AA14" s="60" t="s">
        <v>118</v>
      </c>
      <c r="AB14" s="60" t="s">
        <v>118</v>
      </c>
      <c r="AC14" s="63" t="s">
        <v>95</v>
      </c>
      <c r="AE14" s="63">
        <f t="shared" si="2"/>
        <v>84.66</v>
      </c>
      <c r="AF14" s="63" t="e">
        <f t="shared" ref="AF14:AF16" si="17">ABS(AE14/AG14)</f>
        <v>#REF!</v>
      </c>
      <c r="AG14" s="63" t="e">
        <f>#REF!-#REF!</f>
        <v>#REF!</v>
      </c>
      <c r="AH14" s="63">
        <f t="shared" si="3"/>
        <v>0.24000000000000909</v>
      </c>
      <c r="AI14" s="65" t="e">
        <f t="shared" si="4"/>
        <v>#REF!</v>
      </c>
      <c r="AJ14" s="63" t="e">
        <f t="shared" si="5"/>
        <v>#REF!</v>
      </c>
      <c r="AK14" s="63" t="e">
        <f t="shared" si="6"/>
        <v>#REF!</v>
      </c>
      <c r="AL14" s="63" t="e">
        <f t="shared" si="12"/>
        <v>#REF!</v>
      </c>
      <c r="AM14" s="63" t="e">
        <f t="shared" si="13"/>
        <v>#REF!</v>
      </c>
      <c r="AN14" s="63" t="e">
        <f t="shared" si="13"/>
        <v>#REF!</v>
      </c>
      <c r="AO14" s="63" t="e">
        <f t="shared" si="13"/>
        <v>#REF!</v>
      </c>
      <c r="AP14" s="63" t="e">
        <f t="shared" si="13"/>
        <v>#REF!</v>
      </c>
      <c r="AQ14" s="63" t="e">
        <f t="shared" si="13"/>
        <v>#REF!</v>
      </c>
      <c r="AR14" s="63" t="e">
        <f t="shared" si="13"/>
        <v>#REF!</v>
      </c>
      <c r="AS14" s="63" t="e">
        <f t="shared" si="13"/>
        <v>#REF!</v>
      </c>
    </row>
    <row r="15" spans="2:45" s="63" customFormat="1" ht="15.75" customHeight="1">
      <c r="B15" s="74">
        <v>7</v>
      </c>
      <c r="C15" s="195">
        <f t="shared" si="8"/>
        <v>1045246</v>
      </c>
      <c r="D15" s="195"/>
      <c r="E15" s="100"/>
      <c r="F15" s="100" t="s">
        <v>119</v>
      </c>
      <c r="G15" s="96" t="s">
        <v>34</v>
      </c>
      <c r="H15" s="197">
        <v>83.84</v>
      </c>
      <c r="I15" s="197"/>
      <c r="J15" s="66">
        <v>83.15</v>
      </c>
      <c r="K15" s="66">
        <f t="shared" si="14"/>
        <v>68.999999999999773</v>
      </c>
      <c r="L15" s="198">
        <f t="shared" si="1"/>
        <v>31357.379999999997</v>
      </c>
      <c r="M15" s="198"/>
      <c r="N15" s="61">
        <f t="shared" si="9"/>
        <v>0.36</v>
      </c>
      <c r="O15" s="100"/>
      <c r="P15" s="25" t="s">
        <v>107</v>
      </c>
      <c r="Q15" s="53">
        <v>83.15</v>
      </c>
      <c r="R15" s="104">
        <f t="shared" si="16"/>
        <v>83.13000000000001</v>
      </c>
      <c r="S15" s="209">
        <f t="shared" si="10"/>
        <v>-31555</v>
      </c>
      <c r="T15" s="209"/>
      <c r="U15" s="201">
        <f t="shared" si="15"/>
        <v>-68.999999999999773</v>
      </c>
      <c r="V15" s="201"/>
      <c r="W15" s="108"/>
      <c r="X15" s="108" t="s">
        <v>120</v>
      </c>
      <c r="Y15" s="108" t="s">
        <v>121</v>
      </c>
      <c r="Z15" s="64" t="s">
        <v>122</v>
      </c>
      <c r="AA15" s="60" t="s">
        <v>118</v>
      </c>
      <c r="AB15" s="60" t="s">
        <v>123</v>
      </c>
      <c r="AC15" s="63" t="s">
        <v>44</v>
      </c>
      <c r="AE15" s="63">
        <f t="shared" si="2"/>
        <v>83.84</v>
      </c>
      <c r="AF15" s="63" t="e">
        <f t="shared" si="17"/>
        <v>#REF!</v>
      </c>
      <c r="AG15" s="63" t="e">
        <f>#REF!-#REF!</f>
        <v>#REF!</v>
      </c>
      <c r="AH15" s="63">
        <f t="shared" si="3"/>
        <v>0.70999999999999375</v>
      </c>
      <c r="AI15" s="65" t="str">
        <f t="shared" si="4"/>
        <v>-</v>
      </c>
      <c r="AJ15" s="63" t="e">
        <f t="shared" si="5"/>
        <v>#REF!</v>
      </c>
      <c r="AK15" s="63" t="e">
        <f t="shared" si="6"/>
        <v>#REF!</v>
      </c>
      <c r="AL15" s="63" t="e">
        <f t="shared" si="12"/>
        <v>#REF!</v>
      </c>
      <c r="AM15" s="63" t="e">
        <f t="shared" si="13"/>
        <v>#REF!</v>
      </c>
      <c r="AN15" s="63" t="e">
        <f t="shared" si="13"/>
        <v>#REF!</v>
      </c>
      <c r="AO15" s="63" t="e">
        <f t="shared" si="13"/>
        <v>#REF!</v>
      </c>
      <c r="AP15" s="63" t="e">
        <f t="shared" si="13"/>
        <v>#REF!</v>
      </c>
      <c r="AQ15" s="63" t="e">
        <f t="shared" si="13"/>
        <v>#REF!</v>
      </c>
      <c r="AR15" s="63" t="e">
        <f t="shared" si="13"/>
        <v>#REF!</v>
      </c>
      <c r="AS15" s="63" t="e">
        <f t="shared" si="13"/>
        <v>#REF!</v>
      </c>
    </row>
    <row r="16" spans="2:45" s="63" customFormat="1" ht="15.75" customHeight="1">
      <c r="B16" s="74">
        <v>8</v>
      </c>
      <c r="C16" s="195">
        <f t="shared" si="8"/>
        <v>1013691</v>
      </c>
      <c r="D16" s="195"/>
      <c r="E16" s="100"/>
      <c r="F16" s="100" t="s">
        <v>124</v>
      </c>
      <c r="G16" s="96" t="s">
        <v>34</v>
      </c>
      <c r="H16" s="197">
        <v>82.01</v>
      </c>
      <c r="I16" s="197"/>
      <c r="J16" s="66">
        <v>81.540000000000006</v>
      </c>
      <c r="K16" s="66">
        <f t="shared" si="14"/>
        <v>46.999999999999886</v>
      </c>
      <c r="L16" s="198">
        <f t="shared" si="1"/>
        <v>30410.73</v>
      </c>
      <c r="M16" s="198"/>
      <c r="N16" s="61">
        <f t="shared" si="9"/>
        <v>0.52</v>
      </c>
      <c r="O16" s="100"/>
      <c r="P16" s="25" t="s">
        <v>107</v>
      </c>
      <c r="Q16" s="54">
        <v>81.540000000000006</v>
      </c>
      <c r="R16" s="101">
        <f t="shared" si="16"/>
        <v>81.52000000000001</v>
      </c>
      <c r="S16" s="209">
        <f t="shared" si="10"/>
        <v>-31456</v>
      </c>
      <c r="T16" s="209"/>
      <c r="U16" s="201">
        <f t="shared" si="15"/>
        <v>-46.999999999999886</v>
      </c>
      <c r="V16" s="201"/>
      <c r="W16" s="108"/>
      <c r="X16" s="108" t="s">
        <v>118</v>
      </c>
      <c r="Y16" s="108" t="s">
        <v>118</v>
      </c>
      <c r="Z16" s="64" t="s">
        <v>118</v>
      </c>
      <c r="AA16" s="60" t="s">
        <v>118</v>
      </c>
      <c r="AB16" s="60" t="s">
        <v>118</v>
      </c>
      <c r="AC16" s="63" t="s">
        <v>44</v>
      </c>
      <c r="AE16" s="63">
        <f t="shared" si="2"/>
        <v>82.01</v>
      </c>
      <c r="AF16" s="63" t="e">
        <f t="shared" si="17"/>
        <v>#REF!</v>
      </c>
      <c r="AG16" s="63" t="e">
        <f>#REF!-#REF!</f>
        <v>#REF!</v>
      </c>
      <c r="AH16" s="63">
        <f t="shared" si="3"/>
        <v>0.48999999999999488</v>
      </c>
      <c r="AI16" s="65" t="str">
        <f t="shared" si="4"/>
        <v>-</v>
      </c>
      <c r="AJ16" s="63" t="e">
        <f t="shared" si="5"/>
        <v>#REF!</v>
      </c>
      <c r="AK16" s="63" t="e">
        <f t="shared" si="6"/>
        <v>#REF!</v>
      </c>
      <c r="AL16" s="63" t="e">
        <f t="shared" si="12"/>
        <v>#REF!</v>
      </c>
      <c r="AM16" s="63" t="e">
        <f t="shared" si="13"/>
        <v>#REF!</v>
      </c>
      <c r="AN16" s="63" t="e">
        <f t="shared" si="13"/>
        <v>#REF!</v>
      </c>
      <c r="AO16" s="63" t="e">
        <f t="shared" si="13"/>
        <v>#REF!</v>
      </c>
      <c r="AP16" s="63" t="e">
        <f t="shared" si="13"/>
        <v>#REF!</v>
      </c>
      <c r="AQ16" s="63" t="e">
        <f t="shared" si="13"/>
        <v>#REF!</v>
      </c>
      <c r="AR16" s="63" t="e">
        <f t="shared" si="13"/>
        <v>#REF!</v>
      </c>
      <c r="AS16" s="63" t="e">
        <f t="shared" si="13"/>
        <v>#REF!</v>
      </c>
    </row>
    <row r="17" spans="2:45" s="63" customFormat="1" ht="15.75" customHeight="1">
      <c r="B17" s="74">
        <v>9</v>
      </c>
      <c r="C17" s="195">
        <f t="shared" si="8"/>
        <v>982235</v>
      </c>
      <c r="D17" s="195"/>
      <c r="E17" s="100"/>
      <c r="F17" s="100" t="s">
        <v>125</v>
      </c>
      <c r="G17" s="96" t="s">
        <v>34</v>
      </c>
      <c r="H17" s="197">
        <v>81.84</v>
      </c>
      <c r="I17" s="197"/>
      <c r="J17" s="66">
        <v>81.36</v>
      </c>
      <c r="K17" s="66">
        <f t="shared" si="14"/>
        <v>48.000000000000398</v>
      </c>
      <c r="L17" s="198">
        <f t="shared" si="1"/>
        <v>29467.05</v>
      </c>
      <c r="M17" s="198"/>
      <c r="N17" s="61">
        <f t="shared" si="9"/>
        <v>0.49</v>
      </c>
      <c r="O17" s="100"/>
      <c r="P17" s="25" t="s">
        <v>107</v>
      </c>
      <c r="Q17" s="53"/>
      <c r="R17" s="101">
        <v>81.36</v>
      </c>
      <c r="S17" s="209">
        <f t="shared" si="10"/>
        <v>-29037</v>
      </c>
      <c r="T17" s="209"/>
      <c r="U17" s="201">
        <f t="shared" si="15"/>
        <v>-48.000000000000398</v>
      </c>
      <c r="V17" s="201"/>
      <c r="W17" s="108"/>
      <c r="X17" s="108" t="s">
        <v>118</v>
      </c>
      <c r="Y17" s="108" t="s">
        <v>118</v>
      </c>
      <c r="Z17" s="64" t="s">
        <v>118</v>
      </c>
      <c r="AA17" s="60" t="s">
        <v>126</v>
      </c>
      <c r="AB17" s="60" t="s">
        <v>127</v>
      </c>
      <c r="AC17" s="63" t="s">
        <v>44</v>
      </c>
      <c r="AE17" s="63">
        <f t="shared" si="2"/>
        <v>81.84</v>
      </c>
      <c r="AF17" s="63" t="e">
        <f>ABS(AE17/AG17)</f>
        <v>#REF!</v>
      </c>
      <c r="AG17" s="63" t="e">
        <f>#REF!-#REF!</f>
        <v>#REF!</v>
      </c>
      <c r="AH17" s="63">
        <f t="shared" si="3"/>
        <v>0.48000000000000398</v>
      </c>
      <c r="AI17" s="65" t="str">
        <f t="shared" si="4"/>
        <v>-</v>
      </c>
      <c r="AJ17" s="63" t="e">
        <f t="shared" si="5"/>
        <v>#REF!</v>
      </c>
      <c r="AK17" s="63" t="e">
        <f t="shared" si="6"/>
        <v>#REF!</v>
      </c>
      <c r="AL17" s="63" t="e">
        <f t="shared" si="12"/>
        <v>#REF!</v>
      </c>
      <c r="AM17" s="63" t="e">
        <f t="shared" si="13"/>
        <v>#REF!</v>
      </c>
      <c r="AN17" s="63" t="e">
        <f t="shared" si="13"/>
        <v>#REF!</v>
      </c>
      <c r="AO17" s="63" t="e">
        <f t="shared" si="13"/>
        <v>#REF!</v>
      </c>
      <c r="AP17" s="63" t="e">
        <f t="shared" si="13"/>
        <v>#REF!</v>
      </c>
      <c r="AQ17" s="63" t="e">
        <f t="shared" si="13"/>
        <v>#REF!</v>
      </c>
      <c r="AR17" s="63" t="e">
        <f t="shared" si="13"/>
        <v>#REF!</v>
      </c>
      <c r="AS17" s="63" t="e">
        <f t="shared" si="13"/>
        <v>#REF!</v>
      </c>
    </row>
    <row r="18" spans="2:45" s="63" customFormat="1" ht="15.75" customHeight="1">
      <c r="B18" s="74">
        <v>10</v>
      </c>
      <c r="C18" s="195">
        <f t="shared" si="8"/>
        <v>953198</v>
      </c>
      <c r="D18" s="195"/>
      <c r="E18" s="100"/>
      <c r="F18" s="100" t="s">
        <v>128</v>
      </c>
      <c r="G18" s="96" t="s">
        <v>34</v>
      </c>
      <c r="H18" s="197">
        <v>82.22</v>
      </c>
      <c r="I18" s="197"/>
      <c r="J18" s="66">
        <v>81.73</v>
      </c>
      <c r="K18" s="66">
        <f t="shared" si="14"/>
        <v>48.999999999999488</v>
      </c>
      <c r="L18" s="198">
        <f t="shared" si="1"/>
        <v>28595.94</v>
      </c>
      <c r="M18" s="198"/>
      <c r="N18" s="61">
        <f t="shared" si="9"/>
        <v>0.47</v>
      </c>
      <c r="O18" s="100"/>
      <c r="P18" s="25" t="s">
        <v>107</v>
      </c>
      <c r="Q18" s="53"/>
      <c r="R18" s="101">
        <v>82.596999999999994</v>
      </c>
      <c r="S18" s="209">
        <f t="shared" si="10"/>
        <v>21875</v>
      </c>
      <c r="T18" s="209"/>
      <c r="U18" s="201">
        <f t="shared" si="15"/>
        <v>37.699999999999534</v>
      </c>
      <c r="V18" s="201"/>
      <c r="W18" s="108" t="s">
        <v>117</v>
      </c>
      <c r="X18" s="108" t="s">
        <v>117</v>
      </c>
      <c r="Y18" s="108" t="s">
        <v>118</v>
      </c>
      <c r="Z18" s="60" t="s">
        <v>117</v>
      </c>
      <c r="AA18" s="60" t="s">
        <v>117</v>
      </c>
      <c r="AB18" s="60" t="s">
        <v>117</v>
      </c>
      <c r="AC18" s="63" t="s">
        <v>44</v>
      </c>
      <c r="AE18" s="63">
        <f t="shared" si="2"/>
        <v>82.22</v>
      </c>
      <c r="AF18" s="63" t="e">
        <f t="shared" ref="AF18:AF24" si="18">ABS(AE18/AG18)</f>
        <v>#REF!</v>
      </c>
      <c r="AG18" s="63" t="e">
        <f>#REF!-#REF!</f>
        <v>#REF!</v>
      </c>
      <c r="AH18" s="63">
        <f t="shared" si="3"/>
        <v>0.37699999999999534</v>
      </c>
      <c r="AI18" s="65" t="e">
        <f t="shared" si="4"/>
        <v>#REF!</v>
      </c>
      <c r="AJ18" s="63" t="e">
        <f t="shared" si="5"/>
        <v>#REF!</v>
      </c>
      <c r="AK18" s="63" t="e">
        <f t="shared" si="6"/>
        <v>#REF!</v>
      </c>
      <c r="AL18" s="63" t="e">
        <f t="shared" si="12"/>
        <v>#REF!</v>
      </c>
      <c r="AM18" s="63" t="e">
        <f t="shared" si="13"/>
        <v>#REF!</v>
      </c>
      <c r="AN18" s="63" t="e">
        <f t="shared" si="13"/>
        <v>#REF!</v>
      </c>
      <c r="AO18" s="63" t="e">
        <f t="shared" si="13"/>
        <v>#REF!</v>
      </c>
      <c r="AP18" s="63" t="e">
        <f t="shared" si="13"/>
        <v>#REF!</v>
      </c>
      <c r="AQ18" s="63" t="e">
        <f t="shared" si="13"/>
        <v>#REF!</v>
      </c>
      <c r="AR18" s="63" t="e">
        <f t="shared" si="13"/>
        <v>#REF!</v>
      </c>
      <c r="AS18" s="63" t="e">
        <f t="shared" si="13"/>
        <v>#REF!</v>
      </c>
    </row>
    <row r="19" spans="2:45" s="63" customFormat="1" ht="15.75" customHeight="1">
      <c r="B19" s="74">
        <v>11</v>
      </c>
      <c r="C19" s="195">
        <f t="shared" si="8"/>
        <v>975073</v>
      </c>
      <c r="D19" s="195"/>
      <c r="E19" s="100"/>
      <c r="F19" s="100" t="s">
        <v>129</v>
      </c>
      <c r="G19" s="96" t="s">
        <v>33</v>
      </c>
      <c r="H19" s="197">
        <v>84.59</v>
      </c>
      <c r="I19" s="197"/>
      <c r="J19" s="66">
        <v>85.4</v>
      </c>
      <c r="K19" s="66">
        <f t="shared" si="14"/>
        <v>81.000000000000227</v>
      </c>
      <c r="L19" s="198">
        <f t="shared" si="1"/>
        <v>29252.19</v>
      </c>
      <c r="M19" s="198"/>
      <c r="N19" s="61">
        <f t="shared" si="9"/>
        <v>0.28999999999999998</v>
      </c>
      <c r="O19" s="100"/>
      <c r="P19" s="25" t="s">
        <v>107</v>
      </c>
      <c r="Q19" s="55"/>
      <c r="R19" s="101">
        <v>84.028000000000006</v>
      </c>
      <c r="S19" s="209">
        <f t="shared" si="10"/>
        <v>20120</v>
      </c>
      <c r="T19" s="209"/>
      <c r="U19" s="201">
        <f t="shared" si="15"/>
        <v>56.199999999999761</v>
      </c>
      <c r="V19" s="201"/>
      <c r="W19" s="108" t="s">
        <v>117</v>
      </c>
      <c r="X19" s="108" t="s">
        <v>123</v>
      </c>
      <c r="Y19" s="108" t="s">
        <v>118</v>
      </c>
      <c r="Z19" s="64" t="s">
        <v>117</v>
      </c>
      <c r="AA19" s="60" t="s">
        <v>118</v>
      </c>
      <c r="AB19" s="112" t="s">
        <v>118</v>
      </c>
      <c r="AC19" s="63" t="s">
        <v>45</v>
      </c>
      <c r="AE19" s="63">
        <f t="shared" si="2"/>
        <v>84.59</v>
      </c>
      <c r="AF19" s="63" t="e">
        <f t="shared" si="18"/>
        <v>#REF!</v>
      </c>
      <c r="AG19" s="63" t="e">
        <f>#REF!-#REF!</f>
        <v>#REF!</v>
      </c>
      <c r="AH19" s="63">
        <f t="shared" si="3"/>
        <v>0.56199999999999761</v>
      </c>
      <c r="AI19" s="65" t="e">
        <f t="shared" si="4"/>
        <v>#REF!</v>
      </c>
      <c r="AJ19" s="63" t="e">
        <f t="shared" si="5"/>
        <v>#REF!</v>
      </c>
      <c r="AK19" s="63" t="e">
        <f t="shared" si="6"/>
        <v>#REF!</v>
      </c>
      <c r="AL19" s="63" t="e">
        <f t="shared" si="12"/>
        <v>#REF!</v>
      </c>
      <c r="AM19" s="63" t="e">
        <f t="shared" si="13"/>
        <v>#REF!</v>
      </c>
      <c r="AN19" s="63" t="e">
        <f t="shared" si="13"/>
        <v>#REF!</v>
      </c>
      <c r="AO19" s="63" t="e">
        <f t="shared" si="13"/>
        <v>#REF!</v>
      </c>
      <c r="AP19" s="63" t="e">
        <f t="shared" si="13"/>
        <v>#REF!</v>
      </c>
      <c r="AQ19" s="63" t="e">
        <f t="shared" si="13"/>
        <v>#REF!</v>
      </c>
      <c r="AR19" s="63" t="e">
        <f t="shared" si="13"/>
        <v>#REF!</v>
      </c>
      <c r="AS19" s="63" t="e">
        <f t="shared" si="13"/>
        <v>#REF!</v>
      </c>
    </row>
    <row r="20" spans="2:45" s="63" customFormat="1" ht="15.75" customHeight="1">
      <c r="B20" s="74">
        <v>12</v>
      </c>
      <c r="C20" s="195">
        <f t="shared" si="8"/>
        <v>995193</v>
      </c>
      <c r="D20" s="195"/>
      <c r="E20" s="100"/>
      <c r="F20" s="100" t="s">
        <v>131</v>
      </c>
      <c r="G20" s="96" t="s">
        <v>34</v>
      </c>
      <c r="H20" s="197">
        <v>80.91</v>
      </c>
      <c r="I20" s="197"/>
      <c r="J20" s="66">
        <v>80.2</v>
      </c>
      <c r="K20" s="66">
        <f t="shared" si="14"/>
        <v>70.999999999999375</v>
      </c>
      <c r="L20" s="198">
        <f t="shared" si="1"/>
        <v>29855.789999999997</v>
      </c>
      <c r="M20" s="198"/>
      <c r="N20" s="61">
        <f t="shared" si="9"/>
        <v>0.34</v>
      </c>
      <c r="O20" s="100"/>
      <c r="P20" s="25" t="s">
        <v>107</v>
      </c>
      <c r="Q20" s="55"/>
      <c r="R20" s="101">
        <v>81.736999999999995</v>
      </c>
      <c r="S20" s="209">
        <f t="shared" si="10"/>
        <v>34713</v>
      </c>
      <c r="T20" s="209"/>
      <c r="U20" s="201">
        <f t="shared" si="15"/>
        <v>82.699999999999818</v>
      </c>
      <c r="V20" s="201"/>
      <c r="W20" s="108" t="s">
        <v>117</v>
      </c>
      <c r="X20" s="108" t="s">
        <v>104</v>
      </c>
      <c r="Y20" s="108" t="s">
        <v>44</v>
      </c>
      <c r="Z20" s="64" t="s">
        <v>44</v>
      </c>
      <c r="AA20" s="108" t="s">
        <v>44</v>
      </c>
      <c r="AB20" s="108" t="s">
        <v>44</v>
      </c>
      <c r="AC20" s="63" t="s">
        <v>45</v>
      </c>
      <c r="AE20" s="63">
        <f t="shared" si="2"/>
        <v>80.91</v>
      </c>
      <c r="AF20" s="63" t="e">
        <f t="shared" si="18"/>
        <v>#REF!</v>
      </c>
      <c r="AG20" s="63" t="e">
        <f>#REF!-#REF!</f>
        <v>#REF!</v>
      </c>
      <c r="AH20" s="63">
        <f t="shared" si="3"/>
        <v>0.82699999999999818</v>
      </c>
      <c r="AI20" s="65" t="e">
        <f t="shared" si="4"/>
        <v>#REF!</v>
      </c>
      <c r="AJ20" s="63" t="e">
        <f t="shared" si="5"/>
        <v>#REF!</v>
      </c>
      <c r="AK20" s="63" t="e">
        <f t="shared" si="6"/>
        <v>#REF!</v>
      </c>
      <c r="AL20" s="63" t="e">
        <f t="shared" si="12"/>
        <v>#REF!</v>
      </c>
      <c r="AM20" s="63" t="e">
        <f t="shared" ref="AM20:AS29" si="19">IF($AF20&gt;=AM$8,$L20*AM$8,$S20*1)</f>
        <v>#REF!</v>
      </c>
      <c r="AN20" s="63" t="e">
        <f t="shared" si="19"/>
        <v>#REF!</v>
      </c>
      <c r="AO20" s="63" t="e">
        <f t="shared" si="19"/>
        <v>#REF!</v>
      </c>
      <c r="AP20" s="63" t="e">
        <f t="shared" si="19"/>
        <v>#REF!</v>
      </c>
      <c r="AQ20" s="63" t="e">
        <f t="shared" si="19"/>
        <v>#REF!</v>
      </c>
      <c r="AR20" s="63" t="e">
        <f t="shared" si="19"/>
        <v>#REF!</v>
      </c>
      <c r="AS20" s="63" t="e">
        <f t="shared" si="19"/>
        <v>#REF!</v>
      </c>
    </row>
    <row r="21" spans="2:45" s="63" customFormat="1" ht="15.75" customHeight="1">
      <c r="B21" s="74">
        <v>13</v>
      </c>
      <c r="C21" s="195">
        <f t="shared" si="8"/>
        <v>1029906</v>
      </c>
      <c r="D21" s="195"/>
      <c r="E21" s="100"/>
      <c r="F21" s="100" t="s">
        <v>132</v>
      </c>
      <c r="G21" s="96" t="s">
        <v>34</v>
      </c>
      <c r="H21" s="197">
        <v>80.277000000000001</v>
      </c>
      <c r="I21" s="197"/>
      <c r="J21" s="66">
        <v>79.694000000000003</v>
      </c>
      <c r="K21" s="66">
        <f t="shared" si="14"/>
        <v>58.299999999999841</v>
      </c>
      <c r="L21" s="198">
        <f t="shared" si="1"/>
        <v>30897.18</v>
      </c>
      <c r="M21" s="198"/>
      <c r="N21" s="61">
        <f t="shared" si="9"/>
        <v>0.42</v>
      </c>
      <c r="O21" s="100"/>
      <c r="P21" s="25" t="s">
        <v>107</v>
      </c>
      <c r="Q21" s="55"/>
      <c r="R21" s="101">
        <v>80.637</v>
      </c>
      <c r="S21" s="209">
        <f t="shared" si="10"/>
        <v>18666</v>
      </c>
      <c r="T21" s="209"/>
      <c r="U21" s="201">
        <f t="shared" si="15"/>
        <v>35.999999999999943</v>
      </c>
      <c r="V21" s="201"/>
      <c r="W21" s="108" t="s">
        <v>117</v>
      </c>
      <c r="X21" s="108" t="s">
        <v>104</v>
      </c>
      <c r="Y21" s="108" t="s">
        <v>44</v>
      </c>
      <c r="Z21" s="64" t="s">
        <v>117</v>
      </c>
      <c r="AA21" s="108" t="s">
        <v>44</v>
      </c>
      <c r="AB21" s="108" t="s">
        <v>44</v>
      </c>
      <c r="AC21" s="63" t="s">
        <v>45</v>
      </c>
      <c r="AE21" s="63">
        <f t="shared" si="2"/>
        <v>80.277000000000001</v>
      </c>
      <c r="AF21" s="63" t="e">
        <f t="shared" si="18"/>
        <v>#REF!</v>
      </c>
      <c r="AG21" s="63" t="e">
        <f>#REF!-#REF!</f>
        <v>#REF!</v>
      </c>
      <c r="AH21" s="63">
        <f t="shared" si="3"/>
        <v>0.35999999999999943</v>
      </c>
      <c r="AI21" s="65" t="e">
        <f t="shared" si="4"/>
        <v>#REF!</v>
      </c>
      <c r="AJ21" s="63" t="e">
        <f t="shared" si="5"/>
        <v>#REF!</v>
      </c>
      <c r="AK21" s="63" t="e">
        <f t="shared" si="6"/>
        <v>#REF!</v>
      </c>
      <c r="AL21" s="63" t="e">
        <f t="shared" si="12"/>
        <v>#REF!</v>
      </c>
      <c r="AM21" s="63" t="e">
        <f t="shared" si="19"/>
        <v>#REF!</v>
      </c>
      <c r="AN21" s="63" t="e">
        <f t="shared" si="19"/>
        <v>#REF!</v>
      </c>
      <c r="AO21" s="63" t="e">
        <f t="shared" si="19"/>
        <v>#REF!</v>
      </c>
      <c r="AP21" s="63" t="e">
        <f t="shared" si="19"/>
        <v>#REF!</v>
      </c>
      <c r="AQ21" s="63" t="e">
        <f t="shared" si="19"/>
        <v>#REF!</v>
      </c>
      <c r="AR21" s="63" t="e">
        <f t="shared" si="19"/>
        <v>#REF!</v>
      </c>
      <c r="AS21" s="63" t="e">
        <f t="shared" si="19"/>
        <v>#REF!</v>
      </c>
    </row>
    <row r="22" spans="2:45" s="63" customFormat="1" ht="15.75" customHeight="1">
      <c r="B22" s="74">
        <v>14</v>
      </c>
      <c r="C22" s="195">
        <f t="shared" si="8"/>
        <v>1048572</v>
      </c>
      <c r="D22" s="195"/>
      <c r="E22" s="100"/>
      <c r="F22" s="100" t="s">
        <v>133</v>
      </c>
      <c r="G22" s="96" t="s">
        <v>34</v>
      </c>
      <c r="H22" s="197">
        <v>80.325000000000003</v>
      </c>
      <c r="I22" s="197"/>
      <c r="J22" s="66">
        <v>80.084999999999994</v>
      </c>
      <c r="K22" s="66">
        <f t="shared" si="14"/>
        <v>24.000000000000909</v>
      </c>
      <c r="L22" s="198">
        <f t="shared" si="1"/>
        <v>31457.16</v>
      </c>
      <c r="M22" s="198"/>
      <c r="N22" s="61">
        <f t="shared" si="9"/>
        <v>1.06</v>
      </c>
      <c r="O22" s="100"/>
      <c r="P22" s="25" t="s">
        <v>107</v>
      </c>
      <c r="Q22" s="55"/>
      <c r="R22" s="101">
        <v>80.513000000000005</v>
      </c>
      <c r="S22" s="209">
        <f t="shared" si="10"/>
        <v>24602</v>
      </c>
      <c r="T22" s="209"/>
      <c r="U22" s="201">
        <f t="shared" si="15"/>
        <v>18.800000000000239</v>
      </c>
      <c r="V22" s="201"/>
      <c r="W22" s="108" t="s">
        <v>117</v>
      </c>
      <c r="X22" s="108" t="s">
        <v>134</v>
      </c>
      <c r="Y22" s="108" t="s">
        <v>44</v>
      </c>
      <c r="Z22" s="64" t="s">
        <v>44</v>
      </c>
      <c r="AA22" s="108" t="s">
        <v>44</v>
      </c>
      <c r="AB22" s="108" t="s">
        <v>44</v>
      </c>
      <c r="AC22" s="63" t="s">
        <v>45</v>
      </c>
      <c r="AE22" s="63">
        <f t="shared" si="2"/>
        <v>80.325000000000003</v>
      </c>
      <c r="AF22" s="63" t="e">
        <f t="shared" si="18"/>
        <v>#REF!</v>
      </c>
      <c r="AG22" s="63" t="e">
        <f>#REF!-#REF!</f>
        <v>#REF!</v>
      </c>
      <c r="AH22" s="63">
        <f t="shared" si="3"/>
        <v>0.18800000000000239</v>
      </c>
      <c r="AI22" s="65" t="e">
        <f t="shared" si="4"/>
        <v>#REF!</v>
      </c>
      <c r="AJ22" s="63" t="e">
        <f t="shared" si="5"/>
        <v>#REF!</v>
      </c>
      <c r="AK22" s="63" t="e">
        <f t="shared" si="6"/>
        <v>#REF!</v>
      </c>
      <c r="AL22" s="63" t="e">
        <f t="shared" si="12"/>
        <v>#REF!</v>
      </c>
      <c r="AM22" s="63" t="e">
        <f t="shared" si="19"/>
        <v>#REF!</v>
      </c>
      <c r="AN22" s="63" t="e">
        <f t="shared" si="19"/>
        <v>#REF!</v>
      </c>
      <c r="AO22" s="63" t="e">
        <f t="shared" si="19"/>
        <v>#REF!</v>
      </c>
      <c r="AP22" s="63" t="e">
        <f t="shared" si="19"/>
        <v>#REF!</v>
      </c>
      <c r="AQ22" s="63" t="e">
        <f t="shared" si="19"/>
        <v>#REF!</v>
      </c>
      <c r="AR22" s="63" t="e">
        <f t="shared" si="19"/>
        <v>#REF!</v>
      </c>
      <c r="AS22" s="63" t="e">
        <f t="shared" si="19"/>
        <v>#REF!</v>
      </c>
    </row>
    <row r="23" spans="2:45" ht="15.75" customHeight="1">
      <c r="B23" s="74">
        <v>15</v>
      </c>
      <c r="C23" s="195">
        <f t="shared" si="8"/>
        <v>1073174</v>
      </c>
      <c r="D23" s="195"/>
      <c r="E23" s="100"/>
      <c r="F23" s="100" t="s">
        <v>135</v>
      </c>
      <c r="G23" s="96" t="s">
        <v>33</v>
      </c>
      <c r="H23" s="197">
        <v>80.936000000000007</v>
      </c>
      <c r="I23" s="197"/>
      <c r="J23" s="66">
        <v>81.257999999999996</v>
      </c>
      <c r="K23" s="66">
        <f t="shared" si="14"/>
        <v>32.199999999998852</v>
      </c>
      <c r="L23" s="198">
        <f t="shared" si="1"/>
        <v>32195.219999999998</v>
      </c>
      <c r="M23" s="198"/>
      <c r="N23" s="61">
        <f t="shared" si="9"/>
        <v>0.8</v>
      </c>
      <c r="O23" s="100"/>
      <c r="P23" s="25" t="s">
        <v>107</v>
      </c>
      <c r="Q23" s="55"/>
      <c r="R23" s="101">
        <v>80.736000000000004</v>
      </c>
      <c r="S23" s="209">
        <f t="shared" si="10"/>
        <v>19753</v>
      </c>
      <c r="T23" s="209"/>
      <c r="U23" s="201">
        <f t="shared" si="15"/>
        <v>20.000000000000284</v>
      </c>
      <c r="V23" s="201"/>
      <c r="W23" s="108" t="s">
        <v>118</v>
      </c>
      <c r="X23" s="108" t="s">
        <v>118</v>
      </c>
      <c r="Y23" s="108" t="s">
        <v>118</v>
      </c>
      <c r="Z23" s="1" t="s">
        <v>118</v>
      </c>
      <c r="AA23" s="108" t="s">
        <v>117</v>
      </c>
      <c r="AB23" s="108" t="s">
        <v>118</v>
      </c>
      <c r="AC23" s="63" t="s">
        <v>44</v>
      </c>
      <c r="AD23" s="63"/>
      <c r="AE23" s="72">
        <f t="shared" si="2"/>
        <v>80.936000000000007</v>
      </c>
      <c r="AF23" s="63" t="e">
        <f t="shared" si="18"/>
        <v>#REF!</v>
      </c>
      <c r="AG23" s="72" t="e">
        <f>#REF!-#REF!</f>
        <v>#REF!</v>
      </c>
      <c r="AH23" s="72">
        <f t="shared" si="3"/>
        <v>0.20000000000000284</v>
      </c>
      <c r="AI23" s="59" t="e">
        <f t="shared" si="4"/>
        <v>#REF!</v>
      </c>
      <c r="AJ23" s="63" t="e">
        <f t="shared" si="5"/>
        <v>#REF!</v>
      </c>
      <c r="AK23" s="63" t="e">
        <f t="shared" si="6"/>
        <v>#REF!</v>
      </c>
      <c r="AL23" s="63" t="e">
        <f t="shared" si="12"/>
        <v>#REF!</v>
      </c>
      <c r="AM23" s="63" t="e">
        <f t="shared" si="19"/>
        <v>#REF!</v>
      </c>
      <c r="AN23" s="63" t="e">
        <f t="shared" si="19"/>
        <v>#REF!</v>
      </c>
      <c r="AO23" s="63" t="e">
        <f t="shared" si="19"/>
        <v>#REF!</v>
      </c>
      <c r="AP23" s="63" t="e">
        <f t="shared" si="19"/>
        <v>#REF!</v>
      </c>
      <c r="AQ23" s="63" t="e">
        <f t="shared" si="19"/>
        <v>#REF!</v>
      </c>
      <c r="AR23" s="63" t="e">
        <f t="shared" si="19"/>
        <v>#REF!</v>
      </c>
      <c r="AS23" s="63" t="e">
        <f t="shared" si="19"/>
        <v>#REF!</v>
      </c>
    </row>
    <row r="24" spans="2:45" ht="15.75" customHeight="1">
      <c r="B24" s="74">
        <v>16</v>
      </c>
      <c r="C24" s="195">
        <f t="shared" si="8"/>
        <v>1092927</v>
      </c>
      <c r="D24" s="195"/>
      <c r="E24" s="100"/>
      <c r="F24" s="100" t="s">
        <v>136</v>
      </c>
      <c r="G24" s="96" t="s">
        <v>34</v>
      </c>
      <c r="H24" s="197">
        <v>79.263999999999996</v>
      </c>
      <c r="I24" s="197"/>
      <c r="J24" s="103">
        <v>78.462999999999994</v>
      </c>
      <c r="K24" s="66">
        <f t="shared" si="14"/>
        <v>80.100000000000193</v>
      </c>
      <c r="L24" s="198">
        <f t="shared" si="1"/>
        <v>32787.81</v>
      </c>
      <c r="M24" s="198"/>
      <c r="N24" s="61">
        <f t="shared" si="9"/>
        <v>0.33</v>
      </c>
      <c r="O24" s="100"/>
      <c r="P24" s="25" t="s">
        <v>107</v>
      </c>
      <c r="Q24" s="55"/>
      <c r="R24" s="101">
        <v>78.462999999999994</v>
      </c>
      <c r="S24" s="209">
        <f t="shared" si="10"/>
        <v>-32633</v>
      </c>
      <c r="T24" s="209"/>
      <c r="U24" s="201">
        <f t="shared" si="15"/>
        <v>-80.100000000000193</v>
      </c>
      <c r="V24" s="201"/>
      <c r="W24" s="108" t="s">
        <v>137</v>
      </c>
      <c r="X24" s="108" t="s">
        <v>118</v>
      </c>
      <c r="Y24" s="108" t="s">
        <v>118</v>
      </c>
      <c r="Z24" s="1" t="s">
        <v>138</v>
      </c>
      <c r="AA24" s="108" t="s">
        <v>118</v>
      </c>
      <c r="AB24" s="108" t="s">
        <v>118</v>
      </c>
      <c r="AC24" s="63" t="s">
        <v>44</v>
      </c>
      <c r="AD24" s="63"/>
      <c r="AE24" s="72">
        <f t="shared" si="2"/>
        <v>79.263999999999996</v>
      </c>
      <c r="AF24" s="63" t="e">
        <f t="shared" si="18"/>
        <v>#REF!</v>
      </c>
      <c r="AG24" s="72" t="e">
        <f>#REF!-#REF!</f>
        <v>#REF!</v>
      </c>
      <c r="AH24" s="72">
        <f t="shared" si="3"/>
        <v>0.80100000000000193</v>
      </c>
      <c r="AI24" s="59" t="str">
        <f t="shared" si="4"/>
        <v>-</v>
      </c>
      <c r="AJ24" s="63" t="e">
        <f t="shared" si="5"/>
        <v>#REF!</v>
      </c>
      <c r="AK24" s="63" t="e">
        <f t="shared" si="6"/>
        <v>#REF!</v>
      </c>
      <c r="AL24" s="63" t="e">
        <f t="shared" si="12"/>
        <v>#REF!</v>
      </c>
      <c r="AM24" s="63" t="e">
        <f t="shared" si="19"/>
        <v>#REF!</v>
      </c>
      <c r="AN24" s="63" t="e">
        <f t="shared" si="19"/>
        <v>#REF!</v>
      </c>
      <c r="AO24" s="63" t="e">
        <f t="shared" si="19"/>
        <v>#REF!</v>
      </c>
      <c r="AP24" s="63" t="e">
        <f t="shared" si="19"/>
        <v>#REF!</v>
      </c>
      <c r="AQ24" s="63" t="e">
        <f t="shared" si="19"/>
        <v>#REF!</v>
      </c>
      <c r="AR24" s="63" t="e">
        <f t="shared" si="19"/>
        <v>#REF!</v>
      </c>
      <c r="AS24" s="63" t="e">
        <f t="shared" si="19"/>
        <v>#REF!</v>
      </c>
    </row>
    <row r="25" spans="2:45" ht="15.75" customHeight="1">
      <c r="B25" s="74">
        <v>17</v>
      </c>
      <c r="C25" s="195">
        <f t="shared" si="8"/>
        <v>1060294</v>
      </c>
      <c r="D25" s="195"/>
      <c r="E25" s="100"/>
      <c r="F25" s="100" t="s">
        <v>139</v>
      </c>
      <c r="G25" s="96" t="s">
        <v>34</v>
      </c>
      <c r="H25" s="197">
        <v>77.010999999999996</v>
      </c>
      <c r="I25" s="197"/>
      <c r="J25" s="66">
        <v>76.302999999999997</v>
      </c>
      <c r="K25" s="66">
        <f t="shared" si="14"/>
        <v>70.799999999999841</v>
      </c>
      <c r="L25" s="198">
        <f t="shared" si="1"/>
        <v>31808.82</v>
      </c>
      <c r="M25" s="198"/>
      <c r="N25" s="61">
        <f t="shared" si="9"/>
        <v>0.36</v>
      </c>
      <c r="O25" s="100"/>
      <c r="P25" s="25" t="s">
        <v>107</v>
      </c>
      <c r="Q25" s="55"/>
      <c r="R25" s="101">
        <v>76.302999999999997</v>
      </c>
      <c r="S25" s="209">
        <f t="shared" si="10"/>
        <v>-31466</v>
      </c>
      <c r="T25" s="209"/>
      <c r="U25" s="201">
        <f t="shared" si="15"/>
        <v>-70.799999999999841</v>
      </c>
      <c r="V25" s="201"/>
      <c r="W25" s="108" t="s">
        <v>140</v>
      </c>
      <c r="X25" s="108" t="s">
        <v>118</v>
      </c>
      <c r="Y25" s="108" t="s">
        <v>118</v>
      </c>
      <c r="Z25" s="1" t="s">
        <v>141</v>
      </c>
      <c r="AA25" s="108" t="s">
        <v>154</v>
      </c>
      <c r="AB25" s="108" t="s">
        <v>118</v>
      </c>
      <c r="AC25" s="63" t="s">
        <v>44</v>
      </c>
      <c r="AD25" s="63"/>
      <c r="AE25" s="72">
        <f t="shared" si="2"/>
        <v>77.010999999999996</v>
      </c>
      <c r="AF25" s="63" t="e">
        <f>ABS(AE25/AG25)</f>
        <v>#REF!</v>
      </c>
      <c r="AG25" s="72" t="e">
        <f>#REF!-#REF!</f>
        <v>#REF!</v>
      </c>
      <c r="AH25" s="72">
        <f t="shared" si="3"/>
        <v>0.70799999999999841</v>
      </c>
      <c r="AI25" s="59" t="str">
        <f t="shared" si="4"/>
        <v>-</v>
      </c>
      <c r="AJ25" s="63" t="e">
        <f t="shared" si="5"/>
        <v>#REF!</v>
      </c>
      <c r="AK25" s="63" t="e">
        <f t="shared" si="6"/>
        <v>#REF!</v>
      </c>
      <c r="AL25" s="63" t="e">
        <f t="shared" si="12"/>
        <v>#REF!</v>
      </c>
      <c r="AM25" s="63" t="e">
        <f t="shared" si="19"/>
        <v>#REF!</v>
      </c>
      <c r="AN25" s="63" t="e">
        <f t="shared" si="19"/>
        <v>#REF!</v>
      </c>
      <c r="AO25" s="63" t="e">
        <f t="shared" si="19"/>
        <v>#REF!</v>
      </c>
      <c r="AP25" s="63" t="e">
        <f t="shared" si="19"/>
        <v>#REF!</v>
      </c>
      <c r="AQ25" s="63" t="e">
        <f t="shared" si="19"/>
        <v>#REF!</v>
      </c>
      <c r="AR25" s="63" t="e">
        <f t="shared" si="19"/>
        <v>#REF!</v>
      </c>
      <c r="AS25" s="63" t="e">
        <f t="shared" si="19"/>
        <v>#REF!</v>
      </c>
    </row>
    <row r="26" spans="2:45" ht="15.75" customHeight="1">
      <c r="B26" s="74">
        <v>18</v>
      </c>
      <c r="C26" s="195">
        <f t="shared" si="8"/>
        <v>1028828</v>
      </c>
      <c r="D26" s="195"/>
      <c r="E26" s="100"/>
      <c r="F26" s="100" t="s">
        <v>142</v>
      </c>
      <c r="G26" s="96" t="s">
        <v>34</v>
      </c>
      <c r="H26" s="197">
        <v>76.8</v>
      </c>
      <c r="I26" s="197"/>
      <c r="J26" s="66">
        <v>76.48</v>
      </c>
      <c r="K26" s="66">
        <f t="shared" si="14"/>
        <v>31.999999999999318</v>
      </c>
      <c r="L26" s="198">
        <f t="shared" si="1"/>
        <v>30864.84</v>
      </c>
      <c r="M26" s="198"/>
      <c r="N26" s="61">
        <f t="shared" si="9"/>
        <v>0.78</v>
      </c>
      <c r="O26" s="100"/>
      <c r="P26" s="25" t="s">
        <v>107</v>
      </c>
      <c r="Q26" s="55"/>
      <c r="R26" s="101">
        <v>77.28</v>
      </c>
      <c r="S26" s="209">
        <f t="shared" si="10"/>
        <v>46222</v>
      </c>
      <c r="T26" s="209"/>
      <c r="U26" s="201">
        <f t="shared" si="15"/>
        <v>48.000000000000398</v>
      </c>
      <c r="V26" s="201"/>
      <c r="W26" s="108" t="s">
        <v>118</v>
      </c>
      <c r="X26" s="108" t="s">
        <v>118</v>
      </c>
      <c r="Y26" s="108" t="s">
        <v>118</v>
      </c>
      <c r="Z26" s="1" t="s">
        <v>117</v>
      </c>
      <c r="AA26" s="108" t="s">
        <v>118</v>
      </c>
      <c r="AB26" s="108" t="s">
        <v>143</v>
      </c>
      <c r="AC26" s="63" t="s">
        <v>45</v>
      </c>
      <c r="AD26" s="63"/>
      <c r="AE26" s="72">
        <f t="shared" si="2"/>
        <v>76.8</v>
      </c>
      <c r="AF26" s="63" t="e">
        <f t="shared" ref="AF26:AF28" si="20">ABS(AE26/AG26)</f>
        <v>#REF!</v>
      </c>
      <c r="AG26" s="72" t="e">
        <f>#REF!-#REF!</f>
        <v>#REF!</v>
      </c>
      <c r="AH26" s="72">
        <f t="shared" si="3"/>
        <v>0.48000000000000398</v>
      </c>
      <c r="AI26" s="59" t="e">
        <f t="shared" si="4"/>
        <v>#REF!</v>
      </c>
      <c r="AJ26" s="63" t="e">
        <f t="shared" si="5"/>
        <v>#REF!</v>
      </c>
      <c r="AK26" s="63" t="e">
        <f t="shared" si="6"/>
        <v>#REF!</v>
      </c>
      <c r="AL26" s="63" t="e">
        <f t="shared" si="12"/>
        <v>#REF!</v>
      </c>
      <c r="AM26" s="63" t="e">
        <f t="shared" si="19"/>
        <v>#REF!</v>
      </c>
      <c r="AN26" s="63" t="e">
        <f t="shared" si="19"/>
        <v>#REF!</v>
      </c>
      <c r="AO26" s="63" t="e">
        <f t="shared" si="19"/>
        <v>#REF!</v>
      </c>
      <c r="AP26" s="63" t="e">
        <f t="shared" si="19"/>
        <v>#REF!</v>
      </c>
      <c r="AQ26" s="63" t="e">
        <f t="shared" si="19"/>
        <v>#REF!</v>
      </c>
      <c r="AR26" s="63" t="e">
        <f t="shared" si="19"/>
        <v>#REF!</v>
      </c>
      <c r="AS26" s="63" t="e">
        <f t="shared" si="19"/>
        <v>#REF!</v>
      </c>
    </row>
    <row r="27" spans="2:45" ht="15.75" customHeight="1">
      <c r="B27" s="74">
        <v>19</v>
      </c>
      <c r="C27" s="195">
        <f t="shared" si="8"/>
        <v>1075050</v>
      </c>
      <c r="D27" s="195"/>
      <c r="E27" s="100"/>
      <c r="F27" s="100" t="s">
        <v>144</v>
      </c>
      <c r="G27" s="96" t="s">
        <v>33</v>
      </c>
      <c r="H27" s="197">
        <v>82.55</v>
      </c>
      <c r="I27" s="197"/>
      <c r="J27" s="66">
        <v>82.938000000000002</v>
      </c>
      <c r="K27" s="66">
        <f t="shared" si="14"/>
        <v>38.800000000000523</v>
      </c>
      <c r="L27" s="198">
        <f t="shared" si="1"/>
        <v>32251.5</v>
      </c>
      <c r="M27" s="198"/>
      <c r="N27" s="61">
        <f t="shared" si="9"/>
        <v>0.67</v>
      </c>
      <c r="O27" s="100"/>
      <c r="P27" s="25" t="s">
        <v>107</v>
      </c>
      <c r="Q27" s="55"/>
      <c r="R27" s="101">
        <v>82.938000000000002</v>
      </c>
      <c r="S27" s="209">
        <f t="shared" si="10"/>
        <v>-32093</v>
      </c>
      <c r="T27" s="209"/>
      <c r="U27" s="201">
        <f t="shared" si="15"/>
        <v>-38.800000000000523</v>
      </c>
      <c r="V27" s="201"/>
      <c r="W27" s="108" t="s">
        <v>137</v>
      </c>
      <c r="X27" s="108" t="s">
        <v>117</v>
      </c>
      <c r="Y27" s="108" t="s">
        <v>118</v>
      </c>
      <c r="Z27" s="1" t="s">
        <v>118</v>
      </c>
      <c r="AA27" s="108" t="s">
        <v>118</v>
      </c>
      <c r="AB27" s="108" t="s">
        <v>118</v>
      </c>
      <c r="AC27" s="63" t="s">
        <v>46</v>
      </c>
      <c r="AD27" s="63"/>
      <c r="AE27" s="72">
        <f t="shared" si="2"/>
        <v>82.55</v>
      </c>
      <c r="AF27" s="63" t="e">
        <f t="shared" si="20"/>
        <v>#REF!</v>
      </c>
      <c r="AG27" s="72" t="e">
        <f>#REF!-#REF!</f>
        <v>#REF!</v>
      </c>
      <c r="AH27" s="72">
        <f t="shared" si="3"/>
        <v>0.38800000000000523</v>
      </c>
      <c r="AI27" s="59" t="str">
        <f t="shared" si="4"/>
        <v>-</v>
      </c>
      <c r="AJ27" s="63" t="e">
        <f t="shared" si="5"/>
        <v>#REF!</v>
      </c>
      <c r="AK27" s="63" t="e">
        <f t="shared" si="6"/>
        <v>#REF!</v>
      </c>
      <c r="AL27" s="63" t="e">
        <f t="shared" si="12"/>
        <v>#REF!</v>
      </c>
      <c r="AM27" s="63" t="e">
        <f t="shared" si="19"/>
        <v>#REF!</v>
      </c>
      <c r="AN27" s="63" t="e">
        <f t="shared" si="19"/>
        <v>#REF!</v>
      </c>
      <c r="AO27" s="63" t="e">
        <f t="shared" si="19"/>
        <v>#REF!</v>
      </c>
      <c r="AP27" s="63" t="e">
        <f t="shared" si="19"/>
        <v>#REF!</v>
      </c>
      <c r="AQ27" s="63" t="e">
        <f t="shared" si="19"/>
        <v>#REF!</v>
      </c>
      <c r="AR27" s="63" t="e">
        <f t="shared" si="19"/>
        <v>#REF!</v>
      </c>
      <c r="AS27" s="63" t="e">
        <f t="shared" si="19"/>
        <v>#REF!</v>
      </c>
    </row>
    <row r="28" spans="2:45" ht="15.75" customHeight="1">
      <c r="B28" s="74">
        <v>20</v>
      </c>
      <c r="C28" s="195">
        <f t="shared" si="8"/>
        <v>1042957</v>
      </c>
      <c r="D28" s="195"/>
      <c r="E28" s="100"/>
      <c r="F28" s="100" t="s">
        <v>145</v>
      </c>
      <c r="G28" s="96" t="s">
        <v>33</v>
      </c>
      <c r="H28" s="197">
        <v>79.102999999999994</v>
      </c>
      <c r="I28" s="197"/>
      <c r="J28" s="66">
        <v>79.745000000000005</v>
      </c>
      <c r="K28" s="66">
        <f t="shared" si="14"/>
        <v>64.200000000001012</v>
      </c>
      <c r="L28" s="198">
        <f t="shared" si="1"/>
        <v>31288.71</v>
      </c>
      <c r="M28" s="198"/>
      <c r="N28" s="61">
        <f t="shared" si="9"/>
        <v>0.39</v>
      </c>
      <c r="O28" s="100"/>
      <c r="P28" s="25" t="s">
        <v>107</v>
      </c>
      <c r="Q28" s="55"/>
      <c r="R28" s="101">
        <v>78.683999999999997</v>
      </c>
      <c r="S28" s="209">
        <f>IF(P28="","",ROUNDDOWN((IF(G28="売",H28-R28,R28-H28))*N28*10000000/81,0))</f>
        <v>20174</v>
      </c>
      <c r="T28" s="209"/>
      <c r="U28" s="201">
        <f t="shared" si="15"/>
        <v>41.899999999999693</v>
      </c>
      <c r="V28" s="201"/>
      <c r="W28" s="108" t="s">
        <v>118</v>
      </c>
      <c r="X28" s="108" t="s">
        <v>123</v>
      </c>
      <c r="Y28" s="108" t="s">
        <v>118</v>
      </c>
      <c r="Z28" s="1" t="s">
        <v>118</v>
      </c>
      <c r="AA28" s="108" t="s">
        <v>118</v>
      </c>
      <c r="AB28" s="108" t="s">
        <v>118</v>
      </c>
      <c r="AC28" s="63" t="s">
        <v>44</v>
      </c>
      <c r="AD28" s="63"/>
      <c r="AE28" s="72">
        <f t="shared" si="2"/>
        <v>79.102999999999994</v>
      </c>
      <c r="AF28" s="63" t="e">
        <f t="shared" si="20"/>
        <v>#REF!</v>
      </c>
      <c r="AG28" s="72" t="e">
        <f>#REF!-#REF!</f>
        <v>#REF!</v>
      </c>
      <c r="AH28" s="72">
        <f t="shared" si="3"/>
        <v>0.41899999999999693</v>
      </c>
      <c r="AI28" s="59" t="e">
        <f t="shared" si="4"/>
        <v>#REF!</v>
      </c>
      <c r="AJ28" s="63" t="e">
        <f t="shared" si="5"/>
        <v>#REF!</v>
      </c>
      <c r="AK28" s="63" t="e">
        <f t="shared" si="6"/>
        <v>#REF!</v>
      </c>
      <c r="AL28" s="63" t="e">
        <f t="shared" si="12"/>
        <v>#REF!</v>
      </c>
      <c r="AM28" s="63" t="e">
        <f t="shared" si="19"/>
        <v>#REF!</v>
      </c>
      <c r="AN28" s="63" t="e">
        <f t="shared" si="19"/>
        <v>#REF!</v>
      </c>
      <c r="AO28" s="63" t="e">
        <f t="shared" si="19"/>
        <v>#REF!</v>
      </c>
      <c r="AP28" s="63" t="e">
        <f t="shared" si="19"/>
        <v>#REF!</v>
      </c>
      <c r="AQ28" s="63" t="e">
        <f t="shared" si="19"/>
        <v>#REF!</v>
      </c>
      <c r="AR28" s="63" t="e">
        <f t="shared" si="19"/>
        <v>#REF!</v>
      </c>
      <c r="AS28" s="63" t="e">
        <f t="shared" si="19"/>
        <v>#REF!</v>
      </c>
    </row>
    <row r="29" spans="2:45" ht="15.75" customHeight="1">
      <c r="B29" s="74">
        <v>21</v>
      </c>
      <c r="C29" s="195">
        <f t="shared" si="8"/>
        <v>1063131</v>
      </c>
      <c r="D29" s="195"/>
      <c r="E29" s="100"/>
      <c r="F29" s="100" t="s">
        <v>146</v>
      </c>
      <c r="G29" s="96" t="s">
        <v>34</v>
      </c>
      <c r="H29" s="197">
        <v>78.47</v>
      </c>
      <c r="I29" s="197"/>
      <c r="J29" s="66">
        <v>77.930000000000007</v>
      </c>
      <c r="K29" s="66">
        <f t="shared" si="14"/>
        <v>53.999999999999204</v>
      </c>
      <c r="L29" s="198">
        <f t="shared" si="1"/>
        <v>31893.93</v>
      </c>
      <c r="M29" s="198"/>
      <c r="N29" s="61">
        <f t="shared" si="9"/>
        <v>0.47</v>
      </c>
      <c r="O29" s="100"/>
      <c r="P29" s="25" t="s">
        <v>107</v>
      </c>
      <c r="Q29" s="55"/>
      <c r="R29" s="101">
        <v>77.930000000000007</v>
      </c>
      <c r="S29" s="209">
        <f t="shared" si="10"/>
        <v>-31333</v>
      </c>
      <c r="T29" s="209"/>
      <c r="U29" s="201">
        <f t="shared" si="15"/>
        <v>-53.999999999999204</v>
      </c>
      <c r="V29" s="201"/>
      <c r="W29" s="108" t="s">
        <v>147</v>
      </c>
      <c r="X29" s="108" t="s">
        <v>148</v>
      </c>
      <c r="Y29" s="108" t="s">
        <v>148</v>
      </c>
      <c r="Z29" s="108" t="s">
        <v>148</v>
      </c>
      <c r="AA29" s="108" t="s">
        <v>148</v>
      </c>
      <c r="AB29" s="108" t="s">
        <v>148</v>
      </c>
      <c r="AC29" s="63" t="s">
        <v>46</v>
      </c>
      <c r="AD29" s="63"/>
      <c r="AE29" s="72">
        <f t="shared" si="2"/>
        <v>78.47</v>
      </c>
      <c r="AF29" s="63" t="e">
        <f>ABS(AE29/AG29)</f>
        <v>#REF!</v>
      </c>
      <c r="AG29" s="72" t="e">
        <f>#REF!-#REF!</f>
        <v>#REF!</v>
      </c>
      <c r="AH29" s="72">
        <f t="shared" si="3"/>
        <v>0.53999999999999204</v>
      </c>
      <c r="AI29" s="59" t="str">
        <f t="shared" si="4"/>
        <v>-</v>
      </c>
      <c r="AJ29" s="63" t="e">
        <f t="shared" si="5"/>
        <v>#REF!</v>
      </c>
      <c r="AK29" s="63" t="e">
        <f t="shared" si="6"/>
        <v>#REF!</v>
      </c>
      <c r="AL29" s="63" t="e">
        <f t="shared" si="12"/>
        <v>#REF!</v>
      </c>
      <c r="AM29" s="63" t="e">
        <f t="shared" si="19"/>
        <v>#REF!</v>
      </c>
      <c r="AN29" s="63" t="e">
        <f t="shared" si="19"/>
        <v>#REF!</v>
      </c>
      <c r="AO29" s="63" t="e">
        <f t="shared" si="19"/>
        <v>#REF!</v>
      </c>
      <c r="AP29" s="63" t="e">
        <f t="shared" si="19"/>
        <v>#REF!</v>
      </c>
      <c r="AQ29" s="63" t="e">
        <f t="shared" si="19"/>
        <v>#REF!</v>
      </c>
      <c r="AR29" s="63" t="e">
        <f t="shared" si="19"/>
        <v>#REF!</v>
      </c>
      <c r="AS29" s="63" t="e">
        <f t="shared" si="19"/>
        <v>#REF!</v>
      </c>
    </row>
    <row r="30" spans="2:45" ht="15.75" customHeight="1">
      <c r="B30" s="74">
        <v>22</v>
      </c>
      <c r="C30" s="195">
        <f t="shared" si="8"/>
        <v>1031798</v>
      </c>
      <c r="D30" s="195"/>
      <c r="E30" s="100"/>
      <c r="F30" s="100" t="s">
        <v>149</v>
      </c>
      <c r="G30" s="96" t="s">
        <v>33</v>
      </c>
      <c r="H30" s="197">
        <v>79.31</v>
      </c>
      <c r="I30" s="197"/>
      <c r="J30" s="66">
        <v>79.5</v>
      </c>
      <c r="K30" s="66">
        <f t="shared" si="14"/>
        <v>18.999999999999773</v>
      </c>
      <c r="L30" s="198">
        <f t="shared" si="1"/>
        <v>30953.94</v>
      </c>
      <c r="M30" s="198"/>
      <c r="N30" s="61">
        <f t="shared" si="9"/>
        <v>1.31</v>
      </c>
      <c r="O30" s="100"/>
      <c r="P30" s="25" t="s">
        <v>107</v>
      </c>
      <c r="Q30" s="55"/>
      <c r="R30" s="101">
        <v>79.5</v>
      </c>
      <c r="S30" s="209">
        <f t="shared" si="10"/>
        <v>-30728</v>
      </c>
      <c r="T30" s="209"/>
      <c r="U30" s="201">
        <f t="shared" si="15"/>
        <v>-18.999999999999773</v>
      </c>
      <c r="V30" s="201"/>
      <c r="W30" s="108" t="s">
        <v>150</v>
      </c>
      <c r="X30" s="108" t="s">
        <v>151</v>
      </c>
      <c r="Y30" s="108" t="s">
        <v>152</v>
      </c>
      <c r="Z30" s="1" t="s">
        <v>153</v>
      </c>
      <c r="AA30" s="108" t="s">
        <v>152</v>
      </c>
      <c r="AB30" s="108" t="s">
        <v>152</v>
      </c>
      <c r="AC30" s="63" t="s">
        <v>44</v>
      </c>
      <c r="AD30" s="63"/>
      <c r="AE30" s="72">
        <f t="shared" si="2"/>
        <v>79.31</v>
      </c>
      <c r="AF30" s="63" t="e">
        <f t="shared" ref="AF30:AF59" si="21">ABS(AE30/AG30)</f>
        <v>#REF!</v>
      </c>
      <c r="AG30" s="72" t="e">
        <f>#REF!-#REF!</f>
        <v>#REF!</v>
      </c>
      <c r="AH30" s="72">
        <f t="shared" si="3"/>
        <v>0.18999999999999773</v>
      </c>
      <c r="AI30" s="59" t="str">
        <f t="shared" si="4"/>
        <v>-</v>
      </c>
      <c r="AJ30" s="63" t="e">
        <f t="shared" si="5"/>
        <v>#REF!</v>
      </c>
      <c r="AK30" s="63" t="e">
        <f t="shared" si="6"/>
        <v>#REF!</v>
      </c>
      <c r="AL30" s="63" t="e">
        <f t="shared" si="12"/>
        <v>#REF!</v>
      </c>
      <c r="AM30" s="63" t="e">
        <f t="shared" ref="AM30:AS39" si="22">IF($AF30&gt;=AM$8,$L30*AM$8,$S30*1)</f>
        <v>#REF!</v>
      </c>
      <c r="AN30" s="63" t="e">
        <f t="shared" si="22"/>
        <v>#REF!</v>
      </c>
      <c r="AO30" s="63" t="e">
        <f t="shared" si="22"/>
        <v>#REF!</v>
      </c>
      <c r="AP30" s="63" t="e">
        <f t="shared" si="22"/>
        <v>#REF!</v>
      </c>
      <c r="AQ30" s="63" t="e">
        <f t="shared" si="22"/>
        <v>#REF!</v>
      </c>
      <c r="AR30" s="63" t="e">
        <f t="shared" si="22"/>
        <v>#REF!</v>
      </c>
      <c r="AS30" s="63" t="e">
        <f t="shared" si="22"/>
        <v>#REF!</v>
      </c>
    </row>
    <row r="31" spans="2:45" ht="15.75" customHeight="1">
      <c r="B31" s="113">
        <v>23</v>
      </c>
      <c r="C31" s="195">
        <f t="shared" si="8"/>
        <v>1001070</v>
      </c>
      <c r="D31" s="195"/>
      <c r="E31" s="100"/>
      <c r="F31" s="100" t="s">
        <v>155</v>
      </c>
      <c r="G31" s="96" t="s">
        <v>34</v>
      </c>
      <c r="H31" s="197">
        <v>78.040000000000006</v>
      </c>
      <c r="I31" s="197"/>
      <c r="J31" s="66">
        <v>77.78</v>
      </c>
      <c r="K31" s="66">
        <f t="shared" si="14"/>
        <v>26.000000000000512</v>
      </c>
      <c r="L31" s="198">
        <f t="shared" si="1"/>
        <v>30032.1</v>
      </c>
      <c r="M31" s="198"/>
      <c r="N31" s="61">
        <f t="shared" si="9"/>
        <v>0.93</v>
      </c>
      <c r="O31" s="100"/>
      <c r="P31" s="25" t="s">
        <v>107</v>
      </c>
      <c r="Q31" s="55"/>
      <c r="R31" s="101">
        <v>78.536000000000001</v>
      </c>
      <c r="S31" s="209">
        <f t="shared" si="10"/>
        <v>56948</v>
      </c>
      <c r="T31" s="209"/>
      <c r="U31" s="201">
        <f t="shared" si="15"/>
        <v>49.599999999999511</v>
      </c>
      <c r="V31" s="201"/>
      <c r="W31" s="108" t="s">
        <v>152</v>
      </c>
      <c r="X31" s="108" t="s">
        <v>152</v>
      </c>
      <c r="Y31" s="108" t="s">
        <v>152</v>
      </c>
      <c r="Z31" s="1" t="s">
        <v>150</v>
      </c>
      <c r="AA31" s="108" t="s">
        <v>152</v>
      </c>
      <c r="AB31" s="108" t="s">
        <v>152</v>
      </c>
      <c r="AC31" s="63" t="s">
        <v>45</v>
      </c>
      <c r="AD31" s="63"/>
      <c r="AE31" s="72">
        <f t="shared" si="2"/>
        <v>78.040000000000006</v>
      </c>
      <c r="AF31" s="63" t="e">
        <f t="shared" si="21"/>
        <v>#REF!</v>
      </c>
      <c r="AG31" s="72" t="e">
        <f>#REF!-#REF!</f>
        <v>#REF!</v>
      </c>
      <c r="AH31" s="72">
        <f t="shared" si="3"/>
        <v>0.49599999999999511</v>
      </c>
      <c r="AI31" s="59" t="e">
        <f t="shared" si="4"/>
        <v>#REF!</v>
      </c>
      <c r="AJ31" s="63" t="e">
        <f t="shared" si="5"/>
        <v>#REF!</v>
      </c>
      <c r="AK31" s="63" t="e">
        <f t="shared" si="6"/>
        <v>#REF!</v>
      </c>
      <c r="AL31" s="63" t="e">
        <f t="shared" si="12"/>
        <v>#REF!</v>
      </c>
      <c r="AM31" s="63" t="e">
        <f t="shared" si="22"/>
        <v>#REF!</v>
      </c>
      <c r="AN31" s="63" t="e">
        <f t="shared" si="22"/>
        <v>#REF!</v>
      </c>
      <c r="AO31" s="63" t="e">
        <f t="shared" si="22"/>
        <v>#REF!</v>
      </c>
      <c r="AP31" s="63" t="e">
        <f t="shared" si="22"/>
        <v>#REF!</v>
      </c>
      <c r="AQ31" s="63" t="e">
        <f t="shared" si="22"/>
        <v>#REF!</v>
      </c>
      <c r="AR31" s="63" t="e">
        <f t="shared" si="22"/>
        <v>#REF!</v>
      </c>
      <c r="AS31" s="63" t="e">
        <f t="shared" si="22"/>
        <v>#REF!</v>
      </c>
    </row>
    <row r="32" spans="2:45" ht="15.75" customHeight="1">
      <c r="B32" s="113">
        <v>24</v>
      </c>
      <c r="C32" s="195">
        <f t="shared" si="8"/>
        <v>1058018</v>
      </c>
      <c r="D32" s="195"/>
      <c r="E32" s="100"/>
      <c r="F32" s="100" t="s">
        <v>156</v>
      </c>
      <c r="G32" s="96" t="s">
        <v>33</v>
      </c>
      <c r="H32" s="197">
        <v>79.489999999999995</v>
      </c>
      <c r="I32" s="197"/>
      <c r="J32" s="66">
        <v>79.760000000000005</v>
      </c>
      <c r="K32" s="66">
        <f t="shared" si="14"/>
        <v>27.000000000001023</v>
      </c>
      <c r="L32" s="198">
        <f t="shared" si="1"/>
        <v>31740.539999999997</v>
      </c>
      <c r="M32" s="198"/>
      <c r="N32" s="61">
        <f t="shared" si="9"/>
        <v>0.95</v>
      </c>
      <c r="O32" s="100"/>
      <c r="P32" s="25" t="s">
        <v>106</v>
      </c>
      <c r="Q32" s="55"/>
      <c r="R32" s="101">
        <v>79.760000000000005</v>
      </c>
      <c r="S32" s="209">
        <f t="shared" si="10"/>
        <v>-31666</v>
      </c>
      <c r="T32" s="209"/>
      <c r="U32" s="201">
        <f t="shared" si="15"/>
        <v>-27.000000000001023</v>
      </c>
      <c r="V32" s="201"/>
      <c r="W32" s="108" t="s">
        <v>152</v>
      </c>
      <c r="X32" s="108" t="s">
        <v>150</v>
      </c>
      <c r="Y32" s="108" t="s">
        <v>152</v>
      </c>
      <c r="Z32" s="1" t="s">
        <v>150</v>
      </c>
      <c r="AA32" s="108" t="s">
        <v>152</v>
      </c>
      <c r="AB32" s="108" t="s">
        <v>152</v>
      </c>
      <c r="AC32" s="63" t="s">
        <v>45</v>
      </c>
      <c r="AD32" s="63"/>
      <c r="AE32" s="72">
        <f t="shared" si="2"/>
        <v>79.489999999999995</v>
      </c>
      <c r="AF32" s="63" t="e">
        <f t="shared" si="21"/>
        <v>#REF!</v>
      </c>
      <c r="AG32" s="72" t="e">
        <f>#REF!-#REF!</f>
        <v>#REF!</v>
      </c>
      <c r="AH32" s="72">
        <f t="shared" si="3"/>
        <v>0.27000000000001023</v>
      </c>
      <c r="AI32" s="59" t="str">
        <f t="shared" si="4"/>
        <v>-</v>
      </c>
      <c r="AJ32" s="63" t="e">
        <f t="shared" si="5"/>
        <v>#REF!</v>
      </c>
      <c r="AK32" s="63" t="e">
        <f t="shared" si="6"/>
        <v>#REF!</v>
      </c>
      <c r="AL32" s="63" t="e">
        <f t="shared" si="12"/>
        <v>#REF!</v>
      </c>
      <c r="AM32" s="63" t="e">
        <f t="shared" si="22"/>
        <v>#REF!</v>
      </c>
      <c r="AN32" s="63" t="e">
        <f t="shared" si="22"/>
        <v>#REF!</v>
      </c>
      <c r="AO32" s="63" t="e">
        <f t="shared" si="22"/>
        <v>#REF!</v>
      </c>
      <c r="AP32" s="63" t="e">
        <f t="shared" si="22"/>
        <v>#REF!</v>
      </c>
      <c r="AQ32" s="63" t="e">
        <f t="shared" si="22"/>
        <v>#REF!</v>
      </c>
      <c r="AR32" s="63" t="e">
        <f t="shared" si="22"/>
        <v>#REF!</v>
      </c>
      <c r="AS32" s="63" t="e">
        <f t="shared" si="22"/>
        <v>#REF!</v>
      </c>
    </row>
    <row r="33" spans="2:45" ht="15.75" customHeight="1">
      <c r="B33" s="113">
        <v>25</v>
      </c>
      <c r="C33" s="195">
        <f t="shared" si="8"/>
        <v>1026352</v>
      </c>
      <c r="D33" s="195"/>
      <c r="E33" s="100"/>
      <c r="F33" s="100" t="s">
        <v>157</v>
      </c>
      <c r="G33" s="96" t="s">
        <v>33</v>
      </c>
      <c r="H33" s="197">
        <v>80.349999999999994</v>
      </c>
      <c r="I33" s="197"/>
      <c r="J33" s="66">
        <v>80.680000000000007</v>
      </c>
      <c r="K33" s="66">
        <f t="shared" si="14"/>
        <v>33.000000000001251</v>
      </c>
      <c r="L33" s="198">
        <f t="shared" si="1"/>
        <v>30790.559999999998</v>
      </c>
      <c r="M33" s="198"/>
      <c r="N33" s="61">
        <f t="shared" si="9"/>
        <v>0.75</v>
      </c>
      <c r="O33" s="100"/>
      <c r="P33" s="25" t="s">
        <v>106</v>
      </c>
      <c r="Q33" s="55"/>
      <c r="R33" s="101">
        <v>80.146000000000001</v>
      </c>
      <c r="S33" s="209">
        <f t="shared" si="10"/>
        <v>18888</v>
      </c>
      <c r="T33" s="209"/>
      <c r="U33" s="201">
        <f t="shared" si="15"/>
        <v>20.399999999999352</v>
      </c>
      <c r="V33" s="201"/>
      <c r="W33" s="108" t="s">
        <v>158</v>
      </c>
      <c r="X33" s="108" t="s">
        <v>159</v>
      </c>
      <c r="Y33" s="108" t="s">
        <v>159</v>
      </c>
      <c r="Z33" s="1" t="s">
        <v>159</v>
      </c>
      <c r="AA33" s="108" t="s">
        <v>159</v>
      </c>
      <c r="AB33" s="108" t="s">
        <v>159</v>
      </c>
      <c r="AC33" s="63" t="s">
        <v>44</v>
      </c>
      <c r="AD33" s="63"/>
      <c r="AE33" s="72">
        <f t="shared" si="2"/>
        <v>80.349999999999994</v>
      </c>
      <c r="AF33" s="63" t="e">
        <f t="shared" si="21"/>
        <v>#REF!</v>
      </c>
      <c r="AG33" s="72" t="e">
        <f>#REF!-#REF!</f>
        <v>#REF!</v>
      </c>
      <c r="AH33" s="72">
        <f t="shared" si="3"/>
        <v>0.20399999999999352</v>
      </c>
      <c r="AI33" s="59" t="e">
        <f t="shared" si="4"/>
        <v>#REF!</v>
      </c>
      <c r="AJ33" s="63" t="e">
        <f t="shared" si="5"/>
        <v>#REF!</v>
      </c>
      <c r="AK33" s="63" t="e">
        <f t="shared" si="6"/>
        <v>#REF!</v>
      </c>
      <c r="AL33" s="63" t="e">
        <f t="shared" si="12"/>
        <v>#REF!</v>
      </c>
      <c r="AM33" s="63" t="e">
        <f t="shared" si="22"/>
        <v>#REF!</v>
      </c>
      <c r="AN33" s="63" t="e">
        <f t="shared" si="22"/>
        <v>#REF!</v>
      </c>
      <c r="AO33" s="63" t="e">
        <f t="shared" si="22"/>
        <v>#REF!</v>
      </c>
      <c r="AP33" s="63" t="e">
        <f t="shared" si="22"/>
        <v>#REF!</v>
      </c>
      <c r="AQ33" s="63" t="e">
        <f t="shared" si="22"/>
        <v>#REF!</v>
      </c>
      <c r="AR33" s="63" t="e">
        <f t="shared" si="22"/>
        <v>#REF!</v>
      </c>
      <c r="AS33" s="63" t="e">
        <f t="shared" si="22"/>
        <v>#REF!</v>
      </c>
    </row>
    <row r="34" spans="2:45" ht="15.75" customHeight="1">
      <c r="B34" s="113">
        <v>26</v>
      </c>
      <c r="C34" s="195">
        <f t="shared" si="8"/>
        <v>1045240</v>
      </c>
      <c r="D34" s="195"/>
      <c r="E34" s="100"/>
      <c r="F34" s="100" t="s">
        <v>160</v>
      </c>
      <c r="G34" s="96" t="s">
        <v>34</v>
      </c>
      <c r="H34" s="197">
        <v>79.489999999999995</v>
      </c>
      <c r="I34" s="197"/>
      <c r="J34" s="66">
        <v>79.06</v>
      </c>
      <c r="K34" s="66">
        <f t="shared" si="14"/>
        <v>42.999999999999261</v>
      </c>
      <c r="L34" s="198">
        <f t="shared" si="1"/>
        <v>31357.199999999997</v>
      </c>
      <c r="M34" s="198"/>
      <c r="N34" s="61">
        <f t="shared" si="9"/>
        <v>0.59</v>
      </c>
      <c r="O34" s="100"/>
      <c r="P34" s="25" t="s">
        <v>106</v>
      </c>
      <c r="Q34" s="55"/>
      <c r="R34" s="101">
        <v>79.884</v>
      </c>
      <c r="S34" s="209">
        <f t="shared" si="10"/>
        <v>28698</v>
      </c>
      <c r="T34" s="209"/>
      <c r="U34" s="201">
        <f t="shared" si="15"/>
        <v>39.400000000000546</v>
      </c>
      <c r="V34" s="201"/>
      <c r="W34" s="108" t="s">
        <v>158</v>
      </c>
      <c r="X34" s="108" t="s">
        <v>159</v>
      </c>
      <c r="Y34" s="108" t="s">
        <v>159</v>
      </c>
      <c r="Z34" s="1" t="s">
        <v>159</v>
      </c>
      <c r="AA34" s="108" t="s">
        <v>159</v>
      </c>
      <c r="AB34" s="108" t="s">
        <v>161</v>
      </c>
      <c r="AC34" s="63" t="s">
        <v>93</v>
      </c>
      <c r="AD34" s="63"/>
      <c r="AE34" s="72">
        <f t="shared" si="2"/>
        <v>79.489999999999995</v>
      </c>
      <c r="AF34" s="63" t="e">
        <f t="shared" si="21"/>
        <v>#REF!</v>
      </c>
      <c r="AG34" s="72" t="e">
        <f>#REF!-#REF!</f>
        <v>#REF!</v>
      </c>
      <c r="AH34" s="72">
        <f t="shared" si="3"/>
        <v>0.39400000000000546</v>
      </c>
      <c r="AI34" s="59" t="e">
        <f t="shared" si="4"/>
        <v>#REF!</v>
      </c>
      <c r="AJ34" s="63" t="e">
        <f t="shared" si="5"/>
        <v>#REF!</v>
      </c>
      <c r="AK34" s="63" t="e">
        <f t="shared" si="6"/>
        <v>#REF!</v>
      </c>
      <c r="AL34" s="63" t="e">
        <f t="shared" si="12"/>
        <v>#REF!</v>
      </c>
      <c r="AM34" s="63" t="e">
        <f t="shared" si="22"/>
        <v>#REF!</v>
      </c>
      <c r="AN34" s="63" t="e">
        <f t="shared" si="22"/>
        <v>#REF!</v>
      </c>
      <c r="AO34" s="63" t="e">
        <f t="shared" si="22"/>
        <v>#REF!</v>
      </c>
      <c r="AP34" s="63" t="e">
        <f t="shared" si="22"/>
        <v>#REF!</v>
      </c>
      <c r="AQ34" s="63" t="e">
        <f t="shared" si="22"/>
        <v>#REF!</v>
      </c>
      <c r="AR34" s="63" t="e">
        <f t="shared" si="22"/>
        <v>#REF!</v>
      </c>
      <c r="AS34" s="63" t="e">
        <f t="shared" si="22"/>
        <v>#REF!</v>
      </c>
    </row>
    <row r="35" spans="2:45" ht="15.75" customHeight="1">
      <c r="B35" s="113">
        <v>27</v>
      </c>
      <c r="C35" s="195">
        <f t="shared" si="8"/>
        <v>1073938</v>
      </c>
      <c r="D35" s="195"/>
      <c r="E35" s="100" t="s">
        <v>163</v>
      </c>
      <c r="F35" s="100" t="s">
        <v>162</v>
      </c>
      <c r="G35" s="96" t="s">
        <v>33</v>
      </c>
      <c r="H35" s="197">
        <v>81.91</v>
      </c>
      <c r="I35" s="197"/>
      <c r="J35" s="66">
        <v>82.84</v>
      </c>
      <c r="K35" s="66">
        <f t="shared" si="14"/>
        <v>93.000000000000682</v>
      </c>
      <c r="L35" s="198">
        <f t="shared" si="1"/>
        <v>32218.14</v>
      </c>
      <c r="M35" s="198"/>
      <c r="N35" s="61">
        <f t="shared" si="9"/>
        <v>0.28000000000000003</v>
      </c>
      <c r="O35" s="100"/>
      <c r="P35" s="25" t="s">
        <v>106</v>
      </c>
      <c r="Q35" s="55"/>
      <c r="R35" s="101">
        <v>82.84</v>
      </c>
      <c r="S35" s="199">
        <f t="shared" ref="S35" si="23">IF(P35="","",ROUNDDOWN((IF(G35="売",H35-R35,R35-H35))*N35*10000000/81,0))</f>
        <v>-32148</v>
      </c>
      <c r="T35" s="200"/>
      <c r="U35" s="201">
        <f t="shared" si="15"/>
        <v>-93.000000000000682</v>
      </c>
      <c r="V35" s="201"/>
      <c r="W35" s="108" t="s">
        <v>159</v>
      </c>
      <c r="X35" s="108" t="s">
        <v>159</v>
      </c>
      <c r="Y35" s="108" t="s">
        <v>159</v>
      </c>
      <c r="Z35" s="1" t="s">
        <v>159</v>
      </c>
      <c r="AA35" s="108" t="s">
        <v>159</v>
      </c>
      <c r="AB35" s="108" t="s">
        <v>159</v>
      </c>
      <c r="AC35" s="63" t="s">
        <v>46</v>
      </c>
      <c r="AD35" s="63"/>
      <c r="AE35" s="72">
        <f t="shared" si="2"/>
        <v>81.91</v>
      </c>
      <c r="AF35" s="63" t="e">
        <f t="shared" si="21"/>
        <v>#REF!</v>
      </c>
      <c r="AG35" s="72" t="e">
        <f>#REF!-#REF!</f>
        <v>#REF!</v>
      </c>
      <c r="AH35" s="72">
        <f t="shared" si="3"/>
        <v>0.93000000000000682</v>
      </c>
      <c r="AI35" s="59" t="str">
        <f t="shared" si="4"/>
        <v>-</v>
      </c>
      <c r="AJ35" s="63" t="e">
        <f t="shared" si="5"/>
        <v>#REF!</v>
      </c>
      <c r="AK35" s="63" t="e">
        <f t="shared" si="6"/>
        <v>#REF!</v>
      </c>
      <c r="AL35" s="63" t="e">
        <f t="shared" si="12"/>
        <v>#REF!</v>
      </c>
      <c r="AM35" s="63" t="e">
        <f t="shared" si="22"/>
        <v>#REF!</v>
      </c>
      <c r="AN35" s="63" t="e">
        <f t="shared" si="22"/>
        <v>#REF!</v>
      </c>
      <c r="AO35" s="63" t="e">
        <f t="shared" si="22"/>
        <v>#REF!</v>
      </c>
      <c r="AP35" s="63" t="e">
        <f t="shared" si="22"/>
        <v>#REF!</v>
      </c>
      <c r="AQ35" s="63" t="e">
        <f t="shared" si="22"/>
        <v>#REF!</v>
      </c>
      <c r="AR35" s="63" t="e">
        <f t="shared" si="22"/>
        <v>#REF!</v>
      </c>
      <c r="AS35" s="63" t="e">
        <f t="shared" si="22"/>
        <v>#REF!</v>
      </c>
    </row>
    <row r="36" spans="2:45" ht="15.75" customHeight="1">
      <c r="B36" s="113">
        <v>28</v>
      </c>
      <c r="C36" s="196">
        <f t="shared" si="8"/>
        <v>1041790</v>
      </c>
      <c r="D36" s="210"/>
      <c r="E36" s="100" t="s">
        <v>164</v>
      </c>
      <c r="F36" s="100" t="s">
        <v>165</v>
      </c>
      <c r="G36" s="96" t="s">
        <v>33</v>
      </c>
      <c r="H36" s="203">
        <v>95.447999999999993</v>
      </c>
      <c r="I36" s="204"/>
      <c r="J36" s="66">
        <v>96.269000000000005</v>
      </c>
      <c r="K36" s="66">
        <f>ABS((J36-H36)*100)</f>
        <v>82.100000000001216</v>
      </c>
      <c r="L36" s="205">
        <f t="shared" si="1"/>
        <v>31253.699999999997</v>
      </c>
      <c r="M36" s="206"/>
      <c r="N36" s="61">
        <f>IF(K36="","",ROUNDDOWN(L36/(K36/81)/100000,2))</f>
        <v>0.3</v>
      </c>
      <c r="O36" s="100"/>
      <c r="P36" s="25" t="s">
        <v>106</v>
      </c>
      <c r="Q36" s="55"/>
      <c r="R36" s="101">
        <v>96.671999999999997</v>
      </c>
      <c r="S36" s="199">
        <f t="shared" si="10"/>
        <v>-45333</v>
      </c>
      <c r="T36" s="200"/>
      <c r="U36" s="207">
        <f t="shared" si="15"/>
        <v>-82.100000000001216</v>
      </c>
      <c r="V36" s="208"/>
      <c r="W36" s="108" t="s">
        <v>159</v>
      </c>
      <c r="X36" s="108" t="s">
        <v>158</v>
      </c>
      <c r="Y36" s="108" t="s">
        <v>159</v>
      </c>
      <c r="Z36" s="1" t="s">
        <v>159</v>
      </c>
      <c r="AA36" s="108" t="s">
        <v>159</v>
      </c>
      <c r="AB36" s="108" t="s">
        <v>166</v>
      </c>
      <c r="AC36" s="63" t="s">
        <v>44</v>
      </c>
      <c r="AD36" s="63"/>
      <c r="AE36" s="72">
        <f t="shared" si="2"/>
        <v>95.447999999999993</v>
      </c>
      <c r="AF36" s="63" t="e">
        <f t="shared" si="21"/>
        <v>#REF!</v>
      </c>
      <c r="AG36" s="72" t="e">
        <f>#REF!-#REF!</f>
        <v>#REF!</v>
      </c>
      <c r="AH36" s="72">
        <f t="shared" si="3"/>
        <v>1.2240000000000038</v>
      </c>
      <c r="AI36" s="59" t="str">
        <f t="shared" si="4"/>
        <v>-</v>
      </c>
      <c r="AJ36" s="63" t="e">
        <f t="shared" si="5"/>
        <v>#REF!</v>
      </c>
      <c r="AK36" s="63" t="e">
        <f t="shared" si="6"/>
        <v>#REF!</v>
      </c>
      <c r="AL36" s="63" t="e">
        <f t="shared" si="12"/>
        <v>#REF!</v>
      </c>
      <c r="AM36" s="63" t="e">
        <f t="shared" si="22"/>
        <v>#REF!</v>
      </c>
      <c r="AN36" s="63" t="e">
        <f t="shared" si="22"/>
        <v>#REF!</v>
      </c>
      <c r="AO36" s="63" t="e">
        <f t="shared" si="22"/>
        <v>#REF!</v>
      </c>
      <c r="AP36" s="63" t="e">
        <f t="shared" si="22"/>
        <v>#REF!</v>
      </c>
      <c r="AQ36" s="63" t="e">
        <f t="shared" si="22"/>
        <v>#REF!</v>
      </c>
      <c r="AR36" s="63" t="e">
        <f t="shared" si="22"/>
        <v>#REF!</v>
      </c>
      <c r="AS36" s="63" t="e">
        <f t="shared" si="22"/>
        <v>#REF!</v>
      </c>
    </row>
    <row r="37" spans="2:45" ht="15.75" customHeight="1">
      <c r="B37" s="113">
        <v>29</v>
      </c>
      <c r="C37" s="196">
        <f t="shared" si="8"/>
        <v>996457</v>
      </c>
      <c r="D37" s="210"/>
      <c r="E37" s="100" t="s">
        <v>164</v>
      </c>
      <c r="F37" s="100" t="s">
        <v>167</v>
      </c>
      <c r="G37" s="96" t="s">
        <v>33</v>
      </c>
      <c r="H37" s="203">
        <v>99.784000000000006</v>
      </c>
      <c r="I37" s="204"/>
      <c r="J37" s="115">
        <v>101.214</v>
      </c>
      <c r="K37" s="66">
        <f>ABS((J37-H37)*100)</f>
        <v>142.99999999999926</v>
      </c>
      <c r="L37" s="205">
        <f t="shared" si="1"/>
        <v>29893.71</v>
      </c>
      <c r="M37" s="206"/>
      <c r="N37" s="61">
        <f>IF(K37="","",ROUNDDOWN(L37/(K37/81)/100000,2))</f>
        <v>0.16</v>
      </c>
      <c r="O37" s="100"/>
      <c r="P37" s="25" t="s">
        <v>106</v>
      </c>
      <c r="Q37" s="55"/>
      <c r="R37" s="101">
        <v>98.703999999999994</v>
      </c>
      <c r="S37" s="199">
        <f t="shared" si="10"/>
        <v>21333</v>
      </c>
      <c r="T37" s="200"/>
      <c r="U37" s="207">
        <f t="shared" si="15"/>
        <v>108.00000000000125</v>
      </c>
      <c r="V37" s="208"/>
      <c r="W37" s="108" t="s">
        <v>159</v>
      </c>
      <c r="X37" s="108" t="s">
        <v>159</v>
      </c>
      <c r="Y37" s="108" t="s">
        <v>159</v>
      </c>
      <c r="Z37" s="1" t="s">
        <v>158</v>
      </c>
      <c r="AA37" s="108" t="s">
        <v>159</v>
      </c>
      <c r="AB37" s="108" t="s">
        <v>159</v>
      </c>
      <c r="AC37" s="63" t="s">
        <v>45</v>
      </c>
      <c r="AD37" s="63"/>
      <c r="AE37" s="72">
        <f t="shared" si="2"/>
        <v>99.784000000000006</v>
      </c>
      <c r="AF37" s="63" t="e">
        <f t="shared" si="21"/>
        <v>#REF!</v>
      </c>
      <c r="AG37" s="72" t="e">
        <f>#REF!-#REF!</f>
        <v>#REF!</v>
      </c>
      <c r="AH37" s="72">
        <f t="shared" si="3"/>
        <v>1.0800000000000125</v>
      </c>
      <c r="AI37" s="59" t="e">
        <f t="shared" si="4"/>
        <v>#REF!</v>
      </c>
      <c r="AJ37" s="63" t="e">
        <f t="shared" si="5"/>
        <v>#REF!</v>
      </c>
      <c r="AK37" s="63" t="e">
        <f t="shared" si="6"/>
        <v>#REF!</v>
      </c>
      <c r="AL37" s="63" t="e">
        <f t="shared" si="12"/>
        <v>#REF!</v>
      </c>
      <c r="AM37" s="63" t="e">
        <f t="shared" si="22"/>
        <v>#REF!</v>
      </c>
      <c r="AN37" s="63" t="e">
        <f t="shared" si="22"/>
        <v>#REF!</v>
      </c>
      <c r="AO37" s="63" t="e">
        <f t="shared" si="22"/>
        <v>#REF!</v>
      </c>
      <c r="AP37" s="63" t="e">
        <f t="shared" si="22"/>
        <v>#REF!</v>
      </c>
      <c r="AQ37" s="63" t="e">
        <f t="shared" si="22"/>
        <v>#REF!</v>
      </c>
      <c r="AR37" s="63" t="e">
        <f t="shared" si="22"/>
        <v>#REF!</v>
      </c>
      <c r="AS37" s="63" t="e">
        <f t="shared" si="22"/>
        <v>#REF!</v>
      </c>
    </row>
    <row r="38" spans="2:45" ht="15.75" customHeight="1">
      <c r="B38" s="113">
        <v>30</v>
      </c>
      <c r="C38" s="195">
        <f t="shared" si="8"/>
        <v>1017790</v>
      </c>
      <c r="D38" s="195"/>
      <c r="E38" s="100" t="s">
        <v>164</v>
      </c>
      <c r="F38" s="100" t="s">
        <v>168</v>
      </c>
      <c r="G38" s="96" t="s">
        <v>34</v>
      </c>
      <c r="H38" s="197">
        <v>98.462000000000003</v>
      </c>
      <c r="I38" s="197"/>
      <c r="J38" s="66">
        <v>97.677999999999997</v>
      </c>
      <c r="K38" s="66">
        <f t="shared" si="14"/>
        <v>78.400000000000603</v>
      </c>
      <c r="L38" s="198">
        <f t="shared" si="1"/>
        <v>30533.699999999997</v>
      </c>
      <c r="M38" s="198"/>
      <c r="N38" s="61">
        <f t="shared" si="9"/>
        <v>0.31</v>
      </c>
      <c r="O38" s="100"/>
      <c r="P38" s="25" t="s">
        <v>106</v>
      </c>
      <c r="Q38" s="55"/>
      <c r="R38" s="101">
        <v>98.975999999999999</v>
      </c>
      <c r="S38" s="209">
        <f>IF(P38="","",ROUNDDOWN((IF(G38="売",H38-R38,R38-H38))*N38*10000000/81,0))</f>
        <v>19671</v>
      </c>
      <c r="T38" s="209"/>
      <c r="U38" s="201">
        <f>IF(P38="","",IF(S38&lt;0,K38*(-1),IF(G38="買",(R38-H38)*100,(H38-R38)*100)))</f>
        <v>51.399999999999579</v>
      </c>
      <c r="V38" s="201"/>
      <c r="W38" s="108" t="s">
        <v>159</v>
      </c>
      <c r="X38" s="108" t="s">
        <v>158</v>
      </c>
      <c r="Y38" s="108" t="s">
        <v>159</v>
      </c>
      <c r="Z38" s="1" t="s">
        <v>159</v>
      </c>
      <c r="AA38" s="108" t="s">
        <v>159</v>
      </c>
      <c r="AB38" s="108" t="s">
        <v>159</v>
      </c>
      <c r="AC38" s="63" t="s">
        <v>93</v>
      </c>
      <c r="AD38" s="63"/>
      <c r="AE38" s="72">
        <f t="shared" si="2"/>
        <v>98.462000000000003</v>
      </c>
      <c r="AF38" s="63" t="e">
        <f t="shared" si="21"/>
        <v>#REF!</v>
      </c>
      <c r="AG38" s="72" t="e">
        <f>#REF!-#REF!</f>
        <v>#REF!</v>
      </c>
      <c r="AH38" s="72">
        <f t="shared" si="3"/>
        <v>0.51399999999999579</v>
      </c>
      <c r="AI38" s="59" t="e">
        <f t="shared" si="4"/>
        <v>#REF!</v>
      </c>
      <c r="AJ38" s="63" t="e">
        <f t="shared" si="5"/>
        <v>#REF!</v>
      </c>
      <c r="AK38" s="63" t="e">
        <f t="shared" si="6"/>
        <v>#REF!</v>
      </c>
      <c r="AL38" s="63" t="e">
        <f t="shared" si="12"/>
        <v>#REF!</v>
      </c>
      <c r="AM38" s="63" t="e">
        <f t="shared" si="22"/>
        <v>#REF!</v>
      </c>
      <c r="AN38" s="63" t="e">
        <f t="shared" si="22"/>
        <v>#REF!</v>
      </c>
      <c r="AO38" s="63" t="e">
        <f t="shared" si="22"/>
        <v>#REF!</v>
      </c>
      <c r="AP38" s="63" t="e">
        <f t="shared" si="22"/>
        <v>#REF!</v>
      </c>
      <c r="AQ38" s="63" t="e">
        <f t="shared" si="22"/>
        <v>#REF!</v>
      </c>
      <c r="AR38" s="63" t="e">
        <f t="shared" si="22"/>
        <v>#REF!</v>
      </c>
      <c r="AS38" s="63" t="e">
        <f t="shared" si="22"/>
        <v>#REF!</v>
      </c>
    </row>
    <row r="39" spans="2:45" ht="15.75" customHeight="1">
      <c r="B39" s="113">
        <v>31</v>
      </c>
      <c r="C39" s="195">
        <f t="shared" si="8"/>
        <v>1037461</v>
      </c>
      <c r="D39" s="195"/>
      <c r="E39" s="100" t="s">
        <v>164</v>
      </c>
      <c r="F39" s="100" t="s">
        <v>169</v>
      </c>
      <c r="G39" s="96" t="s">
        <v>34</v>
      </c>
      <c r="H39" s="197">
        <v>96.911000000000001</v>
      </c>
      <c r="I39" s="197"/>
      <c r="J39" s="56">
        <v>95.924000000000007</v>
      </c>
      <c r="K39" s="66">
        <f t="shared" si="14"/>
        <v>98.699999999999477</v>
      </c>
      <c r="L39" s="198">
        <f t="shared" si="1"/>
        <v>31123.829999999998</v>
      </c>
      <c r="M39" s="198"/>
      <c r="N39" s="61">
        <f t="shared" si="9"/>
        <v>0.25</v>
      </c>
      <c r="O39" s="100"/>
      <c r="P39" s="25" t="s">
        <v>106</v>
      </c>
      <c r="Q39" s="55"/>
      <c r="R39" s="101">
        <v>97.683000000000007</v>
      </c>
      <c r="S39" s="209">
        <f>IF(P39="","",ROUNDDOWN((IF(G39="売",H39-R39,R39-H39))*N39*10000000/81,0))</f>
        <v>23827</v>
      </c>
      <c r="T39" s="209"/>
      <c r="U39" s="201">
        <f>IF(P39="","",IF(S39&lt;0,K39*(-1),IF(G39="買",(R39-H39)*100,(H39-R39)*100)))</f>
        <v>77.200000000000557</v>
      </c>
      <c r="V39" s="201"/>
      <c r="W39" s="108" t="s">
        <v>170</v>
      </c>
      <c r="X39" s="108" t="s">
        <v>170</v>
      </c>
      <c r="Y39" s="108" t="s">
        <v>171</v>
      </c>
      <c r="Z39" s="1" t="s">
        <v>170</v>
      </c>
      <c r="AA39" s="108" t="s">
        <v>171</v>
      </c>
      <c r="AB39" s="108" t="s">
        <v>170</v>
      </c>
      <c r="AC39" s="63" t="s">
        <v>93</v>
      </c>
      <c r="AD39" s="63"/>
      <c r="AE39" s="72">
        <f t="shared" si="2"/>
        <v>96.911000000000001</v>
      </c>
      <c r="AF39" s="63" t="e">
        <f t="shared" si="21"/>
        <v>#REF!</v>
      </c>
      <c r="AG39" s="72" t="e">
        <f>#REF!-#REF!</f>
        <v>#REF!</v>
      </c>
      <c r="AH39" s="72">
        <f t="shared" si="3"/>
        <v>0.77200000000000557</v>
      </c>
      <c r="AI39" s="59" t="e">
        <f t="shared" si="4"/>
        <v>#REF!</v>
      </c>
      <c r="AJ39" s="63" t="e">
        <f t="shared" si="5"/>
        <v>#REF!</v>
      </c>
      <c r="AK39" s="63" t="e">
        <f t="shared" si="6"/>
        <v>#REF!</v>
      </c>
      <c r="AL39" s="63" t="e">
        <f t="shared" si="12"/>
        <v>#REF!</v>
      </c>
      <c r="AM39" s="63" t="e">
        <f t="shared" si="22"/>
        <v>#REF!</v>
      </c>
      <c r="AN39" s="63" t="e">
        <f t="shared" si="22"/>
        <v>#REF!</v>
      </c>
      <c r="AO39" s="63" t="e">
        <f t="shared" si="22"/>
        <v>#REF!</v>
      </c>
      <c r="AP39" s="63" t="e">
        <f t="shared" si="22"/>
        <v>#REF!</v>
      </c>
      <c r="AQ39" s="63" t="e">
        <f t="shared" si="22"/>
        <v>#REF!</v>
      </c>
      <c r="AR39" s="63" t="e">
        <f t="shared" si="22"/>
        <v>#REF!</v>
      </c>
      <c r="AS39" s="63" t="e">
        <f t="shared" si="22"/>
        <v>#REF!</v>
      </c>
    </row>
    <row r="40" spans="2:45" ht="15.75" customHeight="1">
      <c r="B40" s="114">
        <v>32</v>
      </c>
      <c r="C40" s="195">
        <f t="shared" si="8"/>
        <v>1061288</v>
      </c>
      <c r="D40" s="195"/>
      <c r="E40" s="100" t="s">
        <v>164</v>
      </c>
      <c r="F40" s="100" t="s">
        <v>172</v>
      </c>
      <c r="G40" s="96" t="s">
        <v>33</v>
      </c>
      <c r="H40" s="197">
        <v>98.388999999999996</v>
      </c>
      <c r="I40" s="197"/>
      <c r="J40" s="66">
        <v>98.841999999999999</v>
      </c>
      <c r="K40" s="66">
        <f t="shared" si="14"/>
        <v>45.300000000000296</v>
      </c>
      <c r="L40" s="198">
        <f t="shared" si="1"/>
        <v>31838.639999999999</v>
      </c>
      <c r="M40" s="198"/>
      <c r="N40" s="61">
        <f t="shared" si="9"/>
        <v>0.56000000000000005</v>
      </c>
      <c r="O40" s="100"/>
      <c r="P40" s="25" t="s">
        <v>106</v>
      </c>
      <c r="Q40" s="55"/>
      <c r="R40" s="101">
        <v>97.93</v>
      </c>
      <c r="S40" s="209">
        <f>IF(P40="","",ROUNDDOWN((IF(G40="売",H40-R40,R40-H40))*N40*10000000/81,0))</f>
        <v>31733</v>
      </c>
      <c r="T40" s="209"/>
      <c r="U40" s="201">
        <f>IF(P40="","",IF(S40&lt;0,K40*(-1),IF(G40="買",(R40-H40)*100,(H40-R40)*100)))</f>
        <v>45.899999999998897</v>
      </c>
      <c r="V40" s="201"/>
      <c r="W40" s="108" t="s">
        <v>170</v>
      </c>
      <c r="X40" s="108" t="s">
        <v>170</v>
      </c>
      <c r="Y40" s="108" t="s">
        <v>170</v>
      </c>
      <c r="Z40" s="1" t="s">
        <v>170</v>
      </c>
      <c r="AA40" s="108" t="s">
        <v>170</v>
      </c>
      <c r="AB40" s="108" t="s">
        <v>171</v>
      </c>
      <c r="AC40" s="63" t="s">
        <v>44</v>
      </c>
      <c r="AD40" s="63"/>
      <c r="AE40" s="72">
        <f t="shared" si="2"/>
        <v>98.388999999999996</v>
      </c>
      <c r="AF40" s="63" t="e">
        <f t="shared" si="21"/>
        <v>#REF!</v>
      </c>
      <c r="AG40" s="72" t="e">
        <f>#REF!-#REF!</f>
        <v>#REF!</v>
      </c>
      <c r="AH40" s="72">
        <f t="shared" si="3"/>
        <v>0.45899999999998897</v>
      </c>
      <c r="AI40" s="59" t="e">
        <f t="shared" si="4"/>
        <v>#REF!</v>
      </c>
      <c r="AJ40" s="63" t="e">
        <f t="shared" si="5"/>
        <v>#REF!</v>
      </c>
      <c r="AK40" s="63" t="e">
        <f t="shared" si="6"/>
        <v>#REF!</v>
      </c>
      <c r="AL40" s="63" t="e">
        <f t="shared" si="12"/>
        <v>#REF!</v>
      </c>
      <c r="AM40" s="63" t="e">
        <f t="shared" ref="AM40:AS49" si="24">IF($AF40&gt;=AM$8,$L40*AM$8,$S40*1)</f>
        <v>#REF!</v>
      </c>
      <c r="AN40" s="63" t="e">
        <f t="shared" si="24"/>
        <v>#REF!</v>
      </c>
      <c r="AO40" s="63" t="e">
        <f t="shared" si="24"/>
        <v>#REF!</v>
      </c>
      <c r="AP40" s="63" t="e">
        <f t="shared" si="24"/>
        <v>#REF!</v>
      </c>
      <c r="AQ40" s="63" t="e">
        <f t="shared" si="24"/>
        <v>#REF!</v>
      </c>
      <c r="AR40" s="63" t="e">
        <f t="shared" si="24"/>
        <v>#REF!</v>
      </c>
      <c r="AS40" s="63" t="e">
        <f t="shared" si="24"/>
        <v>#REF!</v>
      </c>
    </row>
    <row r="41" spans="2:45" ht="15.75" customHeight="1">
      <c r="B41" s="114">
        <v>33</v>
      </c>
      <c r="C41" s="195">
        <f t="shared" si="8"/>
        <v>1093021</v>
      </c>
      <c r="D41" s="195"/>
      <c r="E41" s="100" t="s">
        <v>164</v>
      </c>
      <c r="F41" s="100" t="s">
        <v>173</v>
      </c>
      <c r="G41" s="96" t="s">
        <v>34</v>
      </c>
      <c r="H41" s="197">
        <v>97.466999999999999</v>
      </c>
      <c r="I41" s="197"/>
      <c r="J41" s="66">
        <v>96.825999999999993</v>
      </c>
      <c r="K41" s="66">
        <f t="shared" si="14"/>
        <v>64.100000000000534</v>
      </c>
      <c r="L41" s="198">
        <f t="shared" ref="L41:L72" si="25">IF(F41="","",C41*0.03)</f>
        <v>32790.629999999997</v>
      </c>
      <c r="M41" s="198"/>
      <c r="N41" s="61">
        <f t="shared" si="9"/>
        <v>0.41</v>
      </c>
      <c r="O41" s="100"/>
      <c r="P41" s="25" t="s">
        <v>106</v>
      </c>
      <c r="Q41" s="55"/>
      <c r="R41" s="101">
        <v>98.022999999999996</v>
      </c>
      <c r="S41" s="209">
        <f t="shared" ref="S41:S104" si="26">IF(P41="","",ROUNDDOWN((IF(G41="売",H41-R41,R41-H41))*N41*10000000/81,0))</f>
        <v>28143</v>
      </c>
      <c r="T41" s="209"/>
      <c r="U41" s="201">
        <f t="shared" si="15"/>
        <v>55.599999999999739</v>
      </c>
      <c r="V41" s="201"/>
      <c r="W41" s="108" t="s">
        <v>170</v>
      </c>
      <c r="X41" s="108" t="s">
        <v>170</v>
      </c>
      <c r="Y41" s="108" t="s">
        <v>170</v>
      </c>
      <c r="Z41" s="1" t="s">
        <v>174</v>
      </c>
      <c r="AA41" s="108" t="s">
        <v>170</v>
      </c>
      <c r="AB41" s="108" t="s">
        <v>170</v>
      </c>
      <c r="AC41" s="63" t="s">
        <v>44</v>
      </c>
      <c r="AD41" s="63"/>
      <c r="AE41" s="72">
        <f t="shared" ref="AE41:AE72" si="27">ABS(H41-AD41)</f>
        <v>97.466999999999999</v>
      </c>
      <c r="AF41" s="63" t="e">
        <f t="shared" si="21"/>
        <v>#REF!</v>
      </c>
      <c r="AG41" s="72" t="e">
        <f>#REF!-#REF!</f>
        <v>#REF!</v>
      </c>
      <c r="AH41" s="72">
        <f t="shared" ref="AH41:AH72" si="28">ABS(H41-R41)</f>
        <v>0.55599999999999739</v>
      </c>
      <c r="AI41" s="59" t="e">
        <f t="shared" ref="AI41:AI72" si="29">IF(S41&gt;=0,AH41/AG41,"-")</f>
        <v>#REF!</v>
      </c>
      <c r="AJ41" s="63" t="e">
        <f t="shared" ref="AJ41:AJ59" si="30">IF(AF41&gt;=AJ$8,L41*AJ$8,S41*1)</f>
        <v>#REF!</v>
      </c>
      <c r="AK41" s="63" t="e">
        <f t="shared" ref="AK41:AK59" si="31">IF(AF41&gt;=AK$8,L41*AK$8,S41*1)</f>
        <v>#REF!</v>
      </c>
      <c r="AL41" s="63" t="e">
        <f t="shared" si="12"/>
        <v>#REF!</v>
      </c>
      <c r="AM41" s="63" t="e">
        <f t="shared" si="24"/>
        <v>#REF!</v>
      </c>
      <c r="AN41" s="63" t="e">
        <f t="shared" si="24"/>
        <v>#REF!</v>
      </c>
      <c r="AO41" s="63" t="e">
        <f t="shared" si="24"/>
        <v>#REF!</v>
      </c>
      <c r="AP41" s="63" t="e">
        <f t="shared" si="24"/>
        <v>#REF!</v>
      </c>
      <c r="AQ41" s="63" t="e">
        <f t="shared" si="24"/>
        <v>#REF!</v>
      </c>
      <c r="AR41" s="63" t="e">
        <f t="shared" si="24"/>
        <v>#REF!</v>
      </c>
      <c r="AS41" s="63" t="e">
        <f t="shared" si="24"/>
        <v>#REF!</v>
      </c>
    </row>
    <row r="42" spans="2:45" ht="15.75" customHeight="1">
      <c r="B42" s="114">
        <v>34</v>
      </c>
      <c r="C42" s="195">
        <f t="shared" ref="C42:C73" si="32">IF(S41="","",C41+S41)</f>
        <v>1121164</v>
      </c>
      <c r="D42" s="195"/>
      <c r="E42" s="100" t="s">
        <v>163</v>
      </c>
      <c r="F42" s="100" t="s">
        <v>175</v>
      </c>
      <c r="G42" s="96" t="s">
        <v>33</v>
      </c>
      <c r="H42" s="197">
        <v>98.117000000000004</v>
      </c>
      <c r="I42" s="197"/>
      <c r="J42" s="56">
        <v>98.573999999999998</v>
      </c>
      <c r="K42" s="66">
        <f t="shared" si="14"/>
        <v>45.699999999999363</v>
      </c>
      <c r="L42" s="198">
        <f t="shared" si="25"/>
        <v>33634.92</v>
      </c>
      <c r="M42" s="198"/>
      <c r="N42" s="61">
        <f t="shared" si="9"/>
        <v>0.59</v>
      </c>
      <c r="O42" s="100"/>
      <c r="P42" s="25" t="s">
        <v>106</v>
      </c>
      <c r="Q42" s="55"/>
      <c r="R42" s="101">
        <v>98.573999999999998</v>
      </c>
      <c r="S42" s="209">
        <f t="shared" si="26"/>
        <v>-33287</v>
      </c>
      <c r="T42" s="209"/>
      <c r="U42" s="201">
        <f t="shared" si="15"/>
        <v>-45.699999999999363</v>
      </c>
      <c r="V42" s="201"/>
      <c r="W42" s="108" t="s">
        <v>176</v>
      </c>
      <c r="X42" s="108" t="s">
        <v>170</v>
      </c>
      <c r="Y42" s="108" t="s">
        <v>177</v>
      </c>
      <c r="Z42" s="1" t="s">
        <v>170</v>
      </c>
      <c r="AA42" s="108" t="s">
        <v>170</v>
      </c>
      <c r="AB42" s="108" t="s">
        <v>170</v>
      </c>
      <c r="AC42" s="63" t="s">
        <v>44</v>
      </c>
      <c r="AD42" s="63"/>
      <c r="AE42" s="72">
        <f t="shared" si="27"/>
        <v>98.117000000000004</v>
      </c>
      <c r="AF42" s="63" t="e">
        <f t="shared" si="21"/>
        <v>#REF!</v>
      </c>
      <c r="AG42" s="72" t="e">
        <f>#REF!-#REF!</f>
        <v>#REF!</v>
      </c>
      <c r="AH42" s="72">
        <f t="shared" si="28"/>
        <v>0.45699999999999363</v>
      </c>
      <c r="AI42" s="59" t="str">
        <f t="shared" si="29"/>
        <v>-</v>
      </c>
      <c r="AJ42" s="63" t="e">
        <f t="shared" si="30"/>
        <v>#REF!</v>
      </c>
      <c r="AK42" s="63" t="e">
        <f t="shared" si="31"/>
        <v>#REF!</v>
      </c>
      <c r="AL42" s="63" t="e">
        <f t="shared" ref="AL42:AL59" si="33">IF(AF42&gt;=AL$8,L42*AL$8,S42*1)</f>
        <v>#REF!</v>
      </c>
      <c r="AM42" s="63" t="e">
        <f t="shared" si="24"/>
        <v>#REF!</v>
      </c>
      <c r="AN42" s="63" t="e">
        <f t="shared" si="24"/>
        <v>#REF!</v>
      </c>
      <c r="AO42" s="63" t="e">
        <f t="shared" si="24"/>
        <v>#REF!</v>
      </c>
      <c r="AP42" s="63" t="e">
        <f t="shared" si="24"/>
        <v>#REF!</v>
      </c>
      <c r="AQ42" s="63" t="e">
        <f t="shared" si="24"/>
        <v>#REF!</v>
      </c>
      <c r="AR42" s="63" t="e">
        <f t="shared" si="24"/>
        <v>#REF!</v>
      </c>
      <c r="AS42" s="63" t="e">
        <f t="shared" si="24"/>
        <v>#REF!</v>
      </c>
    </row>
    <row r="43" spans="2:45" ht="15.75" customHeight="1">
      <c r="B43" s="114">
        <v>35</v>
      </c>
      <c r="C43" s="195">
        <f t="shared" si="32"/>
        <v>1087877</v>
      </c>
      <c r="D43" s="195"/>
      <c r="E43" s="100" t="s">
        <v>164</v>
      </c>
      <c r="F43" s="100" t="s">
        <v>178</v>
      </c>
      <c r="G43" s="96" t="s">
        <v>33</v>
      </c>
      <c r="H43" s="197">
        <v>104.142</v>
      </c>
      <c r="I43" s="197"/>
      <c r="J43" s="66">
        <v>104.676</v>
      </c>
      <c r="K43" s="66">
        <f t="shared" si="14"/>
        <v>53.400000000000603</v>
      </c>
      <c r="L43" s="198">
        <f t="shared" si="25"/>
        <v>32636.309999999998</v>
      </c>
      <c r="M43" s="198"/>
      <c r="N43" s="61">
        <f t="shared" si="9"/>
        <v>0.49</v>
      </c>
      <c r="O43" s="100"/>
      <c r="P43" s="25" t="s">
        <v>106</v>
      </c>
      <c r="Q43" s="55"/>
      <c r="R43" s="101">
        <v>103.667</v>
      </c>
      <c r="S43" s="209">
        <f t="shared" si="26"/>
        <v>28734</v>
      </c>
      <c r="T43" s="209"/>
      <c r="U43" s="201">
        <f t="shared" si="15"/>
        <v>47.499999999999432</v>
      </c>
      <c r="V43" s="201"/>
      <c r="W43" s="108" t="s">
        <v>170</v>
      </c>
      <c r="X43" s="108" t="s">
        <v>170</v>
      </c>
      <c r="Y43" s="108" t="s">
        <v>170</v>
      </c>
      <c r="Z43" s="1" t="s">
        <v>170</v>
      </c>
      <c r="AA43" s="108" t="s">
        <v>170</v>
      </c>
      <c r="AB43" s="108" t="s">
        <v>170</v>
      </c>
      <c r="AC43" s="63" t="s">
        <v>44</v>
      </c>
      <c r="AD43" s="63"/>
      <c r="AE43" s="72">
        <f t="shared" si="27"/>
        <v>104.142</v>
      </c>
      <c r="AF43" s="63" t="e">
        <f t="shared" si="21"/>
        <v>#REF!</v>
      </c>
      <c r="AG43" s="72" t="e">
        <f>#REF!-#REF!</f>
        <v>#REF!</v>
      </c>
      <c r="AH43" s="72">
        <f t="shared" si="28"/>
        <v>0.47499999999999432</v>
      </c>
      <c r="AI43" s="59" t="e">
        <f t="shared" si="29"/>
        <v>#REF!</v>
      </c>
      <c r="AJ43" s="63" t="e">
        <f t="shared" si="30"/>
        <v>#REF!</v>
      </c>
      <c r="AK43" s="63" t="e">
        <f t="shared" si="31"/>
        <v>#REF!</v>
      </c>
      <c r="AL43" s="63" t="e">
        <f t="shared" si="33"/>
        <v>#REF!</v>
      </c>
      <c r="AM43" s="63" t="e">
        <f t="shared" si="24"/>
        <v>#REF!</v>
      </c>
      <c r="AN43" s="63" t="e">
        <f t="shared" si="24"/>
        <v>#REF!</v>
      </c>
      <c r="AO43" s="63" t="e">
        <f t="shared" si="24"/>
        <v>#REF!</v>
      </c>
      <c r="AP43" s="63" t="e">
        <f t="shared" si="24"/>
        <v>#REF!</v>
      </c>
      <c r="AQ43" s="63" t="e">
        <f t="shared" si="24"/>
        <v>#REF!</v>
      </c>
      <c r="AR43" s="63" t="e">
        <f t="shared" si="24"/>
        <v>#REF!</v>
      </c>
      <c r="AS43" s="63" t="e">
        <f t="shared" si="24"/>
        <v>#REF!</v>
      </c>
    </row>
    <row r="44" spans="2:45" ht="15.75" customHeight="1">
      <c r="B44" s="114">
        <v>36</v>
      </c>
      <c r="C44" s="195">
        <f t="shared" si="32"/>
        <v>1116611</v>
      </c>
      <c r="D44" s="195"/>
      <c r="E44" s="100" t="s">
        <v>164</v>
      </c>
      <c r="F44" s="100" t="s">
        <v>179</v>
      </c>
      <c r="G44" s="96" t="s">
        <v>33</v>
      </c>
      <c r="H44" s="197">
        <v>102.92700000000001</v>
      </c>
      <c r="I44" s="197"/>
      <c r="J44" s="66">
        <v>103.398</v>
      </c>
      <c r="K44" s="66">
        <f t="shared" si="14"/>
        <v>47.099999999998943</v>
      </c>
      <c r="L44" s="198">
        <f t="shared" si="25"/>
        <v>33498.33</v>
      </c>
      <c r="M44" s="198"/>
      <c r="N44" s="61">
        <f t="shared" si="9"/>
        <v>0.56999999999999995</v>
      </c>
      <c r="O44" s="100"/>
      <c r="P44" s="25" t="s">
        <v>106</v>
      </c>
      <c r="Q44" s="55"/>
      <c r="R44" s="101">
        <v>102.41500000000001</v>
      </c>
      <c r="S44" s="209">
        <f t="shared" si="26"/>
        <v>36029</v>
      </c>
      <c r="T44" s="209"/>
      <c r="U44" s="201">
        <f t="shared" si="15"/>
        <v>51.200000000000045</v>
      </c>
      <c r="V44" s="201"/>
      <c r="W44" s="108" t="s">
        <v>181</v>
      </c>
      <c r="X44" s="108" t="s">
        <v>181</v>
      </c>
      <c r="Y44" s="108" t="s">
        <v>181</v>
      </c>
      <c r="Z44" s="108" t="s">
        <v>181</v>
      </c>
      <c r="AA44" s="108" t="s">
        <v>181</v>
      </c>
      <c r="AB44" s="108" t="s">
        <v>181</v>
      </c>
      <c r="AC44" s="63" t="s">
        <v>45</v>
      </c>
      <c r="AD44" s="63"/>
      <c r="AE44" s="72">
        <f t="shared" si="27"/>
        <v>102.92700000000001</v>
      </c>
      <c r="AF44" s="63" t="e">
        <f t="shared" si="21"/>
        <v>#REF!</v>
      </c>
      <c r="AG44" s="72" t="e">
        <f>#REF!-#REF!</f>
        <v>#REF!</v>
      </c>
      <c r="AH44" s="72">
        <f t="shared" si="28"/>
        <v>0.51200000000000045</v>
      </c>
      <c r="AI44" s="59" t="e">
        <f t="shared" si="29"/>
        <v>#REF!</v>
      </c>
      <c r="AJ44" s="63" t="e">
        <f t="shared" si="30"/>
        <v>#REF!</v>
      </c>
      <c r="AK44" s="63" t="e">
        <f t="shared" si="31"/>
        <v>#REF!</v>
      </c>
      <c r="AL44" s="63" t="e">
        <f t="shared" si="33"/>
        <v>#REF!</v>
      </c>
      <c r="AM44" s="63" t="e">
        <f t="shared" si="24"/>
        <v>#REF!</v>
      </c>
      <c r="AN44" s="63" t="e">
        <f t="shared" si="24"/>
        <v>#REF!</v>
      </c>
      <c r="AO44" s="63" t="e">
        <f t="shared" si="24"/>
        <v>#REF!</v>
      </c>
      <c r="AP44" s="63" t="e">
        <f t="shared" si="24"/>
        <v>#REF!</v>
      </c>
      <c r="AQ44" s="63" t="e">
        <f t="shared" si="24"/>
        <v>#REF!</v>
      </c>
      <c r="AR44" s="63" t="e">
        <f t="shared" si="24"/>
        <v>#REF!</v>
      </c>
      <c r="AS44" s="63" t="e">
        <f t="shared" si="24"/>
        <v>#REF!</v>
      </c>
    </row>
    <row r="45" spans="2:45" ht="15.75" customHeight="1">
      <c r="B45" s="114">
        <v>37</v>
      </c>
      <c r="C45" s="195">
        <f t="shared" si="32"/>
        <v>1152640</v>
      </c>
      <c r="D45" s="195"/>
      <c r="E45" s="100" t="s">
        <v>164</v>
      </c>
      <c r="F45" s="100" t="s">
        <v>180</v>
      </c>
      <c r="G45" s="96" t="s">
        <v>34</v>
      </c>
      <c r="H45" s="197">
        <v>101.93300000000001</v>
      </c>
      <c r="I45" s="197"/>
      <c r="J45" s="66">
        <v>101.553</v>
      </c>
      <c r="K45" s="66">
        <f t="shared" si="14"/>
        <v>38.000000000000966</v>
      </c>
      <c r="L45" s="198">
        <f t="shared" si="25"/>
        <v>34579.199999999997</v>
      </c>
      <c r="M45" s="198"/>
      <c r="N45" s="61">
        <f t="shared" si="9"/>
        <v>0.73</v>
      </c>
      <c r="O45" s="100"/>
      <c r="P45" s="25" t="s">
        <v>106</v>
      </c>
      <c r="Q45" s="55"/>
      <c r="R45" s="101">
        <v>102.38800000000001</v>
      </c>
      <c r="S45" s="209">
        <f t="shared" si="26"/>
        <v>41006</v>
      </c>
      <c r="T45" s="209"/>
      <c r="U45" s="201">
        <f t="shared" si="15"/>
        <v>45.499999999999829</v>
      </c>
      <c r="V45" s="201"/>
      <c r="W45" s="108" t="s">
        <v>181</v>
      </c>
      <c r="X45" s="108" t="s">
        <v>181</v>
      </c>
      <c r="Y45" s="108" t="s">
        <v>181</v>
      </c>
      <c r="Z45" s="108" t="s">
        <v>181</v>
      </c>
      <c r="AA45" s="108" t="s">
        <v>181</v>
      </c>
      <c r="AB45" s="108" t="s">
        <v>181</v>
      </c>
      <c r="AC45" s="63" t="s">
        <v>94</v>
      </c>
      <c r="AD45" s="63"/>
      <c r="AE45" s="72">
        <f t="shared" si="27"/>
        <v>101.93300000000001</v>
      </c>
      <c r="AF45" s="63" t="e">
        <f t="shared" si="21"/>
        <v>#REF!</v>
      </c>
      <c r="AG45" s="72" t="e">
        <f>#REF!-#REF!</f>
        <v>#REF!</v>
      </c>
      <c r="AH45" s="72">
        <f t="shared" si="28"/>
        <v>0.45499999999999829</v>
      </c>
      <c r="AI45" s="59" t="e">
        <f t="shared" si="29"/>
        <v>#REF!</v>
      </c>
      <c r="AJ45" s="63" t="e">
        <f t="shared" si="30"/>
        <v>#REF!</v>
      </c>
      <c r="AK45" s="63" t="e">
        <f t="shared" si="31"/>
        <v>#REF!</v>
      </c>
      <c r="AL45" s="63" t="e">
        <f t="shared" si="33"/>
        <v>#REF!</v>
      </c>
      <c r="AM45" s="63" t="e">
        <f t="shared" si="24"/>
        <v>#REF!</v>
      </c>
      <c r="AN45" s="63" t="e">
        <f t="shared" si="24"/>
        <v>#REF!</v>
      </c>
      <c r="AO45" s="63" t="e">
        <f t="shared" si="24"/>
        <v>#REF!</v>
      </c>
      <c r="AP45" s="63" t="e">
        <f t="shared" si="24"/>
        <v>#REF!</v>
      </c>
      <c r="AQ45" s="63" t="e">
        <f t="shared" si="24"/>
        <v>#REF!</v>
      </c>
      <c r="AR45" s="63" t="e">
        <f t="shared" si="24"/>
        <v>#REF!</v>
      </c>
      <c r="AS45" s="63" t="e">
        <f t="shared" si="24"/>
        <v>#REF!</v>
      </c>
    </row>
    <row r="46" spans="2:45" ht="15.75" customHeight="1">
      <c r="B46" s="114">
        <v>38</v>
      </c>
      <c r="C46" s="195">
        <f t="shared" si="32"/>
        <v>1193646</v>
      </c>
      <c r="D46" s="195"/>
      <c r="E46" s="100" t="s">
        <v>164</v>
      </c>
      <c r="F46" s="100" t="s">
        <v>182</v>
      </c>
      <c r="G46" s="96" t="s">
        <v>34</v>
      </c>
      <c r="H46" s="197">
        <v>102.003</v>
      </c>
      <c r="I46" s="197"/>
      <c r="J46" s="66">
        <v>101.408</v>
      </c>
      <c r="K46" s="66">
        <f t="shared" si="14"/>
        <v>59.499999999999886</v>
      </c>
      <c r="L46" s="198">
        <f t="shared" si="25"/>
        <v>35809.379999999997</v>
      </c>
      <c r="M46" s="198"/>
      <c r="N46" s="61">
        <f t="shared" si="9"/>
        <v>0.48</v>
      </c>
      <c r="O46" s="100"/>
      <c r="P46" s="25" t="s">
        <v>106</v>
      </c>
      <c r="Q46" s="55"/>
      <c r="R46" s="101">
        <v>102.429</v>
      </c>
      <c r="S46" s="209">
        <f t="shared" si="26"/>
        <v>25244</v>
      </c>
      <c r="T46" s="209"/>
      <c r="U46" s="201">
        <f t="shared" si="15"/>
        <v>42.600000000000193</v>
      </c>
      <c r="V46" s="201"/>
      <c r="W46" s="108" t="s">
        <v>183</v>
      </c>
      <c r="X46" s="108" t="s">
        <v>181</v>
      </c>
      <c r="Y46" s="108" t="s">
        <v>181</v>
      </c>
      <c r="Z46" s="108" t="s">
        <v>181</v>
      </c>
      <c r="AA46" s="108" t="s">
        <v>181</v>
      </c>
      <c r="AB46" s="108" t="s">
        <v>181</v>
      </c>
      <c r="AC46" s="63" t="s">
        <v>45</v>
      </c>
      <c r="AD46" s="63"/>
      <c r="AE46" s="72">
        <f t="shared" si="27"/>
        <v>102.003</v>
      </c>
      <c r="AF46" s="63" t="e">
        <f t="shared" si="21"/>
        <v>#REF!</v>
      </c>
      <c r="AG46" s="72" t="e">
        <f>#REF!-#REF!</f>
        <v>#REF!</v>
      </c>
      <c r="AH46" s="72">
        <f t="shared" si="28"/>
        <v>0.42600000000000193</v>
      </c>
      <c r="AI46" s="59" t="e">
        <f t="shared" si="29"/>
        <v>#REF!</v>
      </c>
      <c r="AJ46" s="63" t="e">
        <f t="shared" si="30"/>
        <v>#REF!</v>
      </c>
      <c r="AK46" s="63" t="e">
        <f t="shared" si="31"/>
        <v>#REF!</v>
      </c>
      <c r="AL46" s="63" t="e">
        <f t="shared" si="33"/>
        <v>#REF!</v>
      </c>
      <c r="AM46" s="63" t="e">
        <f t="shared" si="24"/>
        <v>#REF!</v>
      </c>
      <c r="AN46" s="63" t="e">
        <f t="shared" si="24"/>
        <v>#REF!</v>
      </c>
      <c r="AO46" s="63" t="e">
        <f t="shared" si="24"/>
        <v>#REF!</v>
      </c>
      <c r="AP46" s="63" t="e">
        <f t="shared" si="24"/>
        <v>#REF!</v>
      </c>
      <c r="AQ46" s="63" t="e">
        <f t="shared" si="24"/>
        <v>#REF!</v>
      </c>
      <c r="AR46" s="63" t="e">
        <f t="shared" si="24"/>
        <v>#REF!</v>
      </c>
      <c r="AS46" s="63" t="e">
        <f t="shared" si="24"/>
        <v>#REF!</v>
      </c>
    </row>
    <row r="47" spans="2:45" ht="15.75" customHeight="1">
      <c r="B47" s="114">
        <v>39</v>
      </c>
      <c r="C47" s="195">
        <f t="shared" si="32"/>
        <v>1218890</v>
      </c>
      <c r="D47" s="195"/>
      <c r="E47" s="100" t="s">
        <v>164</v>
      </c>
      <c r="F47" s="100" t="s">
        <v>184</v>
      </c>
      <c r="G47" s="96" t="s">
        <v>33</v>
      </c>
      <c r="H47" s="197">
        <v>102.053</v>
      </c>
      <c r="I47" s="197"/>
      <c r="J47" s="66">
        <v>102.229</v>
      </c>
      <c r="K47" s="66">
        <f t="shared" si="14"/>
        <v>17.600000000000193</v>
      </c>
      <c r="L47" s="198">
        <f t="shared" si="25"/>
        <v>36566.699999999997</v>
      </c>
      <c r="M47" s="198"/>
      <c r="N47" s="61">
        <f t="shared" si="9"/>
        <v>1.68</v>
      </c>
      <c r="O47" s="100"/>
      <c r="P47" s="25" t="s">
        <v>106</v>
      </c>
      <c r="Q47" s="55"/>
      <c r="R47" s="101">
        <v>101.867</v>
      </c>
      <c r="S47" s="209">
        <f t="shared" si="26"/>
        <v>38577</v>
      </c>
      <c r="T47" s="209"/>
      <c r="U47" s="201">
        <f t="shared" si="15"/>
        <v>18.599999999999284</v>
      </c>
      <c r="V47" s="201"/>
      <c r="W47" s="108" t="s">
        <v>183</v>
      </c>
      <c r="X47" s="108" t="s">
        <v>181</v>
      </c>
      <c r="Y47" s="108" t="s">
        <v>181</v>
      </c>
      <c r="Z47" s="108" t="s">
        <v>181</v>
      </c>
      <c r="AA47" s="108" t="s">
        <v>181</v>
      </c>
      <c r="AB47" s="108" t="s">
        <v>181</v>
      </c>
      <c r="AC47" s="63" t="s">
        <v>44</v>
      </c>
      <c r="AD47" s="63"/>
      <c r="AE47" s="72">
        <f t="shared" si="27"/>
        <v>102.053</v>
      </c>
      <c r="AF47" s="63" t="e">
        <f t="shared" si="21"/>
        <v>#REF!</v>
      </c>
      <c r="AG47" s="72" t="e">
        <f>#REF!-#REF!</f>
        <v>#REF!</v>
      </c>
      <c r="AH47" s="72">
        <f t="shared" si="28"/>
        <v>0.18599999999999284</v>
      </c>
      <c r="AI47" s="59" t="e">
        <f t="shared" si="29"/>
        <v>#REF!</v>
      </c>
      <c r="AJ47" s="63" t="e">
        <f t="shared" si="30"/>
        <v>#REF!</v>
      </c>
      <c r="AK47" s="63" t="e">
        <f t="shared" si="31"/>
        <v>#REF!</v>
      </c>
      <c r="AL47" s="63" t="e">
        <f t="shared" si="33"/>
        <v>#REF!</v>
      </c>
      <c r="AM47" s="63" t="e">
        <f t="shared" si="24"/>
        <v>#REF!</v>
      </c>
      <c r="AN47" s="63" t="e">
        <f t="shared" si="24"/>
        <v>#REF!</v>
      </c>
      <c r="AO47" s="63" t="e">
        <f t="shared" si="24"/>
        <v>#REF!</v>
      </c>
      <c r="AP47" s="63" t="e">
        <f t="shared" si="24"/>
        <v>#REF!</v>
      </c>
      <c r="AQ47" s="63" t="e">
        <f t="shared" si="24"/>
        <v>#REF!</v>
      </c>
      <c r="AR47" s="63" t="e">
        <f t="shared" si="24"/>
        <v>#REF!</v>
      </c>
      <c r="AS47" s="63" t="e">
        <f t="shared" si="24"/>
        <v>#REF!</v>
      </c>
    </row>
    <row r="48" spans="2:45" ht="15.75" customHeight="1">
      <c r="B48" s="114">
        <v>40</v>
      </c>
      <c r="C48" s="195">
        <f t="shared" si="32"/>
        <v>1257467</v>
      </c>
      <c r="D48" s="195"/>
      <c r="E48" s="100" t="s">
        <v>163</v>
      </c>
      <c r="F48" s="100" t="s">
        <v>185</v>
      </c>
      <c r="G48" s="96" t="s">
        <v>33</v>
      </c>
      <c r="H48" s="197">
        <v>101.629</v>
      </c>
      <c r="I48" s="197"/>
      <c r="J48" s="66">
        <v>101.97</v>
      </c>
      <c r="K48" s="66">
        <f t="shared" si="14"/>
        <v>34.099999999999397</v>
      </c>
      <c r="L48" s="198">
        <f t="shared" si="25"/>
        <v>37724.01</v>
      </c>
      <c r="M48" s="198"/>
      <c r="N48" s="61">
        <f t="shared" si="9"/>
        <v>0.89</v>
      </c>
      <c r="O48" s="100"/>
      <c r="P48" s="25" t="s">
        <v>106</v>
      </c>
      <c r="Q48" s="55"/>
      <c r="R48" s="101">
        <v>101.97</v>
      </c>
      <c r="S48" s="209">
        <f t="shared" si="26"/>
        <v>-37467</v>
      </c>
      <c r="T48" s="209"/>
      <c r="U48" s="201">
        <f t="shared" si="15"/>
        <v>-34.099999999999397</v>
      </c>
      <c r="V48" s="201"/>
      <c r="W48" s="108" t="s">
        <v>186</v>
      </c>
      <c r="X48" s="108" t="s">
        <v>181</v>
      </c>
      <c r="Y48" s="108" t="s">
        <v>181</v>
      </c>
      <c r="Z48" s="1" t="s">
        <v>183</v>
      </c>
      <c r="AA48" s="108" t="s">
        <v>181</v>
      </c>
      <c r="AB48" s="108" t="s">
        <v>181</v>
      </c>
      <c r="AC48" s="63" t="s">
        <v>46</v>
      </c>
      <c r="AD48" s="63"/>
      <c r="AE48" s="72">
        <f t="shared" si="27"/>
        <v>101.629</v>
      </c>
      <c r="AF48" s="63" t="e">
        <f t="shared" si="21"/>
        <v>#REF!</v>
      </c>
      <c r="AG48" s="72" t="e">
        <f>#REF!-#REF!</f>
        <v>#REF!</v>
      </c>
      <c r="AH48" s="72">
        <f t="shared" si="28"/>
        <v>0.34099999999999397</v>
      </c>
      <c r="AI48" s="59" t="str">
        <f t="shared" si="29"/>
        <v>-</v>
      </c>
      <c r="AJ48" s="63" t="e">
        <f t="shared" si="30"/>
        <v>#REF!</v>
      </c>
      <c r="AK48" s="63" t="e">
        <f t="shared" si="31"/>
        <v>#REF!</v>
      </c>
      <c r="AL48" s="63" t="e">
        <f t="shared" si="33"/>
        <v>#REF!</v>
      </c>
      <c r="AM48" s="63" t="e">
        <f t="shared" si="24"/>
        <v>#REF!</v>
      </c>
      <c r="AN48" s="63" t="e">
        <f t="shared" si="24"/>
        <v>#REF!</v>
      </c>
      <c r="AO48" s="63" t="e">
        <f t="shared" si="24"/>
        <v>#REF!</v>
      </c>
      <c r="AP48" s="63" t="e">
        <f t="shared" si="24"/>
        <v>#REF!</v>
      </c>
      <c r="AQ48" s="63" t="e">
        <f t="shared" si="24"/>
        <v>#REF!</v>
      </c>
      <c r="AR48" s="63" t="e">
        <f t="shared" si="24"/>
        <v>#REF!</v>
      </c>
      <c r="AS48" s="63" t="e">
        <f t="shared" si="24"/>
        <v>#REF!</v>
      </c>
    </row>
    <row r="49" spans="2:45" s="63" customFormat="1" ht="15.75" customHeight="1">
      <c r="B49" s="114">
        <v>41</v>
      </c>
      <c r="C49" s="195">
        <f t="shared" si="32"/>
        <v>1220000</v>
      </c>
      <c r="D49" s="195"/>
      <c r="E49" s="100" t="s">
        <v>164</v>
      </c>
      <c r="F49" s="100" t="s">
        <v>187</v>
      </c>
      <c r="G49" s="99" t="s">
        <v>33</v>
      </c>
      <c r="H49" s="197">
        <v>102.44199999999999</v>
      </c>
      <c r="I49" s="197"/>
      <c r="J49" s="66">
        <v>102.751</v>
      </c>
      <c r="K49" s="66">
        <f t="shared" si="14"/>
        <v>30.900000000001171</v>
      </c>
      <c r="L49" s="198">
        <f t="shared" si="25"/>
        <v>36600</v>
      </c>
      <c r="M49" s="198"/>
      <c r="N49" s="61">
        <f t="shared" si="9"/>
        <v>0.95</v>
      </c>
      <c r="O49" s="100"/>
      <c r="P49" s="25" t="s">
        <v>106</v>
      </c>
      <c r="Q49" s="55"/>
      <c r="R49" s="101">
        <v>102.229</v>
      </c>
      <c r="S49" s="209">
        <f t="shared" si="26"/>
        <v>24981</v>
      </c>
      <c r="T49" s="209"/>
      <c r="U49" s="201">
        <f t="shared" si="15"/>
        <v>21.299999999999386</v>
      </c>
      <c r="V49" s="201"/>
      <c r="W49" s="108" t="s">
        <v>188</v>
      </c>
      <c r="X49" s="108" t="s">
        <v>181</v>
      </c>
      <c r="Y49" s="108" t="s">
        <v>181</v>
      </c>
      <c r="Z49" s="64" t="s">
        <v>181</v>
      </c>
      <c r="AA49" s="108" t="s">
        <v>181</v>
      </c>
      <c r="AB49" s="108" t="s">
        <v>181</v>
      </c>
      <c r="AC49" s="63" t="s">
        <v>45</v>
      </c>
      <c r="AE49" s="63">
        <f t="shared" si="27"/>
        <v>102.44199999999999</v>
      </c>
      <c r="AF49" s="63" t="e">
        <f t="shared" si="21"/>
        <v>#REF!</v>
      </c>
      <c r="AG49" s="63" t="e">
        <f>#REF!-#REF!</f>
        <v>#REF!</v>
      </c>
      <c r="AH49" s="63">
        <f t="shared" si="28"/>
        <v>0.21299999999999386</v>
      </c>
      <c r="AI49" s="65" t="e">
        <f t="shared" si="29"/>
        <v>#REF!</v>
      </c>
      <c r="AJ49" s="63" t="e">
        <f t="shared" si="30"/>
        <v>#REF!</v>
      </c>
      <c r="AK49" s="63" t="e">
        <f t="shared" si="31"/>
        <v>#REF!</v>
      </c>
      <c r="AL49" s="63" t="e">
        <f t="shared" si="33"/>
        <v>#REF!</v>
      </c>
      <c r="AM49" s="63" t="e">
        <f t="shared" si="24"/>
        <v>#REF!</v>
      </c>
      <c r="AN49" s="63" t="e">
        <f t="shared" si="24"/>
        <v>#REF!</v>
      </c>
      <c r="AO49" s="63" t="e">
        <f t="shared" si="24"/>
        <v>#REF!</v>
      </c>
      <c r="AP49" s="63" t="e">
        <f t="shared" si="24"/>
        <v>#REF!</v>
      </c>
      <c r="AQ49" s="63" t="e">
        <f t="shared" si="24"/>
        <v>#REF!</v>
      </c>
      <c r="AR49" s="63" t="e">
        <f t="shared" si="24"/>
        <v>#REF!</v>
      </c>
      <c r="AS49" s="63" t="e">
        <f t="shared" si="24"/>
        <v>#REF!</v>
      </c>
    </row>
    <row r="50" spans="2:45" ht="15.75" customHeight="1">
      <c r="B50" s="114">
        <v>42</v>
      </c>
      <c r="C50" s="195">
        <f t="shared" si="32"/>
        <v>1244981</v>
      </c>
      <c r="D50" s="195"/>
      <c r="E50" s="100" t="s">
        <v>164</v>
      </c>
      <c r="F50" s="100" t="s">
        <v>189</v>
      </c>
      <c r="G50" s="99" t="s">
        <v>33</v>
      </c>
      <c r="H50" s="197">
        <v>101.96299999999999</v>
      </c>
      <c r="I50" s="197"/>
      <c r="J50" s="66">
        <v>102.19199999999999</v>
      </c>
      <c r="K50" s="66">
        <f t="shared" si="14"/>
        <v>22.89999999999992</v>
      </c>
      <c r="L50" s="198">
        <f t="shared" si="25"/>
        <v>37349.43</v>
      </c>
      <c r="M50" s="198"/>
      <c r="N50" s="61">
        <f t="shared" si="9"/>
        <v>1.32</v>
      </c>
      <c r="O50" s="100"/>
      <c r="P50" s="25" t="s">
        <v>106</v>
      </c>
      <c r="Q50" s="55"/>
      <c r="R50" s="101">
        <v>101.78</v>
      </c>
      <c r="S50" s="209">
        <f t="shared" si="26"/>
        <v>29822</v>
      </c>
      <c r="T50" s="209"/>
      <c r="U50" s="201">
        <f t="shared" si="15"/>
        <v>18.299999999999272</v>
      </c>
      <c r="V50" s="201"/>
      <c r="W50" s="108" t="s">
        <v>183</v>
      </c>
      <c r="X50" s="108" t="s">
        <v>181</v>
      </c>
      <c r="Y50" s="108" t="s">
        <v>181</v>
      </c>
      <c r="Z50" s="1" t="s">
        <v>181</v>
      </c>
      <c r="AA50" s="108" t="s">
        <v>181</v>
      </c>
      <c r="AB50" s="108" t="s">
        <v>181</v>
      </c>
      <c r="AC50" s="63" t="s">
        <v>44</v>
      </c>
      <c r="AD50" s="63"/>
      <c r="AE50" s="72">
        <f t="shared" si="27"/>
        <v>101.96299999999999</v>
      </c>
      <c r="AF50" s="63" t="e">
        <f t="shared" si="21"/>
        <v>#REF!</v>
      </c>
      <c r="AG50" s="72" t="e">
        <f>#REF!-#REF!</f>
        <v>#REF!</v>
      </c>
      <c r="AH50" s="72">
        <f t="shared" si="28"/>
        <v>0.18299999999999272</v>
      </c>
      <c r="AI50" s="59" t="e">
        <f t="shared" si="29"/>
        <v>#REF!</v>
      </c>
      <c r="AJ50" s="63" t="e">
        <f t="shared" si="30"/>
        <v>#REF!</v>
      </c>
      <c r="AK50" s="63" t="e">
        <f t="shared" si="31"/>
        <v>#REF!</v>
      </c>
      <c r="AL50" s="63" t="e">
        <f t="shared" si="33"/>
        <v>#REF!</v>
      </c>
      <c r="AM50" s="63" t="e">
        <f t="shared" ref="AM50:AS59" si="34">IF($AF50&gt;=AM$8,$L50*AM$8,$S50*1)</f>
        <v>#REF!</v>
      </c>
      <c r="AN50" s="63" t="e">
        <f t="shared" si="34"/>
        <v>#REF!</v>
      </c>
      <c r="AO50" s="63" t="e">
        <f t="shared" si="34"/>
        <v>#REF!</v>
      </c>
      <c r="AP50" s="63" t="e">
        <f t="shared" si="34"/>
        <v>#REF!</v>
      </c>
      <c r="AQ50" s="63" t="e">
        <f t="shared" si="34"/>
        <v>#REF!</v>
      </c>
      <c r="AR50" s="63" t="e">
        <f t="shared" si="34"/>
        <v>#REF!</v>
      </c>
      <c r="AS50" s="63" t="e">
        <f t="shared" si="34"/>
        <v>#REF!</v>
      </c>
    </row>
    <row r="51" spans="2:45" ht="15.75" customHeight="1">
      <c r="B51" s="114">
        <v>43</v>
      </c>
      <c r="C51" s="195">
        <f t="shared" si="32"/>
        <v>1274803</v>
      </c>
      <c r="D51" s="195"/>
      <c r="E51" s="100" t="s">
        <v>164</v>
      </c>
      <c r="F51" s="100" t="s">
        <v>190</v>
      </c>
      <c r="G51" s="96" t="s">
        <v>33</v>
      </c>
      <c r="H51" s="197">
        <v>102.328</v>
      </c>
      <c r="I51" s="197"/>
      <c r="J51" s="66">
        <v>103.017</v>
      </c>
      <c r="K51" s="66">
        <f t="shared" si="14"/>
        <v>68.899999999999295</v>
      </c>
      <c r="L51" s="198">
        <f t="shared" si="25"/>
        <v>38244.089999999997</v>
      </c>
      <c r="M51" s="198"/>
      <c r="N51" s="61">
        <f t="shared" si="9"/>
        <v>0.44</v>
      </c>
      <c r="O51" s="100"/>
      <c r="P51" s="25" t="s">
        <v>106</v>
      </c>
      <c r="Q51" s="55"/>
      <c r="R51" s="101">
        <v>101.866</v>
      </c>
      <c r="S51" s="209">
        <f t="shared" si="26"/>
        <v>25096</v>
      </c>
      <c r="T51" s="209"/>
      <c r="U51" s="201">
        <f t="shared" si="15"/>
        <v>46.20000000000033</v>
      </c>
      <c r="V51" s="201"/>
      <c r="W51" s="108" t="s">
        <v>183</v>
      </c>
      <c r="X51" s="108" t="s">
        <v>181</v>
      </c>
      <c r="Y51" s="108" t="s">
        <v>181</v>
      </c>
      <c r="Z51" s="1" t="s">
        <v>181</v>
      </c>
      <c r="AA51" s="108" t="s">
        <v>181</v>
      </c>
      <c r="AB51" s="108" t="s">
        <v>181</v>
      </c>
      <c r="AC51" s="63" t="s">
        <v>45</v>
      </c>
      <c r="AD51" s="63"/>
      <c r="AE51" s="72">
        <f t="shared" si="27"/>
        <v>102.328</v>
      </c>
      <c r="AF51" s="63" t="e">
        <f t="shared" si="21"/>
        <v>#REF!</v>
      </c>
      <c r="AG51" s="72" t="e">
        <f>#REF!-#REF!</f>
        <v>#REF!</v>
      </c>
      <c r="AH51" s="72">
        <f t="shared" si="28"/>
        <v>0.4620000000000033</v>
      </c>
      <c r="AI51" s="59" t="e">
        <f t="shared" si="29"/>
        <v>#REF!</v>
      </c>
      <c r="AJ51" s="63" t="e">
        <f t="shared" si="30"/>
        <v>#REF!</v>
      </c>
      <c r="AK51" s="63" t="e">
        <f t="shared" si="31"/>
        <v>#REF!</v>
      </c>
      <c r="AL51" s="63" t="e">
        <f t="shared" si="33"/>
        <v>#REF!</v>
      </c>
      <c r="AM51" s="63" t="e">
        <f t="shared" si="34"/>
        <v>#REF!</v>
      </c>
      <c r="AN51" s="63" t="e">
        <f t="shared" si="34"/>
        <v>#REF!</v>
      </c>
      <c r="AO51" s="63" t="e">
        <f t="shared" si="34"/>
        <v>#REF!</v>
      </c>
      <c r="AP51" s="63" t="e">
        <f t="shared" si="34"/>
        <v>#REF!</v>
      </c>
      <c r="AQ51" s="63" t="e">
        <f t="shared" si="34"/>
        <v>#REF!</v>
      </c>
      <c r="AR51" s="63" t="e">
        <f t="shared" si="34"/>
        <v>#REF!</v>
      </c>
      <c r="AS51" s="63" t="e">
        <f t="shared" si="34"/>
        <v>#REF!</v>
      </c>
    </row>
    <row r="52" spans="2:45" ht="15.75" customHeight="1">
      <c r="B52" s="114">
        <v>44</v>
      </c>
      <c r="C52" s="195">
        <f t="shared" si="32"/>
        <v>1299899</v>
      </c>
      <c r="D52" s="195"/>
      <c r="E52" s="100" t="s">
        <v>164</v>
      </c>
      <c r="F52" s="100" t="s">
        <v>191</v>
      </c>
      <c r="G52" s="96" t="s">
        <v>33</v>
      </c>
      <c r="H52" s="197">
        <v>108</v>
      </c>
      <c r="I52" s="197"/>
      <c r="J52" s="66">
        <v>109.896</v>
      </c>
      <c r="K52" s="66">
        <f t="shared" si="14"/>
        <v>189.60000000000008</v>
      </c>
      <c r="L52" s="198">
        <f t="shared" si="25"/>
        <v>38996.97</v>
      </c>
      <c r="M52" s="198"/>
      <c r="N52" s="61">
        <f t="shared" si="9"/>
        <v>0.16</v>
      </c>
      <c r="O52" s="100"/>
      <c r="P52" s="25" t="s">
        <v>106</v>
      </c>
      <c r="Q52" s="55"/>
      <c r="R52" s="101">
        <v>106.721</v>
      </c>
      <c r="S52" s="209">
        <f t="shared" si="26"/>
        <v>25264</v>
      </c>
      <c r="T52" s="209"/>
      <c r="U52" s="201">
        <f t="shared" si="15"/>
        <v>127.89999999999964</v>
      </c>
      <c r="V52" s="201"/>
      <c r="W52" s="108" t="s">
        <v>183</v>
      </c>
      <c r="X52" s="108" t="s">
        <v>192</v>
      </c>
      <c r="Y52" s="108" t="s">
        <v>181</v>
      </c>
      <c r="Z52" s="1" t="s">
        <v>183</v>
      </c>
      <c r="AA52" s="108" t="s">
        <v>181</v>
      </c>
      <c r="AB52" s="108" t="s">
        <v>181</v>
      </c>
      <c r="AC52" s="63" t="s">
        <v>45</v>
      </c>
      <c r="AD52" s="63"/>
      <c r="AE52" s="72">
        <f t="shared" si="27"/>
        <v>108</v>
      </c>
      <c r="AF52" s="63" t="e">
        <f t="shared" si="21"/>
        <v>#REF!</v>
      </c>
      <c r="AG52" s="72" t="e">
        <f>#REF!-#REF!</f>
        <v>#REF!</v>
      </c>
      <c r="AH52" s="72">
        <f t="shared" si="28"/>
        <v>1.2789999999999964</v>
      </c>
      <c r="AI52" s="59" t="e">
        <f t="shared" si="29"/>
        <v>#REF!</v>
      </c>
      <c r="AJ52" s="63" t="e">
        <f t="shared" si="30"/>
        <v>#REF!</v>
      </c>
      <c r="AK52" s="63" t="e">
        <f t="shared" si="31"/>
        <v>#REF!</v>
      </c>
      <c r="AL52" s="63" t="e">
        <f t="shared" si="33"/>
        <v>#REF!</v>
      </c>
      <c r="AM52" s="63" t="e">
        <f t="shared" si="34"/>
        <v>#REF!</v>
      </c>
      <c r="AN52" s="63" t="e">
        <f t="shared" si="34"/>
        <v>#REF!</v>
      </c>
      <c r="AO52" s="63" t="e">
        <f t="shared" si="34"/>
        <v>#REF!</v>
      </c>
      <c r="AP52" s="63" t="e">
        <f t="shared" si="34"/>
        <v>#REF!</v>
      </c>
      <c r="AQ52" s="63" t="e">
        <f t="shared" si="34"/>
        <v>#REF!</v>
      </c>
      <c r="AR52" s="63" t="e">
        <f t="shared" si="34"/>
        <v>#REF!</v>
      </c>
      <c r="AS52" s="63" t="e">
        <f t="shared" si="34"/>
        <v>#REF!</v>
      </c>
    </row>
    <row r="53" spans="2:45" ht="15.75" customHeight="1">
      <c r="B53" s="114">
        <v>45</v>
      </c>
      <c r="C53" s="195">
        <f t="shared" si="32"/>
        <v>1325163</v>
      </c>
      <c r="D53" s="195"/>
      <c r="E53" s="100" t="s">
        <v>164</v>
      </c>
      <c r="F53" s="100" t="s">
        <v>193</v>
      </c>
      <c r="G53" s="96" t="s">
        <v>34</v>
      </c>
      <c r="H53" s="197">
        <v>106.322</v>
      </c>
      <c r="I53" s="197"/>
      <c r="J53" s="66">
        <v>105.497</v>
      </c>
      <c r="K53" s="66">
        <f t="shared" si="14"/>
        <v>82.500000000000284</v>
      </c>
      <c r="L53" s="198">
        <f t="shared" si="25"/>
        <v>39754.89</v>
      </c>
      <c r="M53" s="198"/>
      <c r="N53" s="61">
        <f t="shared" si="9"/>
        <v>0.39</v>
      </c>
      <c r="O53" s="100"/>
      <c r="P53" s="25" t="s">
        <v>106</v>
      </c>
      <c r="Q53" s="55"/>
      <c r="R53" s="101">
        <v>106.99</v>
      </c>
      <c r="S53" s="209">
        <f t="shared" si="26"/>
        <v>32162</v>
      </c>
      <c r="T53" s="209"/>
      <c r="U53" s="201">
        <f t="shared" si="15"/>
        <v>66.799999999999216</v>
      </c>
      <c r="V53" s="201"/>
      <c r="W53" s="108" t="s">
        <v>183</v>
      </c>
      <c r="X53" s="108" t="s">
        <v>181</v>
      </c>
      <c r="Y53" s="108" t="s">
        <v>181</v>
      </c>
      <c r="Z53" s="1" t="s">
        <v>181</v>
      </c>
      <c r="AA53" s="108" t="s">
        <v>181</v>
      </c>
      <c r="AB53" s="108" t="s">
        <v>181</v>
      </c>
      <c r="AC53" s="63" t="s">
        <v>45</v>
      </c>
      <c r="AD53" s="63"/>
      <c r="AE53" s="72">
        <f t="shared" si="27"/>
        <v>106.322</v>
      </c>
      <c r="AF53" s="63" t="e">
        <f t="shared" si="21"/>
        <v>#REF!</v>
      </c>
      <c r="AG53" s="72" t="e">
        <f>#REF!-#REF!</f>
        <v>#REF!</v>
      </c>
      <c r="AH53" s="72">
        <f t="shared" si="28"/>
        <v>0.66799999999999216</v>
      </c>
      <c r="AI53" s="59" t="e">
        <f t="shared" si="29"/>
        <v>#REF!</v>
      </c>
      <c r="AJ53" s="63" t="e">
        <f t="shared" si="30"/>
        <v>#REF!</v>
      </c>
      <c r="AK53" s="63" t="e">
        <f t="shared" si="31"/>
        <v>#REF!</v>
      </c>
      <c r="AL53" s="63" t="e">
        <f t="shared" si="33"/>
        <v>#REF!</v>
      </c>
      <c r="AM53" s="63" t="e">
        <f t="shared" si="34"/>
        <v>#REF!</v>
      </c>
      <c r="AN53" s="63" t="e">
        <f t="shared" si="34"/>
        <v>#REF!</v>
      </c>
      <c r="AO53" s="63" t="e">
        <f t="shared" si="34"/>
        <v>#REF!</v>
      </c>
      <c r="AP53" s="63" t="e">
        <f t="shared" si="34"/>
        <v>#REF!</v>
      </c>
      <c r="AQ53" s="63" t="e">
        <f t="shared" si="34"/>
        <v>#REF!</v>
      </c>
      <c r="AR53" s="63" t="e">
        <f t="shared" si="34"/>
        <v>#REF!</v>
      </c>
      <c r="AS53" s="63" t="e">
        <f t="shared" si="34"/>
        <v>#REF!</v>
      </c>
    </row>
    <row r="54" spans="2:45" ht="15.75" customHeight="1">
      <c r="B54" s="123">
        <v>46</v>
      </c>
      <c r="C54" s="195">
        <f t="shared" si="32"/>
        <v>1357325</v>
      </c>
      <c r="D54" s="195"/>
      <c r="E54" s="100" t="s">
        <v>164</v>
      </c>
      <c r="F54" s="100" t="s">
        <v>194</v>
      </c>
      <c r="G54" s="96" t="s">
        <v>34</v>
      </c>
      <c r="H54" s="197">
        <v>117.928</v>
      </c>
      <c r="I54" s="197"/>
      <c r="J54" s="66">
        <v>120.99299999999999</v>
      </c>
      <c r="K54" s="66">
        <f t="shared" si="14"/>
        <v>306.49999999999977</v>
      </c>
      <c r="L54" s="198">
        <f t="shared" si="25"/>
        <v>40719.75</v>
      </c>
      <c r="M54" s="198"/>
      <c r="N54" s="61">
        <f t="shared" si="9"/>
        <v>0.1</v>
      </c>
      <c r="O54" s="100"/>
      <c r="P54" s="25" t="s">
        <v>106</v>
      </c>
      <c r="Q54" s="55"/>
      <c r="R54" s="101">
        <v>120.99299999999999</v>
      </c>
      <c r="S54" s="209">
        <f t="shared" si="26"/>
        <v>37839</v>
      </c>
      <c r="T54" s="209"/>
      <c r="U54" s="201">
        <f t="shared" si="15"/>
        <v>306.49999999999977</v>
      </c>
      <c r="V54" s="201"/>
      <c r="W54" s="108" t="s">
        <v>186</v>
      </c>
      <c r="X54" s="108" t="s">
        <v>181</v>
      </c>
      <c r="Y54" s="108" t="s">
        <v>181</v>
      </c>
      <c r="Z54" s="1" t="s">
        <v>181</v>
      </c>
      <c r="AA54" s="108" t="s">
        <v>181</v>
      </c>
      <c r="AB54" s="108" t="s">
        <v>181</v>
      </c>
      <c r="AC54" s="63" t="s">
        <v>44</v>
      </c>
      <c r="AD54" s="63"/>
      <c r="AE54" s="72">
        <f t="shared" si="27"/>
        <v>117.928</v>
      </c>
      <c r="AF54" s="63" t="e">
        <f t="shared" si="21"/>
        <v>#REF!</v>
      </c>
      <c r="AG54" s="72" t="e">
        <f>#REF!-#REF!</f>
        <v>#REF!</v>
      </c>
      <c r="AH54" s="72">
        <f t="shared" si="28"/>
        <v>3.0649999999999977</v>
      </c>
      <c r="AI54" s="59" t="e">
        <f t="shared" si="29"/>
        <v>#REF!</v>
      </c>
      <c r="AJ54" s="63" t="e">
        <f t="shared" si="30"/>
        <v>#REF!</v>
      </c>
      <c r="AK54" s="63" t="e">
        <f t="shared" si="31"/>
        <v>#REF!</v>
      </c>
      <c r="AL54" s="63" t="e">
        <f t="shared" si="33"/>
        <v>#REF!</v>
      </c>
      <c r="AM54" s="63" t="e">
        <f t="shared" si="34"/>
        <v>#REF!</v>
      </c>
      <c r="AN54" s="63" t="e">
        <f t="shared" si="34"/>
        <v>#REF!</v>
      </c>
      <c r="AO54" s="63" t="e">
        <f t="shared" si="34"/>
        <v>#REF!</v>
      </c>
      <c r="AP54" s="63" t="e">
        <f t="shared" si="34"/>
        <v>#REF!</v>
      </c>
      <c r="AQ54" s="63" t="e">
        <f t="shared" si="34"/>
        <v>#REF!</v>
      </c>
      <c r="AR54" s="63" t="e">
        <f t="shared" si="34"/>
        <v>#REF!</v>
      </c>
      <c r="AS54" s="63" t="e">
        <f t="shared" si="34"/>
        <v>#REF!</v>
      </c>
    </row>
    <row r="55" spans="2:45" ht="15.75" customHeight="1">
      <c r="B55" s="123">
        <v>47</v>
      </c>
      <c r="C55" s="195">
        <f t="shared" si="32"/>
        <v>1395164</v>
      </c>
      <c r="D55" s="195"/>
      <c r="E55" s="100" t="s">
        <v>164</v>
      </c>
      <c r="F55" s="100" t="s">
        <v>195</v>
      </c>
      <c r="G55" s="96" t="s">
        <v>33</v>
      </c>
      <c r="H55" s="197">
        <v>118.854</v>
      </c>
      <c r="I55" s="197"/>
      <c r="J55" s="66">
        <v>120.726</v>
      </c>
      <c r="K55" s="66">
        <f t="shared" si="14"/>
        <v>187.2</v>
      </c>
      <c r="L55" s="198">
        <f t="shared" si="25"/>
        <v>41854.92</v>
      </c>
      <c r="M55" s="198"/>
      <c r="N55" s="61">
        <f t="shared" si="9"/>
        <v>0.18</v>
      </c>
      <c r="O55" s="100"/>
      <c r="P55" s="25" t="s">
        <v>106</v>
      </c>
      <c r="Q55" s="55"/>
      <c r="R55" s="101">
        <v>117.64400000000001</v>
      </c>
      <c r="S55" s="209">
        <f t="shared" si="26"/>
        <v>26888</v>
      </c>
      <c r="T55" s="209"/>
      <c r="U55" s="201">
        <f t="shared" si="15"/>
        <v>120.99999999999937</v>
      </c>
      <c r="V55" s="201"/>
      <c r="W55" s="108" t="s">
        <v>181</v>
      </c>
      <c r="X55" s="108" t="s">
        <v>181</v>
      </c>
      <c r="Y55" s="108" t="s">
        <v>181</v>
      </c>
      <c r="Z55" s="1" t="s">
        <v>181</v>
      </c>
      <c r="AA55" s="108" t="s">
        <v>181</v>
      </c>
      <c r="AB55" s="108" t="s">
        <v>181</v>
      </c>
      <c r="AC55" s="63" t="s">
        <v>45</v>
      </c>
      <c r="AD55" s="63"/>
      <c r="AE55" s="72">
        <f t="shared" si="27"/>
        <v>118.854</v>
      </c>
      <c r="AF55" s="63" t="e">
        <f t="shared" si="21"/>
        <v>#REF!</v>
      </c>
      <c r="AG55" s="72" t="e">
        <f>#REF!-#REF!</f>
        <v>#REF!</v>
      </c>
      <c r="AH55" s="72">
        <f t="shared" si="28"/>
        <v>1.2099999999999937</v>
      </c>
      <c r="AI55" s="59" t="e">
        <f t="shared" si="29"/>
        <v>#REF!</v>
      </c>
      <c r="AJ55" s="63" t="e">
        <f t="shared" si="30"/>
        <v>#REF!</v>
      </c>
      <c r="AK55" s="63" t="e">
        <f t="shared" si="31"/>
        <v>#REF!</v>
      </c>
      <c r="AL55" s="63" t="e">
        <f t="shared" si="33"/>
        <v>#REF!</v>
      </c>
      <c r="AM55" s="63" t="e">
        <f t="shared" si="34"/>
        <v>#REF!</v>
      </c>
      <c r="AN55" s="63" t="e">
        <f t="shared" si="34"/>
        <v>#REF!</v>
      </c>
      <c r="AO55" s="63" t="e">
        <f t="shared" si="34"/>
        <v>#REF!</v>
      </c>
      <c r="AP55" s="63" t="e">
        <f t="shared" si="34"/>
        <v>#REF!</v>
      </c>
      <c r="AQ55" s="63" t="e">
        <f t="shared" si="34"/>
        <v>#REF!</v>
      </c>
      <c r="AR55" s="63" t="e">
        <f t="shared" si="34"/>
        <v>#REF!</v>
      </c>
      <c r="AS55" s="63" t="e">
        <f t="shared" si="34"/>
        <v>#REF!</v>
      </c>
    </row>
    <row r="56" spans="2:45" ht="15.75" customHeight="1">
      <c r="B56" s="123">
        <v>48</v>
      </c>
      <c r="C56" s="195">
        <f t="shared" si="32"/>
        <v>1422052</v>
      </c>
      <c r="D56" s="195"/>
      <c r="E56" s="100" t="s">
        <v>164</v>
      </c>
      <c r="F56" s="100" t="s">
        <v>196</v>
      </c>
      <c r="G56" s="96" t="s">
        <v>33</v>
      </c>
      <c r="H56" s="197">
        <v>120.65300000000001</v>
      </c>
      <c r="I56" s="197"/>
      <c r="J56" s="66">
        <v>121.663</v>
      </c>
      <c r="K56" s="66">
        <f t="shared" si="14"/>
        <v>100.99999999999909</v>
      </c>
      <c r="L56" s="198">
        <f t="shared" si="25"/>
        <v>42661.56</v>
      </c>
      <c r="M56" s="198"/>
      <c r="N56" s="61">
        <f t="shared" si="9"/>
        <v>0.34</v>
      </c>
      <c r="O56" s="100"/>
      <c r="P56" s="25" t="s">
        <v>106</v>
      </c>
      <c r="Q56" s="55"/>
      <c r="R56" s="101">
        <v>119.81100000000001</v>
      </c>
      <c r="S56" s="209">
        <f t="shared" si="26"/>
        <v>35343</v>
      </c>
      <c r="T56" s="209"/>
      <c r="U56" s="201">
        <f t="shared" si="15"/>
        <v>84.199999999999875</v>
      </c>
      <c r="V56" s="201"/>
      <c r="W56" s="108" t="s">
        <v>181</v>
      </c>
      <c r="X56" s="108" t="s">
        <v>181</v>
      </c>
      <c r="Y56" s="108" t="s">
        <v>181</v>
      </c>
      <c r="Z56" s="1" t="s">
        <v>181</v>
      </c>
      <c r="AA56" s="108" t="s">
        <v>181</v>
      </c>
      <c r="AB56" s="108" t="s">
        <v>181</v>
      </c>
      <c r="AC56" s="63" t="s">
        <v>44</v>
      </c>
      <c r="AD56" s="63"/>
      <c r="AE56" s="72">
        <f t="shared" si="27"/>
        <v>120.65300000000001</v>
      </c>
      <c r="AF56" s="63" t="e">
        <f t="shared" si="21"/>
        <v>#REF!</v>
      </c>
      <c r="AG56" s="72" t="e">
        <f>#REF!-#REF!</f>
        <v>#REF!</v>
      </c>
      <c r="AH56" s="72">
        <f t="shared" si="28"/>
        <v>0.84199999999999875</v>
      </c>
      <c r="AI56" s="59" t="e">
        <f t="shared" si="29"/>
        <v>#REF!</v>
      </c>
      <c r="AJ56" s="63" t="e">
        <f t="shared" si="30"/>
        <v>#REF!</v>
      </c>
      <c r="AK56" s="63" t="e">
        <f t="shared" si="31"/>
        <v>#REF!</v>
      </c>
      <c r="AL56" s="63" t="e">
        <f t="shared" si="33"/>
        <v>#REF!</v>
      </c>
      <c r="AM56" s="63" t="e">
        <f t="shared" si="34"/>
        <v>#REF!</v>
      </c>
      <c r="AN56" s="63" t="e">
        <f t="shared" si="34"/>
        <v>#REF!</v>
      </c>
      <c r="AO56" s="63" t="e">
        <f t="shared" si="34"/>
        <v>#REF!</v>
      </c>
      <c r="AP56" s="63" t="e">
        <f t="shared" si="34"/>
        <v>#REF!</v>
      </c>
      <c r="AQ56" s="63" t="e">
        <f t="shared" si="34"/>
        <v>#REF!</v>
      </c>
      <c r="AR56" s="63" t="e">
        <f t="shared" si="34"/>
        <v>#REF!</v>
      </c>
      <c r="AS56" s="63" t="e">
        <f t="shared" si="34"/>
        <v>#REF!</v>
      </c>
    </row>
    <row r="57" spans="2:45" ht="15.75" customHeight="1">
      <c r="B57" s="123">
        <v>49</v>
      </c>
      <c r="C57" s="195">
        <f t="shared" si="32"/>
        <v>1457395</v>
      </c>
      <c r="D57" s="195"/>
      <c r="E57" s="100" t="s">
        <v>164</v>
      </c>
      <c r="F57" s="100" t="s">
        <v>197</v>
      </c>
      <c r="G57" s="96" t="s">
        <v>34</v>
      </c>
      <c r="H57" s="197">
        <v>119.33</v>
      </c>
      <c r="I57" s="197"/>
      <c r="J57" s="66">
        <v>118.941</v>
      </c>
      <c r="K57" s="66">
        <f t="shared" si="14"/>
        <v>38.899999999999579</v>
      </c>
      <c r="L57" s="198">
        <f t="shared" si="25"/>
        <v>43721.85</v>
      </c>
      <c r="M57" s="198"/>
      <c r="N57" s="61">
        <f t="shared" si="9"/>
        <v>0.91</v>
      </c>
      <c r="O57" s="100"/>
      <c r="P57" s="25" t="s">
        <v>106</v>
      </c>
      <c r="Q57" s="55"/>
      <c r="R57" s="101">
        <v>119.60599999999999</v>
      </c>
      <c r="S57" s="209">
        <f t="shared" si="26"/>
        <v>31007</v>
      </c>
      <c r="T57" s="209"/>
      <c r="U57" s="201">
        <f t="shared" si="15"/>
        <v>27.599999999999625</v>
      </c>
      <c r="V57" s="201"/>
      <c r="W57" s="108" t="s">
        <v>183</v>
      </c>
      <c r="X57" s="108" t="s">
        <v>181</v>
      </c>
      <c r="Y57" s="108" t="s">
        <v>181</v>
      </c>
      <c r="Z57" s="1" t="s">
        <v>181</v>
      </c>
      <c r="AA57" s="108" t="s">
        <v>181</v>
      </c>
      <c r="AB57" s="108" t="s">
        <v>181</v>
      </c>
      <c r="AC57" s="63" t="s">
        <v>94</v>
      </c>
      <c r="AD57" s="63"/>
      <c r="AE57" s="72">
        <f t="shared" si="27"/>
        <v>119.33</v>
      </c>
      <c r="AF57" s="63" t="e">
        <f t="shared" si="21"/>
        <v>#REF!</v>
      </c>
      <c r="AG57" s="72" t="e">
        <f>#REF!-#REF!</f>
        <v>#REF!</v>
      </c>
      <c r="AH57" s="72">
        <f t="shared" si="28"/>
        <v>0.27599999999999625</v>
      </c>
      <c r="AI57" s="59" t="e">
        <f t="shared" si="29"/>
        <v>#REF!</v>
      </c>
      <c r="AJ57" s="63" t="e">
        <f t="shared" si="30"/>
        <v>#REF!</v>
      </c>
      <c r="AK57" s="63" t="e">
        <f t="shared" si="31"/>
        <v>#REF!</v>
      </c>
      <c r="AL57" s="63" t="e">
        <f t="shared" si="33"/>
        <v>#REF!</v>
      </c>
      <c r="AM57" s="63" t="e">
        <f t="shared" si="34"/>
        <v>#REF!</v>
      </c>
      <c r="AN57" s="63" t="e">
        <f t="shared" si="34"/>
        <v>#REF!</v>
      </c>
      <c r="AO57" s="63" t="e">
        <f t="shared" si="34"/>
        <v>#REF!</v>
      </c>
      <c r="AP57" s="63" t="e">
        <f t="shared" si="34"/>
        <v>#REF!</v>
      </c>
      <c r="AQ57" s="63" t="e">
        <f t="shared" si="34"/>
        <v>#REF!</v>
      </c>
      <c r="AR57" s="63" t="e">
        <f t="shared" si="34"/>
        <v>#REF!</v>
      </c>
      <c r="AS57" s="63" t="e">
        <f t="shared" si="34"/>
        <v>#REF!</v>
      </c>
    </row>
    <row r="58" spans="2:45" ht="15.75" customHeight="1">
      <c r="B58" s="123">
        <v>50</v>
      </c>
      <c r="C58" s="195">
        <f t="shared" si="32"/>
        <v>1488402</v>
      </c>
      <c r="D58" s="195"/>
      <c r="E58" s="100" t="s">
        <v>164</v>
      </c>
      <c r="F58" s="100" t="s">
        <v>198</v>
      </c>
      <c r="G58" s="96" t="s">
        <v>33</v>
      </c>
      <c r="H58" s="197">
        <v>123.565</v>
      </c>
      <c r="I58" s="197"/>
      <c r="J58" s="66">
        <v>124.142</v>
      </c>
      <c r="K58" s="66">
        <f t="shared" si="14"/>
        <v>57.699999999999818</v>
      </c>
      <c r="L58" s="198">
        <f t="shared" si="25"/>
        <v>44652.06</v>
      </c>
      <c r="M58" s="198"/>
      <c r="N58" s="61">
        <f t="shared" si="9"/>
        <v>0.62</v>
      </c>
      <c r="O58" s="100" t="s">
        <v>199</v>
      </c>
      <c r="P58" s="25" t="s">
        <v>106</v>
      </c>
      <c r="Q58" s="55"/>
      <c r="R58" s="101">
        <v>123.00700000000001</v>
      </c>
      <c r="S58" s="209">
        <f t="shared" si="26"/>
        <v>42711</v>
      </c>
      <c r="T58" s="209"/>
      <c r="U58" s="201">
        <f t="shared" si="15"/>
        <v>55.799999999999272</v>
      </c>
      <c r="V58" s="201"/>
      <c r="W58" s="108" t="s">
        <v>181</v>
      </c>
      <c r="X58" s="108" t="s">
        <v>181</v>
      </c>
      <c r="Y58" s="108" t="s">
        <v>181</v>
      </c>
      <c r="Z58" s="1" t="s">
        <v>181</v>
      </c>
      <c r="AA58" s="108" t="s">
        <v>181</v>
      </c>
      <c r="AB58" s="108" t="s">
        <v>181</v>
      </c>
      <c r="AC58" s="63" t="s">
        <v>44</v>
      </c>
      <c r="AD58" s="63"/>
      <c r="AE58" s="72">
        <f t="shared" si="27"/>
        <v>123.565</v>
      </c>
      <c r="AF58" s="63" t="e">
        <f t="shared" si="21"/>
        <v>#REF!</v>
      </c>
      <c r="AG58" s="72" t="e">
        <f>#REF!-#REF!</f>
        <v>#REF!</v>
      </c>
      <c r="AH58" s="72">
        <f t="shared" si="28"/>
        <v>0.55799999999999272</v>
      </c>
      <c r="AI58" s="59" t="e">
        <f t="shared" si="29"/>
        <v>#REF!</v>
      </c>
      <c r="AJ58" s="63" t="e">
        <f t="shared" si="30"/>
        <v>#REF!</v>
      </c>
      <c r="AK58" s="63" t="e">
        <f t="shared" si="31"/>
        <v>#REF!</v>
      </c>
      <c r="AL58" s="63" t="e">
        <f t="shared" si="33"/>
        <v>#REF!</v>
      </c>
      <c r="AM58" s="63" t="e">
        <f t="shared" si="34"/>
        <v>#REF!</v>
      </c>
      <c r="AN58" s="63" t="e">
        <f t="shared" si="34"/>
        <v>#REF!</v>
      </c>
      <c r="AO58" s="63" t="e">
        <f t="shared" si="34"/>
        <v>#REF!</v>
      </c>
      <c r="AP58" s="63" t="e">
        <f t="shared" si="34"/>
        <v>#REF!</v>
      </c>
      <c r="AQ58" s="63" t="e">
        <f t="shared" si="34"/>
        <v>#REF!</v>
      </c>
      <c r="AR58" s="63" t="e">
        <f t="shared" si="34"/>
        <v>#REF!</v>
      </c>
      <c r="AS58" s="63" t="e">
        <f t="shared" si="34"/>
        <v>#REF!</v>
      </c>
    </row>
    <row r="59" spans="2:45" ht="15.75" customHeight="1">
      <c r="B59" s="123">
        <v>51</v>
      </c>
      <c r="C59" s="195">
        <f t="shared" si="32"/>
        <v>1531113</v>
      </c>
      <c r="D59" s="195"/>
      <c r="E59" s="100"/>
      <c r="F59" s="100"/>
      <c r="G59" s="96" t="s">
        <v>33</v>
      </c>
      <c r="H59" s="197" t="e">
        <f>IF(G59="買",#REF!,#REF!)</f>
        <v>#REF!</v>
      </c>
      <c r="I59" s="197"/>
      <c r="J59" s="66" t="e">
        <f>IF(G59="買",#REF!-0.02,#REF!+0.02)</f>
        <v>#REF!</v>
      </c>
      <c r="K59" s="66" t="e">
        <f>ABS((J59-H59)*100)</f>
        <v>#REF!</v>
      </c>
      <c r="L59" s="198" t="str">
        <f t="shared" si="25"/>
        <v/>
      </c>
      <c r="M59" s="198"/>
      <c r="N59" s="61" t="e">
        <f t="shared" si="9"/>
        <v>#REF!</v>
      </c>
      <c r="O59" s="100"/>
      <c r="P59" s="25"/>
      <c r="Q59" s="55"/>
      <c r="R59" s="101">
        <f t="shared" si="16"/>
        <v>0.02</v>
      </c>
      <c r="S59" s="209" t="str">
        <f t="shared" si="26"/>
        <v/>
      </c>
      <c r="T59" s="209"/>
      <c r="U59" s="201" t="str">
        <f t="shared" si="15"/>
        <v/>
      </c>
      <c r="V59" s="201"/>
      <c r="W59" s="108"/>
      <c r="X59" s="108"/>
      <c r="Y59" s="108"/>
      <c r="AA59" s="60"/>
      <c r="AB59" s="60"/>
      <c r="AC59" s="63" t="s">
        <v>94</v>
      </c>
      <c r="AD59" s="63"/>
      <c r="AE59" s="72" t="e">
        <f t="shared" si="27"/>
        <v>#REF!</v>
      </c>
      <c r="AF59" s="63" t="e">
        <f t="shared" si="21"/>
        <v>#REF!</v>
      </c>
      <c r="AG59" s="72" t="e">
        <f>#REF!-#REF!</f>
        <v>#REF!</v>
      </c>
      <c r="AH59" s="72" t="e">
        <f t="shared" si="28"/>
        <v>#REF!</v>
      </c>
      <c r="AI59" s="59" t="e">
        <f t="shared" si="29"/>
        <v>#REF!</v>
      </c>
      <c r="AJ59" s="63" t="e">
        <f t="shared" si="30"/>
        <v>#REF!</v>
      </c>
      <c r="AK59" s="63" t="e">
        <f t="shared" si="31"/>
        <v>#REF!</v>
      </c>
      <c r="AL59" s="63" t="e">
        <f t="shared" si="33"/>
        <v>#REF!</v>
      </c>
      <c r="AM59" s="63" t="e">
        <f t="shared" si="34"/>
        <v>#REF!</v>
      </c>
      <c r="AN59" s="63" t="e">
        <f t="shared" si="34"/>
        <v>#REF!</v>
      </c>
      <c r="AO59" s="63" t="e">
        <f t="shared" si="34"/>
        <v>#REF!</v>
      </c>
      <c r="AP59" s="63" t="e">
        <f t="shared" si="34"/>
        <v>#REF!</v>
      </c>
      <c r="AQ59" s="63" t="e">
        <f t="shared" si="34"/>
        <v>#REF!</v>
      </c>
      <c r="AR59" s="63" t="e">
        <f t="shared" si="34"/>
        <v>#REF!</v>
      </c>
      <c r="AS59" s="63" t="e">
        <f t="shared" si="34"/>
        <v>#REF!</v>
      </c>
    </row>
    <row r="60" spans="2:45" ht="15.75" customHeight="1">
      <c r="B60" s="123">
        <v>52</v>
      </c>
      <c r="C60" s="195" t="str">
        <f t="shared" si="32"/>
        <v/>
      </c>
      <c r="D60" s="195"/>
      <c r="E60" s="100"/>
      <c r="F60" s="100"/>
      <c r="G60" s="96" t="s">
        <v>33</v>
      </c>
      <c r="H60" s="197" t="e">
        <f>IF(G60="買",#REF!,#REF!)</f>
        <v>#REF!</v>
      </c>
      <c r="I60" s="197"/>
      <c r="J60" s="66" t="e">
        <f>IF(G60="買",#REF!-0.02,#REF!+0.02)</f>
        <v>#REF!</v>
      </c>
      <c r="K60" s="66" t="e">
        <f>ABS((J60-H60)*100)</f>
        <v>#REF!</v>
      </c>
      <c r="L60" s="198" t="str">
        <f t="shared" si="25"/>
        <v/>
      </c>
      <c r="M60" s="198"/>
      <c r="N60" s="61" t="e">
        <f>IF(K60="","",ROUNDDOWN(L60/(K60/81)/100000,2))</f>
        <v>#REF!</v>
      </c>
      <c r="O60" s="100"/>
      <c r="P60" s="25"/>
      <c r="Q60" s="55"/>
      <c r="R60" s="101">
        <f t="shared" si="16"/>
        <v>0.02</v>
      </c>
      <c r="S60" s="209" t="str">
        <f t="shared" si="26"/>
        <v/>
      </c>
      <c r="T60" s="209"/>
      <c r="U60" s="201" t="str">
        <f t="shared" si="15"/>
        <v/>
      </c>
      <c r="V60" s="201"/>
      <c r="W60" s="108"/>
      <c r="X60" s="108"/>
      <c r="Y60" s="108"/>
      <c r="AA60" s="60"/>
      <c r="AB60" s="60"/>
      <c r="AC60" s="63" t="s">
        <v>46</v>
      </c>
      <c r="AD60" s="63"/>
      <c r="AE60" s="72" t="e">
        <f t="shared" si="27"/>
        <v>#REF!</v>
      </c>
      <c r="AF60" s="72" t="e">
        <f t="shared" ref="AF60:AF91" si="35">IF(S60&gt;=0,AE60/AG60,"-")</f>
        <v>#REF!</v>
      </c>
      <c r="AG60" s="72" t="e">
        <f>#REF!-#REF!</f>
        <v>#REF!</v>
      </c>
      <c r="AH60" s="72" t="e">
        <f t="shared" si="28"/>
        <v>#REF!</v>
      </c>
      <c r="AI60" s="59" t="e">
        <f t="shared" si="29"/>
        <v>#REF!</v>
      </c>
    </row>
    <row r="61" spans="2:45" ht="15.75" customHeight="1">
      <c r="B61" s="123">
        <v>53</v>
      </c>
      <c r="C61" s="195" t="str">
        <f t="shared" si="32"/>
        <v/>
      </c>
      <c r="D61" s="195"/>
      <c r="E61" s="100"/>
      <c r="F61" s="100"/>
      <c r="G61" s="96" t="s">
        <v>34</v>
      </c>
      <c r="H61" s="197" t="e">
        <f>IF(G61="買",#REF!,#REF!)</f>
        <v>#REF!</v>
      </c>
      <c r="I61" s="197"/>
      <c r="J61" s="66" t="e">
        <f>IF(G61="買",#REF!-0.02,#REF!+0.02)</f>
        <v>#REF!</v>
      </c>
      <c r="K61" s="66" t="e">
        <f t="shared" si="14"/>
        <v>#REF!</v>
      </c>
      <c r="L61" s="198" t="str">
        <f t="shared" si="25"/>
        <v/>
      </c>
      <c r="M61" s="198"/>
      <c r="N61" s="61" t="e">
        <f t="shared" si="9"/>
        <v>#REF!</v>
      </c>
      <c r="O61" s="100"/>
      <c r="P61" s="25"/>
      <c r="Q61" s="55"/>
      <c r="R61" s="101">
        <f t="shared" si="16"/>
        <v>-0.02</v>
      </c>
      <c r="S61" s="209" t="str">
        <f t="shared" ref="S61" si="36">IF(P61="","",ROUNDDOWN((IF(G61="売",H61-R61,R61-H61))*N61*10000000/81,0))</f>
        <v/>
      </c>
      <c r="T61" s="209"/>
      <c r="U61" s="201" t="str">
        <f t="shared" si="15"/>
        <v/>
      </c>
      <c r="V61" s="201"/>
      <c r="W61" s="108"/>
      <c r="X61" s="108"/>
      <c r="Y61" s="108"/>
      <c r="AA61" s="60"/>
      <c r="AB61" s="60"/>
      <c r="AC61" s="63" t="s">
        <v>46</v>
      </c>
      <c r="AD61" s="63"/>
      <c r="AE61" s="72" t="e">
        <f t="shared" si="27"/>
        <v>#REF!</v>
      </c>
      <c r="AF61" s="72" t="e">
        <f t="shared" si="35"/>
        <v>#REF!</v>
      </c>
      <c r="AG61" s="72" t="e">
        <f>#REF!-#REF!</f>
        <v>#REF!</v>
      </c>
      <c r="AH61" s="72" t="e">
        <f t="shared" si="28"/>
        <v>#REF!</v>
      </c>
      <c r="AI61" s="59" t="e">
        <f t="shared" si="29"/>
        <v>#REF!</v>
      </c>
    </row>
    <row r="62" spans="2:45" ht="15.75" customHeight="1">
      <c r="B62" s="123">
        <v>54</v>
      </c>
      <c r="C62" s="195" t="str">
        <f t="shared" si="32"/>
        <v/>
      </c>
      <c r="D62" s="195"/>
      <c r="E62" s="100"/>
      <c r="F62" s="100"/>
      <c r="G62" s="74" t="s">
        <v>34</v>
      </c>
      <c r="H62" s="197" t="e">
        <f>IF(G62="買",#REF!,#REF!)</f>
        <v>#REF!</v>
      </c>
      <c r="I62" s="197"/>
      <c r="J62" s="66" t="e">
        <f>IF(G62="買",#REF!-0.02,#REF!+0.02)</f>
        <v>#REF!</v>
      </c>
      <c r="K62" s="66" t="e">
        <f t="shared" si="14"/>
        <v>#REF!</v>
      </c>
      <c r="L62" s="198" t="str">
        <f t="shared" si="25"/>
        <v/>
      </c>
      <c r="M62" s="198"/>
      <c r="N62" s="61" t="e">
        <f t="shared" si="9"/>
        <v>#REF!</v>
      </c>
      <c r="O62" s="100"/>
      <c r="P62" s="25"/>
      <c r="Q62" s="55"/>
      <c r="R62" s="101">
        <f t="shared" si="16"/>
        <v>-0.02</v>
      </c>
      <c r="S62" s="209" t="str">
        <f t="shared" si="26"/>
        <v/>
      </c>
      <c r="T62" s="209"/>
      <c r="U62" s="201" t="str">
        <f t="shared" si="15"/>
        <v/>
      </c>
      <c r="V62" s="201"/>
      <c r="W62" s="108"/>
      <c r="X62" s="108"/>
      <c r="Y62" s="108"/>
      <c r="AA62" s="60"/>
      <c r="AB62" s="60"/>
      <c r="AC62" s="63" t="s">
        <v>46</v>
      </c>
      <c r="AD62" s="63"/>
      <c r="AE62" s="72" t="e">
        <f t="shared" si="27"/>
        <v>#REF!</v>
      </c>
      <c r="AF62" s="72" t="e">
        <f t="shared" si="35"/>
        <v>#REF!</v>
      </c>
      <c r="AG62" s="72" t="e">
        <f>#REF!-#REF!</f>
        <v>#REF!</v>
      </c>
      <c r="AH62" s="72" t="e">
        <f t="shared" si="28"/>
        <v>#REF!</v>
      </c>
      <c r="AI62" s="59" t="e">
        <f t="shared" si="29"/>
        <v>#REF!</v>
      </c>
    </row>
    <row r="63" spans="2:45" ht="15.75" customHeight="1">
      <c r="B63" s="99">
        <v>51</v>
      </c>
      <c r="C63" s="195" t="str">
        <f t="shared" si="32"/>
        <v/>
      </c>
      <c r="D63" s="195"/>
      <c r="E63" s="100"/>
      <c r="F63" s="100"/>
      <c r="G63" s="74" t="s">
        <v>33</v>
      </c>
      <c r="H63" s="197" t="e">
        <f>IF(G63="買",#REF!,#REF!)</f>
        <v>#REF!</v>
      </c>
      <c r="I63" s="197"/>
      <c r="J63" s="66" t="e">
        <f>IF(G63="買",#REF!-0.02,#REF!+0.02)</f>
        <v>#REF!</v>
      </c>
      <c r="K63" s="66" t="e">
        <f t="shared" si="14"/>
        <v>#REF!</v>
      </c>
      <c r="L63" s="198" t="str">
        <f t="shared" si="25"/>
        <v/>
      </c>
      <c r="M63" s="198"/>
      <c r="N63" s="61" t="e">
        <f t="shared" si="9"/>
        <v>#REF!</v>
      </c>
      <c r="O63" s="100"/>
      <c r="P63" s="25"/>
      <c r="Q63" s="55"/>
      <c r="R63" s="101">
        <f t="shared" si="16"/>
        <v>0.02</v>
      </c>
      <c r="S63" s="209" t="str">
        <f t="shared" si="26"/>
        <v/>
      </c>
      <c r="T63" s="209"/>
      <c r="U63" s="201" t="str">
        <f t="shared" si="15"/>
        <v/>
      </c>
      <c r="V63" s="201"/>
      <c r="W63" s="108"/>
      <c r="X63" s="108"/>
      <c r="Y63" s="108"/>
      <c r="AA63" s="60"/>
      <c r="AB63" s="60"/>
      <c r="AC63" s="63" t="s">
        <v>46</v>
      </c>
      <c r="AD63" s="63"/>
      <c r="AE63" s="72" t="e">
        <f t="shared" si="27"/>
        <v>#REF!</v>
      </c>
      <c r="AF63" s="72" t="e">
        <f t="shared" si="35"/>
        <v>#REF!</v>
      </c>
      <c r="AG63" s="72" t="e">
        <f>#REF!-#REF!</f>
        <v>#REF!</v>
      </c>
      <c r="AH63" s="72" t="e">
        <f t="shared" si="28"/>
        <v>#REF!</v>
      </c>
      <c r="AI63" s="59" t="e">
        <f t="shared" si="29"/>
        <v>#REF!</v>
      </c>
    </row>
    <row r="64" spans="2:45" ht="15.75" customHeight="1">
      <c r="B64" s="99">
        <v>52</v>
      </c>
      <c r="C64" s="195" t="str">
        <f t="shared" si="32"/>
        <v/>
      </c>
      <c r="D64" s="195"/>
      <c r="E64" s="100"/>
      <c r="F64" s="100"/>
      <c r="G64" s="74" t="s">
        <v>33</v>
      </c>
      <c r="H64" s="197" t="e">
        <f>IF(G64="買",#REF!,#REF!)</f>
        <v>#REF!</v>
      </c>
      <c r="I64" s="197"/>
      <c r="J64" s="66" t="e">
        <f>IF(G64="買",#REF!-0.02,#REF!+0.02)</f>
        <v>#REF!</v>
      </c>
      <c r="K64" s="66" t="e">
        <f t="shared" si="14"/>
        <v>#REF!</v>
      </c>
      <c r="L64" s="198" t="str">
        <f t="shared" si="25"/>
        <v/>
      </c>
      <c r="M64" s="198"/>
      <c r="N64" s="61" t="e">
        <f t="shared" si="9"/>
        <v>#REF!</v>
      </c>
      <c r="O64" s="100"/>
      <c r="P64" s="25"/>
      <c r="Q64" s="55"/>
      <c r="R64" s="101">
        <f t="shared" si="16"/>
        <v>0.02</v>
      </c>
      <c r="S64" s="209" t="str">
        <f t="shared" si="26"/>
        <v/>
      </c>
      <c r="T64" s="209"/>
      <c r="U64" s="201" t="str">
        <f t="shared" si="15"/>
        <v/>
      </c>
      <c r="V64" s="201"/>
      <c r="W64" s="108"/>
      <c r="X64" s="108"/>
      <c r="Y64" s="108"/>
      <c r="AA64" s="60"/>
      <c r="AB64" s="60"/>
      <c r="AC64" s="63" t="s">
        <v>94</v>
      </c>
      <c r="AD64" s="63"/>
      <c r="AE64" s="72" t="e">
        <f t="shared" si="27"/>
        <v>#REF!</v>
      </c>
      <c r="AF64" s="72" t="e">
        <f t="shared" si="35"/>
        <v>#REF!</v>
      </c>
      <c r="AG64" s="72" t="e">
        <f>#REF!-#REF!</f>
        <v>#REF!</v>
      </c>
      <c r="AH64" s="72" t="e">
        <f t="shared" si="28"/>
        <v>#REF!</v>
      </c>
      <c r="AI64" s="59" t="e">
        <f t="shared" si="29"/>
        <v>#REF!</v>
      </c>
    </row>
    <row r="65" spans="2:35" ht="15.75" customHeight="1">
      <c r="B65" s="99">
        <v>53</v>
      </c>
      <c r="C65" s="195" t="str">
        <f t="shared" si="32"/>
        <v/>
      </c>
      <c r="D65" s="195"/>
      <c r="E65" s="100"/>
      <c r="F65" s="100"/>
      <c r="G65" s="74" t="s">
        <v>34</v>
      </c>
      <c r="H65" s="197" t="e">
        <f>IF(G65="買",#REF!,#REF!)</f>
        <v>#REF!</v>
      </c>
      <c r="I65" s="197"/>
      <c r="J65" s="66" t="e">
        <f>IF(G65="買",#REF!-0.02,#REF!+0.02)</f>
        <v>#REF!</v>
      </c>
      <c r="K65" s="66" t="e">
        <f t="shared" si="14"/>
        <v>#REF!</v>
      </c>
      <c r="L65" s="198" t="str">
        <f t="shared" si="25"/>
        <v/>
      </c>
      <c r="M65" s="198"/>
      <c r="N65" s="61" t="e">
        <f t="shared" si="9"/>
        <v>#REF!</v>
      </c>
      <c r="O65" s="100"/>
      <c r="P65" s="25"/>
      <c r="Q65" s="55"/>
      <c r="R65" s="101">
        <f t="shared" si="16"/>
        <v>-0.02</v>
      </c>
      <c r="S65" s="209" t="str">
        <f t="shared" si="26"/>
        <v/>
      </c>
      <c r="T65" s="209"/>
      <c r="U65" s="201" t="str">
        <f t="shared" si="15"/>
        <v/>
      </c>
      <c r="V65" s="201"/>
      <c r="W65" s="108"/>
      <c r="X65" s="108"/>
      <c r="Y65" s="108"/>
      <c r="AA65" s="60"/>
      <c r="AB65" s="60"/>
      <c r="AC65" s="63" t="s">
        <v>94</v>
      </c>
      <c r="AE65" s="72" t="e">
        <f t="shared" si="27"/>
        <v>#REF!</v>
      </c>
      <c r="AF65" s="72" t="e">
        <f t="shared" si="35"/>
        <v>#REF!</v>
      </c>
      <c r="AG65" s="72" t="e">
        <f>#REF!-#REF!</f>
        <v>#REF!</v>
      </c>
      <c r="AH65" s="72" t="e">
        <f t="shared" si="28"/>
        <v>#REF!</v>
      </c>
      <c r="AI65" s="59" t="e">
        <f t="shared" si="29"/>
        <v>#REF!</v>
      </c>
    </row>
    <row r="66" spans="2:35" ht="15.75" customHeight="1">
      <c r="B66" s="99">
        <v>54</v>
      </c>
      <c r="C66" s="195" t="str">
        <f t="shared" si="32"/>
        <v/>
      </c>
      <c r="D66" s="195"/>
      <c r="E66" s="100"/>
      <c r="F66" s="100"/>
      <c r="G66" s="99" t="s">
        <v>34</v>
      </c>
      <c r="H66" s="197" t="e">
        <f>IF(G66="買",#REF!,#REF!)</f>
        <v>#REF!</v>
      </c>
      <c r="I66" s="197"/>
      <c r="J66" s="66" t="e">
        <f>IF(G66="買",#REF!-0.02,#REF!+0.02)</f>
        <v>#REF!</v>
      </c>
      <c r="K66" s="66" t="e">
        <f t="shared" si="14"/>
        <v>#REF!</v>
      </c>
      <c r="L66" s="198" t="str">
        <f t="shared" si="25"/>
        <v/>
      </c>
      <c r="M66" s="198"/>
      <c r="N66" s="61" t="e">
        <f t="shared" si="9"/>
        <v>#REF!</v>
      </c>
      <c r="O66" s="100"/>
      <c r="P66" s="25"/>
      <c r="Q66" s="55"/>
      <c r="R66" s="101">
        <f t="shared" si="16"/>
        <v>-0.02</v>
      </c>
      <c r="S66" s="209" t="str">
        <f t="shared" si="26"/>
        <v/>
      </c>
      <c r="T66" s="209"/>
      <c r="U66" s="201" t="str">
        <f t="shared" si="15"/>
        <v/>
      </c>
      <c r="V66" s="201"/>
      <c r="W66" s="108"/>
      <c r="X66" s="108"/>
      <c r="Y66" s="108"/>
      <c r="AA66" s="60"/>
      <c r="AB66" s="60"/>
      <c r="AC66" s="63" t="s">
        <v>46</v>
      </c>
      <c r="AE66" s="72" t="e">
        <f t="shared" si="27"/>
        <v>#REF!</v>
      </c>
      <c r="AF66" s="72" t="e">
        <f t="shared" si="35"/>
        <v>#REF!</v>
      </c>
      <c r="AG66" s="72" t="e">
        <f>#REF!-#REF!</f>
        <v>#REF!</v>
      </c>
      <c r="AH66" s="72" t="e">
        <f t="shared" si="28"/>
        <v>#REF!</v>
      </c>
      <c r="AI66" s="59" t="e">
        <f t="shared" si="29"/>
        <v>#REF!</v>
      </c>
    </row>
    <row r="67" spans="2:35" ht="15.75" customHeight="1">
      <c r="B67" s="99">
        <v>55</v>
      </c>
      <c r="C67" s="195" t="str">
        <f t="shared" si="32"/>
        <v/>
      </c>
      <c r="D67" s="195"/>
      <c r="E67" s="100"/>
      <c r="F67" s="100"/>
      <c r="G67" s="99" t="s">
        <v>33</v>
      </c>
      <c r="H67" s="197" t="e">
        <f>IF(G67="買",#REF!,#REF!)</f>
        <v>#REF!</v>
      </c>
      <c r="I67" s="197"/>
      <c r="J67" s="66" t="e">
        <f>IF(G67="買",#REF!-0.02,#REF!+0.02)</f>
        <v>#REF!</v>
      </c>
      <c r="K67" s="66" t="e">
        <f t="shared" si="14"/>
        <v>#REF!</v>
      </c>
      <c r="L67" s="198" t="str">
        <f t="shared" si="25"/>
        <v/>
      </c>
      <c r="M67" s="198"/>
      <c r="N67" s="61" t="e">
        <f t="shared" si="9"/>
        <v>#REF!</v>
      </c>
      <c r="O67" s="100"/>
      <c r="P67" s="25"/>
      <c r="Q67" s="55"/>
      <c r="R67" s="101">
        <f t="shared" si="16"/>
        <v>0.02</v>
      </c>
      <c r="S67" s="209" t="str">
        <f t="shared" si="26"/>
        <v/>
      </c>
      <c r="T67" s="209"/>
      <c r="U67" s="201" t="str">
        <f t="shared" si="15"/>
        <v/>
      </c>
      <c r="V67" s="201"/>
      <c r="W67" s="108"/>
      <c r="X67" s="108"/>
      <c r="Y67" s="108"/>
      <c r="AA67" s="60"/>
      <c r="AB67" s="60"/>
      <c r="AC67" s="63" t="s">
        <v>46</v>
      </c>
      <c r="AE67" s="72" t="e">
        <f t="shared" si="27"/>
        <v>#REF!</v>
      </c>
      <c r="AF67" s="72" t="e">
        <f t="shared" si="35"/>
        <v>#REF!</v>
      </c>
      <c r="AG67" s="72" t="e">
        <f>#REF!-#REF!</f>
        <v>#REF!</v>
      </c>
      <c r="AH67" s="72" t="e">
        <f t="shared" si="28"/>
        <v>#REF!</v>
      </c>
      <c r="AI67" s="59" t="e">
        <f t="shared" si="29"/>
        <v>#REF!</v>
      </c>
    </row>
    <row r="68" spans="2:35" ht="15.75" customHeight="1">
      <c r="B68" s="99">
        <v>56</v>
      </c>
      <c r="C68" s="195" t="str">
        <f t="shared" si="32"/>
        <v/>
      </c>
      <c r="D68" s="195"/>
      <c r="E68" s="100"/>
      <c r="F68" s="100"/>
      <c r="G68" s="74" t="s">
        <v>34</v>
      </c>
      <c r="H68" s="197" t="e">
        <f>IF(G68="買",#REF!,#REF!)</f>
        <v>#REF!</v>
      </c>
      <c r="I68" s="197"/>
      <c r="J68" s="66" t="e">
        <f>IF(G68="買",#REF!-0.02,#REF!+0.02)</f>
        <v>#REF!</v>
      </c>
      <c r="K68" s="66" t="e">
        <f t="shared" si="14"/>
        <v>#REF!</v>
      </c>
      <c r="L68" s="198" t="str">
        <f t="shared" si="25"/>
        <v/>
      </c>
      <c r="M68" s="198"/>
      <c r="N68" s="61" t="e">
        <f t="shared" si="9"/>
        <v>#REF!</v>
      </c>
      <c r="O68" s="100"/>
      <c r="P68" s="25"/>
      <c r="Q68" s="55"/>
      <c r="R68" s="101">
        <f t="shared" si="16"/>
        <v>-0.02</v>
      </c>
      <c r="S68" s="209" t="str">
        <f t="shared" si="26"/>
        <v/>
      </c>
      <c r="T68" s="209"/>
      <c r="U68" s="201" t="str">
        <f t="shared" si="15"/>
        <v/>
      </c>
      <c r="V68" s="201"/>
      <c r="W68" s="108"/>
      <c r="X68" s="108"/>
      <c r="Y68" s="108"/>
      <c r="AA68" s="60"/>
      <c r="AB68" s="60"/>
      <c r="AC68" s="63" t="s">
        <v>46</v>
      </c>
      <c r="AE68" s="72" t="e">
        <f t="shared" si="27"/>
        <v>#REF!</v>
      </c>
      <c r="AF68" s="72" t="e">
        <f t="shared" si="35"/>
        <v>#REF!</v>
      </c>
      <c r="AG68" s="72" t="e">
        <f>#REF!-#REF!</f>
        <v>#REF!</v>
      </c>
      <c r="AH68" s="72" t="e">
        <f t="shared" si="28"/>
        <v>#REF!</v>
      </c>
      <c r="AI68" s="59" t="e">
        <f t="shared" si="29"/>
        <v>#REF!</v>
      </c>
    </row>
    <row r="69" spans="2:35" ht="15.75" customHeight="1">
      <c r="B69" s="99">
        <v>57</v>
      </c>
      <c r="C69" s="195" t="str">
        <f t="shared" si="32"/>
        <v/>
      </c>
      <c r="D69" s="195"/>
      <c r="E69" s="100"/>
      <c r="F69" s="100"/>
      <c r="G69" s="74" t="s">
        <v>34</v>
      </c>
      <c r="H69" s="197" t="e">
        <f>IF(G69="買",#REF!,#REF!)</f>
        <v>#REF!</v>
      </c>
      <c r="I69" s="197"/>
      <c r="J69" s="66" t="e">
        <f>IF(G69="買",#REF!-0.02,#REF!+0.02)</f>
        <v>#REF!</v>
      </c>
      <c r="K69" s="66" t="e">
        <f t="shared" si="14"/>
        <v>#REF!</v>
      </c>
      <c r="L69" s="198" t="str">
        <f t="shared" si="25"/>
        <v/>
      </c>
      <c r="M69" s="198"/>
      <c r="N69" s="61" t="e">
        <f t="shared" si="9"/>
        <v>#REF!</v>
      </c>
      <c r="O69" s="100"/>
      <c r="P69" s="25"/>
      <c r="Q69" s="55"/>
      <c r="R69" s="101">
        <f t="shared" si="16"/>
        <v>-0.02</v>
      </c>
      <c r="S69" s="209" t="str">
        <f t="shared" si="26"/>
        <v/>
      </c>
      <c r="T69" s="209"/>
      <c r="U69" s="201" t="str">
        <f t="shared" si="15"/>
        <v/>
      </c>
      <c r="V69" s="201"/>
      <c r="W69" s="108"/>
      <c r="X69" s="108"/>
      <c r="Y69" s="108"/>
      <c r="AA69" s="60"/>
      <c r="AB69" s="60"/>
      <c r="AC69" s="63" t="s">
        <v>94</v>
      </c>
      <c r="AE69" s="72" t="e">
        <f t="shared" si="27"/>
        <v>#REF!</v>
      </c>
      <c r="AF69" s="72" t="e">
        <f t="shared" si="35"/>
        <v>#REF!</v>
      </c>
      <c r="AG69" s="72" t="e">
        <f>#REF!-#REF!</f>
        <v>#REF!</v>
      </c>
      <c r="AH69" s="72" t="e">
        <f t="shared" si="28"/>
        <v>#REF!</v>
      </c>
      <c r="AI69" s="59" t="e">
        <f t="shared" si="29"/>
        <v>#REF!</v>
      </c>
    </row>
    <row r="70" spans="2:35" ht="15.75" customHeight="1">
      <c r="B70" s="99">
        <v>58</v>
      </c>
      <c r="C70" s="195" t="str">
        <f t="shared" si="32"/>
        <v/>
      </c>
      <c r="D70" s="195"/>
      <c r="E70" s="100"/>
      <c r="F70" s="100"/>
      <c r="G70" s="74" t="s">
        <v>34</v>
      </c>
      <c r="H70" s="197" t="e">
        <f>IF(G70="買",#REF!,#REF!)</f>
        <v>#REF!</v>
      </c>
      <c r="I70" s="197"/>
      <c r="J70" s="66" t="e">
        <f>IF(G70="買",#REF!-0.02,#REF!+0.02)</f>
        <v>#REF!</v>
      </c>
      <c r="K70" s="66" t="e">
        <f t="shared" si="14"/>
        <v>#REF!</v>
      </c>
      <c r="L70" s="198" t="str">
        <f t="shared" si="25"/>
        <v/>
      </c>
      <c r="M70" s="198"/>
      <c r="N70" s="61" t="e">
        <f t="shared" si="9"/>
        <v>#REF!</v>
      </c>
      <c r="O70" s="100"/>
      <c r="P70" s="25"/>
      <c r="Q70" s="55"/>
      <c r="R70" s="101">
        <f t="shared" si="16"/>
        <v>-0.02</v>
      </c>
      <c r="S70" s="209" t="str">
        <f t="shared" si="26"/>
        <v/>
      </c>
      <c r="T70" s="209"/>
      <c r="U70" s="201" t="str">
        <f t="shared" si="15"/>
        <v/>
      </c>
      <c r="V70" s="201"/>
      <c r="W70" s="108"/>
      <c r="X70" s="108"/>
      <c r="Y70" s="108"/>
      <c r="AA70" s="60"/>
      <c r="AB70" s="60"/>
      <c r="AC70" s="63" t="s">
        <v>45</v>
      </c>
      <c r="AE70" s="72" t="e">
        <f t="shared" si="27"/>
        <v>#REF!</v>
      </c>
      <c r="AF70" s="72" t="e">
        <f t="shared" si="35"/>
        <v>#REF!</v>
      </c>
      <c r="AG70" s="72" t="e">
        <f>#REF!-#REF!</f>
        <v>#REF!</v>
      </c>
      <c r="AH70" s="72" t="e">
        <f t="shared" si="28"/>
        <v>#REF!</v>
      </c>
      <c r="AI70" s="59" t="e">
        <f t="shared" si="29"/>
        <v>#REF!</v>
      </c>
    </row>
    <row r="71" spans="2:35" ht="15.75" customHeight="1">
      <c r="B71" s="99">
        <v>59</v>
      </c>
      <c r="C71" s="195" t="str">
        <f t="shared" si="32"/>
        <v/>
      </c>
      <c r="D71" s="195"/>
      <c r="E71" s="100"/>
      <c r="F71" s="100"/>
      <c r="G71" s="74" t="s">
        <v>33</v>
      </c>
      <c r="H71" s="197" t="e">
        <f>IF(G71="買",#REF!,#REF!)</f>
        <v>#REF!</v>
      </c>
      <c r="I71" s="197"/>
      <c r="J71" s="66" t="e">
        <f>IF(G71="買",#REF!-0.02,#REF!+0.02)</f>
        <v>#REF!</v>
      </c>
      <c r="K71" s="66" t="e">
        <f t="shared" si="14"/>
        <v>#REF!</v>
      </c>
      <c r="L71" s="198" t="str">
        <f t="shared" si="25"/>
        <v/>
      </c>
      <c r="M71" s="198"/>
      <c r="N71" s="61" t="e">
        <f t="shared" si="9"/>
        <v>#REF!</v>
      </c>
      <c r="O71" s="100"/>
      <c r="P71" s="25"/>
      <c r="Q71" s="55"/>
      <c r="R71" s="101">
        <f t="shared" si="16"/>
        <v>0.02</v>
      </c>
      <c r="S71" s="209" t="str">
        <f t="shared" si="26"/>
        <v/>
      </c>
      <c r="T71" s="209"/>
      <c r="U71" s="201" t="str">
        <f t="shared" si="15"/>
        <v/>
      </c>
      <c r="V71" s="201"/>
      <c r="W71" s="108"/>
      <c r="X71" s="108"/>
      <c r="Y71" s="108"/>
      <c r="AA71" s="60"/>
      <c r="AB71" s="60"/>
      <c r="AC71" s="63" t="s">
        <v>94</v>
      </c>
      <c r="AE71" s="72" t="e">
        <f t="shared" si="27"/>
        <v>#REF!</v>
      </c>
      <c r="AF71" s="72" t="e">
        <f t="shared" si="35"/>
        <v>#REF!</v>
      </c>
      <c r="AG71" s="72" t="e">
        <f>#REF!-#REF!</f>
        <v>#REF!</v>
      </c>
      <c r="AH71" s="72" t="e">
        <f t="shared" si="28"/>
        <v>#REF!</v>
      </c>
      <c r="AI71" s="59" t="e">
        <f t="shared" si="29"/>
        <v>#REF!</v>
      </c>
    </row>
    <row r="72" spans="2:35" ht="15.75" customHeight="1">
      <c r="B72" s="99">
        <v>60</v>
      </c>
      <c r="C72" s="195" t="str">
        <f t="shared" si="32"/>
        <v/>
      </c>
      <c r="D72" s="195"/>
      <c r="E72" s="100"/>
      <c r="F72" s="100"/>
      <c r="G72" s="74" t="s">
        <v>33</v>
      </c>
      <c r="H72" s="197" t="e">
        <f>IF(G72="買",#REF!,#REF!)</f>
        <v>#REF!</v>
      </c>
      <c r="I72" s="197"/>
      <c r="J72" s="66" t="e">
        <f>IF(G72="買",#REF!-0.02,#REF!+0.02)</f>
        <v>#REF!</v>
      </c>
      <c r="K72" s="66" t="e">
        <f t="shared" si="14"/>
        <v>#REF!</v>
      </c>
      <c r="L72" s="198" t="str">
        <f t="shared" si="25"/>
        <v/>
      </c>
      <c r="M72" s="198"/>
      <c r="N72" s="61" t="e">
        <f t="shared" si="9"/>
        <v>#REF!</v>
      </c>
      <c r="O72" s="100"/>
      <c r="P72" s="25"/>
      <c r="Q72" s="55"/>
      <c r="R72" s="101">
        <f t="shared" si="16"/>
        <v>0.02</v>
      </c>
      <c r="S72" s="209" t="str">
        <f t="shared" si="26"/>
        <v/>
      </c>
      <c r="T72" s="209"/>
      <c r="U72" s="201" t="str">
        <f t="shared" si="15"/>
        <v/>
      </c>
      <c r="V72" s="201"/>
      <c r="W72" s="108"/>
      <c r="X72" s="108"/>
      <c r="Y72" s="108"/>
      <c r="AA72" s="60"/>
      <c r="AB72" s="60"/>
      <c r="AC72" s="63" t="s">
        <v>46</v>
      </c>
      <c r="AE72" s="72" t="e">
        <f t="shared" si="27"/>
        <v>#REF!</v>
      </c>
      <c r="AF72" s="72" t="e">
        <f t="shared" si="35"/>
        <v>#REF!</v>
      </c>
      <c r="AG72" s="72" t="e">
        <f>#REF!-#REF!</f>
        <v>#REF!</v>
      </c>
      <c r="AH72" s="72" t="e">
        <f t="shared" si="28"/>
        <v>#REF!</v>
      </c>
      <c r="AI72" s="59" t="e">
        <f t="shared" si="29"/>
        <v>#REF!</v>
      </c>
    </row>
    <row r="73" spans="2:35" ht="15.75" customHeight="1">
      <c r="B73" s="99">
        <v>61</v>
      </c>
      <c r="C73" s="195" t="str">
        <f t="shared" si="32"/>
        <v/>
      </c>
      <c r="D73" s="195"/>
      <c r="E73" s="100"/>
      <c r="F73" s="100"/>
      <c r="G73" s="74" t="s">
        <v>33</v>
      </c>
      <c r="H73" s="197" t="e">
        <f>IF(G73="買",#REF!,#REF!)</f>
        <v>#REF!</v>
      </c>
      <c r="I73" s="197"/>
      <c r="J73" s="66" t="e">
        <f>IF(G73="買",#REF!-0.02,#REF!+0.02)</f>
        <v>#REF!</v>
      </c>
      <c r="K73" s="66" t="e">
        <f t="shared" si="14"/>
        <v>#REF!</v>
      </c>
      <c r="L73" s="198" t="str">
        <f t="shared" ref="L73:L108" si="37">IF(F73="","",C73*0.03)</f>
        <v/>
      </c>
      <c r="M73" s="198"/>
      <c r="N73" s="61" t="e">
        <f t="shared" si="9"/>
        <v>#REF!</v>
      </c>
      <c r="O73" s="100"/>
      <c r="P73" s="25"/>
      <c r="Q73" s="55"/>
      <c r="R73" s="101">
        <f t="shared" si="16"/>
        <v>0.02</v>
      </c>
      <c r="S73" s="209" t="str">
        <f t="shared" si="26"/>
        <v/>
      </c>
      <c r="T73" s="209"/>
      <c r="U73" s="201" t="str">
        <f t="shared" si="15"/>
        <v/>
      </c>
      <c r="V73" s="201"/>
      <c r="W73" s="108"/>
      <c r="X73" s="108"/>
      <c r="Y73" s="108"/>
      <c r="AA73" s="60"/>
      <c r="AB73" s="60"/>
      <c r="AC73" s="63" t="s">
        <v>45</v>
      </c>
      <c r="AE73" s="72" t="e">
        <f t="shared" ref="AE73:AE104" si="38">ABS(H73-AD73)</f>
        <v>#REF!</v>
      </c>
      <c r="AF73" s="72" t="e">
        <f t="shared" si="35"/>
        <v>#REF!</v>
      </c>
      <c r="AG73" s="72" t="e">
        <f>#REF!-#REF!</f>
        <v>#REF!</v>
      </c>
      <c r="AH73" s="72" t="e">
        <f t="shared" ref="AH73:AH108" si="39">ABS(H73-R73)</f>
        <v>#REF!</v>
      </c>
      <c r="AI73" s="59" t="e">
        <f t="shared" ref="AI73:AI104" si="40">IF(S73&gt;=0,AH73/AG73,"-")</f>
        <v>#REF!</v>
      </c>
    </row>
    <row r="74" spans="2:35" ht="15.75" customHeight="1">
      <c r="B74" s="99">
        <v>62</v>
      </c>
      <c r="C74" s="195" t="str">
        <f t="shared" ref="C74:C108" si="41">IF(S73="","",C73+S73)</f>
        <v/>
      </c>
      <c r="D74" s="195"/>
      <c r="E74" s="100"/>
      <c r="F74" s="100"/>
      <c r="G74" s="74" t="s">
        <v>33</v>
      </c>
      <c r="H74" s="197" t="e">
        <f>IF(G74="買",#REF!,#REF!)</f>
        <v>#REF!</v>
      </c>
      <c r="I74" s="197"/>
      <c r="J74" s="66" t="e">
        <f>IF(G74="買",#REF!-0.02,#REF!+0.02)</f>
        <v>#REF!</v>
      </c>
      <c r="K74" s="66" t="e">
        <f t="shared" si="14"/>
        <v>#REF!</v>
      </c>
      <c r="L74" s="198" t="str">
        <f t="shared" si="37"/>
        <v/>
      </c>
      <c r="M74" s="198"/>
      <c r="N74" s="61" t="e">
        <f t="shared" si="9"/>
        <v>#REF!</v>
      </c>
      <c r="O74" s="100"/>
      <c r="P74" s="25"/>
      <c r="Q74" s="55"/>
      <c r="R74" s="101">
        <f t="shared" si="16"/>
        <v>0.02</v>
      </c>
      <c r="S74" s="209" t="str">
        <f t="shared" si="26"/>
        <v/>
      </c>
      <c r="T74" s="209"/>
      <c r="U74" s="201" t="str">
        <f t="shared" si="15"/>
        <v/>
      </c>
      <c r="V74" s="201"/>
      <c r="W74" s="108"/>
      <c r="X74" s="108"/>
      <c r="Y74" s="108"/>
      <c r="AA74" s="60"/>
      <c r="AB74" s="60"/>
      <c r="AC74" s="63" t="s">
        <v>94</v>
      </c>
      <c r="AE74" s="72" t="e">
        <f t="shared" si="38"/>
        <v>#REF!</v>
      </c>
      <c r="AF74" s="72" t="e">
        <f t="shared" si="35"/>
        <v>#REF!</v>
      </c>
      <c r="AG74" s="72" t="e">
        <f>#REF!-#REF!</f>
        <v>#REF!</v>
      </c>
      <c r="AH74" s="72" t="e">
        <f t="shared" si="39"/>
        <v>#REF!</v>
      </c>
      <c r="AI74" s="59" t="e">
        <f t="shared" si="40"/>
        <v>#REF!</v>
      </c>
    </row>
    <row r="75" spans="2:35" ht="15.75" customHeight="1">
      <c r="B75" s="99">
        <v>63</v>
      </c>
      <c r="C75" s="195" t="str">
        <f t="shared" si="41"/>
        <v/>
      </c>
      <c r="D75" s="195"/>
      <c r="E75" s="100"/>
      <c r="F75" s="100"/>
      <c r="G75" s="74" t="s">
        <v>34</v>
      </c>
      <c r="H75" s="197" t="e">
        <f>IF(G75="買",#REF!,#REF!)</f>
        <v>#REF!</v>
      </c>
      <c r="I75" s="197"/>
      <c r="J75" s="66" t="e">
        <f>IF(G75="買",#REF!-0.02,#REF!+0.02)</f>
        <v>#REF!</v>
      </c>
      <c r="K75" s="66" t="e">
        <f t="shared" ref="K75:K108" si="42">ABS((J75-H75)*100)</f>
        <v>#REF!</v>
      </c>
      <c r="L75" s="198" t="str">
        <f t="shared" si="37"/>
        <v/>
      </c>
      <c r="M75" s="198"/>
      <c r="N75" s="61" t="e">
        <f t="shared" si="9"/>
        <v>#REF!</v>
      </c>
      <c r="O75" s="100"/>
      <c r="P75" s="25"/>
      <c r="Q75" s="55"/>
      <c r="R75" s="101">
        <f t="shared" si="16"/>
        <v>-0.02</v>
      </c>
      <c r="S75" s="209" t="str">
        <f t="shared" si="26"/>
        <v/>
      </c>
      <c r="T75" s="209"/>
      <c r="U75" s="201" t="str">
        <f t="shared" ref="U75:U108" si="43">IF(P75="","",IF(S75&lt;0,K75*(-1),IF(G75="買",(R75-H75)*100,(H75-R75)*100)))</f>
        <v/>
      </c>
      <c r="V75" s="201"/>
      <c r="W75" s="108"/>
      <c r="X75" s="108"/>
      <c r="Y75" s="108"/>
      <c r="AA75" s="60"/>
      <c r="AB75" s="60"/>
      <c r="AC75" s="63" t="s">
        <v>97</v>
      </c>
      <c r="AE75" s="72" t="e">
        <f t="shared" si="38"/>
        <v>#REF!</v>
      </c>
      <c r="AF75" s="72" t="e">
        <f t="shared" si="35"/>
        <v>#REF!</v>
      </c>
      <c r="AG75" s="72" t="e">
        <f>#REF!-#REF!</f>
        <v>#REF!</v>
      </c>
      <c r="AH75" s="72" t="e">
        <f t="shared" si="39"/>
        <v>#REF!</v>
      </c>
      <c r="AI75" s="59" t="e">
        <f t="shared" si="40"/>
        <v>#REF!</v>
      </c>
    </row>
    <row r="76" spans="2:35" ht="15.75" customHeight="1">
      <c r="B76" s="99">
        <v>64</v>
      </c>
      <c r="C76" s="195" t="str">
        <f t="shared" si="41"/>
        <v/>
      </c>
      <c r="D76" s="195"/>
      <c r="E76" s="100"/>
      <c r="F76" s="100"/>
      <c r="G76" s="74" t="s">
        <v>33</v>
      </c>
      <c r="H76" s="197" t="e">
        <f>IF(G76="買",#REF!,#REF!)</f>
        <v>#REF!</v>
      </c>
      <c r="I76" s="197"/>
      <c r="J76" s="66" t="e">
        <f>IF(G76="買",#REF!-0.02,#REF!+0.02)</f>
        <v>#REF!</v>
      </c>
      <c r="K76" s="66" t="e">
        <f t="shared" si="42"/>
        <v>#REF!</v>
      </c>
      <c r="L76" s="198" t="str">
        <f t="shared" si="37"/>
        <v/>
      </c>
      <c r="M76" s="198"/>
      <c r="N76" s="61" t="e">
        <f t="shared" si="9"/>
        <v>#REF!</v>
      </c>
      <c r="O76" s="100"/>
      <c r="P76" s="25"/>
      <c r="Q76" s="55"/>
      <c r="R76" s="101">
        <f t="shared" ref="R76:R92" si="44">IF(G76="買",Q76-0.02,Q76+0.02)</f>
        <v>0.02</v>
      </c>
      <c r="S76" s="209" t="str">
        <f t="shared" si="26"/>
        <v/>
      </c>
      <c r="T76" s="209"/>
      <c r="U76" s="201" t="str">
        <f t="shared" si="43"/>
        <v/>
      </c>
      <c r="V76" s="201"/>
      <c r="W76" s="108"/>
      <c r="X76" s="108"/>
      <c r="Y76" s="108"/>
      <c r="AA76" s="60"/>
      <c r="AB76" s="60"/>
      <c r="AC76" s="63" t="s">
        <v>94</v>
      </c>
      <c r="AE76" s="72" t="e">
        <f t="shared" si="38"/>
        <v>#REF!</v>
      </c>
      <c r="AF76" s="72" t="e">
        <f t="shared" si="35"/>
        <v>#REF!</v>
      </c>
      <c r="AG76" s="72" t="e">
        <f>#REF!-#REF!</f>
        <v>#REF!</v>
      </c>
      <c r="AH76" s="72" t="e">
        <f t="shared" si="39"/>
        <v>#REF!</v>
      </c>
      <c r="AI76" s="59" t="e">
        <f t="shared" si="40"/>
        <v>#REF!</v>
      </c>
    </row>
    <row r="77" spans="2:35" ht="15.75" customHeight="1">
      <c r="B77" s="99">
        <v>65</v>
      </c>
      <c r="C77" s="195" t="str">
        <f t="shared" si="41"/>
        <v/>
      </c>
      <c r="D77" s="195"/>
      <c r="E77" s="100"/>
      <c r="F77" s="100"/>
      <c r="G77" s="74" t="s">
        <v>34</v>
      </c>
      <c r="H77" s="197" t="e">
        <f>IF(G77="買",#REF!,#REF!)</f>
        <v>#REF!</v>
      </c>
      <c r="I77" s="197"/>
      <c r="J77" s="66" t="e">
        <f>IF(G77="買",#REF!-0.02,#REF!+0.02)</f>
        <v>#REF!</v>
      </c>
      <c r="K77" s="66" t="e">
        <f t="shared" si="42"/>
        <v>#REF!</v>
      </c>
      <c r="L77" s="198" t="str">
        <f t="shared" si="37"/>
        <v/>
      </c>
      <c r="M77" s="198"/>
      <c r="N77" s="61" t="e">
        <f t="shared" si="9"/>
        <v>#REF!</v>
      </c>
      <c r="O77" s="100"/>
      <c r="P77" s="25"/>
      <c r="Q77" s="55"/>
      <c r="R77" s="101">
        <f t="shared" si="44"/>
        <v>-0.02</v>
      </c>
      <c r="S77" s="209" t="str">
        <f>IF(P77="","",ROUNDDOWN((IF(G77="売",H77-R77,R77-H77))*N77*10000000/81,0))</f>
        <v/>
      </c>
      <c r="T77" s="209"/>
      <c r="U77" s="201" t="str">
        <f t="shared" si="43"/>
        <v/>
      </c>
      <c r="V77" s="201"/>
      <c r="W77" s="108"/>
      <c r="X77" s="108"/>
      <c r="Y77" s="108"/>
      <c r="AA77" s="60"/>
      <c r="AB77" s="63"/>
      <c r="AC77" s="63" t="s">
        <v>94</v>
      </c>
      <c r="AE77" s="72" t="e">
        <f t="shared" si="38"/>
        <v>#REF!</v>
      </c>
      <c r="AF77" s="72" t="e">
        <f t="shared" si="35"/>
        <v>#REF!</v>
      </c>
      <c r="AG77" s="72" t="e">
        <f>#REF!-#REF!</f>
        <v>#REF!</v>
      </c>
      <c r="AH77" s="72" t="e">
        <f t="shared" si="39"/>
        <v>#REF!</v>
      </c>
      <c r="AI77" s="59" t="e">
        <f t="shared" si="40"/>
        <v>#REF!</v>
      </c>
    </row>
    <row r="78" spans="2:35" ht="15.75" customHeight="1">
      <c r="B78" s="99">
        <v>66</v>
      </c>
      <c r="C78" s="195" t="str">
        <f t="shared" si="41"/>
        <v/>
      </c>
      <c r="D78" s="195"/>
      <c r="E78" s="100"/>
      <c r="F78" s="100"/>
      <c r="G78" s="74" t="s">
        <v>34</v>
      </c>
      <c r="H78" s="197" t="e">
        <f>IF(G78="買",#REF!,#REF!)</f>
        <v>#REF!</v>
      </c>
      <c r="I78" s="197"/>
      <c r="J78" s="66" t="e">
        <f>IF(G78="買",#REF!-0.02,#REF!+0.02)</f>
        <v>#REF!</v>
      </c>
      <c r="K78" s="66" t="e">
        <f t="shared" si="42"/>
        <v>#REF!</v>
      </c>
      <c r="L78" s="198" t="str">
        <f t="shared" si="37"/>
        <v/>
      </c>
      <c r="M78" s="198"/>
      <c r="N78" s="61" t="e">
        <f t="shared" si="9"/>
        <v>#REF!</v>
      </c>
      <c r="O78" s="100"/>
      <c r="P78" s="25"/>
      <c r="Q78" s="55"/>
      <c r="R78" s="101">
        <f t="shared" si="44"/>
        <v>-0.02</v>
      </c>
      <c r="S78" s="209" t="str">
        <f t="shared" si="26"/>
        <v/>
      </c>
      <c r="T78" s="209"/>
      <c r="U78" s="201" t="str">
        <f t="shared" si="43"/>
        <v/>
      </c>
      <c r="V78" s="201"/>
      <c r="W78" s="108"/>
      <c r="X78" s="108"/>
      <c r="Y78" s="108"/>
      <c r="AA78" s="60"/>
      <c r="AC78" s="63" t="s">
        <v>94</v>
      </c>
      <c r="AE78" s="72" t="e">
        <f t="shared" si="38"/>
        <v>#REF!</v>
      </c>
      <c r="AF78" s="72" t="e">
        <f t="shared" si="35"/>
        <v>#REF!</v>
      </c>
      <c r="AG78" s="72" t="e">
        <f>#REF!-#REF!</f>
        <v>#REF!</v>
      </c>
      <c r="AH78" s="72" t="e">
        <f t="shared" si="39"/>
        <v>#REF!</v>
      </c>
      <c r="AI78" s="59" t="e">
        <f t="shared" si="40"/>
        <v>#REF!</v>
      </c>
    </row>
    <row r="79" spans="2:35" ht="15.75" customHeight="1">
      <c r="B79" s="99">
        <v>67</v>
      </c>
      <c r="C79" s="195" t="str">
        <f t="shared" si="41"/>
        <v/>
      </c>
      <c r="D79" s="195"/>
      <c r="E79" s="100"/>
      <c r="F79" s="100"/>
      <c r="G79" s="74" t="s">
        <v>34</v>
      </c>
      <c r="H79" s="197" t="e">
        <f>IF(G79="買",#REF!,#REF!)</f>
        <v>#REF!</v>
      </c>
      <c r="I79" s="197"/>
      <c r="J79" s="66" t="e">
        <f>IF(G79="買",#REF!-0.02,#REF!+0.02)</f>
        <v>#REF!</v>
      </c>
      <c r="K79" s="66" t="e">
        <f t="shared" si="42"/>
        <v>#REF!</v>
      </c>
      <c r="L79" s="198" t="str">
        <f t="shared" si="37"/>
        <v/>
      </c>
      <c r="M79" s="198"/>
      <c r="N79" s="61" t="e">
        <f t="shared" si="9"/>
        <v>#REF!</v>
      </c>
      <c r="O79" s="100"/>
      <c r="P79" s="25"/>
      <c r="Q79" s="55"/>
      <c r="R79" s="101">
        <f t="shared" si="44"/>
        <v>-0.02</v>
      </c>
      <c r="S79" s="209" t="str">
        <f t="shared" si="26"/>
        <v/>
      </c>
      <c r="T79" s="209"/>
      <c r="U79" s="201" t="str">
        <f t="shared" si="43"/>
        <v/>
      </c>
      <c r="V79" s="201"/>
      <c r="W79" s="108"/>
      <c r="X79" s="108"/>
      <c r="Y79" s="108"/>
      <c r="AA79" s="60"/>
      <c r="AB79" s="63"/>
      <c r="AC79" s="63" t="s">
        <v>94</v>
      </c>
      <c r="AE79" s="72" t="e">
        <f t="shared" si="38"/>
        <v>#REF!</v>
      </c>
      <c r="AF79" s="72" t="e">
        <f t="shared" si="35"/>
        <v>#REF!</v>
      </c>
      <c r="AG79" s="72" t="e">
        <f>#REF!-#REF!</f>
        <v>#REF!</v>
      </c>
      <c r="AH79" s="72" t="e">
        <f t="shared" si="39"/>
        <v>#REF!</v>
      </c>
      <c r="AI79" s="59" t="e">
        <f t="shared" si="40"/>
        <v>#REF!</v>
      </c>
    </row>
    <row r="80" spans="2:35" ht="15.75" customHeight="1">
      <c r="B80" s="99">
        <v>68</v>
      </c>
      <c r="C80" s="195" t="str">
        <f t="shared" si="41"/>
        <v/>
      </c>
      <c r="D80" s="195"/>
      <c r="E80" s="100"/>
      <c r="F80" s="100"/>
      <c r="G80" s="74" t="s">
        <v>33</v>
      </c>
      <c r="H80" s="197" t="e">
        <f>IF(G80="買",#REF!,#REF!)</f>
        <v>#REF!</v>
      </c>
      <c r="I80" s="197"/>
      <c r="J80" s="66" t="e">
        <f>IF(G80="買",#REF!-0.02,#REF!+0.02)</f>
        <v>#REF!</v>
      </c>
      <c r="K80" s="66" t="e">
        <f t="shared" si="42"/>
        <v>#REF!</v>
      </c>
      <c r="L80" s="198" t="str">
        <f t="shared" si="37"/>
        <v/>
      </c>
      <c r="M80" s="198"/>
      <c r="N80" s="61" t="e">
        <f t="shared" si="9"/>
        <v>#REF!</v>
      </c>
      <c r="O80" s="100"/>
      <c r="P80" s="25"/>
      <c r="Q80" s="55"/>
      <c r="R80" s="101">
        <f t="shared" si="44"/>
        <v>0.02</v>
      </c>
      <c r="S80" s="209" t="str">
        <f t="shared" si="26"/>
        <v/>
      </c>
      <c r="T80" s="209"/>
      <c r="U80" s="201" t="str">
        <f t="shared" si="43"/>
        <v/>
      </c>
      <c r="V80" s="201"/>
      <c r="W80" s="108"/>
      <c r="X80" s="108"/>
      <c r="Y80" s="108"/>
      <c r="AA80" s="60"/>
      <c r="AB80" s="63"/>
      <c r="AC80" s="63" t="s">
        <v>97</v>
      </c>
      <c r="AE80" s="72" t="e">
        <f t="shared" si="38"/>
        <v>#REF!</v>
      </c>
      <c r="AF80" s="72" t="e">
        <f t="shared" si="35"/>
        <v>#REF!</v>
      </c>
      <c r="AG80" s="72" t="e">
        <f>#REF!-#REF!</f>
        <v>#REF!</v>
      </c>
      <c r="AH80" s="72" t="e">
        <f t="shared" si="39"/>
        <v>#REF!</v>
      </c>
      <c r="AI80" s="59" t="e">
        <f t="shared" si="40"/>
        <v>#REF!</v>
      </c>
    </row>
    <row r="81" spans="2:35" ht="15.75" customHeight="1">
      <c r="B81" s="99">
        <v>69</v>
      </c>
      <c r="C81" s="195" t="str">
        <f t="shared" si="41"/>
        <v/>
      </c>
      <c r="D81" s="195"/>
      <c r="E81" s="100"/>
      <c r="F81" s="100"/>
      <c r="G81" s="74"/>
      <c r="H81" s="197" t="e">
        <f>IF(G81="買",#REF!,#REF!)</f>
        <v>#REF!</v>
      </c>
      <c r="I81" s="197"/>
      <c r="J81" s="66" t="e">
        <f>IF(G81="買",#REF!-0.02,#REF!+0.02)</f>
        <v>#REF!</v>
      </c>
      <c r="K81" s="66" t="e">
        <f t="shared" si="42"/>
        <v>#REF!</v>
      </c>
      <c r="L81" s="198" t="str">
        <f t="shared" si="37"/>
        <v/>
      </c>
      <c r="M81" s="198"/>
      <c r="N81" s="61" t="e">
        <f t="shared" si="9"/>
        <v>#REF!</v>
      </c>
      <c r="O81" s="100"/>
      <c r="P81" s="25"/>
      <c r="Q81" s="55"/>
      <c r="R81" s="101">
        <f t="shared" si="44"/>
        <v>0.02</v>
      </c>
      <c r="S81" s="209" t="str">
        <f t="shared" si="26"/>
        <v/>
      </c>
      <c r="T81" s="209"/>
      <c r="U81" s="201" t="str">
        <f t="shared" si="43"/>
        <v/>
      </c>
      <c r="V81" s="201"/>
      <c r="W81" s="108"/>
      <c r="X81" s="108"/>
      <c r="Y81" s="108"/>
      <c r="AE81" s="72" t="e">
        <f t="shared" si="38"/>
        <v>#REF!</v>
      </c>
      <c r="AF81" s="72" t="e">
        <f t="shared" si="35"/>
        <v>#REF!</v>
      </c>
      <c r="AG81" s="72" t="e">
        <f>#REF!-#REF!</f>
        <v>#REF!</v>
      </c>
      <c r="AH81" s="72" t="e">
        <f t="shared" si="39"/>
        <v>#REF!</v>
      </c>
      <c r="AI81" s="59" t="e">
        <f t="shared" si="40"/>
        <v>#REF!</v>
      </c>
    </row>
    <row r="82" spans="2:35" ht="15.75" customHeight="1">
      <c r="B82" s="99">
        <v>70</v>
      </c>
      <c r="C82" s="195" t="str">
        <f t="shared" si="41"/>
        <v/>
      </c>
      <c r="D82" s="195"/>
      <c r="E82" s="100"/>
      <c r="F82" s="100"/>
      <c r="G82" s="74"/>
      <c r="H82" s="197" t="e">
        <f>IF(G82="買",#REF!,#REF!)</f>
        <v>#REF!</v>
      </c>
      <c r="I82" s="197"/>
      <c r="J82" s="66" t="e">
        <f>IF(G82="買",#REF!-0.02,#REF!+0.02)</f>
        <v>#REF!</v>
      </c>
      <c r="K82" s="66" t="e">
        <f t="shared" si="42"/>
        <v>#REF!</v>
      </c>
      <c r="L82" s="198" t="str">
        <f t="shared" si="37"/>
        <v/>
      </c>
      <c r="M82" s="198"/>
      <c r="N82" s="61" t="e">
        <f t="shared" si="9"/>
        <v>#REF!</v>
      </c>
      <c r="O82" s="100"/>
      <c r="P82" s="25"/>
      <c r="Q82" s="55"/>
      <c r="R82" s="101">
        <f t="shared" si="44"/>
        <v>0.02</v>
      </c>
      <c r="S82" s="209" t="str">
        <f t="shared" si="26"/>
        <v/>
      </c>
      <c r="T82" s="209"/>
      <c r="U82" s="201" t="str">
        <f t="shared" si="43"/>
        <v/>
      </c>
      <c r="V82" s="201"/>
      <c r="W82" s="108"/>
      <c r="X82" s="108"/>
      <c r="Y82" s="108"/>
      <c r="AE82" s="72" t="e">
        <f t="shared" si="38"/>
        <v>#REF!</v>
      </c>
      <c r="AF82" s="72" t="e">
        <f t="shared" si="35"/>
        <v>#REF!</v>
      </c>
      <c r="AG82" s="72" t="e">
        <f>#REF!-#REF!</f>
        <v>#REF!</v>
      </c>
      <c r="AH82" s="72" t="e">
        <f t="shared" si="39"/>
        <v>#REF!</v>
      </c>
      <c r="AI82" s="59" t="e">
        <f t="shared" si="40"/>
        <v>#REF!</v>
      </c>
    </row>
    <row r="83" spans="2:35" ht="15.75" customHeight="1">
      <c r="B83" s="99">
        <v>71</v>
      </c>
      <c r="C83" s="195" t="str">
        <f t="shared" si="41"/>
        <v/>
      </c>
      <c r="D83" s="195"/>
      <c r="E83" s="100"/>
      <c r="F83" s="100"/>
      <c r="G83" s="74"/>
      <c r="H83" s="197" t="e">
        <f>IF(G83="買",#REF!,#REF!)</f>
        <v>#REF!</v>
      </c>
      <c r="I83" s="197"/>
      <c r="J83" s="66" t="e">
        <f>IF(G83="買",#REF!-0.02,#REF!+0.02)</f>
        <v>#REF!</v>
      </c>
      <c r="K83" s="66" t="e">
        <f t="shared" si="42"/>
        <v>#REF!</v>
      </c>
      <c r="L83" s="198" t="str">
        <f t="shared" si="37"/>
        <v/>
      </c>
      <c r="M83" s="198"/>
      <c r="N83" s="61" t="e">
        <f t="shared" si="9"/>
        <v>#REF!</v>
      </c>
      <c r="O83" s="100"/>
      <c r="P83" s="25"/>
      <c r="Q83" s="55"/>
      <c r="R83" s="101">
        <f t="shared" si="44"/>
        <v>0.02</v>
      </c>
      <c r="S83" s="209" t="str">
        <f t="shared" si="26"/>
        <v/>
      </c>
      <c r="T83" s="209"/>
      <c r="U83" s="201" t="str">
        <f t="shared" si="43"/>
        <v/>
      </c>
      <c r="V83" s="201"/>
      <c r="W83" s="108"/>
      <c r="X83" s="108"/>
      <c r="Y83" s="108"/>
      <c r="AE83" s="72" t="e">
        <f t="shared" si="38"/>
        <v>#REF!</v>
      </c>
      <c r="AF83" s="72" t="e">
        <f t="shared" si="35"/>
        <v>#REF!</v>
      </c>
      <c r="AG83" s="72" t="e">
        <f>#REF!-#REF!</f>
        <v>#REF!</v>
      </c>
      <c r="AH83" s="72" t="e">
        <f t="shared" si="39"/>
        <v>#REF!</v>
      </c>
      <c r="AI83" s="59" t="e">
        <f t="shared" si="40"/>
        <v>#REF!</v>
      </c>
    </row>
    <row r="84" spans="2:35" ht="15.75" customHeight="1">
      <c r="B84" s="99">
        <v>72</v>
      </c>
      <c r="C84" s="195" t="str">
        <f t="shared" si="41"/>
        <v/>
      </c>
      <c r="D84" s="195"/>
      <c r="E84" s="100"/>
      <c r="F84" s="100"/>
      <c r="G84" s="74"/>
      <c r="H84" s="197" t="e">
        <f>IF(G84="買",#REF!,#REF!)</f>
        <v>#REF!</v>
      </c>
      <c r="I84" s="197"/>
      <c r="J84" s="66" t="e">
        <f>IF(G84="買",#REF!-0.02,#REF!+0.02)</f>
        <v>#REF!</v>
      </c>
      <c r="K84" s="66" t="e">
        <f t="shared" si="42"/>
        <v>#REF!</v>
      </c>
      <c r="L84" s="198" t="str">
        <f t="shared" si="37"/>
        <v/>
      </c>
      <c r="M84" s="198"/>
      <c r="N84" s="61" t="e">
        <f t="shared" si="9"/>
        <v>#REF!</v>
      </c>
      <c r="O84" s="100"/>
      <c r="P84" s="25"/>
      <c r="Q84" s="55"/>
      <c r="R84" s="101">
        <f t="shared" si="44"/>
        <v>0.02</v>
      </c>
      <c r="S84" s="209" t="str">
        <f t="shared" si="26"/>
        <v/>
      </c>
      <c r="T84" s="209"/>
      <c r="U84" s="201" t="str">
        <f t="shared" si="43"/>
        <v/>
      </c>
      <c r="V84" s="201"/>
      <c r="W84" s="108"/>
      <c r="X84" s="108"/>
      <c r="Y84" s="108"/>
      <c r="AE84" s="72" t="e">
        <f t="shared" si="38"/>
        <v>#REF!</v>
      </c>
      <c r="AF84" s="72" t="e">
        <f t="shared" si="35"/>
        <v>#REF!</v>
      </c>
      <c r="AG84" s="72" t="e">
        <f>#REF!-#REF!</f>
        <v>#REF!</v>
      </c>
      <c r="AH84" s="72" t="e">
        <f t="shared" si="39"/>
        <v>#REF!</v>
      </c>
      <c r="AI84" s="59" t="e">
        <f t="shared" si="40"/>
        <v>#REF!</v>
      </c>
    </row>
    <row r="85" spans="2:35" ht="15.75" customHeight="1">
      <c r="B85" s="99">
        <v>73</v>
      </c>
      <c r="C85" s="195" t="str">
        <f t="shared" si="41"/>
        <v/>
      </c>
      <c r="D85" s="195"/>
      <c r="E85" s="100"/>
      <c r="F85" s="100"/>
      <c r="G85" s="74"/>
      <c r="H85" s="197" t="e">
        <f>IF(G85="買",#REF!,#REF!)</f>
        <v>#REF!</v>
      </c>
      <c r="I85" s="197"/>
      <c r="J85" s="66" t="e">
        <f>IF(G85="買",#REF!-0.02,#REF!+0.02)</f>
        <v>#REF!</v>
      </c>
      <c r="K85" s="66" t="e">
        <f t="shared" si="42"/>
        <v>#REF!</v>
      </c>
      <c r="L85" s="198" t="str">
        <f t="shared" si="37"/>
        <v/>
      </c>
      <c r="M85" s="198"/>
      <c r="N85" s="61" t="e">
        <f t="shared" si="9"/>
        <v>#REF!</v>
      </c>
      <c r="O85" s="100"/>
      <c r="P85" s="25"/>
      <c r="Q85" s="55"/>
      <c r="R85" s="101">
        <f t="shared" si="44"/>
        <v>0.02</v>
      </c>
      <c r="S85" s="209" t="str">
        <f t="shared" si="26"/>
        <v/>
      </c>
      <c r="T85" s="209"/>
      <c r="U85" s="201" t="str">
        <f t="shared" si="43"/>
        <v/>
      </c>
      <c r="V85" s="201"/>
      <c r="W85" s="108"/>
      <c r="X85" s="108"/>
      <c r="Y85" s="108"/>
      <c r="AE85" s="72" t="e">
        <f t="shared" si="38"/>
        <v>#REF!</v>
      </c>
      <c r="AF85" s="72" t="e">
        <f t="shared" si="35"/>
        <v>#REF!</v>
      </c>
      <c r="AG85" s="72" t="e">
        <f>#REF!-#REF!</f>
        <v>#REF!</v>
      </c>
      <c r="AH85" s="72" t="e">
        <f t="shared" si="39"/>
        <v>#REF!</v>
      </c>
      <c r="AI85" s="59" t="e">
        <f t="shared" si="40"/>
        <v>#REF!</v>
      </c>
    </row>
    <row r="86" spans="2:35" ht="15.75" customHeight="1">
      <c r="B86" s="99">
        <v>74</v>
      </c>
      <c r="C86" s="195" t="str">
        <f t="shared" si="41"/>
        <v/>
      </c>
      <c r="D86" s="195"/>
      <c r="E86" s="100"/>
      <c r="F86" s="100"/>
      <c r="G86" s="74"/>
      <c r="H86" s="197" t="e">
        <f>IF(G86="買",#REF!,#REF!)</f>
        <v>#REF!</v>
      </c>
      <c r="I86" s="197"/>
      <c r="J86" s="66" t="e">
        <f>IF(G86="買",#REF!-0.02,#REF!+0.02)</f>
        <v>#REF!</v>
      </c>
      <c r="K86" s="66" t="e">
        <f t="shared" si="42"/>
        <v>#REF!</v>
      </c>
      <c r="L86" s="198" t="str">
        <f t="shared" si="37"/>
        <v/>
      </c>
      <c r="M86" s="198"/>
      <c r="N86" s="61" t="e">
        <f t="shared" si="9"/>
        <v>#REF!</v>
      </c>
      <c r="O86" s="100"/>
      <c r="P86" s="25"/>
      <c r="Q86" s="55"/>
      <c r="R86" s="101">
        <f t="shared" si="44"/>
        <v>0.02</v>
      </c>
      <c r="S86" s="209" t="str">
        <f t="shared" si="26"/>
        <v/>
      </c>
      <c r="T86" s="209"/>
      <c r="U86" s="201" t="str">
        <f t="shared" si="43"/>
        <v/>
      </c>
      <c r="V86" s="201"/>
      <c r="W86" s="108"/>
      <c r="X86" s="108"/>
      <c r="Y86" s="108"/>
      <c r="AE86" s="72" t="e">
        <f t="shared" si="38"/>
        <v>#REF!</v>
      </c>
      <c r="AF86" s="72" t="e">
        <f t="shared" si="35"/>
        <v>#REF!</v>
      </c>
      <c r="AG86" s="72" t="e">
        <f>#REF!-#REF!</f>
        <v>#REF!</v>
      </c>
      <c r="AH86" s="72" t="e">
        <f t="shared" si="39"/>
        <v>#REF!</v>
      </c>
      <c r="AI86" s="59" t="e">
        <f t="shared" si="40"/>
        <v>#REF!</v>
      </c>
    </row>
    <row r="87" spans="2:35" ht="15.75" customHeight="1">
      <c r="B87" s="99">
        <v>75</v>
      </c>
      <c r="C87" s="195" t="str">
        <f t="shared" si="41"/>
        <v/>
      </c>
      <c r="D87" s="195"/>
      <c r="E87" s="100"/>
      <c r="F87" s="100"/>
      <c r="G87" s="74"/>
      <c r="H87" s="197" t="e">
        <f>IF(G87="買",#REF!,#REF!)</f>
        <v>#REF!</v>
      </c>
      <c r="I87" s="197"/>
      <c r="J87" s="66" t="e">
        <f>IF(G87="買",#REF!-0.02,#REF!+0.02)</f>
        <v>#REF!</v>
      </c>
      <c r="K87" s="66" t="e">
        <f t="shared" si="42"/>
        <v>#REF!</v>
      </c>
      <c r="L87" s="198" t="str">
        <f t="shared" si="37"/>
        <v/>
      </c>
      <c r="M87" s="198"/>
      <c r="N87" s="61" t="e">
        <f t="shared" si="9"/>
        <v>#REF!</v>
      </c>
      <c r="O87" s="100"/>
      <c r="P87" s="25"/>
      <c r="Q87" s="55"/>
      <c r="R87" s="101">
        <f t="shared" si="44"/>
        <v>0.02</v>
      </c>
      <c r="S87" s="209" t="str">
        <f t="shared" si="26"/>
        <v/>
      </c>
      <c r="T87" s="209"/>
      <c r="U87" s="201" t="str">
        <f t="shared" si="43"/>
        <v/>
      </c>
      <c r="V87" s="201"/>
      <c r="W87" s="108"/>
      <c r="X87" s="108"/>
      <c r="Y87" s="108"/>
      <c r="AE87" s="72" t="e">
        <f t="shared" si="38"/>
        <v>#REF!</v>
      </c>
      <c r="AF87" s="72" t="e">
        <f t="shared" si="35"/>
        <v>#REF!</v>
      </c>
      <c r="AG87" s="72" t="e">
        <f>#REF!-#REF!</f>
        <v>#REF!</v>
      </c>
      <c r="AH87" s="72" t="e">
        <f t="shared" si="39"/>
        <v>#REF!</v>
      </c>
      <c r="AI87" s="59" t="e">
        <f t="shared" si="40"/>
        <v>#REF!</v>
      </c>
    </row>
    <row r="88" spans="2:35" ht="15.75" customHeight="1">
      <c r="B88" s="99">
        <v>76</v>
      </c>
      <c r="C88" s="195" t="str">
        <f t="shared" si="41"/>
        <v/>
      </c>
      <c r="D88" s="195"/>
      <c r="E88" s="100"/>
      <c r="F88" s="100"/>
      <c r="G88" s="74"/>
      <c r="H88" s="197" t="e">
        <f>IF(G88="買",#REF!,#REF!)</f>
        <v>#REF!</v>
      </c>
      <c r="I88" s="197"/>
      <c r="J88" s="66" t="e">
        <f>IF(G88="買",#REF!-0.02,#REF!+0.02)</f>
        <v>#REF!</v>
      </c>
      <c r="K88" s="66" t="e">
        <f t="shared" si="42"/>
        <v>#REF!</v>
      </c>
      <c r="L88" s="198" t="str">
        <f t="shared" si="37"/>
        <v/>
      </c>
      <c r="M88" s="198"/>
      <c r="N88" s="61" t="e">
        <f t="shared" si="9"/>
        <v>#REF!</v>
      </c>
      <c r="O88" s="100"/>
      <c r="P88" s="25"/>
      <c r="Q88" s="55"/>
      <c r="R88" s="101">
        <f t="shared" si="44"/>
        <v>0.02</v>
      </c>
      <c r="S88" s="209" t="str">
        <f t="shared" si="26"/>
        <v/>
      </c>
      <c r="T88" s="209"/>
      <c r="U88" s="201" t="str">
        <f t="shared" si="43"/>
        <v/>
      </c>
      <c r="V88" s="201"/>
      <c r="W88" s="108"/>
      <c r="X88" s="108"/>
      <c r="Y88" s="108"/>
      <c r="AE88" s="72" t="e">
        <f t="shared" si="38"/>
        <v>#REF!</v>
      </c>
      <c r="AF88" s="72" t="e">
        <f t="shared" si="35"/>
        <v>#REF!</v>
      </c>
      <c r="AG88" s="72" t="e">
        <f>#REF!-#REF!</f>
        <v>#REF!</v>
      </c>
      <c r="AH88" s="72" t="e">
        <f t="shared" si="39"/>
        <v>#REF!</v>
      </c>
      <c r="AI88" s="59" t="e">
        <f t="shared" si="40"/>
        <v>#REF!</v>
      </c>
    </row>
    <row r="89" spans="2:35" ht="15.75" customHeight="1">
      <c r="B89" s="99">
        <v>77</v>
      </c>
      <c r="C89" s="195" t="str">
        <f t="shared" si="41"/>
        <v/>
      </c>
      <c r="D89" s="195"/>
      <c r="E89" s="100"/>
      <c r="F89" s="100"/>
      <c r="G89" s="74"/>
      <c r="H89" s="197" t="e">
        <f>IF(G89="買",#REF!,#REF!)</f>
        <v>#REF!</v>
      </c>
      <c r="I89" s="197"/>
      <c r="J89" s="66" t="e">
        <f>IF(G89="買",#REF!-0.02,#REF!+0.02)</f>
        <v>#REF!</v>
      </c>
      <c r="K89" s="66" t="e">
        <f t="shared" si="42"/>
        <v>#REF!</v>
      </c>
      <c r="L89" s="198" t="str">
        <f t="shared" si="37"/>
        <v/>
      </c>
      <c r="M89" s="198"/>
      <c r="N89" s="61" t="e">
        <f t="shared" si="9"/>
        <v>#REF!</v>
      </c>
      <c r="O89" s="100"/>
      <c r="P89" s="25"/>
      <c r="Q89" s="55"/>
      <c r="R89" s="101">
        <f t="shared" si="44"/>
        <v>0.02</v>
      </c>
      <c r="S89" s="209" t="str">
        <f t="shared" si="26"/>
        <v/>
      </c>
      <c r="T89" s="209"/>
      <c r="U89" s="201" t="str">
        <f t="shared" si="43"/>
        <v/>
      </c>
      <c r="V89" s="201"/>
      <c r="W89" s="108"/>
      <c r="X89" s="108"/>
      <c r="Y89" s="108"/>
      <c r="AC89" s="35"/>
      <c r="AE89" s="72" t="e">
        <f t="shared" si="38"/>
        <v>#REF!</v>
      </c>
      <c r="AF89" s="72" t="e">
        <f t="shared" si="35"/>
        <v>#REF!</v>
      </c>
      <c r="AG89" s="72" t="e">
        <f>#REF!-#REF!</f>
        <v>#REF!</v>
      </c>
      <c r="AH89" s="72" t="e">
        <f t="shared" si="39"/>
        <v>#REF!</v>
      </c>
      <c r="AI89" s="59" t="e">
        <f t="shared" si="40"/>
        <v>#REF!</v>
      </c>
    </row>
    <row r="90" spans="2:35" ht="15.75" customHeight="1">
      <c r="B90" s="99">
        <v>78</v>
      </c>
      <c r="C90" s="195" t="str">
        <f t="shared" si="41"/>
        <v/>
      </c>
      <c r="D90" s="195"/>
      <c r="E90" s="100"/>
      <c r="F90" s="100"/>
      <c r="G90" s="74"/>
      <c r="H90" s="197" t="e">
        <f>IF(G90="買",#REF!,#REF!)</f>
        <v>#REF!</v>
      </c>
      <c r="I90" s="197"/>
      <c r="J90" s="66" t="e">
        <f>IF(G90="買",#REF!-0.02,#REF!+0.02)</f>
        <v>#REF!</v>
      </c>
      <c r="K90" s="66" t="e">
        <f t="shared" si="42"/>
        <v>#REF!</v>
      </c>
      <c r="L90" s="198" t="str">
        <f t="shared" si="37"/>
        <v/>
      </c>
      <c r="M90" s="198"/>
      <c r="N90" s="61" t="e">
        <f t="shared" si="9"/>
        <v>#REF!</v>
      </c>
      <c r="O90" s="100"/>
      <c r="P90" s="25"/>
      <c r="Q90" s="55"/>
      <c r="R90" s="101">
        <f t="shared" si="44"/>
        <v>0.02</v>
      </c>
      <c r="S90" s="209" t="str">
        <f t="shared" si="26"/>
        <v/>
      </c>
      <c r="T90" s="209"/>
      <c r="U90" s="201" t="str">
        <f t="shared" si="43"/>
        <v/>
      </c>
      <c r="V90" s="201"/>
      <c r="W90" s="108"/>
      <c r="X90" s="108"/>
      <c r="Y90" s="108"/>
      <c r="AE90" s="72" t="e">
        <f t="shared" si="38"/>
        <v>#REF!</v>
      </c>
      <c r="AF90" s="72" t="e">
        <f t="shared" si="35"/>
        <v>#REF!</v>
      </c>
      <c r="AG90" s="72" t="e">
        <f>#REF!-#REF!</f>
        <v>#REF!</v>
      </c>
      <c r="AH90" s="72" t="e">
        <f t="shared" si="39"/>
        <v>#REF!</v>
      </c>
      <c r="AI90" s="59" t="e">
        <f t="shared" si="40"/>
        <v>#REF!</v>
      </c>
    </row>
    <row r="91" spans="2:35" ht="15.75" customHeight="1">
      <c r="B91" s="99">
        <v>79</v>
      </c>
      <c r="C91" s="195" t="str">
        <f t="shared" si="41"/>
        <v/>
      </c>
      <c r="D91" s="195"/>
      <c r="E91" s="100"/>
      <c r="F91" s="100"/>
      <c r="G91" s="74"/>
      <c r="H91" s="197" t="e">
        <f>IF(G91="買",#REF!,#REF!)</f>
        <v>#REF!</v>
      </c>
      <c r="I91" s="197"/>
      <c r="J91" s="66" t="e">
        <f>IF(G91="買",#REF!-0.02,#REF!+0.02)</f>
        <v>#REF!</v>
      </c>
      <c r="K91" s="66" t="e">
        <f t="shared" si="42"/>
        <v>#REF!</v>
      </c>
      <c r="L91" s="198" t="str">
        <f t="shared" si="37"/>
        <v/>
      </c>
      <c r="M91" s="198"/>
      <c r="N91" s="61" t="e">
        <f t="shared" si="9"/>
        <v>#REF!</v>
      </c>
      <c r="O91" s="100"/>
      <c r="P91" s="25"/>
      <c r="Q91" s="55"/>
      <c r="R91" s="101">
        <f t="shared" si="44"/>
        <v>0.02</v>
      </c>
      <c r="S91" s="209" t="str">
        <f t="shared" si="26"/>
        <v/>
      </c>
      <c r="T91" s="209"/>
      <c r="U91" s="201" t="str">
        <f t="shared" si="43"/>
        <v/>
      </c>
      <c r="V91" s="201"/>
      <c r="W91" s="108"/>
      <c r="X91" s="108"/>
      <c r="Y91" s="108"/>
      <c r="AE91" s="72" t="e">
        <f t="shared" si="38"/>
        <v>#REF!</v>
      </c>
      <c r="AF91" s="72" t="e">
        <f t="shared" si="35"/>
        <v>#REF!</v>
      </c>
      <c r="AG91" s="72" t="e">
        <f>#REF!-#REF!</f>
        <v>#REF!</v>
      </c>
      <c r="AH91" s="72" t="e">
        <f t="shared" si="39"/>
        <v>#REF!</v>
      </c>
      <c r="AI91" s="59" t="e">
        <f t="shared" si="40"/>
        <v>#REF!</v>
      </c>
    </row>
    <row r="92" spans="2:35" ht="15.75" customHeight="1">
      <c r="B92" s="99">
        <v>80</v>
      </c>
      <c r="C92" s="195" t="str">
        <f t="shared" si="41"/>
        <v/>
      </c>
      <c r="D92" s="195"/>
      <c r="E92" s="100"/>
      <c r="F92" s="100"/>
      <c r="G92" s="74"/>
      <c r="H92" s="197" t="e">
        <f>IF(G92="買",#REF!,#REF!)</f>
        <v>#REF!</v>
      </c>
      <c r="I92" s="197"/>
      <c r="J92" s="66" t="e">
        <f>IF(G92="買",#REF!-0.02,#REF!+0.02)</f>
        <v>#REF!</v>
      </c>
      <c r="K92" s="66" t="e">
        <f t="shared" si="42"/>
        <v>#REF!</v>
      </c>
      <c r="L92" s="198" t="str">
        <f t="shared" si="37"/>
        <v/>
      </c>
      <c r="M92" s="198"/>
      <c r="N92" s="61" t="e">
        <f t="shared" si="9"/>
        <v>#REF!</v>
      </c>
      <c r="O92" s="100"/>
      <c r="P92" s="25"/>
      <c r="Q92" s="55"/>
      <c r="R92" s="101">
        <f t="shared" si="44"/>
        <v>0.02</v>
      </c>
      <c r="S92" s="209" t="str">
        <f t="shared" si="26"/>
        <v/>
      </c>
      <c r="T92" s="209"/>
      <c r="U92" s="201" t="str">
        <f t="shared" si="43"/>
        <v/>
      </c>
      <c r="V92" s="201"/>
      <c r="W92" s="108"/>
      <c r="X92" s="108"/>
      <c r="Y92" s="108"/>
      <c r="AE92" s="72" t="e">
        <f t="shared" si="38"/>
        <v>#REF!</v>
      </c>
      <c r="AF92" s="72" t="e">
        <f t="shared" ref="AF92:AF108" si="45">IF(S92&gt;=0,AE92/AG92,"-")</f>
        <v>#REF!</v>
      </c>
      <c r="AG92" s="72" t="e">
        <f>#REF!-#REF!</f>
        <v>#REF!</v>
      </c>
      <c r="AH92" s="72" t="e">
        <f t="shared" si="39"/>
        <v>#REF!</v>
      </c>
      <c r="AI92" s="59" t="e">
        <f t="shared" si="40"/>
        <v>#REF!</v>
      </c>
    </row>
    <row r="93" spans="2:35" ht="15.75" customHeight="1">
      <c r="B93" s="99">
        <v>81</v>
      </c>
      <c r="C93" s="195" t="str">
        <f t="shared" si="41"/>
        <v/>
      </c>
      <c r="D93" s="195"/>
      <c r="E93" s="100"/>
      <c r="F93" s="100"/>
      <c r="G93" s="74"/>
      <c r="H93" s="197" t="e">
        <f>IF(G93="買",#REF!,#REF!)</f>
        <v>#REF!</v>
      </c>
      <c r="I93" s="197"/>
      <c r="J93" s="66" t="e">
        <f>IF(G93="買",#REF!-0.02,#REF!+0.02)</f>
        <v>#REF!</v>
      </c>
      <c r="K93" s="66" t="e">
        <f t="shared" si="42"/>
        <v>#REF!</v>
      </c>
      <c r="L93" s="198" t="str">
        <f t="shared" si="37"/>
        <v/>
      </c>
      <c r="M93" s="198"/>
      <c r="N93" s="61" t="e">
        <f t="shared" si="9"/>
        <v>#REF!</v>
      </c>
      <c r="O93" s="100"/>
      <c r="P93" s="25"/>
      <c r="Q93" s="55"/>
      <c r="R93" s="97">
        <f t="shared" ref="R93:R101" si="46">IF(G93="買",Q93-0.02,Q93+0.02)</f>
        <v>0.02</v>
      </c>
      <c r="S93" s="209" t="str">
        <f t="shared" si="26"/>
        <v/>
      </c>
      <c r="T93" s="209"/>
      <c r="U93" s="201" t="str">
        <f t="shared" si="43"/>
        <v/>
      </c>
      <c r="V93" s="201"/>
      <c r="W93" s="108"/>
      <c r="X93" s="108"/>
      <c r="Y93" s="108"/>
      <c r="AE93" s="72" t="e">
        <f t="shared" si="38"/>
        <v>#REF!</v>
      </c>
      <c r="AF93" s="72" t="e">
        <f t="shared" si="45"/>
        <v>#REF!</v>
      </c>
      <c r="AG93" s="72" t="e">
        <f>#REF!-#REF!</f>
        <v>#REF!</v>
      </c>
      <c r="AH93" s="72" t="e">
        <f t="shared" si="39"/>
        <v>#REF!</v>
      </c>
      <c r="AI93" s="59" t="e">
        <f t="shared" si="40"/>
        <v>#REF!</v>
      </c>
    </row>
    <row r="94" spans="2:35" ht="15.75" customHeight="1">
      <c r="B94" s="99">
        <v>82</v>
      </c>
      <c r="C94" s="195" t="str">
        <f t="shared" si="41"/>
        <v/>
      </c>
      <c r="D94" s="195"/>
      <c r="E94" s="100"/>
      <c r="F94" s="100"/>
      <c r="G94" s="74"/>
      <c r="H94" s="197" t="e">
        <f>IF(G94="買",#REF!,#REF!)</f>
        <v>#REF!</v>
      </c>
      <c r="I94" s="197"/>
      <c r="J94" s="66" t="e">
        <f>IF(G94="買",#REF!-0.02,#REF!+0.02)</f>
        <v>#REF!</v>
      </c>
      <c r="K94" s="66" t="e">
        <f t="shared" si="42"/>
        <v>#REF!</v>
      </c>
      <c r="L94" s="198" t="str">
        <f t="shared" si="37"/>
        <v/>
      </c>
      <c r="M94" s="198"/>
      <c r="N94" s="61" t="e">
        <f t="shared" si="9"/>
        <v>#REF!</v>
      </c>
      <c r="O94" s="100"/>
      <c r="P94" s="25"/>
      <c r="Q94" s="55"/>
      <c r="R94" s="97">
        <f t="shared" si="46"/>
        <v>0.02</v>
      </c>
      <c r="S94" s="209" t="str">
        <f t="shared" si="26"/>
        <v/>
      </c>
      <c r="T94" s="209"/>
      <c r="U94" s="201" t="str">
        <f t="shared" si="43"/>
        <v/>
      </c>
      <c r="V94" s="201"/>
      <c r="W94" s="108"/>
      <c r="X94" s="108"/>
      <c r="Y94" s="108"/>
      <c r="AE94" s="72" t="e">
        <f t="shared" si="38"/>
        <v>#REF!</v>
      </c>
      <c r="AF94" s="72" t="e">
        <f t="shared" si="45"/>
        <v>#REF!</v>
      </c>
      <c r="AG94" s="72" t="e">
        <f>#REF!-#REF!</f>
        <v>#REF!</v>
      </c>
      <c r="AH94" s="72" t="e">
        <f t="shared" si="39"/>
        <v>#REF!</v>
      </c>
      <c r="AI94" s="59" t="e">
        <f t="shared" si="40"/>
        <v>#REF!</v>
      </c>
    </row>
    <row r="95" spans="2:35" ht="15.75" customHeight="1">
      <c r="B95" s="99">
        <v>83</v>
      </c>
      <c r="C95" s="195" t="str">
        <f t="shared" si="41"/>
        <v/>
      </c>
      <c r="D95" s="195"/>
      <c r="E95" s="100"/>
      <c r="F95" s="100"/>
      <c r="G95" s="74"/>
      <c r="H95" s="197" t="e">
        <f>IF(G95="買",#REF!,#REF!)</f>
        <v>#REF!</v>
      </c>
      <c r="I95" s="197"/>
      <c r="J95" s="66" t="e">
        <f>IF(G95="買",#REF!-0.02,#REF!+0.02)</f>
        <v>#REF!</v>
      </c>
      <c r="K95" s="66" t="e">
        <f t="shared" si="42"/>
        <v>#REF!</v>
      </c>
      <c r="L95" s="198" t="str">
        <f t="shared" si="37"/>
        <v/>
      </c>
      <c r="M95" s="198"/>
      <c r="N95" s="61" t="e">
        <f t="shared" si="9"/>
        <v>#REF!</v>
      </c>
      <c r="O95" s="100"/>
      <c r="P95" s="25"/>
      <c r="Q95" s="55"/>
      <c r="R95" s="97">
        <f t="shared" si="46"/>
        <v>0.02</v>
      </c>
      <c r="S95" s="209" t="str">
        <f t="shared" si="26"/>
        <v/>
      </c>
      <c r="T95" s="209"/>
      <c r="U95" s="201" t="str">
        <f t="shared" si="43"/>
        <v/>
      </c>
      <c r="V95" s="201"/>
      <c r="W95" s="108"/>
      <c r="X95" s="108"/>
      <c r="Y95" s="108"/>
      <c r="AE95" s="72" t="e">
        <f t="shared" si="38"/>
        <v>#REF!</v>
      </c>
      <c r="AF95" s="72" t="e">
        <f t="shared" si="45"/>
        <v>#REF!</v>
      </c>
      <c r="AG95" s="72" t="e">
        <f>#REF!-#REF!</f>
        <v>#REF!</v>
      </c>
      <c r="AH95" s="72" t="e">
        <f t="shared" si="39"/>
        <v>#REF!</v>
      </c>
      <c r="AI95" s="59" t="e">
        <f t="shared" si="40"/>
        <v>#REF!</v>
      </c>
    </row>
    <row r="96" spans="2:35" ht="15.75" customHeight="1">
      <c r="B96" s="99">
        <v>84</v>
      </c>
      <c r="C96" s="195" t="str">
        <f t="shared" si="41"/>
        <v/>
      </c>
      <c r="D96" s="195"/>
      <c r="E96" s="100"/>
      <c r="F96" s="100"/>
      <c r="G96" s="74"/>
      <c r="H96" s="197" t="e">
        <f>IF(G96="買",#REF!,#REF!)</f>
        <v>#REF!</v>
      </c>
      <c r="I96" s="197"/>
      <c r="J96" s="66" t="e">
        <f>IF(G96="買",#REF!-0.02,#REF!+0.02)</f>
        <v>#REF!</v>
      </c>
      <c r="K96" s="66" t="e">
        <f t="shared" si="42"/>
        <v>#REF!</v>
      </c>
      <c r="L96" s="198" t="str">
        <f t="shared" si="37"/>
        <v/>
      </c>
      <c r="M96" s="198"/>
      <c r="N96" s="61" t="e">
        <f t="shared" si="9"/>
        <v>#REF!</v>
      </c>
      <c r="O96" s="100"/>
      <c r="P96" s="25"/>
      <c r="Q96" s="55"/>
      <c r="R96" s="97">
        <f t="shared" si="46"/>
        <v>0.02</v>
      </c>
      <c r="S96" s="209" t="str">
        <f t="shared" si="26"/>
        <v/>
      </c>
      <c r="T96" s="209"/>
      <c r="U96" s="201" t="str">
        <f t="shared" si="43"/>
        <v/>
      </c>
      <c r="V96" s="201"/>
      <c r="W96" s="108"/>
      <c r="X96" s="108"/>
      <c r="Y96" s="108"/>
      <c r="AE96" s="72" t="e">
        <f t="shared" si="38"/>
        <v>#REF!</v>
      </c>
      <c r="AF96" s="72" t="e">
        <f t="shared" si="45"/>
        <v>#REF!</v>
      </c>
      <c r="AG96" s="72" t="e">
        <f>#REF!-#REF!</f>
        <v>#REF!</v>
      </c>
      <c r="AH96" s="72" t="e">
        <f t="shared" si="39"/>
        <v>#REF!</v>
      </c>
      <c r="AI96" s="59" t="e">
        <f t="shared" si="40"/>
        <v>#REF!</v>
      </c>
    </row>
    <row r="97" spans="2:35" ht="15.75" customHeight="1">
      <c r="B97" s="99">
        <v>85</v>
      </c>
      <c r="C97" s="195" t="str">
        <f t="shared" si="41"/>
        <v/>
      </c>
      <c r="D97" s="195"/>
      <c r="E97" s="100"/>
      <c r="F97" s="100"/>
      <c r="G97" s="74"/>
      <c r="H97" s="197" t="e">
        <f>IF(G97="買",#REF!,#REF!)</f>
        <v>#REF!</v>
      </c>
      <c r="I97" s="197"/>
      <c r="J97" s="66" t="e">
        <f>IF(G97="買",#REF!-0.02,#REF!+0.02)</f>
        <v>#REF!</v>
      </c>
      <c r="K97" s="66" t="e">
        <f t="shared" si="42"/>
        <v>#REF!</v>
      </c>
      <c r="L97" s="198" t="str">
        <f t="shared" si="37"/>
        <v/>
      </c>
      <c r="M97" s="198"/>
      <c r="N97" s="61" t="e">
        <f t="shared" si="9"/>
        <v>#REF!</v>
      </c>
      <c r="O97" s="100"/>
      <c r="P97" s="25"/>
      <c r="Q97" s="55"/>
      <c r="R97" s="97">
        <f t="shared" si="46"/>
        <v>0.02</v>
      </c>
      <c r="S97" s="209" t="str">
        <f t="shared" si="26"/>
        <v/>
      </c>
      <c r="T97" s="209"/>
      <c r="U97" s="201" t="str">
        <f t="shared" si="43"/>
        <v/>
      </c>
      <c r="V97" s="201"/>
      <c r="W97" s="108"/>
      <c r="X97" s="108"/>
      <c r="Y97" s="108"/>
      <c r="AE97" s="72" t="e">
        <f t="shared" si="38"/>
        <v>#REF!</v>
      </c>
      <c r="AF97" s="72" t="e">
        <f t="shared" si="45"/>
        <v>#REF!</v>
      </c>
      <c r="AG97" s="72" t="e">
        <f>#REF!-#REF!</f>
        <v>#REF!</v>
      </c>
      <c r="AH97" s="72" t="e">
        <f t="shared" si="39"/>
        <v>#REF!</v>
      </c>
      <c r="AI97" s="59" t="e">
        <f t="shared" si="40"/>
        <v>#REF!</v>
      </c>
    </row>
    <row r="98" spans="2:35" ht="15.75" customHeight="1">
      <c r="B98" s="99">
        <v>86</v>
      </c>
      <c r="C98" s="195" t="str">
        <f t="shared" si="41"/>
        <v/>
      </c>
      <c r="D98" s="195"/>
      <c r="E98" s="100"/>
      <c r="F98" s="100"/>
      <c r="G98" s="74"/>
      <c r="H98" s="197" t="e">
        <f>IF(G98="買",#REF!,#REF!)</f>
        <v>#REF!</v>
      </c>
      <c r="I98" s="197"/>
      <c r="J98" s="66" t="e">
        <f>IF(G98="買",#REF!-0.02,#REF!+0.02)</f>
        <v>#REF!</v>
      </c>
      <c r="K98" s="66" t="e">
        <f t="shared" si="42"/>
        <v>#REF!</v>
      </c>
      <c r="L98" s="198" t="str">
        <f t="shared" si="37"/>
        <v/>
      </c>
      <c r="M98" s="198"/>
      <c r="N98" s="61" t="e">
        <f t="shared" si="9"/>
        <v>#REF!</v>
      </c>
      <c r="O98" s="100"/>
      <c r="P98" s="25"/>
      <c r="Q98" s="55"/>
      <c r="R98" s="97">
        <f t="shared" si="46"/>
        <v>0.02</v>
      </c>
      <c r="S98" s="209" t="str">
        <f t="shared" si="26"/>
        <v/>
      </c>
      <c r="T98" s="209"/>
      <c r="U98" s="201" t="str">
        <f t="shared" si="43"/>
        <v/>
      </c>
      <c r="V98" s="201"/>
      <c r="W98" s="108"/>
      <c r="X98" s="108"/>
      <c r="Y98" s="108"/>
      <c r="AE98" s="72" t="e">
        <f t="shared" si="38"/>
        <v>#REF!</v>
      </c>
      <c r="AF98" s="72" t="e">
        <f t="shared" si="45"/>
        <v>#REF!</v>
      </c>
      <c r="AG98" s="72" t="e">
        <f>#REF!-#REF!</f>
        <v>#REF!</v>
      </c>
      <c r="AH98" s="72" t="e">
        <f t="shared" si="39"/>
        <v>#REF!</v>
      </c>
      <c r="AI98" s="59" t="e">
        <f t="shared" si="40"/>
        <v>#REF!</v>
      </c>
    </row>
    <row r="99" spans="2:35" ht="15.75" customHeight="1">
      <c r="B99" s="99">
        <v>87</v>
      </c>
      <c r="C99" s="195" t="str">
        <f t="shared" si="41"/>
        <v/>
      </c>
      <c r="D99" s="195"/>
      <c r="E99" s="100"/>
      <c r="F99" s="100"/>
      <c r="G99" s="74"/>
      <c r="H99" s="197" t="e">
        <f>IF(G99="買",#REF!,#REF!)</f>
        <v>#REF!</v>
      </c>
      <c r="I99" s="197"/>
      <c r="J99" s="66" t="e">
        <f>IF(G99="買",#REF!-0.02,#REF!+0.02)</f>
        <v>#REF!</v>
      </c>
      <c r="K99" s="66" t="e">
        <f t="shared" si="42"/>
        <v>#REF!</v>
      </c>
      <c r="L99" s="198" t="str">
        <f t="shared" si="37"/>
        <v/>
      </c>
      <c r="M99" s="198"/>
      <c r="N99" s="61" t="e">
        <f t="shared" si="9"/>
        <v>#REF!</v>
      </c>
      <c r="O99" s="100"/>
      <c r="P99" s="25"/>
      <c r="Q99" s="55"/>
      <c r="R99" s="97">
        <f t="shared" si="46"/>
        <v>0.02</v>
      </c>
      <c r="S99" s="209" t="str">
        <f t="shared" si="26"/>
        <v/>
      </c>
      <c r="T99" s="209"/>
      <c r="U99" s="201" t="str">
        <f t="shared" si="43"/>
        <v/>
      </c>
      <c r="V99" s="201"/>
      <c r="W99" s="108"/>
      <c r="X99" s="108"/>
      <c r="Y99" s="108"/>
      <c r="AE99" s="72" t="e">
        <f t="shared" si="38"/>
        <v>#REF!</v>
      </c>
      <c r="AF99" s="72" t="e">
        <f t="shared" si="45"/>
        <v>#REF!</v>
      </c>
      <c r="AG99" s="72" t="e">
        <f>#REF!-#REF!</f>
        <v>#REF!</v>
      </c>
      <c r="AH99" s="72" t="e">
        <f t="shared" si="39"/>
        <v>#REF!</v>
      </c>
      <c r="AI99" s="59" t="e">
        <f t="shared" si="40"/>
        <v>#REF!</v>
      </c>
    </row>
    <row r="100" spans="2:35" ht="15.75" customHeight="1">
      <c r="B100" s="99">
        <v>88</v>
      </c>
      <c r="C100" s="195" t="str">
        <f t="shared" si="41"/>
        <v/>
      </c>
      <c r="D100" s="195"/>
      <c r="E100" s="100"/>
      <c r="F100" s="100"/>
      <c r="G100" s="74"/>
      <c r="H100" s="197" t="e">
        <f>IF(G100="買",#REF!,#REF!)</f>
        <v>#REF!</v>
      </c>
      <c r="I100" s="197"/>
      <c r="J100" s="66" t="e">
        <f>IF(G100="買",#REF!-0.02,#REF!+0.02)</f>
        <v>#REF!</v>
      </c>
      <c r="K100" s="66" t="e">
        <f t="shared" si="42"/>
        <v>#REF!</v>
      </c>
      <c r="L100" s="198" t="str">
        <f t="shared" si="37"/>
        <v/>
      </c>
      <c r="M100" s="198"/>
      <c r="N100" s="61" t="e">
        <f t="shared" si="9"/>
        <v>#REF!</v>
      </c>
      <c r="O100" s="100"/>
      <c r="P100" s="25"/>
      <c r="Q100" s="55"/>
      <c r="R100" s="97">
        <f t="shared" si="46"/>
        <v>0.02</v>
      </c>
      <c r="S100" s="209" t="str">
        <f t="shared" si="26"/>
        <v/>
      </c>
      <c r="T100" s="209"/>
      <c r="U100" s="201" t="str">
        <f t="shared" si="43"/>
        <v/>
      </c>
      <c r="V100" s="201"/>
      <c r="W100" s="108"/>
      <c r="X100" s="108"/>
      <c r="Y100" s="108"/>
      <c r="AE100" s="72" t="e">
        <f t="shared" si="38"/>
        <v>#REF!</v>
      </c>
      <c r="AF100" s="72" t="e">
        <f t="shared" si="45"/>
        <v>#REF!</v>
      </c>
      <c r="AG100" s="72" t="e">
        <f>#REF!-#REF!</f>
        <v>#REF!</v>
      </c>
      <c r="AH100" s="72" t="e">
        <f t="shared" si="39"/>
        <v>#REF!</v>
      </c>
      <c r="AI100" s="59" t="e">
        <f t="shared" si="40"/>
        <v>#REF!</v>
      </c>
    </row>
    <row r="101" spans="2:35" ht="15.75" customHeight="1">
      <c r="B101" s="74">
        <v>92</v>
      </c>
      <c r="C101" s="195" t="str">
        <f t="shared" si="41"/>
        <v/>
      </c>
      <c r="D101" s="195"/>
      <c r="E101" s="100"/>
      <c r="F101" s="100"/>
      <c r="G101" s="74"/>
      <c r="H101" s="197" t="e">
        <f>IF(G101="買",#REF!,#REF!)</f>
        <v>#REF!</v>
      </c>
      <c r="I101" s="197"/>
      <c r="J101" s="66" t="e">
        <f>IF(G101="買",#REF!-0.02,#REF!+0.02)</f>
        <v>#REF!</v>
      </c>
      <c r="K101" s="66" t="e">
        <f t="shared" si="42"/>
        <v>#REF!</v>
      </c>
      <c r="L101" s="198" t="str">
        <f t="shared" si="37"/>
        <v/>
      </c>
      <c r="M101" s="198"/>
      <c r="N101" s="61" t="e">
        <f t="shared" si="9"/>
        <v>#REF!</v>
      </c>
      <c r="O101" s="100"/>
      <c r="P101" s="25"/>
      <c r="Q101" s="55"/>
      <c r="R101" s="97">
        <f t="shared" si="46"/>
        <v>0.02</v>
      </c>
      <c r="S101" s="209" t="str">
        <f t="shared" si="26"/>
        <v/>
      </c>
      <c r="T101" s="209"/>
      <c r="U101" s="201" t="str">
        <f t="shared" si="43"/>
        <v/>
      </c>
      <c r="V101" s="201"/>
      <c r="W101" s="108"/>
      <c r="X101" s="108"/>
      <c r="Y101" s="108"/>
      <c r="AE101" s="72" t="e">
        <f t="shared" si="38"/>
        <v>#REF!</v>
      </c>
      <c r="AF101" s="72" t="e">
        <f t="shared" si="45"/>
        <v>#REF!</v>
      </c>
      <c r="AG101" s="72" t="e">
        <f>#REF!-#REF!</f>
        <v>#REF!</v>
      </c>
      <c r="AH101" s="72" t="e">
        <f t="shared" si="39"/>
        <v>#REF!</v>
      </c>
      <c r="AI101" s="59" t="e">
        <f t="shared" si="40"/>
        <v>#REF!</v>
      </c>
    </row>
    <row r="102" spans="2:35" ht="15.75" customHeight="1">
      <c r="B102" s="74">
        <v>93</v>
      </c>
      <c r="C102" s="195" t="str">
        <f t="shared" si="41"/>
        <v/>
      </c>
      <c r="D102" s="195"/>
      <c r="E102" s="100"/>
      <c r="F102" s="100"/>
      <c r="G102" s="74"/>
      <c r="H102" s="197" t="e">
        <f>IF(G102="買",#REF!,#REF!)</f>
        <v>#REF!</v>
      </c>
      <c r="I102" s="197"/>
      <c r="J102" s="66" t="e">
        <f>IF(G102="買",#REF!-0.02,#REF!+0.02)</f>
        <v>#REF!</v>
      </c>
      <c r="K102" s="66" t="e">
        <f t="shared" si="42"/>
        <v>#REF!</v>
      </c>
      <c r="L102" s="198" t="str">
        <f t="shared" si="37"/>
        <v/>
      </c>
      <c r="M102" s="198"/>
      <c r="N102" s="61" t="e">
        <f t="shared" si="9"/>
        <v>#REF!</v>
      </c>
      <c r="O102" s="100"/>
      <c r="P102" s="25"/>
      <c r="Q102" s="55"/>
      <c r="R102" s="66">
        <f t="shared" ref="R102:R108" si="47">IF(G102="買",Q102-0.02,Q102+0.02)</f>
        <v>0.02</v>
      </c>
      <c r="S102" s="209" t="str">
        <f t="shared" si="26"/>
        <v/>
      </c>
      <c r="T102" s="209"/>
      <c r="U102" s="201" t="str">
        <f t="shared" si="43"/>
        <v/>
      </c>
      <c r="V102" s="201"/>
      <c r="W102" s="108"/>
      <c r="X102" s="108"/>
      <c r="Y102" s="108"/>
      <c r="AE102" s="72" t="e">
        <f t="shared" si="38"/>
        <v>#REF!</v>
      </c>
      <c r="AF102" s="72" t="e">
        <f t="shared" si="45"/>
        <v>#REF!</v>
      </c>
      <c r="AG102" s="72" t="e">
        <f>#REF!-#REF!</f>
        <v>#REF!</v>
      </c>
      <c r="AH102" s="72" t="e">
        <f t="shared" si="39"/>
        <v>#REF!</v>
      </c>
      <c r="AI102" s="59" t="e">
        <f t="shared" si="40"/>
        <v>#REF!</v>
      </c>
    </row>
    <row r="103" spans="2:35" ht="15.75" customHeight="1">
      <c r="B103" s="74">
        <v>94</v>
      </c>
      <c r="C103" s="195" t="str">
        <f t="shared" si="41"/>
        <v/>
      </c>
      <c r="D103" s="195"/>
      <c r="E103" s="100"/>
      <c r="F103" s="100"/>
      <c r="G103" s="74"/>
      <c r="H103" s="197" t="e">
        <f>IF(G103="買",#REF!,#REF!)</f>
        <v>#REF!</v>
      </c>
      <c r="I103" s="197"/>
      <c r="J103" s="66" t="e">
        <f>IF(G103="買",#REF!-0.02,#REF!+0.02)</f>
        <v>#REF!</v>
      </c>
      <c r="K103" s="66" t="e">
        <f t="shared" si="42"/>
        <v>#REF!</v>
      </c>
      <c r="L103" s="198" t="str">
        <f t="shared" si="37"/>
        <v/>
      </c>
      <c r="M103" s="198"/>
      <c r="N103" s="61" t="e">
        <f t="shared" si="9"/>
        <v>#REF!</v>
      </c>
      <c r="O103" s="100"/>
      <c r="P103" s="25"/>
      <c r="Q103" s="55"/>
      <c r="R103" s="66">
        <f t="shared" si="47"/>
        <v>0.02</v>
      </c>
      <c r="S103" s="209" t="str">
        <f t="shared" si="26"/>
        <v/>
      </c>
      <c r="T103" s="209"/>
      <c r="U103" s="201" t="str">
        <f t="shared" si="43"/>
        <v/>
      </c>
      <c r="V103" s="201"/>
      <c r="W103" s="108"/>
      <c r="X103" s="108"/>
      <c r="Y103" s="108"/>
      <c r="AE103" s="72" t="e">
        <f t="shared" si="38"/>
        <v>#REF!</v>
      </c>
      <c r="AF103" s="72" t="e">
        <f t="shared" si="45"/>
        <v>#REF!</v>
      </c>
      <c r="AG103" s="72" t="e">
        <f>#REF!-#REF!</f>
        <v>#REF!</v>
      </c>
      <c r="AH103" s="72" t="e">
        <f t="shared" si="39"/>
        <v>#REF!</v>
      </c>
      <c r="AI103" s="59" t="e">
        <f t="shared" si="40"/>
        <v>#REF!</v>
      </c>
    </row>
    <row r="104" spans="2:35" ht="15.75" customHeight="1">
      <c r="B104" s="74">
        <v>95</v>
      </c>
      <c r="C104" s="195" t="str">
        <f t="shared" si="41"/>
        <v/>
      </c>
      <c r="D104" s="195"/>
      <c r="E104" s="100"/>
      <c r="F104" s="100"/>
      <c r="G104" s="74"/>
      <c r="H104" s="197" t="e">
        <f>IF(G104="買",#REF!,#REF!)</f>
        <v>#REF!</v>
      </c>
      <c r="I104" s="197"/>
      <c r="J104" s="66" t="e">
        <f>IF(G104="買",#REF!-0.02,#REF!+0.02)</f>
        <v>#REF!</v>
      </c>
      <c r="K104" s="66" t="e">
        <f t="shared" si="42"/>
        <v>#REF!</v>
      </c>
      <c r="L104" s="198" t="str">
        <f t="shared" si="37"/>
        <v/>
      </c>
      <c r="M104" s="198"/>
      <c r="N104" s="61" t="e">
        <f t="shared" si="9"/>
        <v>#REF!</v>
      </c>
      <c r="O104" s="100"/>
      <c r="P104" s="25"/>
      <c r="Q104" s="55"/>
      <c r="R104" s="66">
        <f t="shared" si="47"/>
        <v>0.02</v>
      </c>
      <c r="S104" s="209" t="str">
        <f t="shared" si="26"/>
        <v/>
      </c>
      <c r="T104" s="209"/>
      <c r="U104" s="201" t="str">
        <f t="shared" si="43"/>
        <v/>
      </c>
      <c r="V104" s="201"/>
      <c r="W104" s="108"/>
      <c r="X104" s="108"/>
      <c r="Y104" s="108"/>
      <c r="AE104" s="72" t="e">
        <f t="shared" si="38"/>
        <v>#REF!</v>
      </c>
      <c r="AF104" s="72" t="e">
        <f t="shared" si="45"/>
        <v>#REF!</v>
      </c>
      <c r="AG104" s="72" t="e">
        <f>#REF!-#REF!</f>
        <v>#REF!</v>
      </c>
      <c r="AH104" s="72" t="e">
        <f t="shared" si="39"/>
        <v>#REF!</v>
      </c>
      <c r="AI104" s="59" t="e">
        <f t="shared" si="40"/>
        <v>#REF!</v>
      </c>
    </row>
    <row r="105" spans="2:35" ht="15.75" customHeight="1">
      <c r="B105" s="74">
        <v>96</v>
      </c>
      <c r="C105" s="195" t="str">
        <f t="shared" si="41"/>
        <v/>
      </c>
      <c r="D105" s="195"/>
      <c r="E105" s="100"/>
      <c r="F105" s="100"/>
      <c r="G105" s="74"/>
      <c r="H105" s="197" t="e">
        <f>IF(G105="買",#REF!,#REF!)</f>
        <v>#REF!</v>
      </c>
      <c r="I105" s="197"/>
      <c r="J105" s="66" t="e">
        <f>IF(G105="買",#REF!-0.02,#REF!+0.02)</f>
        <v>#REF!</v>
      </c>
      <c r="K105" s="66" t="e">
        <f t="shared" si="42"/>
        <v>#REF!</v>
      </c>
      <c r="L105" s="198" t="str">
        <f t="shared" si="37"/>
        <v/>
      </c>
      <c r="M105" s="198"/>
      <c r="N105" s="61" t="e">
        <f t="shared" si="9"/>
        <v>#REF!</v>
      </c>
      <c r="O105" s="100"/>
      <c r="P105" s="25"/>
      <c r="Q105" s="55"/>
      <c r="R105" s="66">
        <f t="shared" si="47"/>
        <v>0.02</v>
      </c>
      <c r="S105" s="209" t="str">
        <f>IF(P105="","",ROUNDDOWN((IF(G105="売",H105-R105,R105-H105))*N105*10000000/81,0))</f>
        <v/>
      </c>
      <c r="T105" s="209"/>
      <c r="U105" s="201" t="str">
        <f t="shared" si="43"/>
        <v/>
      </c>
      <c r="V105" s="201"/>
      <c r="W105" s="108"/>
      <c r="X105" s="108"/>
      <c r="Y105" s="108"/>
      <c r="AE105" s="72" t="e">
        <f t="shared" ref="AE105:AE108" si="48">ABS(H105-AD105)</f>
        <v>#REF!</v>
      </c>
      <c r="AF105" s="72" t="e">
        <f t="shared" si="45"/>
        <v>#REF!</v>
      </c>
      <c r="AG105" s="72" t="e">
        <f>#REF!-#REF!</f>
        <v>#REF!</v>
      </c>
      <c r="AH105" s="72" t="e">
        <f t="shared" si="39"/>
        <v>#REF!</v>
      </c>
      <c r="AI105" s="59" t="e">
        <f t="shared" ref="AI105:AI108" si="49">IF(S105&gt;=0,AH105/AG105,"-")</f>
        <v>#REF!</v>
      </c>
    </row>
    <row r="106" spans="2:35" ht="15.75" customHeight="1">
      <c r="B106" s="74">
        <v>97</v>
      </c>
      <c r="C106" s="195" t="str">
        <f t="shared" si="41"/>
        <v/>
      </c>
      <c r="D106" s="195"/>
      <c r="E106" s="100"/>
      <c r="F106" s="100"/>
      <c r="G106" s="74"/>
      <c r="H106" s="197" t="e">
        <f>IF(G106="買",#REF!,#REF!)</f>
        <v>#REF!</v>
      </c>
      <c r="I106" s="197"/>
      <c r="J106" s="66" t="e">
        <f>IF(G106="買",#REF!-0.02,#REF!+0.02)</f>
        <v>#REF!</v>
      </c>
      <c r="K106" s="66" t="e">
        <f t="shared" si="42"/>
        <v>#REF!</v>
      </c>
      <c r="L106" s="198" t="str">
        <f t="shared" si="37"/>
        <v/>
      </c>
      <c r="M106" s="198"/>
      <c r="N106" s="61" t="e">
        <f t="shared" si="9"/>
        <v>#REF!</v>
      </c>
      <c r="O106" s="100"/>
      <c r="P106" s="25"/>
      <c r="Q106" s="55"/>
      <c r="R106" s="66">
        <f t="shared" si="47"/>
        <v>0.02</v>
      </c>
      <c r="S106" s="209" t="str">
        <f>IF(P106="","",ROUNDDOWN((IF(G106="売",H106-R106,R106-H106))*N106*10000000/81,0))</f>
        <v/>
      </c>
      <c r="T106" s="209"/>
      <c r="U106" s="201" t="str">
        <f t="shared" si="43"/>
        <v/>
      </c>
      <c r="V106" s="201"/>
      <c r="W106" s="108"/>
      <c r="X106" s="108"/>
      <c r="Y106" s="108"/>
      <c r="AE106" s="72" t="e">
        <f t="shared" si="48"/>
        <v>#REF!</v>
      </c>
      <c r="AF106" s="72" t="e">
        <f t="shared" si="45"/>
        <v>#REF!</v>
      </c>
      <c r="AG106" s="72" t="e">
        <f>#REF!-#REF!</f>
        <v>#REF!</v>
      </c>
      <c r="AH106" s="72" t="e">
        <f t="shared" si="39"/>
        <v>#REF!</v>
      </c>
      <c r="AI106" s="59" t="e">
        <f t="shared" si="49"/>
        <v>#REF!</v>
      </c>
    </row>
    <row r="107" spans="2:35" ht="15.75" customHeight="1">
      <c r="B107" s="74">
        <v>98</v>
      </c>
      <c r="C107" s="195" t="str">
        <f t="shared" si="41"/>
        <v/>
      </c>
      <c r="D107" s="195"/>
      <c r="E107" s="100"/>
      <c r="F107" s="100"/>
      <c r="G107" s="74"/>
      <c r="H107" s="197" t="e">
        <f>IF(G107="買",#REF!,#REF!)</f>
        <v>#REF!</v>
      </c>
      <c r="I107" s="197"/>
      <c r="J107" s="66" t="e">
        <f>IF(G107="買",#REF!-0.02,#REF!+0.02)</f>
        <v>#REF!</v>
      </c>
      <c r="K107" s="66" t="e">
        <f t="shared" si="42"/>
        <v>#REF!</v>
      </c>
      <c r="L107" s="198" t="str">
        <f t="shared" si="37"/>
        <v/>
      </c>
      <c r="M107" s="198"/>
      <c r="N107" s="61" t="e">
        <f t="shared" si="9"/>
        <v>#REF!</v>
      </c>
      <c r="O107" s="100"/>
      <c r="P107" s="25"/>
      <c r="Q107" s="55"/>
      <c r="R107" s="66">
        <f t="shared" si="47"/>
        <v>0.02</v>
      </c>
      <c r="S107" s="209" t="str">
        <f>IF(P107="","",ROUNDDOWN((IF(G107="売",H107-R107,R107-H107))*N107*10000000/81,0))</f>
        <v/>
      </c>
      <c r="T107" s="209"/>
      <c r="U107" s="201" t="str">
        <f t="shared" si="43"/>
        <v/>
      </c>
      <c r="V107" s="201"/>
      <c r="W107" s="108"/>
      <c r="X107" s="108"/>
      <c r="Y107" s="108"/>
      <c r="AE107" s="72" t="e">
        <f t="shared" si="48"/>
        <v>#REF!</v>
      </c>
      <c r="AF107" s="72" t="e">
        <f t="shared" si="45"/>
        <v>#REF!</v>
      </c>
      <c r="AG107" s="72" t="e">
        <f>#REF!-#REF!</f>
        <v>#REF!</v>
      </c>
      <c r="AH107" s="72" t="e">
        <f t="shared" si="39"/>
        <v>#REF!</v>
      </c>
      <c r="AI107" s="59" t="e">
        <f t="shared" si="49"/>
        <v>#REF!</v>
      </c>
    </row>
    <row r="108" spans="2:35" ht="15.75" customHeight="1">
      <c r="B108" s="74">
        <v>99</v>
      </c>
      <c r="C108" s="195" t="str">
        <f t="shared" si="41"/>
        <v/>
      </c>
      <c r="D108" s="195"/>
      <c r="E108" s="100"/>
      <c r="F108" s="100"/>
      <c r="G108" s="74"/>
      <c r="H108" s="197" t="e">
        <f>IF(G108="買",#REF!,#REF!)</f>
        <v>#REF!</v>
      </c>
      <c r="I108" s="197"/>
      <c r="J108" s="66" t="e">
        <f>IF(G108="買",#REF!-0.02,#REF!+0.02)</f>
        <v>#REF!</v>
      </c>
      <c r="K108" s="66" t="e">
        <f t="shared" si="42"/>
        <v>#REF!</v>
      </c>
      <c r="L108" s="198" t="str">
        <f t="shared" si="37"/>
        <v/>
      </c>
      <c r="M108" s="198"/>
      <c r="N108" s="61" t="e">
        <f t="shared" si="9"/>
        <v>#REF!</v>
      </c>
      <c r="O108" s="100"/>
      <c r="P108" s="25"/>
      <c r="Q108" s="55"/>
      <c r="R108" s="66">
        <f t="shared" si="47"/>
        <v>0.02</v>
      </c>
      <c r="S108" s="209" t="str">
        <f>IF(P108="","",ROUNDDOWN((IF(G108="売",H108-R108,R108-H108))*N108*10000000/81,0))</f>
        <v/>
      </c>
      <c r="T108" s="209"/>
      <c r="U108" s="201" t="str">
        <f t="shared" si="43"/>
        <v/>
      </c>
      <c r="V108" s="201"/>
      <c r="W108" s="108"/>
      <c r="X108" s="108"/>
      <c r="Y108" s="108"/>
      <c r="AC108" s="72" t="s">
        <v>44</v>
      </c>
      <c r="AE108" s="72" t="e">
        <f t="shared" si="48"/>
        <v>#REF!</v>
      </c>
      <c r="AF108" s="72" t="e">
        <f t="shared" si="45"/>
        <v>#REF!</v>
      </c>
      <c r="AG108" s="72" t="e">
        <f>#REF!-#REF!</f>
        <v>#REF!</v>
      </c>
      <c r="AH108" s="72" t="e">
        <f t="shared" si="39"/>
        <v>#REF!</v>
      </c>
      <c r="AI108" s="59" t="e">
        <f t="shared" si="49"/>
        <v>#REF!</v>
      </c>
    </row>
    <row r="109" spans="2:35" ht="15.75" customHeight="1">
      <c r="E109" s="110"/>
    </row>
    <row r="110" spans="2:35" ht="15.75" customHeight="1">
      <c r="E110" s="110"/>
    </row>
    <row r="111" spans="2:35" ht="15.75" customHeight="1">
      <c r="E111" s="110"/>
    </row>
    <row r="112" spans="2:35" ht="15.75" customHeight="1">
      <c r="E112" s="110"/>
    </row>
  </sheetData>
  <sheetProtection selectLockedCells="1" selectUnlockedCells="1"/>
  <mergeCells count="531">
    <mergeCell ref="C107:D107"/>
    <mergeCell ref="H107:I107"/>
    <mergeCell ref="L107:M107"/>
    <mergeCell ref="S107:T107"/>
    <mergeCell ref="U107:V107"/>
    <mergeCell ref="C108:D108"/>
    <mergeCell ref="H108:I108"/>
    <mergeCell ref="L108:M108"/>
    <mergeCell ref="S108:T108"/>
    <mergeCell ref="U108:V108"/>
    <mergeCell ref="C105:D105"/>
    <mergeCell ref="H105:I105"/>
    <mergeCell ref="L105:M105"/>
    <mergeCell ref="S105:T105"/>
    <mergeCell ref="U105:V105"/>
    <mergeCell ref="C106:D106"/>
    <mergeCell ref="H106:I106"/>
    <mergeCell ref="L106:M106"/>
    <mergeCell ref="S106:T106"/>
    <mergeCell ref="U106:V106"/>
    <mergeCell ref="C103:D103"/>
    <mergeCell ref="H103:I103"/>
    <mergeCell ref="L103:M103"/>
    <mergeCell ref="S103:T103"/>
    <mergeCell ref="U103:V103"/>
    <mergeCell ref="C104:D104"/>
    <mergeCell ref="H104:I104"/>
    <mergeCell ref="L104:M104"/>
    <mergeCell ref="S104:T104"/>
    <mergeCell ref="U104:V104"/>
    <mergeCell ref="C101:D101"/>
    <mergeCell ref="H101:I101"/>
    <mergeCell ref="L101:M101"/>
    <mergeCell ref="S101:T101"/>
    <mergeCell ref="U101:V101"/>
    <mergeCell ref="C102:D102"/>
    <mergeCell ref="H102:I102"/>
    <mergeCell ref="L102:M102"/>
    <mergeCell ref="S102:T102"/>
    <mergeCell ref="U102:V102"/>
    <mergeCell ref="C99:D99"/>
    <mergeCell ref="H99:I99"/>
    <mergeCell ref="L99:M99"/>
    <mergeCell ref="S99:T99"/>
    <mergeCell ref="U99:V99"/>
    <mergeCell ref="C100:D100"/>
    <mergeCell ref="H100:I100"/>
    <mergeCell ref="L100:M100"/>
    <mergeCell ref="S100:T100"/>
    <mergeCell ref="U100:V100"/>
    <mergeCell ref="C97:D97"/>
    <mergeCell ref="H97:I97"/>
    <mergeCell ref="L97:M97"/>
    <mergeCell ref="S97:T97"/>
    <mergeCell ref="U97:V97"/>
    <mergeCell ref="C98:D98"/>
    <mergeCell ref="H98:I98"/>
    <mergeCell ref="L98:M98"/>
    <mergeCell ref="S98:T98"/>
    <mergeCell ref="U98:V98"/>
    <mergeCell ref="C95:D95"/>
    <mergeCell ref="H95:I95"/>
    <mergeCell ref="L95:M95"/>
    <mergeCell ref="S95:T95"/>
    <mergeCell ref="U95:V95"/>
    <mergeCell ref="C96:D96"/>
    <mergeCell ref="H96:I96"/>
    <mergeCell ref="L96:M96"/>
    <mergeCell ref="S96:T96"/>
    <mergeCell ref="U96:V96"/>
    <mergeCell ref="C93:D93"/>
    <mergeCell ref="H93:I93"/>
    <mergeCell ref="L93:M93"/>
    <mergeCell ref="S93:T93"/>
    <mergeCell ref="U93:V93"/>
    <mergeCell ref="C94:D94"/>
    <mergeCell ref="H94:I94"/>
    <mergeCell ref="L94:M94"/>
    <mergeCell ref="S94:T94"/>
    <mergeCell ref="U94:V94"/>
    <mergeCell ref="C91:D91"/>
    <mergeCell ref="H91:I91"/>
    <mergeCell ref="L91:M91"/>
    <mergeCell ref="S91:T91"/>
    <mergeCell ref="U91:V91"/>
    <mergeCell ref="C92:D92"/>
    <mergeCell ref="H92:I92"/>
    <mergeCell ref="L92:M92"/>
    <mergeCell ref="S92:T92"/>
    <mergeCell ref="U92:V92"/>
    <mergeCell ref="C89:D89"/>
    <mergeCell ref="H89:I89"/>
    <mergeCell ref="L89:M89"/>
    <mergeCell ref="S89:T89"/>
    <mergeCell ref="U89:V89"/>
    <mergeCell ref="C90:D90"/>
    <mergeCell ref="H90:I90"/>
    <mergeCell ref="L90:M90"/>
    <mergeCell ref="S90:T90"/>
    <mergeCell ref="U90:V90"/>
    <mergeCell ref="C87:D87"/>
    <mergeCell ref="H87:I87"/>
    <mergeCell ref="L87:M87"/>
    <mergeCell ref="S87:T87"/>
    <mergeCell ref="U87:V87"/>
    <mergeCell ref="C88:D88"/>
    <mergeCell ref="H88:I88"/>
    <mergeCell ref="L88:M88"/>
    <mergeCell ref="S88:T88"/>
    <mergeCell ref="U88:V88"/>
    <mergeCell ref="C85:D85"/>
    <mergeCell ref="H85:I85"/>
    <mergeCell ref="L85:M85"/>
    <mergeCell ref="S85:T85"/>
    <mergeCell ref="U85:V85"/>
    <mergeCell ref="C86:D86"/>
    <mergeCell ref="H86:I86"/>
    <mergeCell ref="L86:M86"/>
    <mergeCell ref="S86:T86"/>
    <mergeCell ref="U86:V86"/>
    <mergeCell ref="C83:D83"/>
    <mergeCell ref="H83:I83"/>
    <mergeCell ref="L83:M83"/>
    <mergeCell ref="S83:T83"/>
    <mergeCell ref="U83:V83"/>
    <mergeCell ref="C84:D84"/>
    <mergeCell ref="H84:I84"/>
    <mergeCell ref="L84:M84"/>
    <mergeCell ref="S84:T84"/>
    <mergeCell ref="U84:V84"/>
    <mergeCell ref="C81:D81"/>
    <mergeCell ref="H81:I81"/>
    <mergeCell ref="L81:M81"/>
    <mergeCell ref="S81:T81"/>
    <mergeCell ref="U81:V81"/>
    <mergeCell ref="C82:D82"/>
    <mergeCell ref="H82:I82"/>
    <mergeCell ref="L82:M82"/>
    <mergeCell ref="S82:T82"/>
    <mergeCell ref="U82:V82"/>
    <mergeCell ref="C79:D79"/>
    <mergeCell ref="H79:I79"/>
    <mergeCell ref="L79:M79"/>
    <mergeCell ref="S79:T79"/>
    <mergeCell ref="U79:V79"/>
    <mergeCell ref="C80:D80"/>
    <mergeCell ref="H80:I80"/>
    <mergeCell ref="L80:M80"/>
    <mergeCell ref="S80:T80"/>
    <mergeCell ref="U80:V80"/>
    <mergeCell ref="C77:D77"/>
    <mergeCell ref="H77:I77"/>
    <mergeCell ref="L77:M77"/>
    <mergeCell ref="S77:T77"/>
    <mergeCell ref="U77:V77"/>
    <mergeCell ref="C78:D78"/>
    <mergeCell ref="H78:I78"/>
    <mergeCell ref="L78:M78"/>
    <mergeCell ref="S78:T78"/>
    <mergeCell ref="U78:V78"/>
    <mergeCell ref="C75:D75"/>
    <mergeCell ref="H75:I75"/>
    <mergeCell ref="L75:M75"/>
    <mergeCell ref="S75:T75"/>
    <mergeCell ref="U75:V75"/>
    <mergeCell ref="C76:D76"/>
    <mergeCell ref="H76:I76"/>
    <mergeCell ref="L76:M76"/>
    <mergeCell ref="S76:T76"/>
    <mergeCell ref="U76:V76"/>
    <mergeCell ref="C73:D73"/>
    <mergeCell ref="H73:I73"/>
    <mergeCell ref="L73:M73"/>
    <mergeCell ref="S73:T73"/>
    <mergeCell ref="U73:V73"/>
    <mergeCell ref="C74:D74"/>
    <mergeCell ref="H74:I74"/>
    <mergeCell ref="L74:M74"/>
    <mergeCell ref="S74:T74"/>
    <mergeCell ref="U74:V74"/>
    <mergeCell ref="C71:D71"/>
    <mergeCell ref="H71:I71"/>
    <mergeCell ref="L71:M71"/>
    <mergeCell ref="S71:T71"/>
    <mergeCell ref="U71:V71"/>
    <mergeCell ref="C72:D72"/>
    <mergeCell ref="H72:I72"/>
    <mergeCell ref="L72:M72"/>
    <mergeCell ref="S72:T72"/>
    <mergeCell ref="U72:V72"/>
    <mergeCell ref="C69:D69"/>
    <mergeCell ref="H69:I69"/>
    <mergeCell ref="L69:M69"/>
    <mergeCell ref="S69:T69"/>
    <mergeCell ref="U69:V69"/>
    <mergeCell ref="C70:D70"/>
    <mergeCell ref="H70:I70"/>
    <mergeCell ref="L70:M70"/>
    <mergeCell ref="S70:T70"/>
    <mergeCell ref="U70:V70"/>
    <mergeCell ref="C67:D67"/>
    <mergeCell ref="H67:I67"/>
    <mergeCell ref="L67:M67"/>
    <mergeCell ref="S67:T67"/>
    <mergeCell ref="U67:V67"/>
    <mergeCell ref="C68:D68"/>
    <mergeCell ref="H68:I68"/>
    <mergeCell ref="L68:M68"/>
    <mergeCell ref="S68:T68"/>
    <mergeCell ref="U68:V68"/>
    <mergeCell ref="C65:D65"/>
    <mergeCell ref="H65:I65"/>
    <mergeCell ref="L65:M65"/>
    <mergeCell ref="S65:T65"/>
    <mergeCell ref="U65:V65"/>
    <mergeCell ref="C66:D66"/>
    <mergeCell ref="H66:I66"/>
    <mergeCell ref="L66:M66"/>
    <mergeCell ref="S66:T66"/>
    <mergeCell ref="U66:V66"/>
    <mergeCell ref="C63:D63"/>
    <mergeCell ref="H63:I63"/>
    <mergeCell ref="L63:M63"/>
    <mergeCell ref="S63:T63"/>
    <mergeCell ref="U63:V63"/>
    <mergeCell ref="C64:D64"/>
    <mergeCell ref="H64:I64"/>
    <mergeCell ref="L64:M64"/>
    <mergeCell ref="S64:T64"/>
    <mergeCell ref="U64:V64"/>
    <mergeCell ref="C61:D61"/>
    <mergeCell ref="H61:I61"/>
    <mergeCell ref="L61:M61"/>
    <mergeCell ref="S61:T61"/>
    <mergeCell ref="U61:V61"/>
    <mergeCell ref="C62:D62"/>
    <mergeCell ref="H62:I62"/>
    <mergeCell ref="L62:M62"/>
    <mergeCell ref="S62:T62"/>
    <mergeCell ref="U62:V62"/>
    <mergeCell ref="C59:D59"/>
    <mergeCell ref="H59:I59"/>
    <mergeCell ref="L59:M59"/>
    <mergeCell ref="S59:T59"/>
    <mergeCell ref="U59:V59"/>
    <mergeCell ref="C60:D60"/>
    <mergeCell ref="H60:I60"/>
    <mergeCell ref="L60:M60"/>
    <mergeCell ref="S60:T60"/>
    <mergeCell ref="U60:V60"/>
    <mergeCell ref="C57:D57"/>
    <mergeCell ref="H57:I57"/>
    <mergeCell ref="L57:M57"/>
    <mergeCell ref="S57:T57"/>
    <mergeCell ref="U57:V57"/>
    <mergeCell ref="C58:D58"/>
    <mergeCell ref="H58:I58"/>
    <mergeCell ref="L58:M58"/>
    <mergeCell ref="S58:T58"/>
    <mergeCell ref="U58:V58"/>
    <mergeCell ref="C55:D55"/>
    <mergeCell ref="H55:I55"/>
    <mergeCell ref="L55:M55"/>
    <mergeCell ref="S55:T55"/>
    <mergeCell ref="U55:V55"/>
    <mergeCell ref="C56:D56"/>
    <mergeCell ref="H56:I56"/>
    <mergeCell ref="L56:M56"/>
    <mergeCell ref="S56:T56"/>
    <mergeCell ref="U56:V56"/>
    <mergeCell ref="C53:D53"/>
    <mergeCell ref="H53:I53"/>
    <mergeCell ref="L53:M53"/>
    <mergeCell ref="S53:T53"/>
    <mergeCell ref="U53:V53"/>
    <mergeCell ref="C54:D54"/>
    <mergeCell ref="H54:I54"/>
    <mergeCell ref="L54:M54"/>
    <mergeCell ref="S54:T54"/>
    <mergeCell ref="U54:V54"/>
    <mergeCell ref="C51:D51"/>
    <mergeCell ref="H51:I51"/>
    <mergeCell ref="L51:M51"/>
    <mergeCell ref="S51:T51"/>
    <mergeCell ref="U51:V51"/>
    <mergeCell ref="C52:D52"/>
    <mergeCell ref="H52:I52"/>
    <mergeCell ref="L52:M52"/>
    <mergeCell ref="S52:T52"/>
    <mergeCell ref="U52:V52"/>
    <mergeCell ref="C49:D49"/>
    <mergeCell ref="H49:I49"/>
    <mergeCell ref="L49:M49"/>
    <mergeCell ref="S49:T49"/>
    <mergeCell ref="U49:V49"/>
    <mergeCell ref="C50:D50"/>
    <mergeCell ref="H50:I50"/>
    <mergeCell ref="L50:M50"/>
    <mergeCell ref="S50:T50"/>
    <mergeCell ref="U50:V50"/>
    <mergeCell ref="C47:D47"/>
    <mergeCell ref="H47:I47"/>
    <mergeCell ref="L47:M47"/>
    <mergeCell ref="S47:T47"/>
    <mergeCell ref="U47:V47"/>
    <mergeCell ref="C48:D48"/>
    <mergeCell ref="H48:I48"/>
    <mergeCell ref="L48:M48"/>
    <mergeCell ref="S48:T48"/>
    <mergeCell ref="U48:V48"/>
    <mergeCell ref="C45:D45"/>
    <mergeCell ref="H45:I45"/>
    <mergeCell ref="L45:M45"/>
    <mergeCell ref="S45:T45"/>
    <mergeCell ref="U45:V45"/>
    <mergeCell ref="C46:D46"/>
    <mergeCell ref="H46:I46"/>
    <mergeCell ref="L46:M46"/>
    <mergeCell ref="S46:T46"/>
    <mergeCell ref="U46:V46"/>
    <mergeCell ref="C43:D43"/>
    <mergeCell ref="H43:I43"/>
    <mergeCell ref="L43:M43"/>
    <mergeCell ref="S43:T43"/>
    <mergeCell ref="U43:V43"/>
    <mergeCell ref="C44:D44"/>
    <mergeCell ref="H44:I44"/>
    <mergeCell ref="L44:M44"/>
    <mergeCell ref="S44:T44"/>
    <mergeCell ref="U44:V44"/>
    <mergeCell ref="C41:D41"/>
    <mergeCell ref="H41:I41"/>
    <mergeCell ref="L41:M41"/>
    <mergeCell ref="S41:T41"/>
    <mergeCell ref="U41:V41"/>
    <mergeCell ref="C42:D42"/>
    <mergeCell ref="H42:I42"/>
    <mergeCell ref="L42:M42"/>
    <mergeCell ref="S42:T42"/>
    <mergeCell ref="U42:V42"/>
    <mergeCell ref="C39:D39"/>
    <mergeCell ref="H39:I39"/>
    <mergeCell ref="L39:M39"/>
    <mergeCell ref="S39:T39"/>
    <mergeCell ref="U39:V39"/>
    <mergeCell ref="C40:D40"/>
    <mergeCell ref="H40:I40"/>
    <mergeCell ref="L40:M40"/>
    <mergeCell ref="S40:T40"/>
    <mergeCell ref="U40:V40"/>
    <mergeCell ref="C37:D37"/>
    <mergeCell ref="H37:I37"/>
    <mergeCell ref="L37:M37"/>
    <mergeCell ref="S37:T37"/>
    <mergeCell ref="U37:V37"/>
    <mergeCell ref="C38:D38"/>
    <mergeCell ref="H38:I38"/>
    <mergeCell ref="L38:M38"/>
    <mergeCell ref="S38:T38"/>
    <mergeCell ref="U38:V38"/>
    <mergeCell ref="C35:D35"/>
    <mergeCell ref="H35:I35"/>
    <mergeCell ref="L35:M35"/>
    <mergeCell ref="S35:T35"/>
    <mergeCell ref="U35:V35"/>
    <mergeCell ref="C36:D36"/>
    <mergeCell ref="H36:I36"/>
    <mergeCell ref="L36:M36"/>
    <mergeCell ref="S36:T36"/>
    <mergeCell ref="U36:V36"/>
    <mergeCell ref="C33:D33"/>
    <mergeCell ref="H33:I33"/>
    <mergeCell ref="L33:M33"/>
    <mergeCell ref="S33:T33"/>
    <mergeCell ref="U33:V33"/>
    <mergeCell ref="C34:D34"/>
    <mergeCell ref="H34:I34"/>
    <mergeCell ref="L34:M34"/>
    <mergeCell ref="S34:T34"/>
    <mergeCell ref="U34:V34"/>
    <mergeCell ref="C31:D31"/>
    <mergeCell ref="H31:I31"/>
    <mergeCell ref="L31:M31"/>
    <mergeCell ref="S31:T31"/>
    <mergeCell ref="U31:V31"/>
    <mergeCell ref="C32:D32"/>
    <mergeCell ref="H32:I32"/>
    <mergeCell ref="L32:M32"/>
    <mergeCell ref="S32:T32"/>
    <mergeCell ref="U32:V32"/>
    <mergeCell ref="C29:D29"/>
    <mergeCell ref="H29:I29"/>
    <mergeCell ref="L29:M29"/>
    <mergeCell ref="S29:T29"/>
    <mergeCell ref="U29:V29"/>
    <mergeCell ref="C30:D30"/>
    <mergeCell ref="H30:I30"/>
    <mergeCell ref="L30:M30"/>
    <mergeCell ref="S30:T30"/>
    <mergeCell ref="U30:V30"/>
    <mergeCell ref="C27:D27"/>
    <mergeCell ref="H27:I27"/>
    <mergeCell ref="L27:M27"/>
    <mergeCell ref="S27:T27"/>
    <mergeCell ref="U27:V27"/>
    <mergeCell ref="C28:D28"/>
    <mergeCell ref="H28:I28"/>
    <mergeCell ref="L28:M28"/>
    <mergeCell ref="S28:T28"/>
    <mergeCell ref="U28:V28"/>
    <mergeCell ref="C25:D25"/>
    <mergeCell ref="H25:I25"/>
    <mergeCell ref="L25:M25"/>
    <mergeCell ref="S25:T25"/>
    <mergeCell ref="U25:V25"/>
    <mergeCell ref="C26:D26"/>
    <mergeCell ref="H26:I26"/>
    <mergeCell ref="L26:M26"/>
    <mergeCell ref="S26:T26"/>
    <mergeCell ref="U26:V26"/>
    <mergeCell ref="C23:D23"/>
    <mergeCell ref="H23:I23"/>
    <mergeCell ref="L23:M23"/>
    <mergeCell ref="S23:T23"/>
    <mergeCell ref="U23:V23"/>
    <mergeCell ref="C24:D24"/>
    <mergeCell ref="H24:I24"/>
    <mergeCell ref="L24:M24"/>
    <mergeCell ref="S24:T24"/>
    <mergeCell ref="U24:V24"/>
    <mergeCell ref="C21:D21"/>
    <mergeCell ref="H21:I21"/>
    <mergeCell ref="L21:M21"/>
    <mergeCell ref="S21:T21"/>
    <mergeCell ref="U21:V21"/>
    <mergeCell ref="C22:D22"/>
    <mergeCell ref="H22:I22"/>
    <mergeCell ref="L22:M22"/>
    <mergeCell ref="S22:T22"/>
    <mergeCell ref="U22:V22"/>
    <mergeCell ref="C19:D19"/>
    <mergeCell ref="H19:I19"/>
    <mergeCell ref="L19:M19"/>
    <mergeCell ref="S19:T19"/>
    <mergeCell ref="U19:V19"/>
    <mergeCell ref="C20:D20"/>
    <mergeCell ref="H20:I20"/>
    <mergeCell ref="L20:M20"/>
    <mergeCell ref="S20:T20"/>
    <mergeCell ref="U20:V20"/>
    <mergeCell ref="C17:D17"/>
    <mergeCell ref="H17:I17"/>
    <mergeCell ref="L17:M17"/>
    <mergeCell ref="S17:T17"/>
    <mergeCell ref="U17:V17"/>
    <mergeCell ref="C18:D18"/>
    <mergeCell ref="H18:I18"/>
    <mergeCell ref="L18:M18"/>
    <mergeCell ref="S18:T18"/>
    <mergeCell ref="U18:V18"/>
    <mergeCell ref="C15:D15"/>
    <mergeCell ref="H15:I15"/>
    <mergeCell ref="L15:M15"/>
    <mergeCell ref="S15:T15"/>
    <mergeCell ref="U15:V15"/>
    <mergeCell ref="C16:D16"/>
    <mergeCell ref="H16:I16"/>
    <mergeCell ref="L16:M16"/>
    <mergeCell ref="S16:T16"/>
    <mergeCell ref="U16:V16"/>
    <mergeCell ref="C13:D13"/>
    <mergeCell ref="H13:I13"/>
    <mergeCell ref="L13:M13"/>
    <mergeCell ref="S13:T13"/>
    <mergeCell ref="U13:V13"/>
    <mergeCell ref="C14:D14"/>
    <mergeCell ref="H14:I14"/>
    <mergeCell ref="L14:M14"/>
    <mergeCell ref="S14:T14"/>
    <mergeCell ref="U14:V14"/>
    <mergeCell ref="C11:D11"/>
    <mergeCell ref="H11:I11"/>
    <mergeCell ref="L11:M11"/>
    <mergeCell ref="S11:T11"/>
    <mergeCell ref="U11:V11"/>
    <mergeCell ref="C12:D12"/>
    <mergeCell ref="H12:I12"/>
    <mergeCell ref="L12:M12"/>
    <mergeCell ref="S12:T12"/>
    <mergeCell ref="U12:V12"/>
    <mergeCell ref="C9:D9"/>
    <mergeCell ref="H9:I9"/>
    <mergeCell ref="L9:M9"/>
    <mergeCell ref="S9:T9"/>
    <mergeCell ref="U9:V9"/>
    <mergeCell ref="C10:D10"/>
    <mergeCell ref="H10:I10"/>
    <mergeCell ref="L10:M10"/>
    <mergeCell ref="S10:T10"/>
    <mergeCell ref="U10:V10"/>
    <mergeCell ref="K5:L5"/>
    <mergeCell ref="M5:N5"/>
    <mergeCell ref="B7:B8"/>
    <mergeCell ref="C7:D8"/>
    <mergeCell ref="K7:M7"/>
    <mergeCell ref="N7:N8"/>
    <mergeCell ref="O7:R7"/>
    <mergeCell ref="S7:V7"/>
    <mergeCell ref="H8:I8"/>
    <mergeCell ref="L8:M8"/>
    <mergeCell ref="S8:T8"/>
    <mergeCell ref="U8:V8"/>
    <mergeCell ref="E7:I7"/>
    <mergeCell ref="O2:P2"/>
    <mergeCell ref="B3:C3"/>
    <mergeCell ref="D3:I3"/>
    <mergeCell ref="K3:L3"/>
    <mergeCell ref="M3:R3"/>
    <mergeCell ref="B4:C4"/>
    <mergeCell ref="D4:E4"/>
    <mergeCell ref="F4:G4"/>
    <mergeCell ref="H4:I4"/>
    <mergeCell ref="K4:L4"/>
    <mergeCell ref="B2:C2"/>
    <mergeCell ref="D2:E2"/>
    <mergeCell ref="F2:G2"/>
    <mergeCell ref="H2:I2"/>
    <mergeCell ref="K2:L2"/>
    <mergeCell ref="M2:N2"/>
    <mergeCell ref="M4:N4"/>
    <mergeCell ref="O4:P4"/>
  </mergeCells>
  <phoneticPr fontId="11"/>
  <conditionalFormatting sqref="G62:G108">
    <cfRule type="cellIs" dxfId="67" priority="27" stopIfTrue="1" operator="equal">
      <formula>"買"</formula>
    </cfRule>
    <cfRule type="cellIs" dxfId="66" priority="28" stopIfTrue="1" operator="equal">
      <formula>"売"</formula>
    </cfRule>
  </conditionalFormatting>
  <conditionalFormatting sqref="G46">
    <cfRule type="cellIs" dxfId="65" priority="13" stopIfTrue="1" operator="equal">
      <formula>"買"</formula>
    </cfRule>
    <cfRule type="cellIs" dxfId="64" priority="14" stopIfTrue="1" operator="equal">
      <formula>"売"</formula>
    </cfRule>
  </conditionalFormatting>
  <conditionalFormatting sqref="G9:G11 G14:G32 G44:G45 G58:G61 G36:G41 G47:G56">
    <cfRule type="cellIs" dxfId="63" priority="15" stopIfTrue="1" operator="equal">
      <formula>"買"</formula>
    </cfRule>
    <cfRule type="cellIs" dxfId="62" priority="16" stopIfTrue="1" operator="equal">
      <formula>"売"</formula>
    </cfRule>
  </conditionalFormatting>
  <conditionalFormatting sqref="G12">
    <cfRule type="cellIs" dxfId="61" priority="17" stopIfTrue="1" operator="equal">
      <formula>"買"</formula>
    </cfRule>
    <cfRule type="cellIs" dxfId="60" priority="18" stopIfTrue="1" operator="equal">
      <formula>"売"</formula>
    </cfRule>
  </conditionalFormatting>
  <conditionalFormatting sqref="G42:G43">
    <cfRule type="cellIs" dxfId="59" priority="11" stopIfTrue="1" operator="equal">
      <formula>"買"</formula>
    </cfRule>
    <cfRule type="cellIs" dxfId="58" priority="12" stopIfTrue="1" operator="equal">
      <formula>"売"</formula>
    </cfRule>
  </conditionalFormatting>
  <conditionalFormatting sqref="G57">
    <cfRule type="cellIs" dxfId="57" priority="9" stopIfTrue="1" operator="equal">
      <formula>"買"</formula>
    </cfRule>
    <cfRule type="cellIs" dxfId="56" priority="10" stopIfTrue="1" operator="equal">
      <formula>"売"</formula>
    </cfRule>
  </conditionalFormatting>
  <conditionalFormatting sqref="G13">
    <cfRule type="cellIs" dxfId="55" priority="7" stopIfTrue="1" operator="equal">
      <formula>"買"</formula>
    </cfRule>
    <cfRule type="cellIs" dxfId="54" priority="8" stopIfTrue="1" operator="equal">
      <formula>"売"</formula>
    </cfRule>
  </conditionalFormatting>
  <conditionalFormatting sqref="G33">
    <cfRule type="cellIs" dxfId="53" priority="5" stopIfTrue="1" operator="equal">
      <formula>"買"</formula>
    </cfRule>
    <cfRule type="cellIs" dxfId="52" priority="6" stopIfTrue="1" operator="equal">
      <formula>"売"</formula>
    </cfRule>
  </conditionalFormatting>
  <conditionalFormatting sqref="G34">
    <cfRule type="cellIs" dxfId="51" priority="3" stopIfTrue="1" operator="equal">
      <formula>"買"</formula>
    </cfRule>
    <cfRule type="cellIs" dxfId="50" priority="4" stopIfTrue="1" operator="equal">
      <formula>"売"</formula>
    </cfRule>
  </conditionalFormatting>
  <conditionalFormatting sqref="G35">
    <cfRule type="cellIs" dxfId="49" priority="1" stopIfTrue="1" operator="equal">
      <formula>"買"</formula>
    </cfRule>
    <cfRule type="cellIs" dxfId="48" priority="2" stopIfTrue="1" operator="equal">
      <formula>"売"</formula>
    </cfRule>
  </conditionalFormatting>
  <dataValidations count="1">
    <dataValidation type="list" operator="equal" allowBlank="1" showErrorMessage="1" sqref="G9:G108">
      <formula1>"買,売"</formula1>
      <formula2>0</formula2>
    </dataValidation>
  </dataValidations>
  <hyperlinks>
    <hyperlink ref="J37" r:id="rId1" display="101.@384"/>
  </hyperlinks>
  <pageMargins left="0.7" right="0.7" top="0.75" bottom="0.75" header="0.51180555555555551" footer="0.51180555555555551"/>
  <pageSetup paperSize="9" firstPageNumber="0" orientation="portrait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112"/>
  <sheetViews>
    <sheetView zoomScale="59" zoomScaleNormal="59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G25" sqref="G25"/>
    </sheetView>
  </sheetViews>
  <sheetFormatPr defaultRowHeight="15.75" customHeight="1"/>
  <cols>
    <col min="1" max="1" width="2.90625" style="122" customWidth="1"/>
    <col min="2" max="3" width="6.6328125" style="122" customWidth="1"/>
    <col min="4" max="4" width="21.1796875" style="122" customWidth="1"/>
    <col min="5" max="5" width="9.6328125" style="122" customWidth="1"/>
    <col min="6" max="9" width="6.6328125" style="122" customWidth="1"/>
    <col min="10" max="10" width="11.26953125" style="122" customWidth="1"/>
    <col min="11" max="13" width="6.6328125" style="122" customWidth="1"/>
    <col min="14" max="14" width="10.90625" style="122" customWidth="1"/>
    <col min="15" max="15" width="10.26953125" style="122" customWidth="1"/>
    <col min="16" max="16" width="6.6328125" style="122" customWidth="1"/>
    <col min="17" max="17" width="7.7265625" style="48" customWidth="1"/>
    <col min="18" max="18" width="9.7265625" style="122" customWidth="1"/>
    <col min="19" max="19" width="6.6328125" style="122" customWidth="1"/>
    <col min="20" max="21" width="8.7265625" style="122"/>
    <col min="22" max="22" width="12.90625" style="122" bestFit="1" customWidth="1"/>
    <col min="23" max="25" width="12.90625" style="122" hidden="1" customWidth="1"/>
    <col min="26" max="26" width="12.90625" style="1" hidden="1" customWidth="1"/>
    <col min="27" max="28" width="8.7265625" style="122" hidden="1" customWidth="1"/>
    <col min="29" max="29" width="42.36328125" style="122" hidden="1" customWidth="1"/>
    <col min="30" max="30" width="10.36328125" style="122" hidden="1" customWidth="1"/>
    <col min="31" max="32" width="12.54296875" style="122" hidden="1" customWidth="1"/>
    <col min="33" max="34" width="0" style="122" hidden="1" customWidth="1"/>
    <col min="35" max="35" width="13.1796875" style="122" hidden="1" customWidth="1"/>
    <col min="36" max="45" width="11.81640625" style="122" hidden="1" customWidth="1"/>
    <col min="46" max="46" width="0" style="122" hidden="1" customWidth="1"/>
    <col min="47" max="16384" width="8.7265625" style="122"/>
  </cols>
  <sheetData>
    <row r="2" spans="2:45" ht="15.75" customHeight="1">
      <c r="B2" s="177" t="s">
        <v>0</v>
      </c>
      <c r="C2" s="177"/>
      <c r="D2" s="182" t="s">
        <v>52</v>
      </c>
      <c r="E2" s="182"/>
      <c r="F2" s="177" t="s">
        <v>1</v>
      </c>
      <c r="G2" s="177"/>
      <c r="H2" s="183" t="s">
        <v>98</v>
      </c>
      <c r="I2" s="183"/>
      <c r="J2" s="117"/>
      <c r="K2" s="177" t="s">
        <v>3</v>
      </c>
      <c r="L2" s="177"/>
      <c r="M2" s="184">
        <f>C9</f>
        <v>1000000</v>
      </c>
      <c r="N2" s="184"/>
      <c r="O2" s="177" t="s">
        <v>4</v>
      </c>
      <c r="P2" s="177"/>
      <c r="Q2" s="49"/>
      <c r="R2" s="32" t="e">
        <f>C108+S108</f>
        <v>#VALUE!</v>
      </c>
      <c r="S2" s="4"/>
      <c r="T2" s="4"/>
      <c r="U2" s="4"/>
      <c r="V2" s="37"/>
      <c r="W2" s="37"/>
      <c r="X2" s="37"/>
      <c r="Y2" s="37"/>
      <c r="Z2" s="38"/>
      <c r="AA2" s="38"/>
      <c r="AB2" s="38"/>
      <c r="AJ2" s="122" t="s">
        <v>66</v>
      </c>
    </row>
    <row r="3" spans="2:45" ht="67" customHeight="1">
      <c r="B3" s="177" t="s">
        <v>5</v>
      </c>
      <c r="C3" s="177"/>
      <c r="D3" s="178" t="s">
        <v>99</v>
      </c>
      <c r="E3" s="178"/>
      <c r="F3" s="178"/>
      <c r="G3" s="178"/>
      <c r="H3" s="178"/>
      <c r="I3" s="178"/>
      <c r="J3" s="5"/>
      <c r="K3" s="177" t="s">
        <v>6</v>
      </c>
      <c r="L3" s="177"/>
      <c r="M3" s="178" t="s">
        <v>7</v>
      </c>
      <c r="N3" s="178"/>
      <c r="O3" s="178"/>
      <c r="P3" s="178"/>
      <c r="Q3" s="178"/>
      <c r="R3" s="178"/>
      <c r="S3" s="4"/>
      <c r="T3" s="62">
        <v>99</v>
      </c>
      <c r="AJ3" s="76" t="e">
        <f>$M2+SUM(AJ9:AJ108)</f>
        <v>#REF!</v>
      </c>
      <c r="AK3" s="81" t="e">
        <f>$M2+SUM(AK9:AK108)</f>
        <v>#REF!</v>
      </c>
      <c r="AL3" s="81" t="e">
        <f t="shared" ref="AL3:AS3" si="0">$M2+SUM(AL9:AL108)</f>
        <v>#REF!</v>
      </c>
      <c r="AM3" s="81" t="e">
        <f t="shared" si="0"/>
        <v>#REF!</v>
      </c>
      <c r="AN3" s="81" t="e">
        <f t="shared" si="0"/>
        <v>#REF!</v>
      </c>
      <c r="AO3" s="81" t="e">
        <f t="shared" si="0"/>
        <v>#REF!</v>
      </c>
      <c r="AP3" s="76" t="e">
        <f t="shared" si="0"/>
        <v>#REF!</v>
      </c>
      <c r="AQ3" s="76" t="e">
        <f t="shared" si="0"/>
        <v>#REF!</v>
      </c>
      <c r="AR3" s="76" t="e">
        <f t="shared" si="0"/>
        <v>#REF!</v>
      </c>
      <c r="AS3" s="76" t="e">
        <f t="shared" si="0"/>
        <v>#REF!</v>
      </c>
    </row>
    <row r="4" spans="2:45" ht="15.75" customHeight="1">
      <c r="B4" s="177" t="s">
        <v>8</v>
      </c>
      <c r="C4" s="177"/>
      <c r="D4" s="179">
        <f>SUM($S$9:$T$984)</f>
        <v>171354</v>
      </c>
      <c r="E4" s="179"/>
      <c r="F4" s="177" t="s">
        <v>9</v>
      </c>
      <c r="G4" s="177"/>
      <c r="H4" s="180">
        <f>SUM($U$9:$V$108)</f>
        <v>1311.3999999999946</v>
      </c>
      <c r="I4" s="180"/>
      <c r="J4" s="117"/>
      <c r="K4" s="181" t="s">
        <v>10</v>
      </c>
      <c r="L4" s="181"/>
      <c r="M4" s="184">
        <f>MAX($C$9:$D$990)-C9</f>
        <v>171354</v>
      </c>
      <c r="N4" s="184"/>
      <c r="O4" s="181" t="s">
        <v>11</v>
      </c>
      <c r="P4" s="181"/>
      <c r="Q4" s="50"/>
      <c r="R4" s="33">
        <f>MIN($C$9:$D$990)-C9</f>
        <v>-118155</v>
      </c>
      <c r="S4" s="4"/>
      <c r="T4" s="4"/>
      <c r="U4" s="4"/>
      <c r="AK4" s="82"/>
      <c r="AL4" s="82"/>
      <c r="AM4" s="82"/>
      <c r="AN4" s="82"/>
      <c r="AO4" s="82"/>
    </row>
    <row r="5" spans="2:45" ht="15.75" customHeight="1">
      <c r="B5" s="118" t="s">
        <v>12</v>
      </c>
      <c r="C5" s="117">
        <f>COUNTIF($S$9:$S$981,"&gt;0")</f>
        <v>18</v>
      </c>
      <c r="D5" s="116" t="s">
        <v>13</v>
      </c>
      <c r="E5" s="7">
        <f>COUNTIF($S$9:$S$981,"&lt;0")</f>
        <v>9</v>
      </c>
      <c r="F5" s="116" t="s">
        <v>14</v>
      </c>
      <c r="G5" s="117">
        <f>COUNTIF($S$9:$S$981,"=0")</f>
        <v>23</v>
      </c>
      <c r="H5" s="116" t="s">
        <v>15</v>
      </c>
      <c r="I5" s="8">
        <f>C5/SUM(C5,E5,G5)</f>
        <v>0.36</v>
      </c>
      <c r="J5" s="8"/>
      <c r="K5" s="185" t="s">
        <v>16</v>
      </c>
      <c r="L5" s="185"/>
      <c r="M5" s="183"/>
      <c r="N5" s="183"/>
      <c r="O5" s="9" t="s">
        <v>17</v>
      </c>
      <c r="P5" s="10"/>
      <c r="Q5" s="51"/>
      <c r="R5" s="34"/>
      <c r="S5" s="4"/>
      <c r="T5" s="4"/>
      <c r="U5" s="4"/>
      <c r="AF5" s="122" t="s">
        <v>65</v>
      </c>
      <c r="AK5" s="82"/>
      <c r="AL5" s="82"/>
      <c r="AM5" s="82"/>
      <c r="AN5" s="82"/>
      <c r="AO5" s="82"/>
    </row>
    <row r="6" spans="2:45" ht="7.5" customHeight="1">
      <c r="B6" s="11"/>
      <c r="C6" s="12"/>
      <c r="D6" s="13"/>
      <c r="E6" s="14"/>
      <c r="F6" s="11"/>
      <c r="G6" s="14"/>
      <c r="H6" s="11"/>
      <c r="I6" s="15"/>
      <c r="J6" s="15"/>
      <c r="K6" s="11"/>
      <c r="L6" s="11"/>
      <c r="M6" s="14"/>
      <c r="N6" s="14"/>
      <c r="O6" s="16"/>
      <c r="P6" s="16"/>
      <c r="Q6" s="52"/>
      <c r="R6" s="17"/>
      <c r="S6" s="4"/>
      <c r="T6" s="4"/>
      <c r="U6" s="4"/>
      <c r="AK6" s="82"/>
      <c r="AL6" s="82"/>
      <c r="AM6" s="82"/>
      <c r="AN6" s="82"/>
      <c r="AO6" s="82"/>
    </row>
    <row r="7" spans="2:45" ht="15.75" customHeight="1">
      <c r="B7" s="186" t="s">
        <v>18</v>
      </c>
      <c r="C7" s="187" t="s">
        <v>19</v>
      </c>
      <c r="D7" s="187"/>
      <c r="E7" s="194" t="s">
        <v>20</v>
      </c>
      <c r="F7" s="194"/>
      <c r="G7" s="194"/>
      <c r="H7" s="194"/>
      <c r="I7" s="194"/>
      <c r="J7" s="19" t="s">
        <v>21</v>
      </c>
      <c r="K7" s="188" t="s">
        <v>22</v>
      </c>
      <c r="L7" s="188"/>
      <c r="M7" s="188"/>
      <c r="N7" s="189" t="s">
        <v>23</v>
      </c>
      <c r="O7" s="190" t="s">
        <v>24</v>
      </c>
      <c r="P7" s="190"/>
      <c r="Q7" s="190"/>
      <c r="R7" s="190"/>
      <c r="S7" s="191" t="s">
        <v>25</v>
      </c>
      <c r="T7" s="191"/>
      <c r="U7" s="191"/>
      <c r="V7" s="191"/>
      <c r="W7" s="107"/>
      <c r="X7" s="107"/>
      <c r="Y7" s="107"/>
      <c r="AF7" s="122" t="e">
        <f>AVERAGE(AF9:AF59)</f>
        <v>#REF!</v>
      </c>
      <c r="AK7" s="82"/>
      <c r="AL7" s="82"/>
      <c r="AM7" s="82"/>
      <c r="AN7" s="82"/>
      <c r="AO7" s="82"/>
    </row>
    <row r="8" spans="2:45" ht="44" customHeight="1">
      <c r="B8" s="186"/>
      <c r="C8" s="187"/>
      <c r="D8" s="187"/>
      <c r="E8" s="119" t="s">
        <v>26</v>
      </c>
      <c r="F8" s="119" t="s">
        <v>112</v>
      </c>
      <c r="G8" s="119" t="s">
        <v>28</v>
      </c>
      <c r="H8" s="192" t="s">
        <v>29</v>
      </c>
      <c r="I8" s="192"/>
      <c r="J8" s="19"/>
      <c r="K8" s="120" t="s">
        <v>64</v>
      </c>
      <c r="L8" s="193" t="s">
        <v>31</v>
      </c>
      <c r="M8" s="193"/>
      <c r="N8" s="189"/>
      <c r="O8" s="124" t="s">
        <v>26</v>
      </c>
      <c r="P8" s="124" t="s">
        <v>27</v>
      </c>
      <c r="Q8" s="106" t="s">
        <v>109</v>
      </c>
      <c r="R8" s="111" t="s">
        <v>110</v>
      </c>
      <c r="S8" s="191" t="s">
        <v>32</v>
      </c>
      <c r="T8" s="191"/>
      <c r="U8" s="191" t="s">
        <v>30</v>
      </c>
      <c r="V8" s="191"/>
      <c r="W8" s="107" t="s">
        <v>130</v>
      </c>
      <c r="X8" s="107" t="s">
        <v>111</v>
      </c>
      <c r="Y8" s="109" t="s">
        <v>108</v>
      </c>
      <c r="Z8" s="1" t="s">
        <v>102</v>
      </c>
      <c r="AA8" s="122" t="s">
        <v>101</v>
      </c>
      <c r="AB8" s="122" t="s">
        <v>100</v>
      </c>
      <c r="AC8" s="23" t="s">
        <v>43</v>
      </c>
      <c r="AD8" s="23" t="s">
        <v>62</v>
      </c>
      <c r="AE8" s="83" t="s">
        <v>74</v>
      </c>
      <c r="AF8" s="122" t="s">
        <v>63</v>
      </c>
      <c r="AG8" s="122" t="s">
        <v>60</v>
      </c>
      <c r="AH8" s="122" t="s">
        <v>61</v>
      </c>
      <c r="AI8" s="122" t="s">
        <v>59</v>
      </c>
      <c r="AJ8" s="122">
        <v>0.5</v>
      </c>
      <c r="AK8" s="122">
        <v>1</v>
      </c>
      <c r="AL8" s="122">
        <v>1.5</v>
      </c>
      <c r="AM8" s="122">
        <v>2</v>
      </c>
      <c r="AN8" s="122">
        <v>2.5</v>
      </c>
      <c r="AO8" s="122">
        <v>3</v>
      </c>
      <c r="AP8" s="122">
        <v>4</v>
      </c>
      <c r="AQ8" s="122">
        <v>5</v>
      </c>
      <c r="AR8" s="122">
        <v>6</v>
      </c>
      <c r="AS8" s="122">
        <v>7</v>
      </c>
    </row>
    <row r="9" spans="2:45" s="142" customFormat="1" ht="15.75" customHeight="1">
      <c r="B9" s="135">
        <v>1</v>
      </c>
      <c r="C9" s="211">
        <v>1000000</v>
      </c>
      <c r="D9" s="215"/>
      <c r="E9" s="136" t="s">
        <v>105</v>
      </c>
      <c r="F9" s="137">
        <v>42467</v>
      </c>
      <c r="G9" s="135" t="s">
        <v>33</v>
      </c>
      <c r="H9" s="212">
        <v>93.56</v>
      </c>
      <c r="I9" s="212"/>
      <c r="J9" s="135"/>
      <c r="K9" s="135">
        <f>ABS((J9-H9)*100)</f>
        <v>9356</v>
      </c>
      <c r="L9" s="211">
        <f t="shared" ref="L9:L72" si="1">IF(F9="","",C9*0.03)</f>
        <v>30000</v>
      </c>
      <c r="M9" s="211"/>
      <c r="N9" s="138">
        <f>IF(K9="","",ROUNDDOWN(L9/(K9/81)/100000,2))</f>
        <v>0</v>
      </c>
      <c r="O9" s="136">
        <v>2010</v>
      </c>
      <c r="P9" s="137">
        <v>42468</v>
      </c>
      <c r="Q9" s="139"/>
      <c r="R9" s="135">
        <v>92.83</v>
      </c>
      <c r="S9" s="219">
        <f>IF(P9="","",ROUNDDOWN((IF(G9="売",H9-R9,R9-H9))*N9*10000000/81,0))</f>
        <v>0</v>
      </c>
      <c r="T9" s="220"/>
      <c r="U9" s="214">
        <f>IF(P9="","",IF(S9&lt;0,K9*(-1),IF(G9="買",(R9-H9)*100,(H9-R9)*100)))</f>
        <v>73.000000000000398</v>
      </c>
      <c r="V9" s="214"/>
      <c r="W9" s="140"/>
      <c r="X9" s="140" t="s">
        <v>103</v>
      </c>
      <c r="Y9" s="140" t="s">
        <v>104</v>
      </c>
      <c r="Z9" s="141" t="s">
        <v>103</v>
      </c>
      <c r="AA9" s="142" t="s">
        <v>103</v>
      </c>
      <c r="AB9" s="142" t="s">
        <v>103</v>
      </c>
      <c r="AC9" s="142" t="s">
        <v>45</v>
      </c>
      <c r="AE9" s="142">
        <f t="shared" ref="AE9:AE72" si="2">ABS(H9-AD9)</f>
        <v>93.56</v>
      </c>
      <c r="AF9" s="142" t="e">
        <f>ABS(AE9/AG9)</f>
        <v>#REF!</v>
      </c>
      <c r="AG9" s="142" t="e">
        <f>#REF!-#REF!</f>
        <v>#REF!</v>
      </c>
      <c r="AH9" s="142">
        <f t="shared" ref="AH9:AH72" si="3">ABS(H9-R9)</f>
        <v>0.73000000000000398</v>
      </c>
      <c r="AI9" s="143" t="e">
        <f t="shared" ref="AI9:AI72" si="4">IF(S9&gt;=0,AH9/AG9,"-")</f>
        <v>#REF!</v>
      </c>
      <c r="AJ9" s="142" t="e">
        <f t="shared" ref="AJ9:AJ59" si="5">IF(AF9&gt;=AJ$8,L9*AJ$8,S9*1)</f>
        <v>#REF!</v>
      </c>
      <c r="AK9" s="142" t="e">
        <f t="shared" ref="AK9:AK59" si="6">IF(AF9&gt;=AK$8,L9*AK$8,S9*1)</f>
        <v>#REF!</v>
      </c>
      <c r="AL9" s="142" t="e">
        <f t="shared" ref="AL9:AS24" si="7">IF($AF9&gt;=AL$8,$L9*AL$8,$S9*1)</f>
        <v>#REF!</v>
      </c>
      <c r="AM9" s="142" t="e">
        <f t="shared" si="7"/>
        <v>#REF!</v>
      </c>
      <c r="AN9" s="142" t="e">
        <f t="shared" si="7"/>
        <v>#REF!</v>
      </c>
      <c r="AO9" s="142" t="e">
        <f t="shared" si="7"/>
        <v>#REF!</v>
      </c>
      <c r="AP9" s="142" t="e">
        <f t="shared" si="7"/>
        <v>#REF!</v>
      </c>
      <c r="AQ9" s="142" t="e">
        <f t="shared" si="7"/>
        <v>#REF!</v>
      </c>
      <c r="AR9" s="142" t="e">
        <f t="shared" si="7"/>
        <v>#REF!</v>
      </c>
      <c r="AS9" s="142" t="e">
        <f t="shared" si="7"/>
        <v>#REF!</v>
      </c>
    </row>
    <row r="10" spans="2:45" s="142" customFormat="1" ht="15.75" customHeight="1">
      <c r="B10" s="135">
        <v>2</v>
      </c>
      <c r="C10" s="215">
        <f t="shared" ref="C10:C73" si="8">IF(S9="","",C9+S9)</f>
        <v>1000000</v>
      </c>
      <c r="D10" s="223"/>
      <c r="E10" s="136"/>
      <c r="F10" s="136" t="s">
        <v>106</v>
      </c>
      <c r="G10" s="135" t="s">
        <v>34</v>
      </c>
      <c r="H10" s="217">
        <v>90.46</v>
      </c>
      <c r="I10" s="218"/>
      <c r="J10" s="135"/>
      <c r="K10" s="135">
        <f>ABS((J10-H10)*100)</f>
        <v>9046</v>
      </c>
      <c r="L10" s="215">
        <f t="shared" si="1"/>
        <v>30000</v>
      </c>
      <c r="M10" s="216"/>
      <c r="N10" s="138">
        <f t="shared" ref="N10:N108" si="9">IF(K10="","",ROUNDDOWN(L10/(K10/81)/100000,2))</f>
        <v>0</v>
      </c>
      <c r="O10" s="136"/>
      <c r="P10" s="137" t="s">
        <v>107</v>
      </c>
      <c r="Q10" s="144"/>
      <c r="R10" s="135">
        <v>91.372</v>
      </c>
      <c r="S10" s="219">
        <f t="shared" ref="S10:S37" si="10">IF(P10="","",ROUNDDOWN((IF(G10="売",H10-R10,R10-H10))*N10*10000000/81,0))</f>
        <v>0</v>
      </c>
      <c r="T10" s="220"/>
      <c r="U10" s="221">
        <f>IF(P10="","",IF(S10&lt;0,K10*(-1),IF(G10="買",(R10-H10)*100,(H10-R10)*100)))</f>
        <v>91.200000000000614</v>
      </c>
      <c r="V10" s="222"/>
      <c r="W10" s="140"/>
      <c r="X10" s="140" t="s">
        <v>103</v>
      </c>
      <c r="Y10" s="140">
        <v>10</v>
      </c>
      <c r="Z10" s="141" t="s">
        <v>103</v>
      </c>
      <c r="AA10" s="142" t="s">
        <v>103</v>
      </c>
      <c r="AB10" s="142" t="s">
        <v>103</v>
      </c>
      <c r="AC10" s="142" t="s">
        <v>46</v>
      </c>
      <c r="AE10" s="142">
        <f t="shared" si="2"/>
        <v>90.46</v>
      </c>
      <c r="AF10" s="142" t="e">
        <f t="shared" ref="AF10:AF11" si="11">ABS(AE10/AG10)</f>
        <v>#REF!</v>
      </c>
      <c r="AG10" s="142" t="e">
        <f>#REF!-#REF!</f>
        <v>#REF!</v>
      </c>
      <c r="AH10" s="142">
        <f t="shared" si="3"/>
        <v>0.91200000000000614</v>
      </c>
      <c r="AI10" s="143" t="e">
        <f t="shared" si="4"/>
        <v>#REF!</v>
      </c>
      <c r="AJ10" s="142" t="e">
        <f t="shared" si="5"/>
        <v>#REF!</v>
      </c>
      <c r="AK10" s="142" t="e">
        <f t="shared" si="6"/>
        <v>#REF!</v>
      </c>
      <c r="AL10" s="142" t="e">
        <f t="shared" ref="AL10:AL59" si="12">IF(AF10&gt;=AL$8,L10*AL$8,S10*1)</f>
        <v>#REF!</v>
      </c>
      <c r="AM10" s="142" t="e">
        <f t="shared" si="7"/>
        <v>#REF!</v>
      </c>
      <c r="AN10" s="142" t="e">
        <f t="shared" si="7"/>
        <v>#REF!</v>
      </c>
      <c r="AO10" s="142" t="e">
        <f t="shared" si="7"/>
        <v>#REF!</v>
      </c>
      <c r="AP10" s="142" t="e">
        <f t="shared" si="7"/>
        <v>#REF!</v>
      </c>
      <c r="AQ10" s="142" t="e">
        <f t="shared" si="7"/>
        <v>#REF!</v>
      </c>
      <c r="AR10" s="142" t="e">
        <f t="shared" si="7"/>
        <v>#REF!</v>
      </c>
      <c r="AS10" s="142" t="e">
        <f t="shared" si="7"/>
        <v>#REF!</v>
      </c>
    </row>
    <row r="11" spans="2:45" s="142" customFormat="1" ht="15.75" customHeight="1">
      <c r="B11" s="135">
        <v>3</v>
      </c>
      <c r="C11" s="211">
        <f t="shared" si="8"/>
        <v>1000000</v>
      </c>
      <c r="D11" s="215"/>
      <c r="E11" s="136"/>
      <c r="F11" s="136" t="s">
        <v>114</v>
      </c>
      <c r="G11" s="135" t="s">
        <v>34</v>
      </c>
      <c r="H11" s="212">
        <v>88.19</v>
      </c>
      <c r="I11" s="212"/>
      <c r="J11" s="135"/>
      <c r="K11" s="135">
        <f t="shared" ref="K11:K74" si="13">ABS((J11-H11)*100)</f>
        <v>8819</v>
      </c>
      <c r="L11" s="211">
        <f t="shared" si="1"/>
        <v>30000</v>
      </c>
      <c r="M11" s="211"/>
      <c r="N11" s="138">
        <f t="shared" si="9"/>
        <v>0</v>
      </c>
      <c r="O11" s="136"/>
      <c r="P11" s="137" t="s">
        <v>107</v>
      </c>
      <c r="Q11" s="139"/>
      <c r="R11" s="135">
        <v>88.95</v>
      </c>
      <c r="S11" s="213">
        <f t="shared" si="10"/>
        <v>0</v>
      </c>
      <c r="T11" s="213"/>
      <c r="U11" s="214">
        <f t="shared" ref="U11:U74" si="14">IF(P11="","",IF(S11&lt;0,K11*(-1),IF(G11="買",(R11-H11)*100,(H11-R11)*100)))</f>
        <v>76.000000000000512</v>
      </c>
      <c r="V11" s="214"/>
      <c r="W11" s="140"/>
      <c r="X11" s="140" t="s">
        <v>104</v>
      </c>
      <c r="Y11" s="140">
        <v>10</v>
      </c>
      <c r="Z11" s="141" t="s">
        <v>103</v>
      </c>
      <c r="AA11" s="142" t="s">
        <v>103</v>
      </c>
      <c r="AB11" s="142" t="s">
        <v>103</v>
      </c>
      <c r="AC11" s="142" t="s">
        <v>46</v>
      </c>
      <c r="AE11" s="142">
        <f t="shared" si="2"/>
        <v>88.19</v>
      </c>
      <c r="AF11" s="142" t="e">
        <f t="shared" si="11"/>
        <v>#REF!</v>
      </c>
      <c r="AG11" s="142" t="e">
        <f>#REF!-#REF!</f>
        <v>#REF!</v>
      </c>
      <c r="AH11" s="142">
        <f t="shared" si="3"/>
        <v>0.76000000000000512</v>
      </c>
      <c r="AI11" s="143" t="e">
        <f t="shared" si="4"/>
        <v>#REF!</v>
      </c>
      <c r="AJ11" s="142" t="e">
        <f t="shared" si="5"/>
        <v>#REF!</v>
      </c>
      <c r="AK11" s="142" t="e">
        <f t="shared" si="6"/>
        <v>#REF!</v>
      </c>
      <c r="AL11" s="142" t="e">
        <f t="shared" si="12"/>
        <v>#REF!</v>
      </c>
      <c r="AM11" s="142" t="e">
        <f t="shared" si="7"/>
        <v>#REF!</v>
      </c>
      <c r="AN11" s="142" t="e">
        <f t="shared" si="7"/>
        <v>#REF!</v>
      </c>
      <c r="AO11" s="142" t="e">
        <f t="shared" si="7"/>
        <v>#REF!</v>
      </c>
      <c r="AP11" s="142" t="e">
        <f t="shared" si="7"/>
        <v>#REF!</v>
      </c>
      <c r="AQ11" s="142" t="e">
        <f t="shared" si="7"/>
        <v>#REF!</v>
      </c>
      <c r="AR11" s="142" t="e">
        <f t="shared" si="7"/>
        <v>#REF!</v>
      </c>
      <c r="AS11" s="142" t="e">
        <f t="shared" si="7"/>
        <v>#REF!</v>
      </c>
    </row>
    <row r="12" spans="2:45" s="63" customFormat="1" ht="15.75" customHeight="1">
      <c r="B12" s="123">
        <v>4</v>
      </c>
      <c r="C12" s="195">
        <f t="shared" si="8"/>
        <v>1000000</v>
      </c>
      <c r="D12" s="196"/>
      <c r="E12" s="100"/>
      <c r="F12" s="100" t="s">
        <v>113</v>
      </c>
      <c r="G12" s="123" t="s">
        <v>33</v>
      </c>
      <c r="H12" s="197">
        <v>88.39</v>
      </c>
      <c r="I12" s="197"/>
      <c r="J12" s="121">
        <v>88.86</v>
      </c>
      <c r="K12" s="121">
        <f t="shared" si="13"/>
        <v>46.999999999999886</v>
      </c>
      <c r="L12" s="198">
        <f t="shared" si="1"/>
        <v>30000</v>
      </c>
      <c r="M12" s="198"/>
      <c r="N12" s="61">
        <f t="shared" si="9"/>
        <v>0.51</v>
      </c>
      <c r="O12" s="100"/>
      <c r="P12" s="25" t="s">
        <v>107</v>
      </c>
      <c r="Q12" s="53">
        <v>88.84</v>
      </c>
      <c r="R12" s="121">
        <f>IF(G12="買",J12-0.02,Q12+0.02)</f>
        <v>88.86</v>
      </c>
      <c r="S12" s="209">
        <f t="shared" si="10"/>
        <v>-29592</v>
      </c>
      <c r="T12" s="209"/>
      <c r="U12" s="201">
        <f t="shared" si="14"/>
        <v>-46.999999999999886</v>
      </c>
      <c r="V12" s="201"/>
      <c r="W12" s="108"/>
      <c r="X12" s="108" t="s">
        <v>104</v>
      </c>
      <c r="Y12" s="108">
        <v>10</v>
      </c>
      <c r="Z12" s="64" t="s">
        <v>103</v>
      </c>
      <c r="AA12" s="63" t="s">
        <v>103</v>
      </c>
      <c r="AB12" s="63" t="s">
        <v>103</v>
      </c>
      <c r="AC12" s="63" t="s">
        <v>44</v>
      </c>
      <c r="AE12" s="63">
        <f t="shared" si="2"/>
        <v>88.39</v>
      </c>
      <c r="AF12" s="63" t="e">
        <f>ABS(AE12/AG12)</f>
        <v>#REF!</v>
      </c>
      <c r="AG12" s="63" t="e">
        <f>#REF!-#REF!</f>
        <v>#REF!</v>
      </c>
      <c r="AH12" s="63">
        <f t="shared" si="3"/>
        <v>0.46999999999999886</v>
      </c>
      <c r="AI12" s="65" t="str">
        <f t="shared" si="4"/>
        <v>-</v>
      </c>
      <c r="AJ12" s="63" t="e">
        <f t="shared" si="5"/>
        <v>#REF!</v>
      </c>
      <c r="AK12" s="63" t="e">
        <f t="shared" si="6"/>
        <v>#REF!</v>
      </c>
      <c r="AL12" s="63" t="e">
        <f t="shared" si="12"/>
        <v>#REF!</v>
      </c>
      <c r="AM12" s="63" t="e">
        <f t="shared" si="7"/>
        <v>#REF!</v>
      </c>
      <c r="AN12" s="63" t="e">
        <f t="shared" si="7"/>
        <v>#REF!</v>
      </c>
      <c r="AO12" s="63" t="e">
        <f t="shared" si="7"/>
        <v>#REF!</v>
      </c>
      <c r="AP12" s="63" t="e">
        <f t="shared" si="7"/>
        <v>#REF!</v>
      </c>
      <c r="AQ12" s="63" t="e">
        <f t="shared" si="7"/>
        <v>#REF!</v>
      </c>
      <c r="AR12" s="63" t="e">
        <f t="shared" si="7"/>
        <v>#REF!</v>
      </c>
      <c r="AS12" s="63" t="e">
        <f t="shared" si="7"/>
        <v>#REF!</v>
      </c>
    </row>
    <row r="13" spans="2:45" s="142" customFormat="1" ht="15.75" customHeight="1">
      <c r="B13" s="135">
        <v>5</v>
      </c>
      <c r="C13" s="211">
        <f t="shared" si="8"/>
        <v>970408</v>
      </c>
      <c r="D13" s="211"/>
      <c r="E13" s="136"/>
      <c r="F13" s="136" t="s">
        <v>115</v>
      </c>
      <c r="G13" s="135" t="s">
        <v>34</v>
      </c>
      <c r="H13" s="212">
        <v>87.2</v>
      </c>
      <c r="I13" s="212"/>
      <c r="J13" s="135"/>
      <c r="K13" s="135">
        <f t="shared" si="13"/>
        <v>8720</v>
      </c>
      <c r="L13" s="211">
        <f t="shared" si="1"/>
        <v>29112.239999999998</v>
      </c>
      <c r="M13" s="211"/>
      <c r="N13" s="138">
        <f t="shared" si="9"/>
        <v>0</v>
      </c>
      <c r="O13" s="136"/>
      <c r="P13" s="137" t="s">
        <v>107</v>
      </c>
      <c r="Q13" s="139">
        <v>86.55</v>
      </c>
      <c r="R13" s="135">
        <f t="shared" ref="R13:R76" si="15">IF(G13="買",Q13-0.02,Q13+0.02)</f>
        <v>86.53</v>
      </c>
      <c r="S13" s="213">
        <f t="shared" si="10"/>
        <v>0</v>
      </c>
      <c r="T13" s="213"/>
      <c r="U13" s="214">
        <f t="shared" si="14"/>
        <v>-67.000000000000171</v>
      </c>
      <c r="V13" s="214"/>
      <c r="W13" s="140"/>
      <c r="X13" s="140" t="s">
        <v>103</v>
      </c>
      <c r="Y13" s="140" t="s">
        <v>103</v>
      </c>
      <c r="Z13" s="141" t="s">
        <v>103</v>
      </c>
      <c r="AA13" s="142" t="s">
        <v>103</v>
      </c>
      <c r="AB13" s="142" t="s">
        <v>103</v>
      </c>
      <c r="AC13" s="142" t="s">
        <v>46</v>
      </c>
      <c r="AE13" s="142">
        <f t="shared" si="2"/>
        <v>87.2</v>
      </c>
      <c r="AF13" s="142" t="e">
        <f>ABS(AE13/AG13)</f>
        <v>#REF!</v>
      </c>
      <c r="AG13" s="142" t="e">
        <f>#REF!-#REF!</f>
        <v>#REF!</v>
      </c>
      <c r="AH13" s="142">
        <f t="shared" si="3"/>
        <v>0.67000000000000171</v>
      </c>
      <c r="AI13" s="143" t="e">
        <f t="shared" si="4"/>
        <v>#REF!</v>
      </c>
      <c r="AJ13" s="142" t="e">
        <f t="shared" si="5"/>
        <v>#REF!</v>
      </c>
      <c r="AK13" s="142" t="e">
        <f t="shared" si="6"/>
        <v>#REF!</v>
      </c>
      <c r="AL13" s="142" t="e">
        <f t="shared" si="12"/>
        <v>#REF!</v>
      </c>
      <c r="AM13" s="142" t="e">
        <f t="shared" si="7"/>
        <v>#REF!</v>
      </c>
      <c r="AN13" s="142" t="e">
        <f t="shared" si="7"/>
        <v>#REF!</v>
      </c>
      <c r="AO13" s="142" t="e">
        <f t="shared" si="7"/>
        <v>#REF!</v>
      </c>
      <c r="AP13" s="142" t="e">
        <f t="shared" si="7"/>
        <v>#REF!</v>
      </c>
      <c r="AQ13" s="142" t="e">
        <f t="shared" si="7"/>
        <v>#REF!</v>
      </c>
      <c r="AR13" s="142" t="e">
        <f t="shared" si="7"/>
        <v>#REF!</v>
      </c>
      <c r="AS13" s="142" t="e">
        <f t="shared" si="7"/>
        <v>#REF!</v>
      </c>
    </row>
    <row r="14" spans="2:45" s="63" customFormat="1" ht="15.75" customHeight="1">
      <c r="B14" s="123">
        <v>6</v>
      </c>
      <c r="C14" s="195">
        <f t="shared" si="8"/>
        <v>970408</v>
      </c>
      <c r="D14" s="195"/>
      <c r="E14" s="100"/>
      <c r="F14" s="100" t="s">
        <v>116</v>
      </c>
      <c r="G14" s="123" t="s">
        <v>34</v>
      </c>
      <c r="H14" s="197">
        <v>84.66</v>
      </c>
      <c r="I14" s="197"/>
      <c r="J14" s="121">
        <v>84.4</v>
      </c>
      <c r="K14" s="121">
        <f t="shared" si="13"/>
        <v>25.999999999999091</v>
      </c>
      <c r="L14" s="198">
        <f t="shared" si="1"/>
        <v>29112.239999999998</v>
      </c>
      <c r="M14" s="198"/>
      <c r="N14" s="61">
        <f t="shared" si="9"/>
        <v>0.9</v>
      </c>
      <c r="O14" s="100"/>
      <c r="P14" s="25" t="s">
        <v>107</v>
      </c>
      <c r="Q14" s="53"/>
      <c r="R14" s="121">
        <v>84.9</v>
      </c>
      <c r="S14" s="209">
        <f t="shared" si="10"/>
        <v>26666</v>
      </c>
      <c r="T14" s="209"/>
      <c r="U14" s="201">
        <f t="shared" si="14"/>
        <v>24.000000000000909</v>
      </c>
      <c r="V14" s="201"/>
      <c r="W14" s="108"/>
      <c r="X14" s="108" t="s">
        <v>117</v>
      </c>
      <c r="Y14" s="108" t="s">
        <v>118</v>
      </c>
      <c r="Z14" s="64" t="s">
        <v>118</v>
      </c>
      <c r="AA14" s="60" t="s">
        <v>118</v>
      </c>
      <c r="AB14" s="60" t="s">
        <v>118</v>
      </c>
      <c r="AC14" s="63" t="s">
        <v>44</v>
      </c>
      <c r="AE14" s="63">
        <f t="shared" si="2"/>
        <v>84.66</v>
      </c>
      <c r="AF14" s="63" t="e">
        <f t="shared" ref="AF14:AF16" si="16">ABS(AE14/AG14)</f>
        <v>#REF!</v>
      </c>
      <c r="AG14" s="63" t="e">
        <f>#REF!-#REF!</f>
        <v>#REF!</v>
      </c>
      <c r="AH14" s="63">
        <f t="shared" si="3"/>
        <v>0.24000000000000909</v>
      </c>
      <c r="AI14" s="65" t="e">
        <f t="shared" si="4"/>
        <v>#REF!</v>
      </c>
      <c r="AJ14" s="63" t="e">
        <f t="shared" si="5"/>
        <v>#REF!</v>
      </c>
      <c r="AK14" s="63" t="e">
        <f t="shared" si="6"/>
        <v>#REF!</v>
      </c>
      <c r="AL14" s="63" t="e">
        <f t="shared" si="12"/>
        <v>#REF!</v>
      </c>
      <c r="AM14" s="63" t="e">
        <f t="shared" si="7"/>
        <v>#REF!</v>
      </c>
      <c r="AN14" s="63" t="e">
        <f t="shared" si="7"/>
        <v>#REF!</v>
      </c>
      <c r="AO14" s="63" t="e">
        <f t="shared" si="7"/>
        <v>#REF!</v>
      </c>
      <c r="AP14" s="63" t="e">
        <f t="shared" si="7"/>
        <v>#REF!</v>
      </c>
      <c r="AQ14" s="63" t="e">
        <f t="shared" si="7"/>
        <v>#REF!</v>
      </c>
      <c r="AR14" s="63" t="e">
        <f t="shared" si="7"/>
        <v>#REF!</v>
      </c>
      <c r="AS14" s="63" t="e">
        <f t="shared" si="7"/>
        <v>#REF!</v>
      </c>
    </row>
    <row r="15" spans="2:45" s="63" customFormat="1" ht="15.75" customHeight="1">
      <c r="B15" s="123">
        <v>7</v>
      </c>
      <c r="C15" s="195">
        <f t="shared" si="8"/>
        <v>997074</v>
      </c>
      <c r="D15" s="195"/>
      <c r="E15" s="100"/>
      <c r="F15" s="100" t="s">
        <v>119</v>
      </c>
      <c r="G15" s="123" t="s">
        <v>34</v>
      </c>
      <c r="H15" s="197">
        <v>83.84</v>
      </c>
      <c r="I15" s="197"/>
      <c r="J15" s="121">
        <v>83.15</v>
      </c>
      <c r="K15" s="121">
        <f t="shared" si="13"/>
        <v>68.999999999999773</v>
      </c>
      <c r="L15" s="198">
        <f t="shared" si="1"/>
        <v>29912.219999999998</v>
      </c>
      <c r="M15" s="198"/>
      <c r="N15" s="61">
        <f t="shared" si="9"/>
        <v>0.35</v>
      </c>
      <c r="O15" s="100"/>
      <c r="P15" s="25" t="s">
        <v>107</v>
      </c>
      <c r="Q15" s="53">
        <v>83.15</v>
      </c>
      <c r="R15" s="121">
        <f t="shared" si="15"/>
        <v>83.13000000000001</v>
      </c>
      <c r="S15" s="209">
        <f t="shared" si="10"/>
        <v>-30679</v>
      </c>
      <c r="T15" s="209"/>
      <c r="U15" s="201">
        <f t="shared" si="14"/>
        <v>-68.999999999999773</v>
      </c>
      <c r="V15" s="201"/>
      <c r="W15" s="108"/>
      <c r="X15" s="108" t="s">
        <v>120</v>
      </c>
      <c r="Y15" s="108" t="s">
        <v>121</v>
      </c>
      <c r="Z15" s="64" t="s">
        <v>122</v>
      </c>
      <c r="AA15" s="60" t="s">
        <v>118</v>
      </c>
      <c r="AB15" s="60" t="s">
        <v>123</v>
      </c>
      <c r="AC15" s="63" t="s">
        <v>44</v>
      </c>
      <c r="AE15" s="63">
        <f t="shared" si="2"/>
        <v>83.84</v>
      </c>
      <c r="AF15" s="63" t="e">
        <f t="shared" si="16"/>
        <v>#REF!</v>
      </c>
      <c r="AG15" s="63" t="e">
        <f>#REF!-#REF!</f>
        <v>#REF!</v>
      </c>
      <c r="AH15" s="63">
        <f t="shared" si="3"/>
        <v>0.70999999999999375</v>
      </c>
      <c r="AI15" s="65" t="str">
        <f t="shared" si="4"/>
        <v>-</v>
      </c>
      <c r="AJ15" s="63" t="e">
        <f t="shared" si="5"/>
        <v>#REF!</v>
      </c>
      <c r="AK15" s="63" t="e">
        <f t="shared" si="6"/>
        <v>#REF!</v>
      </c>
      <c r="AL15" s="63" t="e">
        <f t="shared" si="12"/>
        <v>#REF!</v>
      </c>
      <c r="AM15" s="63" t="e">
        <f t="shared" si="7"/>
        <v>#REF!</v>
      </c>
      <c r="AN15" s="63" t="e">
        <f t="shared" si="7"/>
        <v>#REF!</v>
      </c>
      <c r="AO15" s="63" t="e">
        <f t="shared" si="7"/>
        <v>#REF!</v>
      </c>
      <c r="AP15" s="63" t="e">
        <f t="shared" si="7"/>
        <v>#REF!</v>
      </c>
      <c r="AQ15" s="63" t="e">
        <f t="shared" si="7"/>
        <v>#REF!</v>
      </c>
      <c r="AR15" s="63" t="e">
        <f t="shared" si="7"/>
        <v>#REF!</v>
      </c>
      <c r="AS15" s="63" t="e">
        <f t="shared" si="7"/>
        <v>#REF!</v>
      </c>
    </row>
    <row r="16" spans="2:45" s="63" customFormat="1" ht="15.75" customHeight="1">
      <c r="B16" s="123">
        <v>8</v>
      </c>
      <c r="C16" s="195">
        <f t="shared" si="8"/>
        <v>966395</v>
      </c>
      <c r="D16" s="195"/>
      <c r="E16" s="100"/>
      <c r="F16" s="100" t="s">
        <v>124</v>
      </c>
      <c r="G16" s="123" t="s">
        <v>34</v>
      </c>
      <c r="H16" s="197">
        <v>82.01</v>
      </c>
      <c r="I16" s="197"/>
      <c r="J16" s="121">
        <v>81.540000000000006</v>
      </c>
      <c r="K16" s="121">
        <f t="shared" si="13"/>
        <v>46.999999999999886</v>
      </c>
      <c r="L16" s="198">
        <f t="shared" si="1"/>
        <v>28991.85</v>
      </c>
      <c r="M16" s="198"/>
      <c r="N16" s="61">
        <f t="shared" si="9"/>
        <v>0.49</v>
      </c>
      <c r="O16" s="100"/>
      <c r="P16" s="25" t="s">
        <v>107</v>
      </c>
      <c r="Q16" s="54">
        <v>81.540000000000006</v>
      </c>
      <c r="R16" s="121">
        <f t="shared" si="15"/>
        <v>81.52000000000001</v>
      </c>
      <c r="S16" s="209">
        <f t="shared" si="10"/>
        <v>-29641</v>
      </c>
      <c r="T16" s="209"/>
      <c r="U16" s="201">
        <f t="shared" si="14"/>
        <v>-46.999999999999886</v>
      </c>
      <c r="V16" s="201"/>
      <c r="W16" s="108"/>
      <c r="X16" s="108" t="s">
        <v>118</v>
      </c>
      <c r="Y16" s="108" t="s">
        <v>118</v>
      </c>
      <c r="Z16" s="64" t="s">
        <v>118</v>
      </c>
      <c r="AA16" s="60" t="s">
        <v>118</v>
      </c>
      <c r="AB16" s="60" t="s">
        <v>118</v>
      </c>
      <c r="AC16" s="63" t="s">
        <v>44</v>
      </c>
      <c r="AE16" s="63">
        <f t="shared" si="2"/>
        <v>82.01</v>
      </c>
      <c r="AF16" s="63" t="e">
        <f t="shared" si="16"/>
        <v>#REF!</v>
      </c>
      <c r="AG16" s="63" t="e">
        <f>#REF!-#REF!</f>
        <v>#REF!</v>
      </c>
      <c r="AH16" s="63">
        <f t="shared" si="3"/>
        <v>0.48999999999999488</v>
      </c>
      <c r="AI16" s="65" t="str">
        <f t="shared" si="4"/>
        <v>-</v>
      </c>
      <c r="AJ16" s="63" t="e">
        <f t="shared" si="5"/>
        <v>#REF!</v>
      </c>
      <c r="AK16" s="63" t="e">
        <f t="shared" si="6"/>
        <v>#REF!</v>
      </c>
      <c r="AL16" s="63" t="e">
        <f t="shared" si="12"/>
        <v>#REF!</v>
      </c>
      <c r="AM16" s="63" t="e">
        <f t="shared" si="7"/>
        <v>#REF!</v>
      </c>
      <c r="AN16" s="63" t="e">
        <f t="shared" si="7"/>
        <v>#REF!</v>
      </c>
      <c r="AO16" s="63" t="e">
        <f t="shared" si="7"/>
        <v>#REF!</v>
      </c>
      <c r="AP16" s="63" t="e">
        <f t="shared" si="7"/>
        <v>#REF!</v>
      </c>
      <c r="AQ16" s="63" t="e">
        <f t="shared" si="7"/>
        <v>#REF!</v>
      </c>
      <c r="AR16" s="63" t="e">
        <f t="shared" si="7"/>
        <v>#REF!</v>
      </c>
      <c r="AS16" s="63" t="e">
        <f t="shared" si="7"/>
        <v>#REF!</v>
      </c>
    </row>
    <row r="17" spans="2:45" s="63" customFormat="1" ht="15.75" customHeight="1">
      <c r="B17" s="123">
        <v>9</v>
      </c>
      <c r="C17" s="195">
        <f t="shared" si="8"/>
        <v>936754</v>
      </c>
      <c r="D17" s="195"/>
      <c r="E17" s="100"/>
      <c r="F17" s="100" t="s">
        <v>125</v>
      </c>
      <c r="G17" s="123" t="s">
        <v>34</v>
      </c>
      <c r="H17" s="197">
        <v>81.84</v>
      </c>
      <c r="I17" s="197"/>
      <c r="J17" s="121">
        <v>81.36</v>
      </c>
      <c r="K17" s="121">
        <f t="shared" si="13"/>
        <v>48.000000000000398</v>
      </c>
      <c r="L17" s="198">
        <f t="shared" si="1"/>
        <v>28102.62</v>
      </c>
      <c r="M17" s="198"/>
      <c r="N17" s="61">
        <f t="shared" si="9"/>
        <v>0.47</v>
      </c>
      <c r="O17" s="100"/>
      <c r="P17" s="25" t="s">
        <v>107</v>
      </c>
      <c r="Q17" s="53"/>
      <c r="R17" s="121">
        <v>81.36</v>
      </c>
      <c r="S17" s="209">
        <f t="shared" si="10"/>
        <v>-27851</v>
      </c>
      <c r="T17" s="209"/>
      <c r="U17" s="201">
        <f t="shared" si="14"/>
        <v>-48.000000000000398</v>
      </c>
      <c r="V17" s="201"/>
      <c r="W17" s="108"/>
      <c r="X17" s="108" t="s">
        <v>118</v>
      </c>
      <c r="Y17" s="108" t="s">
        <v>118</v>
      </c>
      <c r="Z17" s="64" t="s">
        <v>118</v>
      </c>
      <c r="AA17" s="60" t="s">
        <v>126</v>
      </c>
      <c r="AB17" s="60" t="s">
        <v>127</v>
      </c>
      <c r="AC17" s="63" t="s">
        <v>44</v>
      </c>
      <c r="AE17" s="63">
        <f t="shared" si="2"/>
        <v>81.84</v>
      </c>
      <c r="AF17" s="63" t="e">
        <f>ABS(AE17/AG17)</f>
        <v>#REF!</v>
      </c>
      <c r="AG17" s="63" t="e">
        <f>#REF!-#REF!</f>
        <v>#REF!</v>
      </c>
      <c r="AH17" s="63">
        <f t="shared" si="3"/>
        <v>0.48000000000000398</v>
      </c>
      <c r="AI17" s="65" t="str">
        <f t="shared" si="4"/>
        <v>-</v>
      </c>
      <c r="AJ17" s="63" t="e">
        <f t="shared" si="5"/>
        <v>#REF!</v>
      </c>
      <c r="AK17" s="63" t="e">
        <f t="shared" si="6"/>
        <v>#REF!</v>
      </c>
      <c r="AL17" s="63" t="e">
        <f t="shared" si="12"/>
        <v>#REF!</v>
      </c>
      <c r="AM17" s="63" t="e">
        <f t="shared" si="7"/>
        <v>#REF!</v>
      </c>
      <c r="AN17" s="63" t="e">
        <f t="shared" si="7"/>
        <v>#REF!</v>
      </c>
      <c r="AO17" s="63" t="e">
        <f t="shared" si="7"/>
        <v>#REF!</v>
      </c>
      <c r="AP17" s="63" t="e">
        <f t="shared" si="7"/>
        <v>#REF!</v>
      </c>
      <c r="AQ17" s="63" t="e">
        <f t="shared" si="7"/>
        <v>#REF!</v>
      </c>
      <c r="AR17" s="63" t="e">
        <f t="shared" si="7"/>
        <v>#REF!</v>
      </c>
      <c r="AS17" s="63" t="e">
        <f t="shared" si="7"/>
        <v>#REF!</v>
      </c>
    </row>
    <row r="18" spans="2:45" s="63" customFormat="1" ht="15.75" customHeight="1">
      <c r="B18" s="123">
        <v>10</v>
      </c>
      <c r="C18" s="195">
        <f t="shared" si="8"/>
        <v>908903</v>
      </c>
      <c r="D18" s="195"/>
      <c r="E18" s="100"/>
      <c r="F18" s="100" t="s">
        <v>128</v>
      </c>
      <c r="G18" s="123" t="s">
        <v>34</v>
      </c>
      <c r="H18" s="197">
        <v>82.22</v>
      </c>
      <c r="I18" s="197"/>
      <c r="J18" s="121">
        <v>81.73</v>
      </c>
      <c r="K18" s="121">
        <f t="shared" si="13"/>
        <v>48.999999999999488</v>
      </c>
      <c r="L18" s="198">
        <f t="shared" si="1"/>
        <v>27267.09</v>
      </c>
      <c r="M18" s="198"/>
      <c r="N18" s="61">
        <f t="shared" si="9"/>
        <v>0.45</v>
      </c>
      <c r="O18" s="100"/>
      <c r="P18" s="25" t="s">
        <v>107</v>
      </c>
      <c r="Q18" s="53"/>
      <c r="R18" s="121">
        <v>82.596999999999994</v>
      </c>
      <c r="S18" s="209">
        <f t="shared" si="10"/>
        <v>20944</v>
      </c>
      <c r="T18" s="209"/>
      <c r="U18" s="201">
        <f t="shared" si="14"/>
        <v>37.699999999999534</v>
      </c>
      <c r="V18" s="201"/>
      <c r="W18" s="108" t="s">
        <v>117</v>
      </c>
      <c r="X18" s="108" t="s">
        <v>117</v>
      </c>
      <c r="Y18" s="108" t="s">
        <v>118</v>
      </c>
      <c r="Z18" s="60" t="s">
        <v>117</v>
      </c>
      <c r="AA18" s="60" t="s">
        <v>117</v>
      </c>
      <c r="AB18" s="60" t="s">
        <v>117</v>
      </c>
      <c r="AC18" s="63" t="s">
        <v>44</v>
      </c>
      <c r="AE18" s="63">
        <f t="shared" si="2"/>
        <v>82.22</v>
      </c>
      <c r="AF18" s="63" t="e">
        <f t="shared" ref="AF18:AF24" si="17">ABS(AE18/AG18)</f>
        <v>#REF!</v>
      </c>
      <c r="AG18" s="63" t="e">
        <f>#REF!-#REF!</f>
        <v>#REF!</v>
      </c>
      <c r="AH18" s="63">
        <f t="shared" si="3"/>
        <v>0.37699999999999534</v>
      </c>
      <c r="AI18" s="65" t="e">
        <f t="shared" si="4"/>
        <v>#REF!</v>
      </c>
      <c r="AJ18" s="63" t="e">
        <f t="shared" si="5"/>
        <v>#REF!</v>
      </c>
      <c r="AK18" s="63" t="e">
        <f t="shared" si="6"/>
        <v>#REF!</v>
      </c>
      <c r="AL18" s="63" t="e">
        <f t="shared" si="12"/>
        <v>#REF!</v>
      </c>
      <c r="AM18" s="63" t="e">
        <f t="shared" si="7"/>
        <v>#REF!</v>
      </c>
      <c r="AN18" s="63" t="e">
        <f t="shared" si="7"/>
        <v>#REF!</v>
      </c>
      <c r="AO18" s="63" t="e">
        <f t="shared" si="7"/>
        <v>#REF!</v>
      </c>
      <c r="AP18" s="63" t="e">
        <f t="shared" si="7"/>
        <v>#REF!</v>
      </c>
      <c r="AQ18" s="63" t="e">
        <f t="shared" si="7"/>
        <v>#REF!</v>
      </c>
      <c r="AR18" s="63" t="e">
        <f t="shared" si="7"/>
        <v>#REF!</v>
      </c>
      <c r="AS18" s="63" t="e">
        <f t="shared" si="7"/>
        <v>#REF!</v>
      </c>
    </row>
    <row r="19" spans="2:45" s="142" customFormat="1" ht="15.75" customHeight="1">
      <c r="B19" s="135">
        <v>11</v>
      </c>
      <c r="C19" s="211">
        <f t="shared" si="8"/>
        <v>929847</v>
      </c>
      <c r="D19" s="211"/>
      <c r="E19" s="136"/>
      <c r="F19" s="136" t="s">
        <v>129</v>
      </c>
      <c r="G19" s="135" t="s">
        <v>33</v>
      </c>
      <c r="H19" s="212">
        <v>84.59</v>
      </c>
      <c r="I19" s="212"/>
      <c r="J19" s="135"/>
      <c r="K19" s="135">
        <f t="shared" si="13"/>
        <v>8459</v>
      </c>
      <c r="L19" s="211">
        <f t="shared" si="1"/>
        <v>27895.41</v>
      </c>
      <c r="M19" s="211"/>
      <c r="N19" s="138">
        <f t="shared" si="9"/>
        <v>0</v>
      </c>
      <c r="O19" s="136"/>
      <c r="P19" s="137" t="s">
        <v>107</v>
      </c>
      <c r="Q19" s="145"/>
      <c r="R19" s="135">
        <v>84.028000000000006</v>
      </c>
      <c r="S19" s="213">
        <f t="shared" si="10"/>
        <v>0</v>
      </c>
      <c r="T19" s="213"/>
      <c r="U19" s="214">
        <f t="shared" si="14"/>
        <v>56.199999999999761</v>
      </c>
      <c r="V19" s="214"/>
      <c r="W19" s="140" t="s">
        <v>117</v>
      </c>
      <c r="X19" s="140" t="s">
        <v>123</v>
      </c>
      <c r="Y19" s="140" t="s">
        <v>118</v>
      </c>
      <c r="Z19" s="141" t="s">
        <v>117</v>
      </c>
      <c r="AA19" s="146" t="s">
        <v>118</v>
      </c>
      <c r="AB19" s="147" t="s">
        <v>118</v>
      </c>
      <c r="AC19" s="142" t="s">
        <v>45</v>
      </c>
      <c r="AE19" s="142">
        <f t="shared" si="2"/>
        <v>84.59</v>
      </c>
      <c r="AF19" s="142" t="e">
        <f t="shared" si="17"/>
        <v>#REF!</v>
      </c>
      <c r="AG19" s="142" t="e">
        <f>#REF!-#REF!</f>
        <v>#REF!</v>
      </c>
      <c r="AH19" s="142">
        <f t="shared" si="3"/>
        <v>0.56199999999999761</v>
      </c>
      <c r="AI19" s="143" t="e">
        <f t="shared" si="4"/>
        <v>#REF!</v>
      </c>
      <c r="AJ19" s="142" t="e">
        <f t="shared" si="5"/>
        <v>#REF!</v>
      </c>
      <c r="AK19" s="142" t="e">
        <f t="shared" si="6"/>
        <v>#REF!</v>
      </c>
      <c r="AL19" s="142" t="e">
        <f t="shared" si="12"/>
        <v>#REF!</v>
      </c>
      <c r="AM19" s="142" t="e">
        <f t="shared" si="7"/>
        <v>#REF!</v>
      </c>
      <c r="AN19" s="142" t="e">
        <f t="shared" si="7"/>
        <v>#REF!</v>
      </c>
      <c r="AO19" s="142" t="e">
        <f t="shared" si="7"/>
        <v>#REF!</v>
      </c>
      <c r="AP19" s="142" t="e">
        <f t="shared" si="7"/>
        <v>#REF!</v>
      </c>
      <c r="AQ19" s="142" t="e">
        <f t="shared" si="7"/>
        <v>#REF!</v>
      </c>
      <c r="AR19" s="142" t="e">
        <f t="shared" si="7"/>
        <v>#REF!</v>
      </c>
      <c r="AS19" s="142" t="e">
        <f t="shared" si="7"/>
        <v>#REF!</v>
      </c>
    </row>
    <row r="20" spans="2:45" s="142" customFormat="1" ht="15.75" customHeight="1">
      <c r="B20" s="135">
        <v>12</v>
      </c>
      <c r="C20" s="211">
        <f t="shared" si="8"/>
        <v>929847</v>
      </c>
      <c r="D20" s="211"/>
      <c r="E20" s="136"/>
      <c r="F20" s="136" t="s">
        <v>131</v>
      </c>
      <c r="G20" s="135" t="s">
        <v>34</v>
      </c>
      <c r="H20" s="212">
        <v>80.91</v>
      </c>
      <c r="I20" s="212"/>
      <c r="J20" s="135"/>
      <c r="K20" s="135">
        <f t="shared" si="13"/>
        <v>8091</v>
      </c>
      <c r="L20" s="211">
        <f t="shared" si="1"/>
        <v>27895.41</v>
      </c>
      <c r="M20" s="211"/>
      <c r="N20" s="138">
        <f t="shared" si="9"/>
        <v>0</v>
      </c>
      <c r="O20" s="136"/>
      <c r="P20" s="137" t="s">
        <v>107</v>
      </c>
      <c r="Q20" s="145"/>
      <c r="R20" s="135">
        <v>81.736999999999995</v>
      </c>
      <c r="S20" s="213">
        <f t="shared" si="10"/>
        <v>0</v>
      </c>
      <c r="T20" s="213"/>
      <c r="U20" s="214">
        <f t="shared" si="14"/>
        <v>82.699999999999818</v>
      </c>
      <c r="V20" s="214"/>
      <c r="W20" s="140" t="s">
        <v>117</v>
      </c>
      <c r="X20" s="140" t="s">
        <v>104</v>
      </c>
      <c r="Y20" s="140" t="s">
        <v>44</v>
      </c>
      <c r="Z20" s="141" t="s">
        <v>44</v>
      </c>
      <c r="AA20" s="140" t="s">
        <v>44</v>
      </c>
      <c r="AB20" s="140" t="s">
        <v>44</v>
      </c>
      <c r="AC20" s="142" t="s">
        <v>45</v>
      </c>
      <c r="AE20" s="142">
        <f t="shared" si="2"/>
        <v>80.91</v>
      </c>
      <c r="AF20" s="142" t="e">
        <f t="shared" si="17"/>
        <v>#REF!</v>
      </c>
      <c r="AG20" s="142" t="e">
        <f>#REF!-#REF!</f>
        <v>#REF!</v>
      </c>
      <c r="AH20" s="142">
        <f t="shared" si="3"/>
        <v>0.82699999999999818</v>
      </c>
      <c r="AI20" s="143" t="e">
        <f t="shared" si="4"/>
        <v>#REF!</v>
      </c>
      <c r="AJ20" s="142" t="e">
        <f t="shared" si="5"/>
        <v>#REF!</v>
      </c>
      <c r="AK20" s="142" t="e">
        <f t="shared" si="6"/>
        <v>#REF!</v>
      </c>
      <c r="AL20" s="142" t="e">
        <f t="shared" si="12"/>
        <v>#REF!</v>
      </c>
      <c r="AM20" s="142" t="e">
        <f t="shared" si="7"/>
        <v>#REF!</v>
      </c>
      <c r="AN20" s="142" t="e">
        <f t="shared" si="7"/>
        <v>#REF!</v>
      </c>
      <c r="AO20" s="142" t="e">
        <f t="shared" si="7"/>
        <v>#REF!</v>
      </c>
      <c r="AP20" s="142" t="e">
        <f t="shared" si="7"/>
        <v>#REF!</v>
      </c>
      <c r="AQ20" s="142" t="e">
        <f t="shared" si="7"/>
        <v>#REF!</v>
      </c>
      <c r="AR20" s="142" t="e">
        <f t="shared" si="7"/>
        <v>#REF!</v>
      </c>
      <c r="AS20" s="142" t="e">
        <f t="shared" si="7"/>
        <v>#REF!</v>
      </c>
    </row>
    <row r="21" spans="2:45" s="142" customFormat="1" ht="15.75" customHeight="1">
      <c r="B21" s="135">
        <v>13</v>
      </c>
      <c r="C21" s="211">
        <f t="shared" si="8"/>
        <v>929847</v>
      </c>
      <c r="D21" s="211"/>
      <c r="E21" s="136"/>
      <c r="F21" s="136" t="s">
        <v>132</v>
      </c>
      <c r="G21" s="135" t="s">
        <v>34</v>
      </c>
      <c r="H21" s="212">
        <v>80.277000000000001</v>
      </c>
      <c r="I21" s="212"/>
      <c r="J21" s="135"/>
      <c r="K21" s="135">
        <f t="shared" si="13"/>
        <v>8027.7</v>
      </c>
      <c r="L21" s="211">
        <f t="shared" si="1"/>
        <v>27895.41</v>
      </c>
      <c r="M21" s="211"/>
      <c r="N21" s="138">
        <f t="shared" si="9"/>
        <v>0</v>
      </c>
      <c r="O21" s="136"/>
      <c r="P21" s="137" t="s">
        <v>107</v>
      </c>
      <c r="Q21" s="145"/>
      <c r="R21" s="135">
        <v>80.637</v>
      </c>
      <c r="S21" s="213">
        <f t="shared" si="10"/>
        <v>0</v>
      </c>
      <c r="T21" s="213"/>
      <c r="U21" s="214">
        <f t="shared" si="14"/>
        <v>35.999999999999943</v>
      </c>
      <c r="V21" s="214"/>
      <c r="W21" s="140" t="s">
        <v>117</v>
      </c>
      <c r="X21" s="140" t="s">
        <v>104</v>
      </c>
      <c r="Y21" s="140" t="s">
        <v>44</v>
      </c>
      <c r="Z21" s="141" t="s">
        <v>117</v>
      </c>
      <c r="AA21" s="140" t="s">
        <v>44</v>
      </c>
      <c r="AB21" s="140" t="s">
        <v>44</v>
      </c>
      <c r="AC21" s="142" t="s">
        <v>45</v>
      </c>
      <c r="AE21" s="142">
        <f t="shared" si="2"/>
        <v>80.277000000000001</v>
      </c>
      <c r="AF21" s="142" t="e">
        <f t="shared" si="17"/>
        <v>#REF!</v>
      </c>
      <c r="AG21" s="142" t="e">
        <f>#REF!-#REF!</f>
        <v>#REF!</v>
      </c>
      <c r="AH21" s="142">
        <f t="shared" si="3"/>
        <v>0.35999999999999943</v>
      </c>
      <c r="AI21" s="143" t="e">
        <f t="shared" si="4"/>
        <v>#REF!</v>
      </c>
      <c r="AJ21" s="142" t="e">
        <f t="shared" si="5"/>
        <v>#REF!</v>
      </c>
      <c r="AK21" s="142" t="e">
        <f t="shared" si="6"/>
        <v>#REF!</v>
      </c>
      <c r="AL21" s="142" t="e">
        <f t="shared" si="12"/>
        <v>#REF!</v>
      </c>
      <c r="AM21" s="142" t="e">
        <f t="shared" si="7"/>
        <v>#REF!</v>
      </c>
      <c r="AN21" s="142" t="e">
        <f t="shared" si="7"/>
        <v>#REF!</v>
      </c>
      <c r="AO21" s="142" t="e">
        <f t="shared" si="7"/>
        <v>#REF!</v>
      </c>
      <c r="AP21" s="142" t="e">
        <f t="shared" si="7"/>
        <v>#REF!</v>
      </c>
      <c r="AQ21" s="142" t="e">
        <f t="shared" si="7"/>
        <v>#REF!</v>
      </c>
      <c r="AR21" s="142" t="e">
        <f t="shared" si="7"/>
        <v>#REF!</v>
      </c>
      <c r="AS21" s="142" t="e">
        <f t="shared" si="7"/>
        <v>#REF!</v>
      </c>
    </row>
    <row r="22" spans="2:45" s="142" customFormat="1" ht="15.75" customHeight="1">
      <c r="B22" s="135">
        <v>14</v>
      </c>
      <c r="C22" s="211">
        <f t="shared" si="8"/>
        <v>929847</v>
      </c>
      <c r="D22" s="211"/>
      <c r="E22" s="136"/>
      <c r="F22" s="136" t="s">
        <v>133</v>
      </c>
      <c r="G22" s="135" t="s">
        <v>34</v>
      </c>
      <c r="H22" s="212">
        <v>80.325000000000003</v>
      </c>
      <c r="I22" s="212"/>
      <c r="J22" s="135"/>
      <c r="K22" s="135">
        <f t="shared" si="13"/>
        <v>8032.5</v>
      </c>
      <c r="L22" s="211">
        <f t="shared" si="1"/>
        <v>27895.41</v>
      </c>
      <c r="M22" s="211"/>
      <c r="N22" s="138">
        <f t="shared" si="9"/>
        <v>0</v>
      </c>
      <c r="O22" s="136"/>
      <c r="P22" s="137" t="s">
        <v>107</v>
      </c>
      <c r="Q22" s="145"/>
      <c r="R22" s="135">
        <v>80.513000000000005</v>
      </c>
      <c r="S22" s="213">
        <f t="shared" si="10"/>
        <v>0</v>
      </c>
      <c r="T22" s="213"/>
      <c r="U22" s="214">
        <f t="shared" si="14"/>
        <v>18.800000000000239</v>
      </c>
      <c r="V22" s="214"/>
      <c r="W22" s="140" t="s">
        <v>117</v>
      </c>
      <c r="X22" s="140" t="s">
        <v>134</v>
      </c>
      <c r="Y22" s="140" t="s">
        <v>44</v>
      </c>
      <c r="Z22" s="141" t="s">
        <v>44</v>
      </c>
      <c r="AA22" s="140" t="s">
        <v>44</v>
      </c>
      <c r="AB22" s="140" t="s">
        <v>44</v>
      </c>
      <c r="AC22" s="142" t="s">
        <v>45</v>
      </c>
      <c r="AE22" s="142">
        <f t="shared" si="2"/>
        <v>80.325000000000003</v>
      </c>
      <c r="AF22" s="142" t="e">
        <f t="shared" si="17"/>
        <v>#REF!</v>
      </c>
      <c r="AG22" s="142" t="e">
        <f>#REF!-#REF!</f>
        <v>#REF!</v>
      </c>
      <c r="AH22" s="142">
        <f t="shared" si="3"/>
        <v>0.18800000000000239</v>
      </c>
      <c r="AI22" s="143" t="e">
        <f t="shared" si="4"/>
        <v>#REF!</v>
      </c>
      <c r="AJ22" s="142" t="e">
        <f t="shared" si="5"/>
        <v>#REF!</v>
      </c>
      <c r="AK22" s="142" t="e">
        <f t="shared" si="6"/>
        <v>#REF!</v>
      </c>
      <c r="AL22" s="142" t="e">
        <f t="shared" si="12"/>
        <v>#REF!</v>
      </c>
      <c r="AM22" s="142" t="e">
        <f t="shared" si="7"/>
        <v>#REF!</v>
      </c>
      <c r="AN22" s="142" t="e">
        <f t="shared" si="7"/>
        <v>#REF!</v>
      </c>
      <c r="AO22" s="142" t="e">
        <f t="shared" si="7"/>
        <v>#REF!</v>
      </c>
      <c r="AP22" s="142" t="e">
        <f t="shared" si="7"/>
        <v>#REF!</v>
      </c>
      <c r="AQ22" s="142" t="e">
        <f t="shared" si="7"/>
        <v>#REF!</v>
      </c>
      <c r="AR22" s="142" t="e">
        <f t="shared" si="7"/>
        <v>#REF!</v>
      </c>
      <c r="AS22" s="142" t="e">
        <f t="shared" si="7"/>
        <v>#REF!</v>
      </c>
    </row>
    <row r="23" spans="2:45" ht="15.75" customHeight="1">
      <c r="B23" s="123">
        <v>15</v>
      </c>
      <c r="C23" s="195">
        <f t="shared" si="8"/>
        <v>929847</v>
      </c>
      <c r="D23" s="195"/>
      <c r="E23" s="100"/>
      <c r="F23" s="100" t="s">
        <v>135</v>
      </c>
      <c r="G23" s="123" t="s">
        <v>33</v>
      </c>
      <c r="H23" s="197">
        <v>80.936000000000007</v>
      </c>
      <c r="I23" s="197"/>
      <c r="J23" s="121">
        <v>81.257999999999996</v>
      </c>
      <c r="K23" s="121">
        <f t="shared" si="13"/>
        <v>32.199999999998852</v>
      </c>
      <c r="L23" s="198">
        <f t="shared" si="1"/>
        <v>27895.41</v>
      </c>
      <c r="M23" s="198"/>
      <c r="N23" s="61">
        <f t="shared" si="9"/>
        <v>0.7</v>
      </c>
      <c r="O23" s="100"/>
      <c r="P23" s="25" t="s">
        <v>107</v>
      </c>
      <c r="Q23" s="55"/>
      <c r="R23" s="121">
        <v>80.736000000000004</v>
      </c>
      <c r="S23" s="209">
        <f t="shared" si="10"/>
        <v>17283</v>
      </c>
      <c r="T23" s="209"/>
      <c r="U23" s="201">
        <f t="shared" si="14"/>
        <v>20.000000000000284</v>
      </c>
      <c r="V23" s="201"/>
      <c r="W23" s="108" t="s">
        <v>118</v>
      </c>
      <c r="X23" s="108" t="s">
        <v>118</v>
      </c>
      <c r="Y23" s="108" t="s">
        <v>118</v>
      </c>
      <c r="Z23" s="1" t="s">
        <v>118</v>
      </c>
      <c r="AA23" s="108" t="s">
        <v>117</v>
      </c>
      <c r="AB23" s="108" t="s">
        <v>118</v>
      </c>
      <c r="AC23" s="63" t="s">
        <v>44</v>
      </c>
      <c r="AD23" s="63"/>
      <c r="AE23" s="122">
        <f t="shared" si="2"/>
        <v>80.936000000000007</v>
      </c>
      <c r="AF23" s="63" t="e">
        <f t="shared" si="17"/>
        <v>#REF!</v>
      </c>
      <c r="AG23" s="122" t="e">
        <f>#REF!-#REF!</f>
        <v>#REF!</v>
      </c>
      <c r="AH23" s="122">
        <f t="shared" si="3"/>
        <v>0.20000000000000284</v>
      </c>
      <c r="AI23" s="59" t="e">
        <f t="shared" si="4"/>
        <v>#REF!</v>
      </c>
      <c r="AJ23" s="63" t="e">
        <f t="shared" si="5"/>
        <v>#REF!</v>
      </c>
      <c r="AK23" s="63" t="e">
        <f t="shared" si="6"/>
        <v>#REF!</v>
      </c>
      <c r="AL23" s="63" t="e">
        <f t="shared" si="12"/>
        <v>#REF!</v>
      </c>
      <c r="AM23" s="63" t="e">
        <f t="shared" si="7"/>
        <v>#REF!</v>
      </c>
      <c r="AN23" s="63" t="e">
        <f t="shared" si="7"/>
        <v>#REF!</v>
      </c>
      <c r="AO23" s="63" t="e">
        <f t="shared" si="7"/>
        <v>#REF!</v>
      </c>
      <c r="AP23" s="63" t="e">
        <f t="shared" si="7"/>
        <v>#REF!</v>
      </c>
      <c r="AQ23" s="63" t="e">
        <f t="shared" si="7"/>
        <v>#REF!</v>
      </c>
      <c r="AR23" s="63" t="e">
        <f t="shared" si="7"/>
        <v>#REF!</v>
      </c>
      <c r="AS23" s="63" t="e">
        <f t="shared" si="7"/>
        <v>#REF!</v>
      </c>
    </row>
    <row r="24" spans="2:45" ht="15.75" customHeight="1">
      <c r="B24" s="123">
        <v>16</v>
      </c>
      <c r="C24" s="195">
        <f t="shared" si="8"/>
        <v>947130</v>
      </c>
      <c r="D24" s="195"/>
      <c r="E24" s="100"/>
      <c r="F24" s="100" t="s">
        <v>136</v>
      </c>
      <c r="G24" s="123" t="s">
        <v>34</v>
      </c>
      <c r="H24" s="197">
        <v>79.263999999999996</v>
      </c>
      <c r="I24" s="197"/>
      <c r="J24" s="103">
        <v>78.462999999999994</v>
      </c>
      <c r="K24" s="121">
        <f t="shared" si="13"/>
        <v>80.100000000000193</v>
      </c>
      <c r="L24" s="198">
        <f t="shared" si="1"/>
        <v>28413.899999999998</v>
      </c>
      <c r="M24" s="198"/>
      <c r="N24" s="61">
        <f t="shared" si="9"/>
        <v>0.28000000000000003</v>
      </c>
      <c r="O24" s="100"/>
      <c r="P24" s="25" t="s">
        <v>107</v>
      </c>
      <c r="Q24" s="55"/>
      <c r="R24" s="121">
        <v>78.462999999999994</v>
      </c>
      <c r="S24" s="209">
        <f t="shared" si="10"/>
        <v>-27688</v>
      </c>
      <c r="T24" s="209"/>
      <c r="U24" s="201">
        <f t="shared" si="14"/>
        <v>-80.100000000000193</v>
      </c>
      <c r="V24" s="201"/>
      <c r="W24" s="108" t="s">
        <v>137</v>
      </c>
      <c r="X24" s="108" t="s">
        <v>118</v>
      </c>
      <c r="Y24" s="108" t="s">
        <v>118</v>
      </c>
      <c r="Z24" s="1" t="s">
        <v>103</v>
      </c>
      <c r="AA24" s="108" t="s">
        <v>118</v>
      </c>
      <c r="AB24" s="108" t="s">
        <v>118</v>
      </c>
      <c r="AC24" s="63" t="s">
        <v>44</v>
      </c>
      <c r="AD24" s="63"/>
      <c r="AE24" s="122">
        <f t="shared" si="2"/>
        <v>79.263999999999996</v>
      </c>
      <c r="AF24" s="63" t="e">
        <f t="shared" si="17"/>
        <v>#REF!</v>
      </c>
      <c r="AG24" s="122" t="e">
        <f>#REF!-#REF!</f>
        <v>#REF!</v>
      </c>
      <c r="AH24" s="122">
        <f t="shared" si="3"/>
        <v>0.80100000000000193</v>
      </c>
      <c r="AI24" s="59" t="str">
        <f t="shared" si="4"/>
        <v>-</v>
      </c>
      <c r="AJ24" s="63" t="e">
        <f t="shared" si="5"/>
        <v>#REF!</v>
      </c>
      <c r="AK24" s="63" t="e">
        <f t="shared" si="6"/>
        <v>#REF!</v>
      </c>
      <c r="AL24" s="63" t="e">
        <f t="shared" si="12"/>
        <v>#REF!</v>
      </c>
      <c r="AM24" s="63" t="e">
        <f t="shared" si="7"/>
        <v>#REF!</v>
      </c>
      <c r="AN24" s="63" t="e">
        <f t="shared" si="7"/>
        <v>#REF!</v>
      </c>
      <c r="AO24" s="63" t="e">
        <f t="shared" si="7"/>
        <v>#REF!</v>
      </c>
      <c r="AP24" s="63" t="e">
        <f t="shared" si="7"/>
        <v>#REF!</v>
      </c>
      <c r="AQ24" s="63" t="e">
        <f t="shared" si="7"/>
        <v>#REF!</v>
      </c>
      <c r="AR24" s="63" t="e">
        <f t="shared" si="7"/>
        <v>#REF!</v>
      </c>
      <c r="AS24" s="63" t="e">
        <f t="shared" si="7"/>
        <v>#REF!</v>
      </c>
    </row>
    <row r="25" spans="2:45" ht="15.75" customHeight="1">
      <c r="B25" s="123">
        <v>17</v>
      </c>
      <c r="C25" s="195">
        <f t="shared" si="8"/>
        <v>919442</v>
      </c>
      <c r="D25" s="195"/>
      <c r="E25" s="100"/>
      <c r="F25" s="100" t="s">
        <v>139</v>
      </c>
      <c r="G25" s="123" t="s">
        <v>34</v>
      </c>
      <c r="H25" s="197">
        <v>77.010999999999996</v>
      </c>
      <c r="I25" s="197"/>
      <c r="J25" s="121">
        <v>76.302999999999997</v>
      </c>
      <c r="K25" s="121">
        <f t="shared" si="13"/>
        <v>70.799999999999841</v>
      </c>
      <c r="L25" s="198">
        <f t="shared" si="1"/>
        <v>27583.26</v>
      </c>
      <c r="M25" s="198"/>
      <c r="N25" s="61">
        <f t="shared" si="9"/>
        <v>0.31</v>
      </c>
      <c r="O25" s="100"/>
      <c r="P25" s="25" t="s">
        <v>107</v>
      </c>
      <c r="Q25" s="55"/>
      <c r="R25" s="121">
        <v>76.302999999999997</v>
      </c>
      <c r="S25" s="209">
        <f t="shared" si="10"/>
        <v>-27096</v>
      </c>
      <c r="T25" s="209"/>
      <c r="U25" s="201">
        <f t="shared" si="14"/>
        <v>-70.799999999999841</v>
      </c>
      <c r="V25" s="201"/>
      <c r="W25" s="108" t="s">
        <v>140</v>
      </c>
      <c r="X25" s="108" t="s">
        <v>118</v>
      </c>
      <c r="Y25" s="108" t="s">
        <v>118</v>
      </c>
      <c r="Z25" s="1" t="s">
        <v>96</v>
      </c>
      <c r="AA25" s="108" t="s">
        <v>154</v>
      </c>
      <c r="AB25" s="108" t="s">
        <v>118</v>
      </c>
      <c r="AC25" s="63" t="s">
        <v>44</v>
      </c>
      <c r="AD25" s="63"/>
      <c r="AE25" s="122">
        <f t="shared" si="2"/>
        <v>77.010999999999996</v>
      </c>
      <c r="AF25" s="63" t="e">
        <f>ABS(AE25/AG25)</f>
        <v>#REF!</v>
      </c>
      <c r="AG25" s="122" t="e">
        <f>#REF!-#REF!</f>
        <v>#REF!</v>
      </c>
      <c r="AH25" s="122">
        <f t="shared" si="3"/>
        <v>0.70799999999999841</v>
      </c>
      <c r="AI25" s="59" t="str">
        <f t="shared" si="4"/>
        <v>-</v>
      </c>
      <c r="AJ25" s="63" t="e">
        <f t="shared" si="5"/>
        <v>#REF!</v>
      </c>
      <c r="AK25" s="63" t="e">
        <f t="shared" si="6"/>
        <v>#REF!</v>
      </c>
      <c r="AL25" s="63" t="e">
        <f t="shared" si="12"/>
        <v>#REF!</v>
      </c>
      <c r="AM25" s="63" t="e">
        <f t="shared" ref="AM25:AS40" si="18">IF($AF25&gt;=AM$8,$L25*AM$8,$S25*1)</f>
        <v>#REF!</v>
      </c>
      <c r="AN25" s="63" t="e">
        <f t="shared" si="18"/>
        <v>#REF!</v>
      </c>
      <c r="AO25" s="63" t="e">
        <f t="shared" si="18"/>
        <v>#REF!</v>
      </c>
      <c r="AP25" s="63" t="e">
        <f t="shared" si="18"/>
        <v>#REF!</v>
      </c>
      <c r="AQ25" s="63" t="e">
        <f t="shared" si="18"/>
        <v>#REF!</v>
      </c>
      <c r="AR25" s="63" t="e">
        <f t="shared" si="18"/>
        <v>#REF!</v>
      </c>
      <c r="AS25" s="63" t="e">
        <f t="shared" si="18"/>
        <v>#REF!</v>
      </c>
    </row>
    <row r="26" spans="2:45" s="142" customFormat="1" ht="15.75" customHeight="1">
      <c r="B26" s="135">
        <v>18</v>
      </c>
      <c r="C26" s="211">
        <f t="shared" si="8"/>
        <v>892346</v>
      </c>
      <c r="D26" s="211"/>
      <c r="E26" s="136"/>
      <c r="F26" s="136" t="s">
        <v>142</v>
      </c>
      <c r="G26" s="135" t="s">
        <v>34</v>
      </c>
      <c r="H26" s="212">
        <v>76.8</v>
      </c>
      <c r="I26" s="212"/>
      <c r="J26" s="135"/>
      <c r="K26" s="135">
        <f t="shared" si="13"/>
        <v>7680</v>
      </c>
      <c r="L26" s="211">
        <f t="shared" si="1"/>
        <v>26770.379999999997</v>
      </c>
      <c r="M26" s="211"/>
      <c r="N26" s="138">
        <f t="shared" si="9"/>
        <v>0</v>
      </c>
      <c r="O26" s="136"/>
      <c r="P26" s="137" t="s">
        <v>107</v>
      </c>
      <c r="Q26" s="145"/>
      <c r="R26" s="135">
        <v>77.28</v>
      </c>
      <c r="S26" s="213">
        <f t="shared" si="10"/>
        <v>0</v>
      </c>
      <c r="T26" s="213"/>
      <c r="U26" s="214">
        <f t="shared" si="14"/>
        <v>48.000000000000398</v>
      </c>
      <c r="V26" s="214"/>
      <c r="W26" s="140" t="s">
        <v>118</v>
      </c>
      <c r="X26" s="140" t="s">
        <v>118</v>
      </c>
      <c r="Y26" s="140" t="s">
        <v>118</v>
      </c>
      <c r="Z26" s="141" t="s">
        <v>117</v>
      </c>
      <c r="AA26" s="140" t="s">
        <v>118</v>
      </c>
      <c r="AB26" s="140" t="s">
        <v>143</v>
      </c>
      <c r="AC26" s="142" t="s">
        <v>45</v>
      </c>
      <c r="AE26" s="142">
        <f t="shared" si="2"/>
        <v>76.8</v>
      </c>
      <c r="AF26" s="142" t="e">
        <f t="shared" ref="AF26:AF28" si="19">ABS(AE26/AG26)</f>
        <v>#REF!</v>
      </c>
      <c r="AG26" s="142" t="e">
        <f>#REF!-#REF!</f>
        <v>#REF!</v>
      </c>
      <c r="AH26" s="142">
        <f t="shared" si="3"/>
        <v>0.48000000000000398</v>
      </c>
      <c r="AI26" s="143" t="e">
        <f t="shared" si="4"/>
        <v>#REF!</v>
      </c>
      <c r="AJ26" s="142" t="e">
        <f t="shared" si="5"/>
        <v>#REF!</v>
      </c>
      <c r="AK26" s="142" t="e">
        <f t="shared" si="6"/>
        <v>#REF!</v>
      </c>
      <c r="AL26" s="142" t="e">
        <f t="shared" si="12"/>
        <v>#REF!</v>
      </c>
      <c r="AM26" s="142" t="e">
        <f t="shared" si="18"/>
        <v>#REF!</v>
      </c>
      <c r="AN26" s="142" t="e">
        <f t="shared" si="18"/>
        <v>#REF!</v>
      </c>
      <c r="AO26" s="142" t="e">
        <f t="shared" si="18"/>
        <v>#REF!</v>
      </c>
      <c r="AP26" s="142" t="e">
        <f t="shared" si="18"/>
        <v>#REF!</v>
      </c>
      <c r="AQ26" s="142" t="e">
        <f t="shared" si="18"/>
        <v>#REF!</v>
      </c>
      <c r="AR26" s="142" t="e">
        <f t="shared" si="18"/>
        <v>#REF!</v>
      </c>
      <c r="AS26" s="142" t="e">
        <f t="shared" si="18"/>
        <v>#REF!</v>
      </c>
    </row>
    <row r="27" spans="2:45" s="142" customFormat="1" ht="15.75" customHeight="1">
      <c r="B27" s="135">
        <v>19</v>
      </c>
      <c r="C27" s="211">
        <f t="shared" si="8"/>
        <v>892346</v>
      </c>
      <c r="D27" s="211"/>
      <c r="E27" s="136"/>
      <c r="F27" s="136" t="s">
        <v>144</v>
      </c>
      <c r="G27" s="135" t="s">
        <v>33</v>
      </c>
      <c r="H27" s="212">
        <v>82.55</v>
      </c>
      <c r="I27" s="212"/>
      <c r="J27" s="135"/>
      <c r="K27" s="135">
        <f t="shared" si="13"/>
        <v>8255</v>
      </c>
      <c r="L27" s="211">
        <f t="shared" si="1"/>
        <v>26770.379999999997</v>
      </c>
      <c r="M27" s="211"/>
      <c r="N27" s="138">
        <f t="shared" si="9"/>
        <v>0</v>
      </c>
      <c r="O27" s="136"/>
      <c r="P27" s="137" t="s">
        <v>107</v>
      </c>
      <c r="Q27" s="145"/>
      <c r="R27" s="135">
        <v>82.938000000000002</v>
      </c>
      <c r="S27" s="213">
        <f t="shared" si="10"/>
        <v>0</v>
      </c>
      <c r="T27" s="213"/>
      <c r="U27" s="214">
        <f t="shared" si="14"/>
        <v>-38.800000000000523</v>
      </c>
      <c r="V27" s="214"/>
      <c r="W27" s="140" t="s">
        <v>137</v>
      </c>
      <c r="X27" s="140" t="s">
        <v>117</v>
      </c>
      <c r="Y27" s="140" t="s">
        <v>118</v>
      </c>
      <c r="Z27" s="141" t="s">
        <v>118</v>
      </c>
      <c r="AA27" s="140" t="s">
        <v>118</v>
      </c>
      <c r="AB27" s="140" t="s">
        <v>118</v>
      </c>
      <c r="AC27" s="142" t="s">
        <v>46</v>
      </c>
      <c r="AE27" s="142">
        <f t="shared" si="2"/>
        <v>82.55</v>
      </c>
      <c r="AF27" s="142" t="e">
        <f t="shared" si="19"/>
        <v>#REF!</v>
      </c>
      <c r="AG27" s="142" t="e">
        <f>#REF!-#REF!</f>
        <v>#REF!</v>
      </c>
      <c r="AH27" s="142">
        <f t="shared" si="3"/>
        <v>0.38800000000000523</v>
      </c>
      <c r="AI27" s="143" t="e">
        <f t="shared" si="4"/>
        <v>#REF!</v>
      </c>
      <c r="AJ27" s="142" t="e">
        <f t="shared" si="5"/>
        <v>#REF!</v>
      </c>
      <c r="AK27" s="142" t="e">
        <f t="shared" si="6"/>
        <v>#REF!</v>
      </c>
      <c r="AL27" s="142" t="e">
        <f t="shared" si="12"/>
        <v>#REF!</v>
      </c>
      <c r="AM27" s="142" t="e">
        <f t="shared" si="18"/>
        <v>#REF!</v>
      </c>
      <c r="AN27" s="142" t="e">
        <f t="shared" si="18"/>
        <v>#REF!</v>
      </c>
      <c r="AO27" s="142" t="e">
        <f t="shared" si="18"/>
        <v>#REF!</v>
      </c>
      <c r="AP27" s="142" t="e">
        <f t="shared" si="18"/>
        <v>#REF!</v>
      </c>
      <c r="AQ27" s="142" t="e">
        <f t="shared" si="18"/>
        <v>#REF!</v>
      </c>
      <c r="AR27" s="142" t="e">
        <f t="shared" si="18"/>
        <v>#REF!</v>
      </c>
      <c r="AS27" s="142" t="e">
        <f t="shared" si="18"/>
        <v>#REF!</v>
      </c>
    </row>
    <row r="28" spans="2:45" ht="15.75" customHeight="1">
      <c r="B28" s="123">
        <v>20</v>
      </c>
      <c r="C28" s="195">
        <f t="shared" si="8"/>
        <v>892346</v>
      </c>
      <c r="D28" s="195"/>
      <c r="E28" s="100"/>
      <c r="F28" s="100" t="s">
        <v>145</v>
      </c>
      <c r="G28" s="123" t="s">
        <v>33</v>
      </c>
      <c r="H28" s="197">
        <v>79.102999999999994</v>
      </c>
      <c r="I28" s="197"/>
      <c r="J28" s="121">
        <v>79.745000000000005</v>
      </c>
      <c r="K28" s="121">
        <f t="shared" si="13"/>
        <v>64.200000000001012</v>
      </c>
      <c r="L28" s="198">
        <f t="shared" si="1"/>
        <v>26770.379999999997</v>
      </c>
      <c r="M28" s="198"/>
      <c r="N28" s="61">
        <f t="shared" si="9"/>
        <v>0.33</v>
      </c>
      <c r="O28" s="100"/>
      <c r="P28" s="25" t="s">
        <v>107</v>
      </c>
      <c r="Q28" s="55"/>
      <c r="R28" s="121">
        <v>78.683999999999997</v>
      </c>
      <c r="S28" s="209">
        <f>IF(P28="","",ROUNDDOWN((IF(G28="売",H28-R28,R28-H28))*N28*10000000/81,0))</f>
        <v>17070</v>
      </c>
      <c r="T28" s="209"/>
      <c r="U28" s="201">
        <f t="shared" si="14"/>
        <v>41.899999999999693</v>
      </c>
      <c r="V28" s="201"/>
      <c r="W28" s="108" t="s">
        <v>118</v>
      </c>
      <c r="X28" s="108" t="s">
        <v>123</v>
      </c>
      <c r="Y28" s="108" t="s">
        <v>118</v>
      </c>
      <c r="Z28" s="1" t="s">
        <v>118</v>
      </c>
      <c r="AA28" s="108" t="s">
        <v>118</v>
      </c>
      <c r="AB28" s="108" t="s">
        <v>118</v>
      </c>
      <c r="AC28" s="63" t="s">
        <v>44</v>
      </c>
      <c r="AD28" s="63"/>
      <c r="AE28" s="122">
        <f t="shared" si="2"/>
        <v>79.102999999999994</v>
      </c>
      <c r="AF28" s="63" t="e">
        <f t="shared" si="19"/>
        <v>#REF!</v>
      </c>
      <c r="AG28" s="122" t="e">
        <f>#REF!-#REF!</f>
        <v>#REF!</v>
      </c>
      <c r="AH28" s="122">
        <f t="shared" si="3"/>
        <v>0.41899999999999693</v>
      </c>
      <c r="AI28" s="59" t="e">
        <f t="shared" si="4"/>
        <v>#REF!</v>
      </c>
      <c r="AJ28" s="63" t="e">
        <f t="shared" si="5"/>
        <v>#REF!</v>
      </c>
      <c r="AK28" s="63" t="e">
        <f t="shared" si="6"/>
        <v>#REF!</v>
      </c>
      <c r="AL28" s="63" t="e">
        <f t="shared" si="12"/>
        <v>#REF!</v>
      </c>
      <c r="AM28" s="63" t="e">
        <f t="shared" si="18"/>
        <v>#REF!</v>
      </c>
      <c r="AN28" s="63" t="e">
        <f t="shared" si="18"/>
        <v>#REF!</v>
      </c>
      <c r="AO28" s="63" t="e">
        <f t="shared" si="18"/>
        <v>#REF!</v>
      </c>
      <c r="AP28" s="63" t="e">
        <f t="shared" si="18"/>
        <v>#REF!</v>
      </c>
      <c r="AQ28" s="63" t="e">
        <f t="shared" si="18"/>
        <v>#REF!</v>
      </c>
      <c r="AR28" s="63" t="e">
        <f t="shared" si="18"/>
        <v>#REF!</v>
      </c>
      <c r="AS28" s="63" t="e">
        <f t="shared" si="18"/>
        <v>#REF!</v>
      </c>
    </row>
    <row r="29" spans="2:45" s="142" customFormat="1" ht="15.75" customHeight="1">
      <c r="B29" s="135">
        <v>21</v>
      </c>
      <c r="C29" s="211">
        <f t="shared" si="8"/>
        <v>909416</v>
      </c>
      <c r="D29" s="211"/>
      <c r="E29" s="136"/>
      <c r="F29" s="136" t="s">
        <v>146</v>
      </c>
      <c r="G29" s="135" t="s">
        <v>34</v>
      </c>
      <c r="H29" s="212">
        <v>78.47</v>
      </c>
      <c r="I29" s="212"/>
      <c r="J29" s="135"/>
      <c r="K29" s="135">
        <f t="shared" si="13"/>
        <v>7847</v>
      </c>
      <c r="L29" s="211">
        <f t="shared" si="1"/>
        <v>27282.48</v>
      </c>
      <c r="M29" s="211"/>
      <c r="N29" s="138">
        <f t="shared" si="9"/>
        <v>0</v>
      </c>
      <c r="O29" s="136"/>
      <c r="P29" s="137" t="s">
        <v>107</v>
      </c>
      <c r="Q29" s="145"/>
      <c r="R29" s="135">
        <v>77.930000000000007</v>
      </c>
      <c r="S29" s="213">
        <f t="shared" si="10"/>
        <v>0</v>
      </c>
      <c r="T29" s="213"/>
      <c r="U29" s="214">
        <f t="shared" si="14"/>
        <v>-53.999999999999204</v>
      </c>
      <c r="V29" s="214"/>
      <c r="W29" s="140" t="s">
        <v>147</v>
      </c>
      <c r="X29" s="140" t="s">
        <v>122</v>
      </c>
      <c r="Y29" s="140" t="s">
        <v>122</v>
      </c>
      <c r="Z29" s="140" t="s">
        <v>122</v>
      </c>
      <c r="AA29" s="140" t="s">
        <v>122</v>
      </c>
      <c r="AB29" s="140" t="s">
        <v>122</v>
      </c>
      <c r="AC29" s="142" t="s">
        <v>46</v>
      </c>
      <c r="AE29" s="142">
        <f t="shared" si="2"/>
        <v>78.47</v>
      </c>
      <c r="AF29" s="142" t="e">
        <f>ABS(AE29/AG29)</f>
        <v>#REF!</v>
      </c>
      <c r="AG29" s="142" t="e">
        <f>#REF!-#REF!</f>
        <v>#REF!</v>
      </c>
      <c r="AH29" s="142">
        <f t="shared" si="3"/>
        <v>0.53999999999999204</v>
      </c>
      <c r="AI29" s="143" t="e">
        <f t="shared" si="4"/>
        <v>#REF!</v>
      </c>
      <c r="AJ29" s="142" t="e">
        <f t="shared" si="5"/>
        <v>#REF!</v>
      </c>
      <c r="AK29" s="142" t="e">
        <f t="shared" si="6"/>
        <v>#REF!</v>
      </c>
      <c r="AL29" s="142" t="e">
        <f t="shared" si="12"/>
        <v>#REF!</v>
      </c>
      <c r="AM29" s="142" t="e">
        <f t="shared" si="18"/>
        <v>#REF!</v>
      </c>
      <c r="AN29" s="142" t="e">
        <f t="shared" si="18"/>
        <v>#REF!</v>
      </c>
      <c r="AO29" s="142" t="e">
        <f t="shared" si="18"/>
        <v>#REF!</v>
      </c>
      <c r="AP29" s="142" t="e">
        <f t="shared" si="18"/>
        <v>#REF!</v>
      </c>
      <c r="AQ29" s="142" t="e">
        <f t="shared" si="18"/>
        <v>#REF!</v>
      </c>
      <c r="AR29" s="142" t="e">
        <f t="shared" si="18"/>
        <v>#REF!</v>
      </c>
      <c r="AS29" s="142" t="e">
        <f t="shared" si="18"/>
        <v>#REF!</v>
      </c>
    </row>
    <row r="30" spans="2:45" ht="15.75" customHeight="1">
      <c r="B30" s="123">
        <v>22</v>
      </c>
      <c r="C30" s="195">
        <f t="shared" si="8"/>
        <v>909416</v>
      </c>
      <c r="D30" s="195"/>
      <c r="E30" s="100"/>
      <c r="F30" s="100" t="s">
        <v>149</v>
      </c>
      <c r="G30" s="123" t="s">
        <v>33</v>
      </c>
      <c r="H30" s="197">
        <v>79.31</v>
      </c>
      <c r="I30" s="197"/>
      <c r="J30" s="121">
        <v>79.5</v>
      </c>
      <c r="K30" s="121">
        <f t="shared" si="13"/>
        <v>18.999999999999773</v>
      </c>
      <c r="L30" s="198">
        <f t="shared" si="1"/>
        <v>27282.48</v>
      </c>
      <c r="M30" s="198"/>
      <c r="N30" s="61">
        <f t="shared" si="9"/>
        <v>1.1599999999999999</v>
      </c>
      <c r="O30" s="100"/>
      <c r="P30" s="25" t="s">
        <v>107</v>
      </c>
      <c r="Q30" s="55"/>
      <c r="R30" s="121">
        <v>79.5</v>
      </c>
      <c r="S30" s="209">
        <f t="shared" si="10"/>
        <v>-27209</v>
      </c>
      <c r="T30" s="209"/>
      <c r="U30" s="201">
        <f t="shared" si="14"/>
        <v>-18.999999999999773</v>
      </c>
      <c r="V30" s="201"/>
      <c r="W30" s="108" t="s">
        <v>150</v>
      </c>
      <c r="X30" s="108" t="s">
        <v>151</v>
      </c>
      <c r="Y30" s="108" t="s">
        <v>127</v>
      </c>
      <c r="Z30" s="1" t="s">
        <v>122</v>
      </c>
      <c r="AA30" s="108" t="s">
        <v>127</v>
      </c>
      <c r="AB30" s="108" t="s">
        <v>127</v>
      </c>
      <c r="AC30" s="63" t="s">
        <v>44</v>
      </c>
      <c r="AD30" s="63"/>
      <c r="AE30" s="122">
        <f t="shared" si="2"/>
        <v>79.31</v>
      </c>
      <c r="AF30" s="63" t="e">
        <f t="shared" ref="AF30:AF59" si="20">ABS(AE30/AG30)</f>
        <v>#REF!</v>
      </c>
      <c r="AG30" s="122" t="e">
        <f>#REF!-#REF!</f>
        <v>#REF!</v>
      </c>
      <c r="AH30" s="122">
        <f t="shared" si="3"/>
        <v>0.18999999999999773</v>
      </c>
      <c r="AI30" s="59" t="str">
        <f t="shared" si="4"/>
        <v>-</v>
      </c>
      <c r="AJ30" s="63" t="e">
        <f t="shared" si="5"/>
        <v>#REF!</v>
      </c>
      <c r="AK30" s="63" t="e">
        <f t="shared" si="6"/>
        <v>#REF!</v>
      </c>
      <c r="AL30" s="63" t="e">
        <f t="shared" si="12"/>
        <v>#REF!</v>
      </c>
      <c r="AM30" s="63" t="e">
        <f t="shared" si="18"/>
        <v>#REF!</v>
      </c>
      <c r="AN30" s="63" t="e">
        <f t="shared" si="18"/>
        <v>#REF!</v>
      </c>
      <c r="AO30" s="63" t="e">
        <f t="shared" si="18"/>
        <v>#REF!</v>
      </c>
      <c r="AP30" s="63" t="e">
        <f t="shared" si="18"/>
        <v>#REF!</v>
      </c>
      <c r="AQ30" s="63" t="e">
        <f t="shared" si="18"/>
        <v>#REF!</v>
      </c>
      <c r="AR30" s="63" t="e">
        <f t="shared" si="18"/>
        <v>#REF!</v>
      </c>
      <c r="AS30" s="63" t="e">
        <f t="shared" si="18"/>
        <v>#REF!</v>
      </c>
    </row>
    <row r="31" spans="2:45" s="142" customFormat="1" ht="15.75" customHeight="1">
      <c r="B31" s="135">
        <v>23</v>
      </c>
      <c r="C31" s="211">
        <f t="shared" si="8"/>
        <v>882207</v>
      </c>
      <c r="D31" s="211"/>
      <c r="E31" s="136"/>
      <c r="F31" s="136" t="s">
        <v>155</v>
      </c>
      <c r="G31" s="135" t="s">
        <v>34</v>
      </c>
      <c r="H31" s="212">
        <v>78.040000000000006</v>
      </c>
      <c r="I31" s="212"/>
      <c r="J31" s="135"/>
      <c r="K31" s="135">
        <f t="shared" si="13"/>
        <v>7804.0000000000009</v>
      </c>
      <c r="L31" s="211">
        <f t="shared" si="1"/>
        <v>26466.21</v>
      </c>
      <c r="M31" s="211"/>
      <c r="N31" s="138">
        <f t="shared" si="9"/>
        <v>0</v>
      </c>
      <c r="O31" s="136"/>
      <c r="P31" s="137" t="s">
        <v>107</v>
      </c>
      <c r="Q31" s="145"/>
      <c r="R31" s="135">
        <v>78.536000000000001</v>
      </c>
      <c r="S31" s="213">
        <f t="shared" si="10"/>
        <v>0</v>
      </c>
      <c r="T31" s="213"/>
      <c r="U31" s="214">
        <f t="shared" si="14"/>
        <v>49.599999999999511</v>
      </c>
      <c r="V31" s="214"/>
      <c r="W31" s="140" t="s">
        <v>127</v>
      </c>
      <c r="X31" s="140" t="s">
        <v>127</v>
      </c>
      <c r="Y31" s="140" t="s">
        <v>127</v>
      </c>
      <c r="Z31" s="141" t="s">
        <v>150</v>
      </c>
      <c r="AA31" s="140" t="s">
        <v>127</v>
      </c>
      <c r="AB31" s="140" t="s">
        <v>127</v>
      </c>
      <c r="AC31" s="142" t="s">
        <v>45</v>
      </c>
      <c r="AE31" s="142">
        <f t="shared" si="2"/>
        <v>78.040000000000006</v>
      </c>
      <c r="AF31" s="142" t="e">
        <f t="shared" si="20"/>
        <v>#REF!</v>
      </c>
      <c r="AG31" s="142" t="e">
        <f>#REF!-#REF!</f>
        <v>#REF!</v>
      </c>
      <c r="AH31" s="142">
        <f t="shared" si="3"/>
        <v>0.49599999999999511</v>
      </c>
      <c r="AI31" s="143" t="e">
        <f t="shared" si="4"/>
        <v>#REF!</v>
      </c>
      <c r="AJ31" s="142" t="e">
        <f t="shared" si="5"/>
        <v>#REF!</v>
      </c>
      <c r="AK31" s="142" t="e">
        <f t="shared" si="6"/>
        <v>#REF!</v>
      </c>
      <c r="AL31" s="142" t="e">
        <f t="shared" si="12"/>
        <v>#REF!</v>
      </c>
      <c r="AM31" s="142" t="e">
        <f t="shared" si="18"/>
        <v>#REF!</v>
      </c>
      <c r="AN31" s="142" t="e">
        <f t="shared" si="18"/>
        <v>#REF!</v>
      </c>
      <c r="AO31" s="142" t="e">
        <f t="shared" si="18"/>
        <v>#REF!</v>
      </c>
      <c r="AP31" s="142" t="e">
        <f t="shared" si="18"/>
        <v>#REF!</v>
      </c>
      <c r="AQ31" s="142" t="e">
        <f t="shared" si="18"/>
        <v>#REF!</v>
      </c>
      <c r="AR31" s="142" t="e">
        <f t="shared" si="18"/>
        <v>#REF!</v>
      </c>
      <c r="AS31" s="142" t="e">
        <f t="shared" si="18"/>
        <v>#REF!</v>
      </c>
    </row>
    <row r="32" spans="2:45" s="142" customFormat="1" ht="15.75" customHeight="1">
      <c r="B32" s="135">
        <v>24</v>
      </c>
      <c r="C32" s="211">
        <f t="shared" si="8"/>
        <v>882207</v>
      </c>
      <c r="D32" s="211"/>
      <c r="E32" s="136"/>
      <c r="F32" s="136" t="s">
        <v>156</v>
      </c>
      <c r="G32" s="135" t="s">
        <v>33</v>
      </c>
      <c r="H32" s="212">
        <v>79.489999999999995</v>
      </c>
      <c r="I32" s="212"/>
      <c r="J32" s="135"/>
      <c r="K32" s="135">
        <f t="shared" si="13"/>
        <v>7948.9999999999991</v>
      </c>
      <c r="L32" s="211">
        <f t="shared" si="1"/>
        <v>26466.21</v>
      </c>
      <c r="M32" s="211"/>
      <c r="N32" s="138">
        <f t="shared" si="9"/>
        <v>0</v>
      </c>
      <c r="O32" s="136"/>
      <c r="P32" s="137" t="s">
        <v>106</v>
      </c>
      <c r="Q32" s="145"/>
      <c r="R32" s="135">
        <v>79.760000000000005</v>
      </c>
      <c r="S32" s="213">
        <f t="shared" si="10"/>
        <v>0</v>
      </c>
      <c r="T32" s="213"/>
      <c r="U32" s="214">
        <f t="shared" si="14"/>
        <v>-27.000000000001023</v>
      </c>
      <c r="V32" s="214"/>
      <c r="W32" s="140" t="s">
        <v>127</v>
      </c>
      <c r="X32" s="140" t="s">
        <v>150</v>
      </c>
      <c r="Y32" s="140" t="s">
        <v>127</v>
      </c>
      <c r="Z32" s="141" t="s">
        <v>150</v>
      </c>
      <c r="AA32" s="140" t="s">
        <v>127</v>
      </c>
      <c r="AB32" s="140" t="s">
        <v>127</v>
      </c>
      <c r="AC32" s="142" t="s">
        <v>45</v>
      </c>
      <c r="AE32" s="142">
        <f t="shared" si="2"/>
        <v>79.489999999999995</v>
      </c>
      <c r="AF32" s="142" t="e">
        <f t="shared" si="20"/>
        <v>#REF!</v>
      </c>
      <c r="AG32" s="142" t="e">
        <f>#REF!-#REF!</f>
        <v>#REF!</v>
      </c>
      <c r="AH32" s="142">
        <f t="shared" si="3"/>
        <v>0.27000000000001023</v>
      </c>
      <c r="AI32" s="143" t="e">
        <f t="shared" si="4"/>
        <v>#REF!</v>
      </c>
      <c r="AJ32" s="142" t="e">
        <f t="shared" si="5"/>
        <v>#REF!</v>
      </c>
      <c r="AK32" s="142" t="e">
        <f t="shared" si="6"/>
        <v>#REF!</v>
      </c>
      <c r="AL32" s="142" t="e">
        <f t="shared" si="12"/>
        <v>#REF!</v>
      </c>
      <c r="AM32" s="142" t="e">
        <f t="shared" si="18"/>
        <v>#REF!</v>
      </c>
      <c r="AN32" s="142" t="e">
        <f t="shared" si="18"/>
        <v>#REF!</v>
      </c>
      <c r="AO32" s="142" t="e">
        <f t="shared" si="18"/>
        <v>#REF!</v>
      </c>
      <c r="AP32" s="142" t="e">
        <f t="shared" si="18"/>
        <v>#REF!</v>
      </c>
      <c r="AQ32" s="142" t="e">
        <f t="shared" si="18"/>
        <v>#REF!</v>
      </c>
      <c r="AR32" s="142" t="e">
        <f t="shared" si="18"/>
        <v>#REF!</v>
      </c>
      <c r="AS32" s="142" t="e">
        <f t="shared" si="18"/>
        <v>#REF!</v>
      </c>
    </row>
    <row r="33" spans="2:45" ht="15.75" customHeight="1">
      <c r="B33" s="123">
        <v>25</v>
      </c>
      <c r="C33" s="195">
        <f t="shared" si="8"/>
        <v>882207</v>
      </c>
      <c r="D33" s="195"/>
      <c r="E33" s="100"/>
      <c r="F33" s="100" t="s">
        <v>157</v>
      </c>
      <c r="G33" s="123" t="s">
        <v>33</v>
      </c>
      <c r="H33" s="197">
        <v>80.349999999999994</v>
      </c>
      <c r="I33" s="197"/>
      <c r="J33" s="121">
        <v>80.680000000000007</v>
      </c>
      <c r="K33" s="121">
        <f t="shared" si="13"/>
        <v>33.000000000001251</v>
      </c>
      <c r="L33" s="198">
        <f t="shared" si="1"/>
        <v>26466.21</v>
      </c>
      <c r="M33" s="198"/>
      <c r="N33" s="61">
        <f t="shared" si="9"/>
        <v>0.64</v>
      </c>
      <c r="O33" s="100"/>
      <c r="P33" s="25" t="s">
        <v>106</v>
      </c>
      <c r="Q33" s="55"/>
      <c r="R33" s="121">
        <v>80.146000000000001</v>
      </c>
      <c r="S33" s="209">
        <f t="shared" si="10"/>
        <v>16118</v>
      </c>
      <c r="T33" s="209"/>
      <c r="U33" s="201">
        <f t="shared" si="14"/>
        <v>20.399999999999352</v>
      </c>
      <c r="V33" s="201"/>
      <c r="W33" s="108" t="s">
        <v>158</v>
      </c>
      <c r="X33" s="108" t="s">
        <v>159</v>
      </c>
      <c r="Y33" s="108" t="s">
        <v>159</v>
      </c>
      <c r="Z33" s="1" t="s">
        <v>159</v>
      </c>
      <c r="AA33" s="108" t="s">
        <v>159</v>
      </c>
      <c r="AB33" s="108" t="s">
        <v>159</v>
      </c>
      <c r="AC33" s="63" t="s">
        <v>44</v>
      </c>
      <c r="AD33" s="63"/>
      <c r="AE33" s="122">
        <f t="shared" si="2"/>
        <v>80.349999999999994</v>
      </c>
      <c r="AF33" s="63" t="e">
        <f t="shared" si="20"/>
        <v>#REF!</v>
      </c>
      <c r="AG33" s="122" t="e">
        <f>#REF!-#REF!</f>
        <v>#REF!</v>
      </c>
      <c r="AH33" s="122">
        <f t="shared" si="3"/>
        <v>0.20399999999999352</v>
      </c>
      <c r="AI33" s="59" t="e">
        <f t="shared" si="4"/>
        <v>#REF!</v>
      </c>
      <c r="AJ33" s="63" t="e">
        <f t="shared" si="5"/>
        <v>#REF!</v>
      </c>
      <c r="AK33" s="63" t="e">
        <f t="shared" si="6"/>
        <v>#REF!</v>
      </c>
      <c r="AL33" s="63" t="e">
        <f t="shared" si="12"/>
        <v>#REF!</v>
      </c>
      <c r="AM33" s="63" t="e">
        <f t="shared" si="18"/>
        <v>#REF!</v>
      </c>
      <c r="AN33" s="63" t="e">
        <f t="shared" si="18"/>
        <v>#REF!</v>
      </c>
      <c r="AO33" s="63" t="e">
        <f t="shared" si="18"/>
        <v>#REF!</v>
      </c>
      <c r="AP33" s="63" t="e">
        <f t="shared" si="18"/>
        <v>#REF!</v>
      </c>
      <c r="AQ33" s="63" t="e">
        <f t="shared" si="18"/>
        <v>#REF!</v>
      </c>
      <c r="AR33" s="63" t="e">
        <f t="shared" si="18"/>
        <v>#REF!</v>
      </c>
      <c r="AS33" s="63" t="e">
        <f t="shared" si="18"/>
        <v>#REF!</v>
      </c>
    </row>
    <row r="34" spans="2:45" ht="15.75" customHeight="1">
      <c r="B34" s="123">
        <v>26</v>
      </c>
      <c r="C34" s="195">
        <f t="shared" si="8"/>
        <v>898325</v>
      </c>
      <c r="D34" s="195"/>
      <c r="E34" s="100"/>
      <c r="F34" s="100" t="s">
        <v>160</v>
      </c>
      <c r="G34" s="123" t="s">
        <v>34</v>
      </c>
      <c r="H34" s="197">
        <v>79.489999999999995</v>
      </c>
      <c r="I34" s="197"/>
      <c r="J34" s="121">
        <v>79.06</v>
      </c>
      <c r="K34" s="121">
        <f t="shared" si="13"/>
        <v>42.999999999999261</v>
      </c>
      <c r="L34" s="198">
        <f t="shared" si="1"/>
        <v>26949.75</v>
      </c>
      <c r="M34" s="198"/>
      <c r="N34" s="61">
        <f t="shared" si="9"/>
        <v>0.5</v>
      </c>
      <c r="O34" s="100"/>
      <c r="P34" s="25" t="s">
        <v>106</v>
      </c>
      <c r="Q34" s="55"/>
      <c r="R34" s="121">
        <v>79.884</v>
      </c>
      <c r="S34" s="209">
        <f t="shared" si="10"/>
        <v>24320</v>
      </c>
      <c r="T34" s="209"/>
      <c r="U34" s="201">
        <f t="shared" si="14"/>
        <v>39.400000000000546</v>
      </c>
      <c r="V34" s="201"/>
      <c r="W34" s="108" t="s">
        <v>158</v>
      </c>
      <c r="X34" s="108" t="s">
        <v>159</v>
      </c>
      <c r="Y34" s="108" t="s">
        <v>159</v>
      </c>
      <c r="Z34" s="1" t="s">
        <v>159</v>
      </c>
      <c r="AA34" s="108" t="s">
        <v>159</v>
      </c>
      <c r="AB34" s="108" t="s">
        <v>161</v>
      </c>
      <c r="AC34" s="63" t="s">
        <v>44</v>
      </c>
      <c r="AD34" s="63"/>
      <c r="AE34" s="122">
        <f t="shared" si="2"/>
        <v>79.489999999999995</v>
      </c>
      <c r="AF34" s="63" t="e">
        <f t="shared" si="20"/>
        <v>#REF!</v>
      </c>
      <c r="AG34" s="122" t="e">
        <f>#REF!-#REF!</f>
        <v>#REF!</v>
      </c>
      <c r="AH34" s="122">
        <f t="shared" si="3"/>
        <v>0.39400000000000546</v>
      </c>
      <c r="AI34" s="59" t="e">
        <f t="shared" si="4"/>
        <v>#REF!</v>
      </c>
      <c r="AJ34" s="63" t="e">
        <f t="shared" si="5"/>
        <v>#REF!</v>
      </c>
      <c r="AK34" s="63" t="e">
        <f t="shared" si="6"/>
        <v>#REF!</v>
      </c>
      <c r="AL34" s="63" t="e">
        <f t="shared" si="12"/>
        <v>#REF!</v>
      </c>
      <c r="AM34" s="63" t="e">
        <f t="shared" si="18"/>
        <v>#REF!</v>
      </c>
      <c r="AN34" s="63" t="e">
        <f t="shared" si="18"/>
        <v>#REF!</v>
      </c>
      <c r="AO34" s="63" t="e">
        <f t="shared" si="18"/>
        <v>#REF!</v>
      </c>
      <c r="AP34" s="63" t="e">
        <f t="shared" si="18"/>
        <v>#REF!</v>
      </c>
      <c r="AQ34" s="63" t="e">
        <f t="shared" si="18"/>
        <v>#REF!</v>
      </c>
      <c r="AR34" s="63" t="e">
        <f t="shared" si="18"/>
        <v>#REF!</v>
      </c>
      <c r="AS34" s="63" t="e">
        <f t="shared" si="18"/>
        <v>#REF!</v>
      </c>
    </row>
    <row r="35" spans="2:45" s="142" customFormat="1" ht="15.75" customHeight="1">
      <c r="B35" s="135">
        <v>27</v>
      </c>
      <c r="C35" s="211">
        <f t="shared" si="8"/>
        <v>922645</v>
      </c>
      <c r="D35" s="211"/>
      <c r="E35" s="136" t="s">
        <v>163</v>
      </c>
      <c r="F35" s="136" t="s">
        <v>162</v>
      </c>
      <c r="G35" s="135" t="s">
        <v>33</v>
      </c>
      <c r="H35" s="212">
        <v>81.91</v>
      </c>
      <c r="I35" s="212"/>
      <c r="J35" s="135"/>
      <c r="K35" s="135">
        <f t="shared" si="13"/>
        <v>8191</v>
      </c>
      <c r="L35" s="211">
        <f t="shared" si="1"/>
        <v>27679.35</v>
      </c>
      <c r="M35" s="211"/>
      <c r="N35" s="138">
        <f t="shared" si="9"/>
        <v>0</v>
      </c>
      <c r="O35" s="136"/>
      <c r="P35" s="137" t="s">
        <v>106</v>
      </c>
      <c r="Q35" s="145"/>
      <c r="R35" s="135">
        <v>82.84</v>
      </c>
      <c r="S35" s="219">
        <f t="shared" si="10"/>
        <v>0</v>
      </c>
      <c r="T35" s="220"/>
      <c r="U35" s="214">
        <f t="shared" si="14"/>
        <v>-93.000000000000682</v>
      </c>
      <c r="V35" s="214"/>
      <c r="W35" s="140" t="s">
        <v>159</v>
      </c>
      <c r="X35" s="140" t="s">
        <v>159</v>
      </c>
      <c r="Y35" s="140" t="s">
        <v>159</v>
      </c>
      <c r="Z35" s="141" t="s">
        <v>159</v>
      </c>
      <c r="AA35" s="140" t="s">
        <v>159</v>
      </c>
      <c r="AB35" s="140" t="s">
        <v>159</v>
      </c>
      <c r="AC35" s="142" t="s">
        <v>46</v>
      </c>
      <c r="AE35" s="142">
        <f t="shared" si="2"/>
        <v>81.91</v>
      </c>
      <c r="AF35" s="142" t="e">
        <f t="shared" si="20"/>
        <v>#REF!</v>
      </c>
      <c r="AG35" s="142" t="e">
        <f>#REF!-#REF!</f>
        <v>#REF!</v>
      </c>
      <c r="AH35" s="142">
        <f t="shared" si="3"/>
        <v>0.93000000000000682</v>
      </c>
      <c r="AI35" s="143" t="e">
        <f t="shared" si="4"/>
        <v>#REF!</v>
      </c>
      <c r="AJ35" s="142" t="e">
        <f t="shared" si="5"/>
        <v>#REF!</v>
      </c>
      <c r="AK35" s="142" t="e">
        <f t="shared" si="6"/>
        <v>#REF!</v>
      </c>
      <c r="AL35" s="142" t="e">
        <f t="shared" si="12"/>
        <v>#REF!</v>
      </c>
      <c r="AM35" s="142" t="e">
        <f t="shared" si="18"/>
        <v>#REF!</v>
      </c>
      <c r="AN35" s="142" t="e">
        <f t="shared" si="18"/>
        <v>#REF!</v>
      </c>
      <c r="AO35" s="142" t="e">
        <f t="shared" si="18"/>
        <v>#REF!</v>
      </c>
      <c r="AP35" s="142" t="e">
        <f t="shared" si="18"/>
        <v>#REF!</v>
      </c>
      <c r="AQ35" s="142" t="e">
        <f t="shared" si="18"/>
        <v>#REF!</v>
      </c>
      <c r="AR35" s="142" t="e">
        <f t="shared" si="18"/>
        <v>#REF!</v>
      </c>
      <c r="AS35" s="142" t="e">
        <f t="shared" si="18"/>
        <v>#REF!</v>
      </c>
    </row>
    <row r="36" spans="2:45" ht="15.75" customHeight="1">
      <c r="B36" s="123">
        <v>28</v>
      </c>
      <c r="C36" s="196">
        <f t="shared" si="8"/>
        <v>922645</v>
      </c>
      <c r="D36" s="210"/>
      <c r="E36" s="100" t="s">
        <v>164</v>
      </c>
      <c r="F36" s="100" t="s">
        <v>165</v>
      </c>
      <c r="G36" s="123" t="s">
        <v>33</v>
      </c>
      <c r="H36" s="203">
        <v>95.447999999999993</v>
      </c>
      <c r="I36" s="204"/>
      <c r="J36" s="121">
        <v>96.269000000000005</v>
      </c>
      <c r="K36" s="121">
        <f>ABS((J36-H36)*100)</f>
        <v>82.100000000001216</v>
      </c>
      <c r="L36" s="205">
        <f t="shared" si="1"/>
        <v>27679.35</v>
      </c>
      <c r="M36" s="206"/>
      <c r="N36" s="61">
        <f>IF(K36="","",ROUNDDOWN(L36/(K36/81)/100000,2))</f>
        <v>0.27</v>
      </c>
      <c r="O36" s="100"/>
      <c r="P36" s="25" t="s">
        <v>106</v>
      </c>
      <c r="Q36" s="55"/>
      <c r="R36" s="121">
        <v>96.671999999999997</v>
      </c>
      <c r="S36" s="199">
        <f t="shared" si="10"/>
        <v>-40800</v>
      </c>
      <c r="T36" s="200"/>
      <c r="U36" s="207">
        <f t="shared" si="14"/>
        <v>-82.100000000001216</v>
      </c>
      <c r="V36" s="208"/>
      <c r="W36" s="108" t="s">
        <v>159</v>
      </c>
      <c r="X36" s="108" t="s">
        <v>158</v>
      </c>
      <c r="Y36" s="108" t="s">
        <v>159</v>
      </c>
      <c r="Z36" s="1" t="s">
        <v>159</v>
      </c>
      <c r="AA36" s="108" t="s">
        <v>159</v>
      </c>
      <c r="AB36" s="108" t="s">
        <v>166</v>
      </c>
      <c r="AC36" s="63" t="s">
        <v>44</v>
      </c>
      <c r="AD36" s="63"/>
      <c r="AE36" s="122">
        <f t="shared" si="2"/>
        <v>95.447999999999993</v>
      </c>
      <c r="AF36" s="63" t="e">
        <f t="shared" si="20"/>
        <v>#REF!</v>
      </c>
      <c r="AG36" s="122" t="e">
        <f>#REF!-#REF!</f>
        <v>#REF!</v>
      </c>
      <c r="AH36" s="122">
        <f t="shared" si="3"/>
        <v>1.2240000000000038</v>
      </c>
      <c r="AI36" s="59" t="str">
        <f t="shared" si="4"/>
        <v>-</v>
      </c>
      <c r="AJ36" s="63" t="e">
        <f t="shared" si="5"/>
        <v>#REF!</v>
      </c>
      <c r="AK36" s="63" t="e">
        <f t="shared" si="6"/>
        <v>#REF!</v>
      </c>
      <c r="AL36" s="63" t="e">
        <f t="shared" si="12"/>
        <v>#REF!</v>
      </c>
      <c r="AM36" s="63" t="e">
        <f t="shared" si="18"/>
        <v>#REF!</v>
      </c>
      <c r="AN36" s="63" t="e">
        <f t="shared" si="18"/>
        <v>#REF!</v>
      </c>
      <c r="AO36" s="63" t="e">
        <f t="shared" si="18"/>
        <v>#REF!</v>
      </c>
      <c r="AP36" s="63" t="e">
        <f t="shared" si="18"/>
        <v>#REF!</v>
      </c>
      <c r="AQ36" s="63" t="e">
        <f t="shared" si="18"/>
        <v>#REF!</v>
      </c>
      <c r="AR36" s="63" t="e">
        <f t="shared" si="18"/>
        <v>#REF!</v>
      </c>
      <c r="AS36" s="63" t="e">
        <f t="shared" si="18"/>
        <v>#REF!</v>
      </c>
    </row>
    <row r="37" spans="2:45" s="142" customFormat="1" ht="15.75" customHeight="1">
      <c r="B37" s="135">
        <v>29</v>
      </c>
      <c r="C37" s="215">
        <f t="shared" si="8"/>
        <v>881845</v>
      </c>
      <c r="D37" s="216"/>
      <c r="E37" s="136" t="s">
        <v>164</v>
      </c>
      <c r="F37" s="136" t="s">
        <v>167</v>
      </c>
      <c r="G37" s="135" t="s">
        <v>33</v>
      </c>
      <c r="H37" s="217">
        <v>99.784000000000006</v>
      </c>
      <c r="I37" s="218"/>
      <c r="J37" s="148"/>
      <c r="K37" s="135">
        <f>ABS((J37-H37)*100)</f>
        <v>9978.4000000000015</v>
      </c>
      <c r="L37" s="215">
        <f t="shared" si="1"/>
        <v>26455.35</v>
      </c>
      <c r="M37" s="216"/>
      <c r="N37" s="138">
        <f>IF(K37="","",ROUNDDOWN(L37/(K37/81)/100000,2))</f>
        <v>0</v>
      </c>
      <c r="O37" s="136"/>
      <c r="P37" s="137" t="s">
        <v>106</v>
      </c>
      <c r="Q37" s="145"/>
      <c r="R37" s="135">
        <v>98.703999999999994</v>
      </c>
      <c r="S37" s="219">
        <f t="shared" si="10"/>
        <v>0</v>
      </c>
      <c r="T37" s="220"/>
      <c r="U37" s="221">
        <f t="shared" si="14"/>
        <v>108.00000000000125</v>
      </c>
      <c r="V37" s="222"/>
      <c r="W37" s="140" t="s">
        <v>159</v>
      </c>
      <c r="X37" s="140" t="s">
        <v>159</v>
      </c>
      <c r="Y37" s="140" t="s">
        <v>159</v>
      </c>
      <c r="Z37" s="141" t="s">
        <v>158</v>
      </c>
      <c r="AA37" s="140" t="s">
        <v>159</v>
      </c>
      <c r="AB37" s="140" t="s">
        <v>159</v>
      </c>
      <c r="AC37" s="142" t="s">
        <v>45</v>
      </c>
      <c r="AE37" s="142">
        <f t="shared" si="2"/>
        <v>99.784000000000006</v>
      </c>
      <c r="AF37" s="142" t="e">
        <f t="shared" si="20"/>
        <v>#REF!</v>
      </c>
      <c r="AG37" s="142" t="e">
        <f>#REF!-#REF!</f>
        <v>#REF!</v>
      </c>
      <c r="AH37" s="142">
        <f t="shared" si="3"/>
        <v>1.0800000000000125</v>
      </c>
      <c r="AI37" s="143" t="e">
        <f t="shared" si="4"/>
        <v>#REF!</v>
      </c>
      <c r="AJ37" s="142" t="e">
        <f t="shared" si="5"/>
        <v>#REF!</v>
      </c>
      <c r="AK37" s="142" t="e">
        <f t="shared" si="6"/>
        <v>#REF!</v>
      </c>
      <c r="AL37" s="142" t="e">
        <f t="shared" si="12"/>
        <v>#REF!</v>
      </c>
      <c r="AM37" s="142" t="e">
        <f t="shared" si="18"/>
        <v>#REF!</v>
      </c>
      <c r="AN37" s="142" t="e">
        <f t="shared" si="18"/>
        <v>#REF!</v>
      </c>
      <c r="AO37" s="142" t="e">
        <f t="shared" si="18"/>
        <v>#REF!</v>
      </c>
      <c r="AP37" s="142" t="e">
        <f t="shared" si="18"/>
        <v>#REF!</v>
      </c>
      <c r="AQ37" s="142" t="e">
        <f t="shared" si="18"/>
        <v>#REF!</v>
      </c>
      <c r="AR37" s="142" t="e">
        <f t="shared" si="18"/>
        <v>#REF!</v>
      </c>
      <c r="AS37" s="142" t="e">
        <f t="shared" si="18"/>
        <v>#REF!</v>
      </c>
    </row>
    <row r="38" spans="2:45" ht="15.75" customHeight="1">
      <c r="B38" s="123">
        <v>30</v>
      </c>
      <c r="C38" s="195">
        <f t="shared" si="8"/>
        <v>881845</v>
      </c>
      <c r="D38" s="195"/>
      <c r="E38" s="100" t="s">
        <v>164</v>
      </c>
      <c r="F38" s="100" t="s">
        <v>168</v>
      </c>
      <c r="G38" s="123" t="s">
        <v>34</v>
      </c>
      <c r="H38" s="197">
        <v>98.462000000000003</v>
      </c>
      <c r="I38" s="197"/>
      <c r="J38" s="121">
        <v>97.677999999999997</v>
      </c>
      <c r="K38" s="121">
        <f t="shared" si="13"/>
        <v>78.400000000000603</v>
      </c>
      <c r="L38" s="198">
        <f t="shared" si="1"/>
        <v>26455.35</v>
      </c>
      <c r="M38" s="198"/>
      <c r="N38" s="61">
        <f t="shared" si="9"/>
        <v>0.27</v>
      </c>
      <c r="O38" s="100"/>
      <c r="P38" s="25" t="s">
        <v>106</v>
      </c>
      <c r="Q38" s="55"/>
      <c r="R38" s="121">
        <v>98.975999999999999</v>
      </c>
      <c r="S38" s="209">
        <f>IF(P38="","",ROUNDDOWN((IF(G38="売",H38-R38,R38-H38))*N38*10000000/81,0))</f>
        <v>17133</v>
      </c>
      <c r="T38" s="209"/>
      <c r="U38" s="201">
        <f>IF(P38="","",IF(S38&lt;0,K38*(-1),IF(G38="買",(R38-H38)*100,(H38-R38)*100)))</f>
        <v>51.399999999999579</v>
      </c>
      <c r="V38" s="201"/>
      <c r="W38" s="108" t="s">
        <v>159</v>
      </c>
      <c r="X38" s="108" t="s">
        <v>158</v>
      </c>
      <c r="Y38" s="108" t="s">
        <v>159</v>
      </c>
      <c r="Z38" s="1" t="s">
        <v>159</v>
      </c>
      <c r="AA38" s="108" t="s">
        <v>159</v>
      </c>
      <c r="AB38" s="108" t="s">
        <v>159</v>
      </c>
      <c r="AC38" s="63" t="s">
        <v>44</v>
      </c>
      <c r="AD38" s="63"/>
      <c r="AE38" s="122">
        <f t="shared" si="2"/>
        <v>98.462000000000003</v>
      </c>
      <c r="AF38" s="63" t="e">
        <f t="shared" si="20"/>
        <v>#REF!</v>
      </c>
      <c r="AG38" s="122" t="e">
        <f>#REF!-#REF!</f>
        <v>#REF!</v>
      </c>
      <c r="AH38" s="122">
        <f t="shared" si="3"/>
        <v>0.51399999999999579</v>
      </c>
      <c r="AI38" s="59" t="e">
        <f t="shared" si="4"/>
        <v>#REF!</v>
      </c>
      <c r="AJ38" s="63" t="e">
        <f t="shared" si="5"/>
        <v>#REF!</v>
      </c>
      <c r="AK38" s="63" t="e">
        <f t="shared" si="6"/>
        <v>#REF!</v>
      </c>
      <c r="AL38" s="63" t="e">
        <f t="shared" si="12"/>
        <v>#REF!</v>
      </c>
      <c r="AM38" s="63" t="e">
        <f t="shared" si="18"/>
        <v>#REF!</v>
      </c>
      <c r="AN38" s="63" t="e">
        <f t="shared" si="18"/>
        <v>#REF!</v>
      </c>
      <c r="AO38" s="63" t="e">
        <f t="shared" si="18"/>
        <v>#REF!</v>
      </c>
      <c r="AP38" s="63" t="e">
        <f t="shared" si="18"/>
        <v>#REF!</v>
      </c>
      <c r="AQ38" s="63" t="e">
        <f t="shared" si="18"/>
        <v>#REF!</v>
      </c>
      <c r="AR38" s="63" t="e">
        <f t="shared" si="18"/>
        <v>#REF!</v>
      </c>
      <c r="AS38" s="63" t="e">
        <f t="shared" si="18"/>
        <v>#REF!</v>
      </c>
    </row>
    <row r="39" spans="2:45" ht="15.75" customHeight="1">
      <c r="B39" s="123">
        <v>31</v>
      </c>
      <c r="C39" s="195">
        <f t="shared" si="8"/>
        <v>898978</v>
      </c>
      <c r="D39" s="195"/>
      <c r="E39" s="100" t="s">
        <v>164</v>
      </c>
      <c r="F39" s="100" t="s">
        <v>169</v>
      </c>
      <c r="G39" s="123" t="s">
        <v>34</v>
      </c>
      <c r="H39" s="197">
        <v>96.911000000000001</v>
      </c>
      <c r="I39" s="197"/>
      <c r="J39" s="56">
        <v>95.924000000000007</v>
      </c>
      <c r="K39" s="121">
        <f t="shared" si="13"/>
        <v>98.699999999999477</v>
      </c>
      <c r="L39" s="198">
        <f t="shared" si="1"/>
        <v>26969.34</v>
      </c>
      <c r="M39" s="198"/>
      <c r="N39" s="61">
        <f t="shared" si="9"/>
        <v>0.22</v>
      </c>
      <c r="O39" s="100"/>
      <c r="P39" s="25" t="s">
        <v>106</v>
      </c>
      <c r="Q39" s="55"/>
      <c r="R39" s="121">
        <v>97.683000000000007</v>
      </c>
      <c r="S39" s="209">
        <f>IF(P39="","",ROUNDDOWN((IF(G39="売",H39-R39,R39-H39))*N39*10000000/81,0))</f>
        <v>20967</v>
      </c>
      <c r="T39" s="209"/>
      <c r="U39" s="201">
        <f>IF(P39="","",IF(S39&lt;0,K39*(-1),IF(G39="買",(R39-H39)*100,(H39-R39)*100)))</f>
        <v>77.200000000000557</v>
      </c>
      <c r="V39" s="201"/>
      <c r="W39" s="108" t="s">
        <v>159</v>
      </c>
      <c r="X39" s="108" t="s">
        <v>159</v>
      </c>
      <c r="Y39" s="108" t="s">
        <v>159</v>
      </c>
      <c r="Z39" s="1" t="s">
        <v>159</v>
      </c>
      <c r="AA39" s="108" t="s">
        <v>159</v>
      </c>
      <c r="AB39" s="108" t="s">
        <v>159</v>
      </c>
      <c r="AC39" s="63" t="s">
        <v>44</v>
      </c>
      <c r="AD39" s="63"/>
      <c r="AE39" s="122">
        <f t="shared" si="2"/>
        <v>96.911000000000001</v>
      </c>
      <c r="AF39" s="63" t="e">
        <f t="shared" si="20"/>
        <v>#REF!</v>
      </c>
      <c r="AG39" s="122" t="e">
        <f>#REF!-#REF!</f>
        <v>#REF!</v>
      </c>
      <c r="AH39" s="122">
        <f t="shared" si="3"/>
        <v>0.77200000000000557</v>
      </c>
      <c r="AI39" s="59" t="e">
        <f t="shared" si="4"/>
        <v>#REF!</v>
      </c>
      <c r="AJ39" s="63" t="e">
        <f t="shared" si="5"/>
        <v>#REF!</v>
      </c>
      <c r="AK39" s="63" t="e">
        <f t="shared" si="6"/>
        <v>#REF!</v>
      </c>
      <c r="AL39" s="63" t="e">
        <f t="shared" si="12"/>
        <v>#REF!</v>
      </c>
      <c r="AM39" s="63" t="e">
        <f t="shared" si="18"/>
        <v>#REF!</v>
      </c>
      <c r="AN39" s="63" t="e">
        <f t="shared" si="18"/>
        <v>#REF!</v>
      </c>
      <c r="AO39" s="63" t="e">
        <f t="shared" si="18"/>
        <v>#REF!</v>
      </c>
      <c r="AP39" s="63" t="e">
        <f t="shared" si="18"/>
        <v>#REF!</v>
      </c>
      <c r="AQ39" s="63" t="e">
        <f t="shared" si="18"/>
        <v>#REF!</v>
      </c>
      <c r="AR39" s="63" t="e">
        <f t="shared" si="18"/>
        <v>#REF!</v>
      </c>
      <c r="AS39" s="63" t="e">
        <f t="shared" si="18"/>
        <v>#REF!</v>
      </c>
    </row>
    <row r="40" spans="2:45" ht="15.75" customHeight="1">
      <c r="B40" s="123">
        <v>32</v>
      </c>
      <c r="C40" s="195">
        <f t="shared" si="8"/>
        <v>919945</v>
      </c>
      <c r="D40" s="195"/>
      <c r="E40" s="100" t="s">
        <v>164</v>
      </c>
      <c r="F40" s="100" t="s">
        <v>172</v>
      </c>
      <c r="G40" s="123" t="s">
        <v>33</v>
      </c>
      <c r="H40" s="197">
        <v>98.388999999999996</v>
      </c>
      <c r="I40" s="197"/>
      <c r="J40" s="121">
        <v>98.841999999999999</v>
      </c>
      <c r="K40" s="121">
        <f t="shared" si="13"/>
        <v>45.300000000000296</v>
      </c>
      <c r="L40" s="198">
        <f t="shared" si="1"/>
        <v>27598.35</v>
      </c>
      <c r="M40" s="198"/>
      <c r="N40" s="61">
        <f t="shared" si="9"/>
        <v>0.49</v>
      </c>
      <c r="O40" s="100"/>
      <c r="P40" s="25" t="s">
        <v>106</v>
      </c>
      <c r="Q40" s="55"/>
      <c r="R40" s="121">
        <v>97.93</v>
      </c>
      <c r="S40" s="209">
        <f>IF(P40="","",ROUNDDOWN((IF(G40="売",H40-R40,R40-H40))*N40*10000000/81,0))</f>
        <v>27766</v>
      </c>
      <c r="T40" s="209"/>
      <c r="U40" s="201">
        <f>IF(P40="","",IF(S40&lt;0,K40*(-1),IF(G40="買",(R40-H40)*100,(H40-R40)*100)))</f>
        <v>45.899999999998897</v>
      </c>
      <c r="V40" s="201"/>
      <c r="W40" s="108" t="s">
        <v>159</v>
      </c>
      <c r="X40" s="108" t="s">
        <v>159</v>
      </c>
      <c r="Y40" s="108" t="s">
        <v>159</v>
      </c>
      <c r="Z40" s="1" t="s">
        <v>159</v>
      </c>
      <c r="AA40" s="108" t="s">
        <v>159</v>
      </c>
      <c r="AB40" s="108" t="s">
        <v>159</v>
      </c>
      <c r="AC40" s="63" t="s">
        <v>44</v>
      </c>
      <c r="AD40" s="63"/>
      <c r="AE40" s="122">
        <f t="shared" si="2"/>
        <v>98.388999999999996</v>
      </c>
      <c r="AF40" s="63" t="e">
        <f t="shared" si="20"/>
        <v>#REF!</v>
      </c>
      <c r="AG40" s="122" t="e">
        <f>#REF!-#REF!</f>
        <v>#REF!</v>
      </c>
      <c r="AH40" s="122">
        <f t="shared" si="3"/>
        <v>0.45899999999998897</v>
      </c>
      <c r="AI40" s="59" t="e">
        <f t="shared" si="4"/>
        <v>#REF!</v>
      </c>
      <c r="AJ40" s="63" t="e">
        <f t="shared" si="5"/>
        <v>#REF!</v>
      </c>
      <c r="AK40" s="63" t="e">
        <f t="shared" si="6"/>
        <v>#REF!</v>
      </c>
      <c r="AL40" s="63" t="e">
        <f t="shared" si="12"/>
        <v>#REF!</v>
      </c>
      <c r="AM40" s="63" t="e">
        <f t="shared" si="18"/>
        <v>#REF!</v>
      </c>
      <c r="AN40" s="63" t="e">
        <f t="shared" si="18"/>
        <v>#REF!</v>
      </c>
      <c r="AO40" s="63" t="e">
        <f t="shared" si="18"/>
        <v>#REF!</v>
      </c>
      <c r="AP40" s="63" t="e">
        <f t="shared" si="18"/>
        <v>#REF!</v>
      </c>
      <c r="AQ40" s="63" t="e">
        <f t="shared" si="18"/>
        <v>#REF!</v>
      </c>
      <c r="AR40" s="63" t="e">
        <f t="shared" si="18"/>
        <v>#REF!</v>
      </c>
      <c r="AS40" s="63" t="e">
        <f t="shared" si="18"/>
        <v>#REF!</v>
      </c>
    </row>
    <row r="41" spans="2:45" ht="15.75" customHeight="1">
      <c r="B41" s="123">
        <v>33</v>
      </c>
      <c r="C41" s="195">
        <f t="shared" si="8"/>
        <v>947711</v>
      </c>
      <c r="D41" s="195"/>
      <c r="E41" s="100" t="s">
        <v>164</v>
      </c>
      <c r="F41" s="100" t="s">
        <v>173</v>
      </c>
      <c r="G41" s="123" t="s">
        <v>34</v>
      </c>
      <c r="H41" s="197">
        <v>97.466999999999999</v>
      </c>
      <c r="I41" s="197"/>
      <c r="J41" s="121">
        <v>96.825999999999993</v>
      </c>
      <c r="K41" s="121">
        <f t="shared" si="13"/>
        <v>64.100000000000534</v>
      </c>
      <c r="L41" s="198">
        <f t="shared" si="1"/>
        <v>28431.329999999998</v>
      </c>
      <c r="M41" s="198"/>
      <c r="N41" s="61">
        <f t="shared" si="9"/>
        <v>0.35</v>
      </c>
      <c r="O41" s="100"/>
      <c r="P41" s="25" t="s">
        <v>106</v>
      </c>
      <c r="Q41" s="55"/>
      <c r="R41" s="121">
        <v>98.022999999999996</v>
      </c>
      <c r="S41" s="209">
        <f t="shared" ref="S41:S104" si="21">IF(P41="","",ROUNDDOWN((IF(G41="売",H41-R41,R41-H41))*N41*10000000/81,0))</f>
        <v>24024</v>
      </c>
      <c r="T41" s="209"/>
      <c r="U41" s="201">
        <f t="shared" si="14"/>
        <v>55.599999999999739</v>
      </c>
      <c r="V41" s="201"/>
      <c r="W41" s="108" t="s">
        <v>159</v>
      </c>
      <c r="X41" s="108" t="s">
        <v>159</v>
      </c>
      <c r="Y41" s="108" t="s">
        <v>159</v>
      </c>
      <c r="Z41" s="1" t="s">
        <v>174</v>
      </c>
      <c r="AA41" s="108" t="s">
        <v>159</v>
      </c>
      <c r="AB41" s="108" t="s">
        <v>159</v>
      </c>
      <c r="AC41" s="63" t="s">
        <v>44</v>
      </c>
      <c r="AD41" s="63"/>
      <c r="AE41" s="122">
        <f t="shared" si="2"/>
        <v>97.466999999999999</v>
      </c>
      <c r="AF41" s="63" t="e">
        <f t="shared" si="20"/>
        <v>#REF!</v>
      </c>
      <c r="AG41" s="122" t="e">
        <f>#REF!-#REF!</f>
        <v>#REF!</v>
      </c>
      <c r="AH41" s="122">
        <f t="shared" si="3"/>
        <v>0.55599999999999739</v>
      </c>
      <c r="AI41" s="59" t="e">
        <f t="shared" si="4"/>
        <v>#REF!</v>
      </c>
      <c r="AJ41" s="63" t="e">
        <f t="shared" si="5"/>
        <v>#REF!</v>
      </c>
      <c r="AK41" s="63" t="e">
        <f t="shared" si="6"/>
        <v>#REF!</v>
      </c>
      <c r="AL41" s="63" t="e">
        <f t="shared" si="12"/>
        <v>#REF!</v>
      </c>
      <c r="AM41" s="63" t="e">
        <f t="shared" ref="AM41:AS56" si="22">IF($AF41&gt;=AM$8,$L41*AM$8,$S41*1)</f>
        <v>#REF!</v>
      </c>
      <c r="AN41" s="63" t="e">
        <f t="shared" si="22"/>
        <v>#REF!</v>
      </c>
      <c r="AO41" s="63" t="e">
        <f t="shared" si="22"/>
        <v>#REF!</v>
      </c>
      <c r="AP41" s="63" t="e">
        <f t="shared" si="22"/>
        <v>#REF!</v>
      </c>
      <c r="AQ41" s="63" t="e">
        <f t="shared" si="22"/>
        <v>#REF!</v>
      </c>
      <c r="AR41" s="63" t="e">
        <f t="shared" si="22"/>
        <v>#REF!</v>
      </c>
      <c r="AS41" s="63" t="e">
        <f t="shared" si="22"/>
        <v>#REF!</v>
      </c>
    </row>
    <row r="42" spans="2:45" ht="15.75" customHeight="1">
      <c r="B42" s="123">
        <v>34</v>
      </c>
      <c r="C42" s="195">
        <f t="shared" si="8"/>
        <v>971735</v>
      </c>
      <c r="D42" s="195"/>
      <c r="E42" s="100" t="s">
        <v>163</v>
      </c>
      <c r="F42" s="100" t="s">
        <v>175</v>
      </c>
      <c r="G42" s="123" t="s">
        <v>33</v>
      </c>
      <c r="H42" s="197">
        <v>98.117000000000004</v>
      </c>
      <c r="I42" s="197"/>
      <c r="J42" s="56">
        <v>98.573999999999998</v>
      </c>
      <c r="K42" s="121">
        <f t="shared" si="13"/>
        <v>45.699999999999363</v>
      </c>
      <c r="L42" s="198">
        <f t="shared" si="1"/>
        <v>29152.05</v>
      </c>
      <c r="M42" s="198"/>
      <c r="N42" s="61">
        <f t="shared" si="9"/>
        <v>0.51</v>
      </c>
      <c r="O42" s="100"/>
      <c r="P42" s="25" t="s">
        <v>106</v>
      </c>
      <c r="Q42" s="55"/>
      <c r="R42" s="121">
        <v>98.573999999999998</v>
      </c>
      <c r="S42" s="209">
        <f t="shared" si="21"/>
        <v>-28774</v>
      </c>
      <c r="T42" s="209"/>
      <c r="U42" s="201">
        <f t="shared" si="14"/>
        <v>-45.699999999999363</v>
      </c>
      <c r="V42" s="201"/>
      <c r="W42" s="108" t="s">
        <v>176</v>
      </c>
      <c r="X42" s="108" t="s">
        <v>159</v>
      </c>
      <c r="Y42" s="108" t="s">
        <v>177</v>
      </c>
      <c r="Z42" s="1" t="s">
        <v>159</v>
      </c>
      <c r="AA42" s="108" t="s">
        <v>159</v>
      </c>
      <c r="AB42" s="108" t="s">
        <v>159</v>
      </c>
      <c r="AC42" s="63" t="s">
        <v>44</v>
      </c>
      <c r="AD42" s="63"/>
      <c r="AE42" s="122">
        <f t="shared" si="2"/>
        <v>98.117000000000004</v>
      </c>
      <c r="AF42" s="63" t="e">
        <f t="shared" si="20"/>
        <v>#REF!</v>
      </c>
      <c r="AG42" s="122" t="e">
        <f>#REF!-#REF!</f>
        <v>#REF!</v>
      </c>
      <c r="AH42" s="122">
        <f t="shared" si="3"/>
        <v>0.45699999999999363</v>
      </c>
      <c r="AI42" s="59" t="str">
        <f t="shared" si="4"/>
        <v>-</v>
      </c>
      <c r="AJ42" s="63" t="e">
        <f t="shared" si="5"/>
        <v>#REF!</v>
      </c>
      <c r="AK42" s="63" t="e">
        <f t="shared" si="6"/>
        <v>#REF!</v>
      </c>
      <c r="AL42" s="63" t="e">
        <f t="shared" si="12"/>
        <v>#REF!</v>
      </c>
      <c r="AM42" s="63" t="e">
        <f t="shared" si="22"/>
        <v>#REF!</v>
      </c>
      <c r="AN42" s="63" t="e">
        <f t="shared" si="22"/>
        <v>#REF!</v>
      </c>
      <c r="AO42" s="63" t="e">
        <f t="shared" si="22"/>
        <v>#REF!</v>
      </c>
      <c r="AP42" s="63" t="e">
        <f t="shared" si="22"/>
        <v>#REF!</v>
      </c>
      <c r="AQ42" s="63" t="e">
        <f t="shared" si="22"/>
        <v>#REF!</v>
      </c>
      <c r="AR42" s="63" t="e">
        <f t="shared" si="22"/>
        <v>#REF!</v>
      </c>
      <c r="AS42" s="63" t="e">
        <f t="shared" si="22"/>
        <v>#REF!</v>
      </c>
    </row>
    <row r="43" spans="2:45" ht="15.75" customHeight="1">
      <c r="B43" s="123">
        <v>35</v>
      </c>
      <c r="C43" s="195">
        <f t="shared" si="8"/>
        <v>942961</v>
      </c>
      <c r="D43" s="195"/>
      <c r="E43" s="100" t="s">
        <v>164</v>
      </c>
      <c r="F43" s="100" t="s">
        <v>178</v>
      </c>
      <c r="G43" s="123" t="s">
        <v>33</v>
      </c>
      <c r="H43" s="197">
        <v>104.142</v>
      </c>
      <c r="I43" s="197"/>
      <c r="J43" s="121">
        <v>104.676</v>
      </c>
      <c r="K43" s="121">
        <f t="shared" si="13"/>
        <v>53.400000000000603</v>
      </c>
      <c r="L43" s="198">
        <f t="shared" si="1"/>
        <v>28288.829999999998</v>
      </c>
      <c r="M43" s="198"/>
      <c r="N43" s="61">
        <f t="shared" si="9"/>
        <v>0.42</v>
      </c>
      <c r="O43" s="100"/>
      <c r="P43" s="25" t="s">
        <v>106</v>
      </c>
      <c r="Q43" s="55"/>
      <c r="R43" s="121">
        <v>103.667</v>
      </c>
      <c r="S43" s="209">
        <f t="shared" si="21"/>
        <v>24629</v>
      </c>
      <c r="T43" s="209"/>
      <c r="U43" s="201">
        <f t="shared" si="14"/>
        <v>47.499999999999432</v>
      </c>
      <c r="V43" s="201"/>
      <c r="W43" s="108" t="s">
        <v>159</v>
      </c>
      <c r="X43" s="108" t="s">
        <v>159</v>
      </c>
      <c r="Y43" s="108" t="s">
        <v>159</v>
      </c>
      <c r="Z43" s="1" t="s">
        <v>159</v>
      </c>
      <c r="AA43" s="108" t="s">
        <v>159</v>
      </c>
      <c r="AB43" s="108" t="s">
        <v>159</v>
      </c>
      <c r="AC43" s="63" t="s">
        <v>44</v>
      </c>
      <c r="AD43" s="63"/>
      <c r="AE43" s="122">
        <f t="shared" si="2"/>
        <v>104.142</v>
      </c>
      <c r="AF43" s="63" t="e">
        <f t="shared" si="20"/>
        <v>#REF!</v>
      </c>
      <c r="AG43" s="122" t="e">
        <f>#REF!-#REF!</f>
        <v>#REF!</v>
      </c>
      <c r="AH43" s="122">
        <f t="shared" si="3"/>
        <v>0.47499999999999432</v>
      </c>
      <c r="AI43" s="59" t="e">
        <f t="shared" si="4"/>
        <v>#REF!</v>
      </c>
      <c r="AJ43" s="63" t="e">
        <f t="shared" si="5"/>
        <v>#REF!</v>
      </c>
      <c r="AK43" s="63" t="e">
        <f t="shared" si="6"/>
        <v>#REF!</v>
      </c>
      <c r="AL43" s="63" t="e">
        <f t="shared" si="12"/>
        <v>#REF!</v>
      </c>
      <c r="AM43" s="63" t="e">
        <f t="shared" si="22"/>
        <v>#REF!</v>
      </c>
      <c r="AN43" s="63" t="e">
        <f t="shared" si="22"/>
        <v>#REF!</v>
      </c>
      <c r="AO43" s="63" t="e">
        <f t="shared" si="22"/>
        <v>#REF!</v>
      </c>
      <c r="AP43" s="63" t="e">
        <f t="shared" si="22"/>
        <v>#REF!</v>
      </c>
      <c r="AQ43" s="63" t="e">
        <f t="shared" si="22"/>
        <v>#REF!</v>
      </c>
      <c r="AR43" s="63" t="e">
        <f t="shared" si="22"/>
        <v>#REF!</v>
      </c>
      <c r="AS43" s="63" t="e">
        <f t="shared" si="22"/>
        <v>#REF!</v>
      </c>
    </row>
    <row r="44" spans="2:45" s="142" customFormat="1" ht="15.75" customHeight="1">
      <c r="B44" s="135">
        <v>36</v>
      </c>
      <c r="C44" s="211">
        <f t="shared" si="8"/>
        <v>967590</v>
      </c>
      <c r="D44" s="211"/>
      <c r="E44" s="136" t="s">
        <v>164</v>
      </c>
      <c r="F44" s="136" t="s">
        <v>179</v>
      </c>
      <c r="G44" s="135" t="s">
        <v>33</v>
      </c>
      <c r="H44" s="212">
        <v>102.92700000000001</v>
      </c>
      <c r="I44" s="212"/>
      <c r="J44" s="135"/>
      <c r="K44" s="135">
        <f t="shared" si="13"/>
        <v>10292.700000000001</v>
      </c>
      <c r="L44" s="211">
        <f t="shared" si="1"/>
        <v>29027.7</v>
      </c>
      <c r="M44" s="211"/>
      <c r="N44" s="138">
        <f t="shared" si="9"/>
        <v>0</v>
      </c>
      <c r="O44" s="136"/>
      <c r="P44" s="137" t="s">
        <v>106</v>
      </c>
      <c r="Q44" s="145"/>
      <c r="R44" s="135">
        <v>102.41500000000001</v>
      </c>
      <c r="S44" s="213">
        <f t="shared" si="21"/>
        <v>0</v>
      </c>
      <c r="T44" s="213"/>
      <c r="U44" s="214">
        <f t="shared" si="14"/>
        <v>51.200000000000045</v>
      </c>
      <c r="V44" s="214"/>
      <c r="W44" s="140" t="s">
        <v>181</v>
      </c>
      <c r="X44" s="140" t="s">
        <v>181</v>
      </c>
      <c r="Y44" s="140" t="s">
        <v>181</v>
      </c>
      <c r="Z44" s="140" t="s">
        <v>181</v>
      </c>
      <c r="AA44" s="140" t="s">
        <v>181</v>
      </c>
      <c r="AB44" s="140" t="s">
        <v>181</v>
      </c>
      <c r="AC44" s="142" t="s">
        <v>45</v>
      </c>
      <c r="AE44" s="142">
        <f t="shared" si="2"/>
        <v>102.92700000000001</v>
      </c>
      <c r="AF44" s="142" t="e">
        <f t="shared" si="20"/>
        <v>#REF!</v>
      </c>
      <c r="AG44" s="142" t="e">
        <f>#REF!-#REF!</f>
        <v>#REF!</v>
      </c>
      <c r="AH44" s="142">
        <f t="shared" si="3"/>
        <v>0.51200000000000045</v>
      </c>
      <c r="AI44" s="143" t="e">
        <f t="shared" si="4"/>
        <v>#REF!</v>
      </c>
      <c r="AJ44" s="142" t="e">
        <f t="shared" si="5"/>
        <v>#REF!</v>
      </c>
      <c r="AK44" s="142" t="e">
        <f t="shared" si="6"/>
        <v>#REF!</v>
      </c>
      <c r="AL44" s="142" t="e">
        <f t="shared" si="12"/>
        <v>#REF!</v>
      </c>
      <c r="AM44" s="142" t="e">
        <f t="shared" si="22"/>
        <v>#REF!</v>
      </c>
      <c r="AN44" s="142" t="e">
        <f t="shared" si="22"/>
        <v>#REF!</v>
      </c>
      <c r="AO44" s="142" t="e">
        <f t="shared" si="22"/>
        <v>#REF!</v>
      </c>
      <c r="AP44" s="142" t="e">
        <f t="shared" si="22"/>
        <v>#REF!</v>
      </c>
      <c r="AQ44" s="142" t="e">
        <f t="shared" si="22"/>
        <v>#REF!</v>
      </c>
      <c r="AR44" s="142" t="e">
        <f t="shared" si="22"/>
        <v>#REF!</v>
      </c>
      <c r="AS44" s="142" t="e">
        <f t="shared" si="22"/>
        <v>#REF!</v>
      </c>
    </row>
    <row r="45" spans="2:45" ht="15.75" customHeight="1">
      <c r="B45" s="123">
        <v>37</v>
      </c>
      <c r="C45" s="195">
        <f t="shared" si="8"/>
        <v>967590</v>
      </c>
      <c r="D45" s="195"/>
      <c r="E45" s="100" t="s">
        <v>164</v>
      </c>
      <c r="F45" s="100" t="s">
        <v>180</v>
      </c>
      <c r="G45" s="123" t="s">
        <v>34</v>
      </c>
      <c r="H45" s="197">
        <v>101.93300000000001</v>
      </c>
      <c r="I45" s="197"/>
      <c r="J45" s="121">
        <v>101.553</v>
      </c>
      <c r="K45" s="121">
        <f t="shared" si="13"/>
        <v>38.000000000000966</v>
      </c>
      <c r="L45" s="198">
        <f t="shared" si="1"/>
        <v>29027.7</v>
      </c>
      <c r="M45" s="198"/>
      <c r="N45" s="61">
        <f t="shared" si="9"/>
        <v>0.61</v>
      </c>
      <c r="O45" s="100"/>
      <c r="P45" s="25" t="s">
        <v>106</v>
      </c>
      <c r="Q45" s="55"/>
      <c r="R45" s="121">
        <v>102.38800000000001</v>
      </c>
      <c r="S45" s="209">
        <f t="shared" si="21"/>
        <v>34265</v>
      </c>
      <c r="T45" s="209"/>
      <c r="U45" s="201">
        <f t="shared" si="14"/>
        <v>45.499999999999829</v>
      </c>
      <c r="V45" s="201"/>
      <c r="W45" s="108" t="s">
        <v>181</v>
      </c>
      <c r="X45" s="108" t="s">
        <v>181</v>
      </c>
      <c r="Y45" s="108" t="s">
        <v>181</v>
      </c>
      <c r="Z45" s="108" t="s">
        <v>181</v>
      </c>
      <c r="AA45" s="108" t="s">
        <v>181</v>
      </c>
      <c r="AB45" s="108" t="s">
        <v>181</v>
      </c>
      <c r="AC45" s="63" t="s">
        <v>44</v>
      </c>
      <c r="AD45" s="63"/>
      <c r="AE45" s="122">
        <f t="shared" si="2"/>
        <v>101.93300000000001</v>
      </c>
      <c r="AF45" s="63" t="e">
        <f t="shared" si="20"/>
        <v>#REF!</v>
      </c>
      <c r="AG45" s="122" t="e">
        <f>#REF!-#REF!</f>
        <v>#REF!</v>
      </c>
      <c r="AH45" s="122">
        <f t="shared" si="3"/>
        <v>0.45499999999999829</v>
      </c>
      <c r="AI45" s="59" t="e">
        <f t="shared" si="4"/>
        <v>#REF!</v>
      </c>
      <c r="AJ45" s="63" t="e">
        <f t="shared" si="5"/>
        <v>#REF!</v>
      </c>
      <c r="AK45" s="63" t="e">
        <f t="shared" si="6"/>
        <v>#REF!</v>
      </c>
      <c r="AL45" s="63" t="e">
        <f t="shared" si="12"/>
        <v>#REF!</v>
      </c>
      <c r="AM45" s="63" t="e">
        <f t="shared" si="22"/>
        <v>#REF!</v>
      </c>
      <c r="AN45" s="63" t="e">
        <f t="shared" si="22"/>
        <v>#REF!</v>
      </c>
      <c r="AO45" s="63" t="e">
        <f t="shared" si="22"/>
        <v>#REF!</v>
      </c>
      <c r="AP45" s="63" t="e">
        <f t="shared" si="22"/>
        <v>#REF!</v>
      </c>
      <c r="AQ45" s="63" t="e">
        <f t="shared" si="22"/>
        <v>#REF!</v>
      </c>
      <c r="AR45" s="63" t="e">
        <f t="shared" si="22"/>
        <v>#REF!</v>
      </c>
      <c r="AS45" s="63" t="e">
        <f t="shared" si="22"/>
        <v>#REF!</v>
      </c>
    </row>
    <row r="46" spans="2:45" s="142" customFormat="1" ht="15.75" customHeight="1">
      <c r="B46" s="135">
        <v>38</v>
      </c>
      <c r="C46" s="211">
        <f t="shared" si="8"/>
        <v>1001855</v>
      </c>
      <c r="D46" s="211"/>
      <c r="E46" s="136" t="s">
        <v>164</v>
      </c>
      <c r="F46" s="136" t="s">
        <v>182</v>
      </c>
      <c r="G46" s="135" t="s">
        <v>34</v>
      </c>
      <c r="H46" s="212">
        <v>102.003</v>
      </c>
      <c r="I46" s="212"/>
      <c r="J46" s="135"/>
      <c r="K46" s="135">
        <f t="shared" si="13"/>
        <v>10200.299999999999</v>
      </c>
      <c r="L46" s="211">
        <f t="shared" si="1"/>
        <v>30055.649999999998</v>
      </c>
      <c r="M46" s="211"/>
      <c r="N46" s="138">
        <f t="shared" si="9"/>
        <v>0</v>
      </c>
      <c r="O46" s="136"/>
      <c r="P46" s="137" t="s">
        <v>106</v>
      </c>
      <c r="Q46" s="145"/>
      <c r="R46" s="135">
        <v>102.429</v>
      </c>
      <c r="S46" s="213">
        <f t="shared" si="21"/>
        <v>0</v>
      </c>
      <c r="T46" s="213"/>
      <c r="U46" s="214">
        <f t="shared" si="14"/>
        <v>42.600000000000193</v>
      </c>
      <c r="V46" s="214"/>
      <c r="W46" s="140" t="s">
        <v>183</v>
      </c>
      <c r="X46" s="140" t="s">
        <v>181</v>
      </c>
      <c r="Y46" s="140" t="s">
        <v>181</v>
      </c>
      <c r="Z46" s="140" t="s">
        <v>181</v>
      </c>
      <c r="AA46" s="140" t="s">
        <v>181</v>
      </c>
      <c r="AB46" s="140" t="s">
        <v>181</v>
      </c>
      <c r="AC46" s="142" t="s">
        <v>45</v>
      </c>
      <c r="AE46" s="142">
        <f t="shared" si="2"/>
        <v>102.003</v>
      </c>
      <c r="AF46" s="142" t="e">
        <f t="shared" si="20"/>
        <v>#REF!</v>
      </c>
      <c r="AG46" s="142" t="e">
        <f>#REF!-#REF!</f>
        <v>#REF!</v>
      </c>
      <c r="AH46" s="142">
        <f t="shared" si="3"/>
        <v>0.42600000000000193</v>
      </c>
      <c r="AI46" s="143" t="e">
        <f t="shared" si="4"/>
        <v>#REF!</v>
      </c>
      <c r="AJ46" s="142" t="e">
        <f t="shared" si="5"/>
        <v>#REF!</v>
      </c>
      <c r="AK46" s="142" t="e">
        <f t="shared" si="6"/>
        <v>#REF!</v>
      </c>
      <c r="AL46" s="142" t="e">
        <f t="shared" si="12"/>
        <v>#REF!</v>
      </c>
      <c r="AM46" s="142" t="e">
        <f t="shared" si="22"/>
        <v>#REF!</v>
      </c>
      <c r="AN46" s="142" t="e">
        <f t="shared" si="22"/>
        <v>#REF!</v>
      </c>
      <c r="AO46" s="142" t="e">
        <f t="shared" si="22"/>
        <v>#REF!</v>
      </c>
      <c r="AP46" s="142" t="e">
        <f t="shared" si="22"/>
        <v>#REF!</v>
      </c>
      <c r="AQ46" s="142" t="e">
        <f t="shared" si="22"/>
        <v>#REF!</v>
      </c>
      <c r="AR46" s="142" t="e">
        <f t="shared" si="22"/>
        <v>#REF!</v>
      </c>
      <c r="AS46" s="142" t="e">
        <f t="shared" si="22"/>
        <v>#REF!</v>
      </c>
    </row>
    <row r="47" spans="2:45" ht="15.75" customHeight="1">
      <c r="B47" s="123">
        <v>39</v>
      </c>
      <c r="C47" s="195">
        <f t="shared" si="8"/>
        <v>1001855</v>
      </c>
      <c r="D47" s="195"/>
      <c r="E47" s="100" t="s">
        <v>164</v>
      </c>
      <c r="F47" s="100" t="s">
        <v>184</v>
      </c>
      <c r="G47" s="123" t="s">
        <v>33</v>
      </c>
      <c r="H47" s="197">
        <v>102.053</v>
      </c>
      <c r="I47" s="197"/>
      <c r="J47" s="121">
        <v>102.229</v>
      </c>
      <c r="K47" s="121">
        <f t="shared" si="13"/>
        <v>17.600000000000193</v>
      </c>
      <c r="L47" s="198">
        <f t="shared" si="1"/>
        <v>30055.649999999998</v>
      </c>
      <c r="M47" s="198"/>
      <c r="N47" s="61">
        <f t="shared" si="9"/>
        <v>1.38</v>
      </c>
      <c r="O47" s="100"/>
      <c r="P47" s="25" t="s">
        <v>106</v>
      </c>
      <c r="Q47" s="55"/>
      <c r="R47" s="121">
        <v>101.867</v>
      </c>
      <c r="S47" s="209">
        <f t="shared" si="21"/>
        <v>31688</v>
      </c>
      <c r="T47" s="209"/>
      <c r="U47" s="201">
        <f t="shared" si="14"/>
        <v>18.599999999999284</v>
      </c>
      <c r="V47" s="201"/>
      <c r="W47" s="108" t="s">
        <v>183</v>
      </c>
      <c r="X47" s="108" t="s">
        <v>181</v>
      </c>
      <c r="Y47" s="108" t="s">
        <v>181</v>
      </c>
      <c r="Z47" s="108" t="s">
        <v>181</v>
      </c>
      <c r="AA47" s="108" t="s">
        <v>181</v>
      </c>
      <c r="AB47" s="108" t="s">
        <v>181</v>
      </c>
      <c r="AC47" s="63" t="s">
        <v>44</v>
      </c>
      <c r="AD47" s="63"/>
      <c r="AE47" s="122">
        <f t="shared" si="2"/>
        <v>102.053</v>
      </c>
      <c r="AF47" s="63" t="e">
        <f t="shared" si="20"/>
        <v>#REF!</v>
      </c>
      <c r="AG47" s="122" t="e">
        <f>#REF!-#REF!</f>
        <v>#REF!</v>
      </c>
      <c r="AH47" s="122">
        <f t="shared" si="3"/>
        <v>0.18599999999999284</v>
      </c>
      <c r="AI47" s="59" t="e">
        <f t="shared" si="4"/>
        <v>#REF!</v>
      </c>
      <c r="AJ47" s="63" t="e">
        <f t="shared" si="5"/>
        <v>#REF!</v>
      </c>
      <c r="AK47" s="63" t="e">
        <f t="shared" si="6"/>
        <v>#REF!</v>
      </c>
      <c r="AL47" s="63" t="e">
        <f t="shared" si="12"/>
        <v>#REF!</v>
      </c>
      <c r="AM47" s="63" t="e">
        <f t="shared" si="22"/>
        <v>#REF!</v>
      </c>
      <c r="AN47" s="63" t="e">
        <f t="shared" si="22"/>
        <v>#REF!</v>
      </c>
      <c r="AO47" s="63" t="e">
        <f t="shared" si="22"/>
        <v>#REF!</v>
      </c>
      <c r="AP47" s="63" t="e">
        <f t="shared" si="22"/>
        <v>#REF!</v>
      </c>
      <c r="AQ47" s="63" t="e">
        <f t="shared" si="22"/>
        <v>#REF!</v>
      </c>
      <c r="AR47" s="63" t="e">
        <f t="shared" si="22"/>
        <v>#REF!</v>
      </c>
      <c r="AS47" s="63" t="e">
        <f t="shared" si="22"/>
        <v>#REF!</v>
      </c>
    </row>
    <row r="48" spans="2:45" s="142" customFormat="1" ht="15.75" customHeight="1">
      <c r="B48" s="135">
        <v>40</v>
      </c>
      <c r="C48" s="211">
        <f t="shared" si="8"/>
        <v>1033543</v>
      </c>
      <c r="D48" s="211"/>
      <c r="E48" s="136" t="s">
        <v>163</v>
      </c>
      <c r="F48" s="136" t="s">
        <v>185</v>
      </c>
      <c r="G48" s="135" t="s">
        <v>33</v>
      </c>
      <c r="H48" s="212">
        <v>101.629</v>
      </c>
      <c r="I48" s="212"/>
      <c r="J48" s="135"/>
      <c r="K48" s="135">
        <f t="shared" si="13"/>
        <v>10162.9</v>
      </c>
      <c r="L48" s="211">
        <f t="shared" si="1"/>
        <v>31006.289999999997</v>
      </c>
      <c r="M48" s="211"/>
      <c r="N48" s="138">
        <f t="shared" si="9"/>
        <v>0</v>
      </c>
      <c r="O48" s="136"/>
      <c r="P48" s="137" t="s">
        <v>106</v>
      </c>
      <c r="Q48" s="145"/>
      <c r="R48" s="135">
        <v>101.97</v>
      </c>
      <c r="S48" s="213">
        <f t="shared" si="21"/>
        <v>0</v>
      </c>
      <c r="T48" s="213"/>
      <c r="U48" s="214">
        <f t="shared" si="14"/>
        <v>-34.099999999999397</v>
      </c>
      <c r="V48" s="214"/>
      <c r="W48" s="140" t="s">
        <v>186</v>
      </c>
      <c r="X48" s="140" t="s">
        <v>181</v>
      </c>
      <c r="Y48" s="140" t="s">
        <v>181</v>
      </c>
      <c r="Z48" s="141" t="s">
        <v>183</v>
      </c>
      <c r="AA48" s="140" t="s">
        <v>181</v>
      </c>
      <c r="AB48" s="140" t="s">
        <v>181</v>
      </c>
      <c r="AC48" s="142" t="s">
        <v>46</v>
      </c>
      <c r="AE48" s="142">
        <f t="shared" si="2"/>
        <v>101.629</v>
      </c>
      <c r="AF48" s="142" t="e">
        <f t="shared" si="20"/>
        <v>#REF!</v>
      </c>
      <c r="AG48" s="142" t="e">
        <f>#REF!-#REF!</f>
        <v>#REF!</v>
      </c>
      <c r="AH48" s="142">
        <f t="shared" si="3"/>
        <v>0.34099999999999397</v>
      </c>
      <c r="AI48" s="143" t="e">
        <f t="shared" si="4"/>
        <v>#REF!</v>
      </c>
      <c r="AJ48" s="142" t="e">
        <f t="shared" si="5"/>
        <v>#REF!</v>
      </c>
      <c r="AK48" s="142" t="e">
        <f t="shared" si="6"/>
        <v>#REF!</v>
      </c>
      <c r="AL48" s="142" t="e">
        <f t="shared" si="12"/>
        <v>#REF!</v>
      </c>
      <c r="AM48" s="142" t="e">
        <f t="shared" si="22"/>
        <v>#REF!</v>
      </c>
      <c r="AN48" s="142" t="e">
        <f t="shared" si="22"/>
        <v>#REF!</v>
      </c>
      <c r="AO48" s="142" t="e">
        <f t="shared" si="22"/>
        <v>#REF!</v>
      </c>
      <c r="AP48" s="142" t="e">
        <f t="shared" si="22"/>
        <v>#REF!</v>
      </c>
      <c r="AQ48" s="142" t="e">
        <f t="shared" si="22"/>
        <v>#REF!</v>
      </c>
      <c r="AR48" s="142" t="e">
        <f t="shared" si="22"/>
        <v>#REF!</v>
      </c>
      <c r="AS48" s="142" t="e">
        <f t="shared" si="22"/>
        <v>#REF!</v>
      </c>
    </row>
    <row r="49" spans="2:45" s="142" customFormat="1" ht="15.75" customHeight="1">
      <c r="B49" s="135">
        <v>41</v>
      </c>
      <c r="C49" s="211">
        <f t="shared" si="8"/>
        <v>1033543</v>
      </c>
      <c r="D49" s="211"/>
      <c r="E49" s="136" t="s">
        <v>164</v>
      </c>
      <c r="F49" s="136" t="s">
        <v>187</v>
      </c>
      <c r="G49" s="135" t="s">
        <v>33</v>
      </c>
      <c r="H49" s="212">
        <v>102.44199999999999</v>
      </c>
      <c r="I49" s="212"/>
      <c r="J49" s="135"/>
      <c r="K49" s="135">
        <f t="shared" si="13"/>
        <v>10244.199999999999</v>
      </c>
      <c r="L49" s="211">
        <f t="shared" si="1"/>
        <v>31006.289999999997</v>
      </c>
      <c r="M49" s="211"/>
      <c r="N49" s="138">
        <f t="shared" si="9"/>
        <v>0</v>
      </c>
      <c r="O49" s="136"/>
      <c r="P49" s="137" t="s">
        <v>106</v>
      </c>
      <c r="Q49" s="145"/>
      <c r="R49" s="135">
        <v>102.229</v>
      </c>
      <c r="S49" s="213">
        <f t="shared" si="21"/>
        <v>0</v>
      </c>
      <c r="T49" s="213"/>
      <c r="U49" s="214">
        <f t="shared" si="14"/>
        <v>21.299999999999386</v>
      </c>
      <c r="V49" s="214"/>
      <c r="W49" s="140" t="s">
        <v>188</v>
      </c>
      <c r="X49" s="140" t="s">
        <v>181</v>
      </c>
      <c r="Y49" s="140" t="s">
        <v>181</v>
      </c>
      <c r="Z49" s="141" t="s">
        <v>181</v>
      </c>
      <c r="AA49" s="140" t="s">
        <v>181</v>
      </c>
      <c r="AB49" s="140" t="s">
        <v>181</v>
      </c>
      <c r="AC49" s="142" t="s">
        <v>45</v>
      </c>
      <c r="AE49" s="142">
        <f t="shared" si="2"/>
        <v>102.44199999999999</v>
      </c>
      <c r="AF49" s="142" t="e">
        <f t="shared" si="20"/>
        <v>#REF!</v>
      </c>
      <c r="AG49" s="142" t="e">
        <f>#REF!-#REF!</f>
        <v>#REF!</v>
      </c>
      <c r="AH49" s="142">
        <f t="shared" si="3"/>
        <v>0.21299999999999386</v>
      </c>
      <c r="AI49" s="143" t="e">
        <f t="shared" si="4"/>
        <v>#REF!</v>
      </c>
      <c r="AJ49" s="142" t="e">
        <f t="shared" si="5"/>
        <v>#REF!</v>
      </c>
      <c r="AK49" s="142" t="e">
        <f t="shared" si="6"/>
        <v>#REF!</v>
      </c>
      <c r="AL49" s="142" t="e">
        <f t="shared" si="12"/>
        <v>#REF!</v>
      </c>
      <c r="AM49" s="142" t="e">
        <f t="shared" si="22"/>
        <v>#REF!</v>
      </c>
      <c r="AN49" s="142" t="e">
        <f t="shared" si="22"/>
        <v>#REF!</v>
      </c>
      <c r="AO49" s="142" t="e">
        <f t="shared" si="22"/>
        <v>#REF!</v>
      </c>
      <c r="AP49" s="142" t="e">
        <f t="shared" si="22"/>
        <v>#REF!</v>
      </c>
      <c r="AQ49" s="142" t="e">
        <f t="shared" si="22"/>
        <v>#REF!</v>
      </c>
      <c r="AR49" s="142" t="e">
        <f t="shared" si="22"/>
        <v>#REF!</v>
      </c>
      <c r="AS49" s="142" t="e">
        <f t="shared" si="22"/>
        <v>#REF!</v>
      </c>
    </row>
    <row r="50" spans="2:45" ht="15.75" customHeight="1">
      <c r="B50" s="123">
        <v>42</v>
      </c>
      <c r="C50" s="195">
        <f t="shared" si="8"/>
        <v>1033543</v>
      </c>
      <c r="D50" s="195"/>
      <c r="E50" s="100" t="s">
        <v>164</v>
      </c>
      <c r="F50" s="100" t="s">
        <v>189</v>
      </c>
      <c r="G50" s="123" t="s">
        <v>33</v>
      </c>
      <c r="H50" s="197">
        <v>101.96299999999999</v>
      </c>
      <c r="I50" s="197"/>
      <c r="J50" s="121">
        <v>102.19199999999999</v>
      </c>
      <c r="K50" s="121">
        <f t="shared" si="13"/>
        <v>22.89999999999992</v>
      </c>
      <c r="L50" s="198">
        <f t="shared" si="1"/>
        <v>31006.289999999997</v>
      </c>
      <c r="M50" s="198"/>
      <c r="N50" s="61">
        <f t="shared" si="9"/>
        <v>1.0900000000000001</v>
      </c>
      <c r="O50" s="100"/>
      <c r="P50" s="25" t="s">
        <v>106</v>
      </c>
      <c r="Q50" s="55"/>
      <c r="R50" s="121">
        <v>101.78</v>
      </c>
      <c r="S50" s="209">
        <f t="shared" si="21"/>
        <v>24625</v>
      </c>
      <c r="T50" s="209"/>
      <c r="U50" s="201">
        <f t="shared" si="14"/>
        <v>18.299999999999272</v>
      </c>
      <c r="V50" s="201"/>
      <c r="W50" s="108" t="s">
        <v>183</v>
      </c>
      <c r="X50" s="108" t="s">
        <v>181</v>
      </c>
      <c r="Y50" s="108" t="s">
        <v>181</v>
      </c>
      <c r="Z50" s="1" t="s">
        <v>181</v>
      </c>
      <c r="AA50" s="108" t="s">
        <v>181</v>
      </c>
      <c r="AB50" s="108" t="s">
        <v>181</v>
      </c>
      <c r="AC50" s="63" t="s">
        <v>44</v>
      </c>
      <c r="AD50" s="63"/>
      <c r="AE50" s="122">
        <f t="shared" si="2"/>
        <v>101.96299999999999</v>
      </c>
      <c r="AF50" s="63" t="e">
        <f t="shared" si="20"/>
        <v>#REF!</v>
      </c>
      <c r="AG50" s="122" t="e">
        <f>#REF!-#REF!</f>
        <v>#REF!</v>
      </c>
      <c r="AH50" s="122">
        <f t="shared" si="3"/>
        <v>0.18299999999999272</v>
      </c>
      <c r="AI50" s="59" t="e">
        <f t="shared" si="4"/>
        <v>#REF!</v>
      </c>
      <c r="AJ50" s="63" t="e">
        <f t="shared" si="5"/>
        <v>#REF!</v>
      </c>
      <c r="AK50" s="63" t="e">
        <f t="shared" si="6"/>
        <v>#REF!</v>
      </c>
      <c r="AL50" s="63" t="e">
        <f t="shared" si="12"/>
        <v>#REF!</v>
      </c>
      <c r="AM50" s="63" t="e">
        <f t="shared" si="22"/>
        <v>#REF!</v>
      </c>
      <c r="AN50" s="63" t="e">
        <f t="shared" si="22"/>
        <v>#REF!</v>
      </c>
      <c r="AO50" s="63" t="e">
        <f t="shared" si="22"/>
        <v>#REF!</v>
      </c>
      <c r="AP50" s="63" t="e">
        <f t="shared" si="22"/>
        <v>#REF!</v>
      </c>
      <c r="AQ50" s="63" t="e">
        <f t="shared" si="22"/>
        <v>#REF!</v>
      </c>
      <c r="AR50" s="63" t="e">
        <f t="shared" si="22"/>
        <v>#REF!</v>
      </c>
      <c r="AS50" s="63" t="e">
        <f t="shared" si="22"/>
        <v>#REF!</v>
      </c>
    </row>
    <row r="51" spans="2:45" s="149" customFormat="1" ht="15.75" customHeight="1">
      <c r="B51" s="135">
        <v>43</v>
      </c>
      <c r="C51" s="211">
        <f t="shared" si="8"/>
        <v>1058168</v>
      </c>
      <c r="D51" s="211"/>
      <c r="E51" s="136" t="s">
        <v>164</v>
      </c>
      <c r="F51" s="136" t="s">
        <v>190</v>
      </c>
      <c r="G51" s="135" t="s">
        <v>33</v>
      </c>
      <c r="H51" s="212">
        <v>102.328</v>
      </c>
      <c r="I51" s="212"/>
      <c r="J51" s="135"/>
      <c r="K51" s="135">
        <f t="shared" si="13"/>
        <v>10232.800000000001</v>
      </c>
      <c r="L51" s="211">
        <f t="shared" si="1"/>
        <v>31745.039999999997</v>
      </c>
      <c r="M51" s="211"/>
      <c r="N51" s="138">
        <f t="shared" si="9"/>
        <v>0</v>
      </c>
      <c r="O51" s="136"/>
      <c r="P51" s="137" t="s">
        <v>106</v>
      </c>
      <c r="Q51" s="139"/>
      <c r="R51" s="135">
        <v>101.866</v>
      </c>
      <c r="S51" s="213">
        <f t="shared" si="21"/>
        <v>0</v>
      </c>
      <c r="T51" s="213"/>
      <c r="U51" s="214">
        <f t="shared" si="14"/>
        <v>46.20000000000033</v>
      </c>
      <c r="V51" s="214"/>
      <c r="W51" s="140" t="s">
        <v>183</v>
      </c>
      <c r="X51" s="140" t="s">
        <v>181</v>
      </c>
      <c r="Y51" s="140" t="s">
        <v>181</v>
      </c>
      <c r="Z51" s="141" t="s">
        <v>181</v>
      </c>
      <c r="AA51" s="140" t="s">
        <v>181</v>
      </c>
      <c r="AB51" s="140" t="s">
        <v>181</v>
      </c>
      <c r="AC51" s="149" t="s">
        <v>45</v>
      </c>
      <c r="AE51" s="149">
        <f t="shared" si="2"/>
        <v>102.328</v>
      </c>
      <c r="AF51" s="149" t="e">
        <f t="shared" si="20"/>
        <v>#REF!</v>
      </c>
      <c r="AG51" s="149" t="e">
        <f>#REF!-#REF!</f>
        <v>#REF!</v>
      </c>
      <c r="AH51" s="149">
        <f t="shared" si="3"/>
        <v>0.4620000000000033</v>
      </c>
      <c r="AI51" s="143" t="e">
        <f t="shared" si="4"/>
        <v>#REF!</v>
      </c>
      <c r="AJ51" s="149" t="e">
        <f t="shared" si="5"/>
        <v>#REF!</v>
      </c>
      <c r="AK51" s="149" t="e">
        <f t="shared" si="6"/>
        <v>#REF!</v>
      </c>
      <c r="AL51" s="149" t="e">
        <f t="shared" si="12"/>
        <v>#REF!</v>
      </c>
      <c r="AM51" s="149" t="e">
        <f t="shared" si="22"/>
        <v>#REF!</v>
      </c>
      <c r="AN51" s="149" t="e">
        <f t="shared" si="22"/>
        <v>#REF!</v>
      </c>
      <c r="AO51" s="149" t="e">
        <f t="shared" si="22"/>
        <v>#REF!</v>
      </c>
      <c r="AP51" s="149" t="e">
        <f t="shared" si="22"/>
        <v>#REF!</v>
      </c>
      <c r="AQ51" s="149" t="e">
        <f t="shared" si="22"/>
        <v>#REF!</v>
      </c>
      <c r="AR51" s="149" t="e">
        <f t="shared" si="22"/>
        <v>#REF!</v>
      </c>
      <c r="AS51" s="149" t="e">
        <f t="shared" si="22"/>
        <v>#REF!</v>
      </c>
    </row>
    <row r="52" spans="2:45" s="149" customFormat="1" ht="15.75" customHeight="1">
      <c r="B52" s="135">
        <v>44</v>
      </c>
      <c r="C52" s="211">
        <f t="shared" si="8"/>
        <v>1058168</v>
      </c>
      <c r="D52" s="211"/>
      <c r="E52" s="136" t="s">
        <v>164</v>
      </c>
      <c r="F52" s="136" t="s">
        <v>191</v>
      </c>
      <c r="G52" s="135" t="s">
        <v>33</v>
      </c>
      <c r="H52" s="212">
        <v>108</v>
      </c>
      <c r="I52" s="212"/>
      <c r="J52" s="135"/>
      <c r="K52" s="135">
        <f t="shared" si="13"/>
        <v>10800</v>
      </c>
      <c r="L52" s="211">
        <f t="shared" si="1"/>
        <v>31745.039999999997</v>
      </c>
      <c r="M52" s="211"/>
      <c r="N52" s="138">
        <f t="shared" si="9"/>
        <v>0</v>
      </c>
      <c r="O52" s="136"/>
      <c r="P52" s="137" t="s">
        <v>106</v>
      </c>
      <c r="Q52" s="139"/>
      <c r="R52" s="135">
        <v>106.721</v>
      </c>
      <c r="S52" s="213">
        <f t="shared" si="21"/>
        <v>0</v>
      </c>
      <c r="T52" s="213"/>
      <c r="U52" s="214">
        <f t="shared" si="14"/>
        <v>127.89999999999964</v>
      </c>
      <c r="V52" s="214"/>
      <c r="W52" s="140" t="s">
        <v>183</v>
      </c>
      <c r="X52" s="140" t="s">
        <v>192</v>
      </c>
      <c r="Y52" s="140" t="s">
        <v>181</v>
      </c>
      <c r="Z52" s="141" t="s">
        <v>183</v>
      </c>
      <c r="AA52" s="140" t="s">
        <v>181</v>
      </c>
      <c r="AB52" s="140" t="s">
        <v>181</v>
      </c>
      <c r="AC52" s="149" t="s">
        <v>45</v>
      </c>
      <c r="AE52" s="149">
        <f t="shared" si="2"/>
        <v>108</v>
      </c>
      <c r="AF52" s="149" t="e">
        <f t="shared" si="20"/>
        <v>#REF!</v>
      </c>
      <c r="AG52" s="149" t="e">
        <f>#REF!-#REF!</f>
        <v>#REF!</v>
      </c>
      <c r="AH52" s="149">
        <f t="shared" si="3"/>
        <v>1.2789999999999964</v>
      </c>
      <c r="AI52" s="143" t="e">
        <f t="shared" si="4"/>
        <v>#REF!</v>
      </c>
      <c r="AJ52" s="149" t="e">
        <f t="shared" si="5"/>
        <v>#REF!</v>
      </c>
      <c r="AK52" s="149" t="e">
        <f t="shared" si="6"/>
        <v>#REF!</v>
      </c>
      <c r="AL52" s="149" t="e">
        <f t="shared" si="12"/>
        <v>#REF!</v>
      </c>
      <c r="AM52" s="149" t="e">
        <f t="shared" si="22"/>
        <v>#REF!</v>
      </c>
      <c r="AN52" s="149" t="e">
        <f t="shared" si="22"/>
        <v>#REF!</v>
      </c>
      <c r="AO52" s="149" t="e">
        <f t="shared" si="22"/>
        <v>#REF!</v>
      </c>
      <c r="AP52" s="149" t="e">
        <f t="shared" si="22"/>
        <v>#REF!</v>
      </c>
      <c r="AQ52" s="149" t="e">
        <f t="shared" si="22"/>
        <v>#REF!</v>
      </c>
      <c r="AR52" s="149" t="e">
        <f t="shared" si="22"/>
        <v>#REF!</v>
      </c>
      <c r="AS52" s="149" t="e">
        <f t="shared" si="22"/>
        <v>#REF!</v>
      </c>
    </row>
    <row r="53" spans="2:45" s="149" customFormat="1" ht="15.75" customHeight="1">
      <c r="B53" s="135">
        <v>45</v>
      </c>
      <c r="C53" s="211">
        <f t="shared" si="8"/>
        <v>1058168</v>
      </c>
      <c r="D53" s="211"/>
      <c r="E53" s="136" t="s">
        <v>164</v>
      </c>
      <c r="F53" s="136" t="s">
        <v>193</v>
      </c>
      <c r="G53" s="135" t="s">
        <v>34</v>
      </c>
      <c r="H53" s="212">
        <v>106.322</v>
      </c>
      <c r="I53" s="212"/>
      <c r="J53" s="135"/>
      <c r="K53" s="135">
        <f t="shared" si="13"/>
        <v>10632.2</v>
      </c>
      <c r="L53" s="211">
        <f t="shared" si="1"/>
        <v>31745.039999999997</v>
      </c>
      <c r="M53" s="211"/>
      <c r="N53" s="138">
        <f t="shared" si="9"/>
        <v>0</v>
      </c>
      <c r="O53" s="136"/>
      <c r="P53" s="137" t="s">
        <v>106</v>
      </c>
      <c r="Q53" s="139"/>
      <c r="R53" s="135">
        <v>106.99</v>
      </c>
      <c r="S53" s="213">
        <f t="shared" si="21"/>
        <v>0</v>
      </c>
      <c r="T53" s="213"/>
      <c r="U53" s="214">
        <f t="shared" si="14"/>
        <v>66.799999999999216</v>
      </c>
      <c r="V53" s="214"/>
      <c r="W53" s="140" t="s">
        <v>183</v>
      </c>
      <c r="X53" s="140" t="s">
        <v>181</v>
      </c>
      <c r="Y53" s="140" t="s">
        <v>181</v>
      </c>
      <c r="Z53" s="141" t="s">
        <v>181</v>
      </c>
      <c r="AA53" s="140" t="s">
        <v>181</v>
      </c>
      <c r="AB53" s="140" t="s">
        <v>181</v>
      </c>
      <c r="AC53" s="149" t="s">
        <v>45</v>
      </c>
      <c r="AE53" s="149">
        <f t="shared" si="2"/>
        <v>106.322</v>
      </c>
      <c r="AF53" s="149" t="e">
        <f t="shared" si="20"/>
        <v>#REF!</v>
      </c>
      <c r="AG53" s="149" t="e">
        <f>#REF!-#REF!</f>
        <v>#REF!</v>
      </c>
      <c r="AH53" s="149">
        <f t="shared" si="3"/>
        <v>0.66799999999999216</v>
      </c>
      <c r="AI53" s="143" t="e">
        <f t="shared" si="4"/>
        <v>#REF!</v>
      </c>
      <c r="AJ53" s="149" t="e">
        <f t="shared" si="5"/>
        <v>#REF!</v>
      </c>
      <c r="AK53" s="149" t="e">
        <f t="shared" si="6"/>
        <v>#REF!</v>
      </c>
      <c r="AL53" s="149" t="e">
        <f t="shared" si="12"/>
        <v>#REF!</v>
      </c>
      <c r="AM53" s="149" t="e">
        <f t="shared" si="22"/>
        <v>#REF!</v>
      </c>
      <c r="AN53" s="149" t="e">
        <f t="shared" si="22"/>
        <v>#REF!</v>
      </c>
      <c r="AO53" s="149" t="e">
        <f t="shared" si="22"/>
        <v>#REF!</v>
      </c>
      <c r="AP53" s="149" t="e">
        <f t="shared" si="22"/>
        <v>#REF!</v>
      </c>
      <c r="AQ53" s="149" t="e">
        <f t="shared" si="22"/>
        <v>#REF!</v>
      </c>
      <c r="AR53" s="149" t="e">
        <f t="shared" si="22"/>
        <v>#REF!</v>
      </c>
      <c r="AS53" s="149" t="e">
        <f t="shared" si="22"/>
        <v>#REF!</v>
      </c>
    </row>
    <row r="54" spans="2:45" ht="15.75" customHeight="1">
      <c r="B54" s="123">
        <v>46</v>
      </c>
      <c r="C54" s="195">
        <f t="shared" si="8"/>
        <v>1058168</v>
      </c>
      <c r="D54" s="195"/>
      <c r="E54" s="100" t="s">
        <v>164</v>
      </c>
      <c r="F54" s="100" t="s">
        <v>194</v>
      </c>
      <c r="G54" s="123" t="s">
        <v>34</v>
      </c>
      <c r="H54" s="197">
        <v>117.928</v>
      </c>
      <c r="I54" s="197"/>
      <c r="J54" s="121">
        <v>120.99299999999999</v>
      </c>
      <c r="K54" s="121">
        <f t="shared" si="13"/>
        <v>306.49999999999977</v>
      </c>
      <c r="L54" s="198">
        <f t="shared" si="1"/>
        <v>31745.039999999997</v>
      </c>
      <c r="M54" s="198"/>
      <c r="N54" s="61">
        <f t="shared" si="9"/>
        <v>0.08</v>
      </c>
      <c r="O54" s="100"/>
      <c r="P54" s="25" t="s">
        <v>106</v>
      </c>
      <c r="Q54" s="55"/>
      <c r="R54" s="121">
        <v>120.99299999999999</v>
      </c>
      <c r="S54" s="209">
        <f t="shared" si="21"/>
        <v>30271</v>
      </c>
      <c r="T54" s="209"/>
      <c r="U54" s="201">
        <f t="shared" si="14"/>
        <v>306.49999999999977</v>
      </c>
      <c r="V54" s="201"/>
      <c r="W54" s="108" t="s">
        <v>186</v>
      </c>
      <c r="X54" s="108" t="s">
        <v>181</v>
      </c>
      <c r="Y54" s="108" t="s">
        <v>181</v>
      </c>
      <c r="Z54" s="1" t="s">
        <v>181</v>
      </c>
      <c r="AA54" s="108" t="s">
        <v>181</v>
      </c>
      <c r="AB54" s="108" t="s">
        <v>181</v>
      </c>
      <c r="AC54" s="63" t="s">
        <v>44</v>
      </c>
      <c r="AD54" s="63"/>
      <c r="AE54" s="122">
        <f t="shared" si="2"/>
        <v>117.928</v>
      </c>
      <c r="AF54" s="63" t="e">
        <f t="shared" si="20"/>
        <v>#REF!</v>
      </c>
      <c r="AG54" s="122" t="e">
        <f>#REF!-#REF!</f>
        <v>#REF!</v>
      </c>
      <c r="AH54" s="122">
        <f t="shared" si="3"/>
        <v>3.0649999999999977</v>
      </c>
      <c r="AI54" s="59" t="e">
        <f t="shared" si="4"/>
        <v>#REF!</v>
      </c>
      <c r="AJ54" s="63" t="e">
        <f t="shared" si="5"/>
        <v>#REF!</v>
      </c>
      <c r="AK54" s="63" t="e">
        <f t="shared" si="6"/>
        <v>#REF!</v>
      </c>
      <c r="AL54" s="63" t="e">
        <f t="shared" si="12"/>
        <v>#REF!</v>
      </c>
      <c r="AM54" s="63" t="e">
        <f t="shared" si="22"/>
        <v>#REF!</v>
      </c>
      <c r="AN54" s="63" t="e">
        <f t="shared" si="22"/>
        <v>#REF!</v>
      </c>
      <c r="AO54" s="63" t="e">
        <f t="shared" si="22"/>
        <v>#REF!</v>
      </c>
      <c r="AP54" s="63" t="e">
        <f t="shared" si="22"/>
        <v>#REF!</v>
      </c>
      <c r="AQ54" s="63" t="e">
        <f t="shared" si="22"/>
        <v>#REF!</v>
      </c>
      <c r="AR54" s="63" t="e">
        <f t="shared" si="22"/>
        <v>#REF!</v>
      </c>
      <c r="AS54" s="63" t="e">
        <f t="shared" si="22"/>
        <v>#REF!</v>
      </c>
    </row>
    <row r="55" spans="2:45" s="142" customFormat="1" ht="15.75" customHeight="1">
      <c r="B55" s="135">
        <v>47</v>
      </c>
      <c r="C55" s="211">
        <f t="shared" si="8"/>
        <v>1088439</v>
      </c>
      <c r="D55" s="211"/>
      <c r="E55" s="136" t="s">
        <v>164</v>
      </c>
      <c r="F55" s="136" t="s">
        <v>195</v>
      </c>
      <c r="G55" s="135" t="s">
        <v>33</v>
      </c>
      <c r="H55" s="212">
        <v>118.854</v>
      </c>
      <c r="I55" s="212"/>
      <c r="J55" s="135"/>
      <c r="K55" s="135">
        <f t="shared" si="13"/>
        <v>11885.4</v>
      </c>
      <c r="L55" s="211">
        <f t="shared" si="1"/>
        <v>32653.17</v>
      </c>
      <c r="M55" s="211"/>
      <c r="N55" s="138">
        <f t="shared" si="9"/>
        <v>0</v>
      </c>
      <c r="O55" s="136"/>
      <c r="P55" s="137" t="s">
        <v>106</v>
      </c>
      <c r="Q55" s="145"/>
      <c r="R55" s="135">
        <v>117.64400000000001</v>
      </c>
      <c r="S55" s="213">
        <f t="shared" si="21"/>
        <v>0</v>
      </c>
      <c r="T55" s="213"/>
      <c r="U55" s="214">
        <f t="shared" si="14"/>
        <v>120.99999999999937</v>
      </c>
      <c r="V55" s="214"/>
      <c r="W55" s="140" t="s">
        <v>181</v>
      </c>
      <c r="X55" s="140" t="s">
        <v>181</v>
      </c>
      <c r="Y55" s="140" t="s">
        <v>181</v>
      </c>
      <c r="Z55" s="141" t="s">
        <v>181</v>
      </c>
      <c r="AA55" s="140" t="s">
        <v>181</v>
      </c>
      <c r="AB55" s="140" t="s">
        <v>181</v>
      </c>
      <c r="AC55" s="142" t="s">
        <v>45</v>
      </c>
      <c r="AE55" s="142">
        <f t="shared" si="2"/>
        <v>118.854</v>
      </c>
      <c r="AF55" s="142" t="e">
        <f t="shared" si="20"/>
        <v>#REF!</v>
      </c>
      <c r="AG55" s="142" t="e">
        <f>#REF!-#REF!</f>
        <v>#REF!</v>
      </c>
      <c r="AH55" s="142">
        <f t="shared" si="3"/>
        <v>1.2099999999999937</v>
      </c>
      <c r="AI55" s="143" t="e">
        <f t="shared" si="4"/>
        <v>#REF!</v>
      </c>
      <c r="AJ55" s="142" t="e">
        <f t="shared" si="5"/>
        <v>#REF!</v>
      </c>
      <c r="AK55" s="142" t="e">
        <f t="shared" si="6"/>
        <v>#REF!</v>
      </c>
      <c r="AL55" s="142" t="e">
        <f t="shared" si="12"/>
        <v>#REF!</v>
      </c>
      <c r="AM55" s="142" t="e">
        <f t="shared" si="22"/>
        <v>#REF!</v>
      </c>
      <c r="AN55" s="142" t="e">
        <f t="shared" si="22"/>
        <v>#REF!</v>
      </c>
      <c r="AO55" s="142" t="e">
        <f t="shared" si="22"/>
        <v>#REF!</v>
      </c>
      <c r="AP55" s="142" t="e">
        <f t="shared" si="22"/>
        <v>#REF!</v>
      </c>
      <c r="AQ55" s="142" t="e">
        <f t="shared" si="22"/>
        <v>#REF!</v>
      </c>
      <c r="AR55" s="142" t="e">
        <f t="shared" si="22"/>
        <v>#REF!</v>
      </c>
      <c r="AS55" s="142" t="e">
        <f t="shared" si="22"/>
        <v>#REF!</v>
      </c>
    </row>
    <row r="56" spans="2:45" ht="15.75" customHeight="1">
      <c r="B56" s="123">
        <v>48</v>
      </c>
      <c r="C56" s="195">
        <f t="shared" si="8"/>
        <v>1088439</v>
      </c>
      <c r="D56" s="195"/>
      <c r="E56" s="100" t="s">
        <v>164</v>
      </c>
      <c r="F56" s="100" t="s">
        <v>196</v>
      </c>
      <c r="G56" s="123" t="s">
        <v>33</v>
      </c>
      <c r="H56" s="197">
        <v>120.65300000000001</v>
      </c>
      <c r="I56" s="197"/>
      <c r="J56" s="121">
        <v>121.663</v>
      </c>
      <c r="K56" s="121">
        <f t="shared" si="13"/>
        <v>100.99999999999909</v>
      </c>
      <c r="L56" s="198">
        <f t="shared" si="1"/>
        <v>32653.17</v>
      </c>
      <c r="M56" s="198"/>
      <c r="N56" s="61">
        <f t="shared" si="9"/>
        <v>0.26</v>
      </c>
      <c r="O56" s="100"/>
      <c r="P56" s="25" t="s">
        <v>106</v>
      </c>
      <c r="Q56" s="55"/>
      <c r="R56" s="121">
        <v>119.81100000000001</v>
      </c>
      <c r="S56" s="209">
        <f t="shared" si="21"/>
        <v>27027</v>
      </c>
      <c r="T56" s="209"/>
      <c r="U56" s="201">
        <f t="shared" si="14"/>
        <v>84.199999999999875</v>
      </c>
      <c r="V56" s="201"/>
      <c r="W56" s="108" t="s">
        <v>181</v>
      </c>
      <c r="X56" s="108" t="s">
        <v>181</v>
      </c>
      <c r="Y56" s="108" t="s">
        <v>181</v>
      </c>
      <c r="Z56" s="1" t="s">
        <v>181</v>
      </c>
      <c r="AA56" s="108" t="s">
        <v>181</v>
      </c>
      <c r="AB56" s="108" t="s">
        <v>181</v>
      </c>
      <c r="AC56" s="63" t="s">
        <v>44</v>
      </c>
      <c r="AD56" s="63"/>
      <c r="AE56" s="122">
        <f t="shared" si="2"/>
        <v>120.65300000000001</v>
      </c>
      <c r="AF56" s="63" t="e">
        <f t="shared" si="20"/>
        <v>#REF!</v>
      </c>
      <c r="AG56" s="122" t="e">
        <f>#REF!-#REF!</f>
        <v>#REF!</v>
      </c>
      <c r="AH56" s="122">
        <f t="shared" si="3"/>
        <v>0.84199999999999875</v>
      </c>
      <c r="AI56" s="59" t="e">
        <f t="shared" si="4"/>
        <v>#REF!</v>
      </c>
      <c r="AJ56" s="63" t="e">
        <f t="shared" si="5"/>
        <v>#REF!</v>
      </c>
      <c r="AK56" s="63" t="e">
        <f t="shared" si="6"/>
        <v>#REF!</v>
      </c>
      <c r="AL56" s="63" t="e">
        <f t="shared" si="12"/>
        <v>#REF!</v>
      </c>
      <c r="AM56" s="63" t="e">
        <f t="shared" si="22"/>
        <v>#REF!</v>
      </c>
      <c r="AN56" s="63" t="e">
        <f t="shared" si="22"/>
        <v>#REF!</v>
      </c>
      <c r="AO56" s="63" t="e">
        <f t="shared" si="22"/>
        <v>#REF!</v>
      </c>
      <c r="AP56" s="63" t="e">
        <f t="shared" si="22"/>
        <v>#REF!</v>
      </c>
      <c r="AQ56" s="63" t="e">
        <f t="shared" si="22"/>
        <v>#REF!</v>
      </c>
      <c r="AR56" s="63" t="e">
        <f t="shared" si="22"/>
        <v>#REF!</v>
      </c>
      <c r="AS56" s="63" t="e">
        <f t="shared" si="22"/>
        <v>#REF!</v>
      </c>
    </row>
    <row r="57" spans="2:45" ht="15.75" customHeight="1">
      <c r="B57" s="123">
        <v>49</v>
      </c>
      <c r="C57" s="195">
        <f t="shared" si="8"/>
        <v>1115466</v>
      </c>
      <c r="D57" s="195"/>
      <c r="E57" s="100" t="s">
        <v>164</v>
      </c>
      <c r="F57" s="100" t="s">
        <v>197</v>
      </c>
      <c r="G57" s="123" t="s">
        <v>34</v>
      </c>
      <c r="H57" s="197">
        <v>119.33</v>
      </c>
      <c r="I57" s="197"/>
      <c r="J57" s="121">
        <v>118.941</v>
      </c>
      <c r="K57" s="121">
        <f t="shared" si="13"/>
        <v>38.899999999999579</v>
      </c>
      <c r="L57" s="198">
        <f t="shared" si="1"/>
        <v>33463.979999999996</v>
      </c>
      <c r="M57" s="198"/>
      <c r="N57" s="61">
        <f t="shared" si="9"/>
        <v>0.69</v>
      </c>
      <c r="O57" s="100"/>
      <c r="P57" s="25" t="s">
        <v>106</v>
      </c>
      <c r="Q57" s="55"/>
      <c r="R57" s="121">
        <v>119.60599999999999</v>
      </c>
      <c r="S57" s="209">
        <f t="shared" si="21"/>
        <v>23511</v>
      </c>
      <c r="T57" s="209"/>
      <c r="U57" s="201">
        <f t="shared" si="14"/>
        <v>27.599999999999625</v>
      </c>
      <c r="V57" s="201"/>
      <c r="W57" s="108" t="s">
        <v>183</v>
      </c>
      <c r="X57" s="108" t="s">
        <v>181</v>
      </c>
      <c r="Y57" s="108" t="s">
        <v>181</v>
      </c>
      <c r="Z57" s="1" t="s">
        <v>181</v>
      </c>
      <c r="AA57" s="108" t="s">
        <v>181</v>
      </c>
      <c r="AB57" s="108" t="s">
        <v>181</v>
      </c>
      <c r="AC57" s="63" t="s">
        <v>44</v>
      </c>
      <c r="AD57" s="63"/>
      <c r="AE57" s="122">
        <f t="shared" si="2"/>
        <v>119.33</v>
      </c>
      <c r="AF57" s="63" t="e">
        <f t="shared" si="20"/>
        <v>#REF!</v>
      </c>
      <c r="AG57" s="122" t="e">
        <f>#REF!-#REF!</f>
        <v>#REF!</v>
      </c>
      <c r="AH57" s="122">
        <f t="shared" si="3"/>
        <v>0.27599999999999625</v>
      </c>
      <c r="AI57" s="59" t="e">
        <f t="shared" si="4"/>
        <v>#REF!</v>
      </c>
      <c r="AJ57" s="63" t="e">
        <f t="shared" si="5"/>
        <v>#REF!</v>
      </c>
      <c r="AK57" s="63" t="e">
        <f t="shared" si="6"/>
        <v>#REF!</v>
      </c>
      <c r="AL57" s="63" t="e">
        <f t="shared" si="12"/>
        <v>#REF!</v>
      </c>
      <c r="AM57" s="63" t="e">
        <f t="shared" ref="AM57:AS59" si="23">IF($AF57&gt;=AM$8,$L57*AM$8,$S57*1)</f>
        <v>#REF!</v>
      </c>
      <c r="AN57" s="63" t="e">
        <f t="shared" si="23"/>
        <v>#REF!</v>
      </c>
      <c r="AO57" s="63" t="e">
        <f t="shared" si="23"/>
        <v>#REF!</v>
      </c>
      <c r="AP57" s="63" t="e">
        <f t="shared" si="23"/>
        <v>#REF!</v>
      </c>
      <c r="AQ57" s="63" t="e">
        <f t="shared" si="23"/>
        <v>#REF!</v>
      </c>
      <c r="AR57" s="63" t="e">
        <f t="shared" si="23"/>
        <v>#REF!</v>
      </c>
      <c r="AS57" s="63" t="e">
        <f t="shared" si="23"/>
        <v>#REF!</v>
      </c>
    </row>
    <row r="58" spans="2:45" ht="15.75" customHeight="1">
      <c r="B58" s="123">
        <v>50</v>
      </c>
      <c r="C58" s="195">
        <f t="shared" si="8"/>
        <v>1138977</v>
      </c>
      <c r="D58" s="195"/>
      <c r="E58" s="100" t="s">
        <v>164</v>
      </c>
      <c r="F58" s="100" t="s">
        <v>198</v>
      </c>
      <c r="G58" s="123" t="s">
        <v>33</v>
      </c>
      <c r="H58" s="197">
        <v>123.565</v>
      </c>
      <c r="I58" s="197"/>
      <c r="J58" s="121">
        <v>124.142</v>
      </c>
      <c r="K58" s="121">
        <f t="shared" si="13"/>
        <v>57.699999999999818</v>
      </c>
      <c r="L58" s="198">
        <f t="shared" si="1"/>
        <v>34169.31</v>
      </c>
      <c r="M58" s="198"/>
      <c r="N58" s="61">
        <f t="shared" si="9"/>
        <v>0.47</v>
      </c>
      <c r="O58" s="100" t="s">
        <v>199</v>
      </c>
      <c r="P58" s="25" t="s">
        <v>106</v>
      </c>
      <c r="Q58" s="55"/>
      <c r="R58" s="121">
        <v>123.00700000000001</v>
      </c>
      <c r="S58" s="209">
        <f t="shared" si="21"/>
        <v>32377</v>
      </c>
      <c r="T58" s="209"/>
      <c r="U58" s="201">
        <f t="shared" si="14"/>
        <v>55.799999999999272</v>
      </c>
      <c r="V58" s="201"/>
      <c r="W58" s="108" t="s">
        <v>181</v>
      </c>
      <c r="X58" s="108" t="s">
        <v>181</v>
      </c>
      <c r="Y58" s="108" t="s">
        <v>181</v>
      </c>
      <c r="Z58" s="1" t="s">
        <v>181</v>
      </c>
      <c r="AA58" s="108" t="s">
        <v>181</v>
      </c>
      <c r="AB58" s="108" t="s">
        <v>181</v>
      </c>
      <c r="AC58" s="63" t="s">
        <v>44</v>
      </c>
      <c r="AD58" s="63"/>
      <c r="AE58" s="122">
        <f t="shared" si="2"/>
        <v>123.565</v>
      </c>
      <c r="AF58" s="63" t="e">
        <f t="shared" si="20"/>
        <v>#REF!</v>
      </c>
      <c r="AG58" s="122" t="e">
        <f>#REF!-#REF!</f>
        <v>#REF!</v>
      </c>
      <c r="AH58" s="122">
        <f t="shared" si="3"/>
        <v>0.55799999999999272</v>
      </c>
      <c r="AI58" s="59" t="e">
        <f t="shared" si="4"/>
        <v>#REF!</v>
      </c>
      <c r="AJ58" s="63" t="e">
        <f t="shared" si="5"/>
        <v>#REF!</v>
      </c>
      <c r="AK58" s="63" t="e">
        <f t="shared" si="6"/>
        <v>#REF!</v>
      </c>
      <c r="AL58" s="63" t="e">
        <f t="shared" si="12"/>
        <v>#REF!</v>
      </c>
      <c r="AM58" s="63" t="e">
        <f t="shared" si="23"/>
        <v>#REF!</v>
      </c>
      <c r="AN58" s="63" t="e">
        <f t="shared" si="23"/>
        <v>#REF!</v>
      </c>
      <c r="AO58" s="63" t="e">
        <f t="shared" si="23"/>
        <v>#REF!</v>
      </c>
      <c r="AP58" s="63" t="e">
        <f t="shared" si="23"/>
        <v>#REF!</v>
      </c>
      <c r="AQ58" s="63" t="e">
        <f t="shared" si="23"/>
        <v>#REF!</v>
      </c>
      <c r="AR58" s="63" t="e">
        <f t="shared" si="23"/>
        <v>#REF!</v>
      </c>
      <c r="AS58" s="63" t="e">
        <f t="shared" si="23"/>
        <v>#REF!</v>
      </c>
    </row>
    <row r="59" spans="2:45" ht="15.75" customHeight="1">
      <c r="B59" s="123">
        <v>51</v>
      </c>
      <c r="C59" s="195">
        <f t="shared" si="8"/>
        <v>1171354</v>
      </c>
      <c r="D59" s="195"/>
      <c r="E59" s="100"/>
      <c r="F59" s="100"/>
      <c r="G59" s="123" t="s">
        <v>33</v>
      </c>
      <c r="H59" s="197" t="e">
        <f>IF(G59="買",#REF!,#REF!)</f>
        <v>#REF!</v>
      </c>
      <c r="I59" s="197"/>
      <c r="J59" s="121" t="e">
        <f>IF(G59="買",#REF!-0.02,#REF!+0.02)</f>
        <v>#REF!</v>
      </c>
      <c r="K59" s="121" t="e">
        <f>ABS((J59-H59)*100)</f>
        <v>#REF!</v>
      </c>
      <c r="L59" s="198" t="str">
        <f t="shared" si="1"/>
        <v/>
      </c>
      <c r="M59" s="198"/>
      <c r="N59" s="61" t="e">
        <f t="shared" si="9"/>
        <v>#REF!</v>
      </c>
      <c r="O59" s="100"/>
      <c r="P59" s="25"/>
      <c r="Q59" s="55"/>
      <c r="R59" s="121">
        <f t="shared" si="15"/>
        <v>0.02</v>
      </c>
      <c r="S59" s="209" t="str">
        <f t="shared" si="21"/>
        <v/>
      </c>
      <c r="T59" s="209"/>
      <c r="U59" s="201" t="str">
        <f t="shared" si="14"/>
        <v/>
      </c>
      <c r="V59" s="201"/>
      <c r="W59" s="108"/>
      <c r="X59" s="108"/>
      <c r="Y59" s="108"/>
      <c r="AA59" s="60"/>
      <c r="AB59" s="60"/>
      <c r="AC59" s="63" t="s">
        <v>44</v>
      </c>
      <c r="AD59" s="63"/>
      <c r="AE59" s="122" t="e">
        <f t="shared" si="2"/>
        <v>#REF!</v>
      </c>
      <c r="AF59" s="63" t="e">
        <f t="shared" si="20"/>
        <v>#REF!</v>
      </c>
      <c r="AG59" s="122" t="e">
        <f>#REF!-#REF!</f>
        <v>#REF!</v>
      </c>
      <c r="AH59" s="122" t="e">
        <f t="shared" si="3"/>
        <v>#REF!</v>
      </c>
      <c r="AI59" s="59" t="e">
        <f t="shared" si="4"/>
        <v>#REF!</v>
      </c>
      <c r="AJ59" s="63" t="e">
        <f t="shared" si="5"/>
        <v>#REF!</v>
      </c>
      <c r="AK59" s="63" t="e">
        <f t="shared" si="6"/>
        <v>#REF!</v>
      </c>
      <c r="AL59" s="63" t="e">
        <f t="shared" si="12"/>
        <v>#REF!</v>
      </c>
      <c r="AM59" s="63" t="e">
        <f t="shared" si="23"/>
        <v>#REF!</v>
      </c>
      <c r="AN59" s="63" t="e">
        <f t="shared" si="23"/>
        <v>#REF!</v>
      </c>
      <c r="AO59" s="63" t="e">
        <f t="shared" si="23"/>
        <v>#REF!</v>
      </c>
      <c r="AP59" s="63" t="e">
        <f t="shared" si="23"/>
        <v>#REF!</v>
      </c>
      <c r="AQ59" s="63" t="e">
        <f t="shared" si="23"/>
        <v>#REF!</v>
      </c>
      <c r="AR59" s="63" t="e">
        <f t="shared" si="23"/>
        <v>#REF!</v>
      </c>
      <c r="AS59" s="63" t="e">
        <f t="shared" si="23"/>
        <v>#REF!</v>
      </c>
    </row>
    <row r="60" spans="2:45" ht="15.75" customHeight="1">
      <c r="B60" s="123">
        <v>52</v>
      </c>
      <c r="C60" s="195" t="str">
        <f t="shared" si="8"/>
        <v/>
      </c>
      <c r="D60" s="195"/>
      <c r="E60" s="100"/>
      <c r="F60" s="100"/>
      <c r="G60" s="123" t="s">
        <v>33</v>
      </c>
      <c r="H60" s="197" t="e">
        <f>IF(G60="買",#REF!,#REF!)</f>
        <v>#REF!</v>
      </c>
      <c r="I60" s="197"/>
      <c r="J60" s="121" t="e">
        <f>IF(G60="買",#REF!-0.02,#REF!+0.02)</f>
        <v>#REF!</v>
      </c>
      <c r="K60" s="121" t="e">
        <f>ABS((J60-H60)*100)</f>
        <v>#REF!</v>
      </c>
      <c r="L60" s="198" t="str">
        <f t="shared" si="1"/>
        <v/>
      </c>
      <c r="M60" s="198"/>
      <c r="N60" s="61" t="e">
        <f>IF(K60="","",ROUNDDOWN(L60/(K60/81)/100000,2))</f>
        <v>#REF!</v>
      </c>
      <c r="O60" s="100"/>
      <c r="P60" s="25"/>
      <c r="Q60" s="55"/>
      <c r="R60" s="121">
        <f t="shared" si="15"/>
        <v>0.02</v>
      </c>
      <c r="S60" s="209" t="str">
        <f t="shared" si="21"/>
        <v/>
      </c>
      <c r="T60" s="209"/>
      <c r="U60" s="201" t="str">
        <f t="shared" si="14"/>
        <v/>
      </c>
      <c r="V60" s="201"/>
      <c r="W60" s="108"/>
      <c r="X60" s="108"/>
      <c r="Y60" s="108"/>
      <c r="AA60" s="60"/>
      <c r="AB60" s="60"/>
      <c r="AC60" s="63" t="s">
        <v>46</v>
      </c>
      <c r="AD60" s="63"/>
      <c r="AE60" s="122" t="e">
        <f t="shared" si="2"/>
        <v>#REF!</v>
      </c>
      <c r="AF60" s="122" t="e">
        <f t="shared" ref="AF60:AF108" si="24">IF(S60&gt;=0,AE60/AG60,"-")</f>
        <v>#REF!</v>
      </c>
      <c r="AG60" s="122" t="e">
        <f>#REF!-#REF!</f>
        <v>#REF!</v>
      </c>
      <c r="AH60" s="122" t="e">
        <f t="shared" si="3"/>
        <v>#REF!</v>
      </c>
      <c r="AI60" s="59" t="e">
        <f t="shared" si="4"/>
        <v>#REF!</v>
      </c>
    </row>
    <row r="61" spans="2:45" ht="15.75" customHeight="1">
      <c r="B61" s="123">
        <v>53</v>
      </c>
      <c r="C61" s="195" t="str">
        <f t="shared" si="8"/>
        <v/>
      </c>
      <c r="D61" s="195"/>
      <c r="E61" s="100"/>
      <c r="F61" s="100"/>
      <c r="G61" s="123" t="s">
        <v>34</v>
      </c>
      <c r="H61" s="197" t="e">
        <f>IF(G61="買",#REF!,#REF!)</f>
        <v>#REF!</v>
      </c>
      <c r="I61" s="197"/>
      <c r="J61" s="121" t="e">
        <f>IF(G61="買",#REF!-0.02,#REF!+0.02)</f>
        <v>#REF!</v>
      </c>
      <c r="K61" s="121" t="e">
        <f t="shared" si="13"/>
        <v>#REF!</v>
      </c>
      <c r="L61" s="198" t="str">
        <f t="shared" si="1"/>
        <v/>
      </c>
      <c r="M61" s="198"/>
      <c r="N61" s="61" t="e">
        <f t="shared" si="9"/>
        <v>#REF!</v>
      </c>
      <c r="O61" s="100"/>
      <c r="P61" s="25"/>
      <c r="Q61" s="55"/>
      <c r="R61" s="121">
        <f t="shared" si="15"/>
        <v>-0.02</v>
      </c>
      <c r="S61" s="209" t="str">
        <f t="shared" si="21"/>
        <v/>
      </c>
      <c r="T61" s="209"/>
      <c r="U61" s="201" t="str">
        <f t="shared" si="14"/>
        <v/>
      </c>
      <c r="V61" s="201"/>
      <c r="W61" s="108"/>
      <c r="X61" s="108"/>
      <c r="Y61" s="108"/>
      <c r="AA61" s="60"/>
      <c r="AB61" s="60"/>
      <c r="AC61" s="63" t="s">
        <v>46</v>
      </c>
      <c r="AD61" s="63"/>
      <c r="AE61" s="122" t="e">
        <f t="shared" si="2"/>
        <v>#REF!</v>
      </c>
      <c r="AF61" s="122" t="e">
        <f t="shared" si="24"/>
        <v>#REF!</v>
      </c>
      <c r="AG61" s="122" t="e">
        <f>#REF!-#REF!</f>
        <v>#REF!</v>
      </c>
      <c r="AH61" s="122" t="e">
        <f t="shared" si="3"/>
        <v>#REF!</v>
      </c>
      <c r="AI61" s="59" t="e">
        <f t="shared" si="4"/>
        <v>#REF!</v>
      </c>
    </row>
    <row r="62" spans="2:45" ht="15.75" customHeight="1">
      <c r="B62" s="123">
        <v>54</v>
      </c>
      <c r="C62" s="195" t="str">
        <f t="shared" si="8"/>
        <v/>
      </c>
      <c r="D62" s="195"/>
      <c r="E62" s="100"/>
      <c r="F62" s="100"/>
      <c r="G62" s="123" t="s">
        <v>34</v>
      </c>
      <c r="H62" s="197" t="e">
        <f>IF(G62="買",#REF!,#REF!)</f>
        <v>#REF!</v>
      </c>
      <c r="I62" s="197"/>
      <c r="J62" s="121" t="e">
        <f>IF(G62="買",#REF!-0.02,#REF!+0.02)</f>
        <v>#REF!</v>
      </c>
      <c r="K62" s="121" t="e">
        <f t="shared" si="13"/>
        <v>#REF!</v>
      </c>
      <c r="L62" s="198" t="str">
        <f t="shared" si="1"/>
        <v/>
      </c>
      <c r="M62" s="198"/>
      <c r="N62" s="61" t="e">
        <f t="shared" si="9"/>
        <v>#REF!</v>
      </c>
      <c r="O62" s="100"/>
      <c r="P62" s="25"/>
      <c r="Q62" s="55"/>
      <c r="R62" s="121">
        <f t="shared" si="15"/>
        <v>-0.02</v>
      </c>
      <c r="S62" s="209" t="str">
        <f t="shared" si="21"/>
        <v/>
      </c>
      <c r="T62" s="209"/>
      <c r="U62" s="201" t="str">
        <f t="shared" si="14"/>
        <v/>
      </c>
      <c r="V62" s="201"/>
      <c r="W62" s="108"/>
      <c r="X62" s="108"/>
      <c r="Y62" s="108"/>
      <c r="AA62" s="60"/>
      <c r="AB62" s="60"/>
      <c r="AC62" s="63" t="s">
        <v>46</v>
      </c>
      <c r="AD62" s="63"/>
      <c r="AE62" s="122" t="e">
        <f t="shared" si="2"/>
        <v>#REF!</v>
      </c>
      <c r="AF62" s="122" t="e">
        <f t="shared" si="24"/>
        <v>#REF!</v>
      </c>
      <c r="AG62" s="122" t="e">
        <f>#REF!-#REF!</f>
        <v>#REF!</v>
      </c>
      <c r="AH62" s="122" t="e">
        <f t="shared" si="3"/>
        <v>#REF!</v>
      </c>
      <c r="AI62" s="59" t="e">
        <f t="shared" si="4"/>
        <v>#REF!</v>
      </c>
    </row>
    <row r="63" spans="2:45" ht="15.75" customHeight="1">
      <c r="B63" s="123">
        <v>51</v>
      </c>
      <c r="C63" s="195" t="str">
        <f t="shared" si="8"/>
        <v/>
      </c>
      <c r="D63" s="195"/>
      <c r="E63" s="100"/>
      <c r="F63" s="100"/>
      <c r="G63" s="123" t="s">
        <v>33</v>
      </c>
      <c r="H63" s="197" t="e">
        <f>IF(G63="買",#REF!,#REF!)</f>
        <v>#REF!</v>
      </c>
      <c r="I63" s="197"/>
      <c r="J63" s="121" t="e">
        <f>IF(G63="買",#REF!-0.02,#REF!+0.02)</f>
        <v>#REF!</v>
      </c>
      <c r="K63" s="121" t="e">
        <f t="shared" si="13"/>
        <v>#REF!</v>
      </c>
      <c r="L63" s="198" t="str">
        <f t="shared" si="1"/>
        <v/>
      </c>
      <c r="M63" s="198"/>
      <c r="N63" s="61" t="e">
        <f t="shared" si="9"/>
        <v>#REF!</v>
      </c>
      <c r="O63" s="100"/>
      <c r="P63" s="25"/>
      <c r="Q63" s="55"/>
      <c r="R63" s="121">
        <f t="shared" si="15"/>
        <v>0.02</v>
      </c>
      <c r="S63" s="209" t="str">
        <f t="shared" si="21"/>
        <v/>
      </c>
      <c r="T63" s="209"/>
      <c r="U63" s="201" t="str">
        <f t="shared" si="14"/>
        <v/>
      </c>
      <c r="V63" s="201"/>
      <c r="W63" s="108"/>
      <c r="X63" s="108"/>
      <c r="Y63" s="108"/>
      <c r="AA63" s="60"/>
      <c r="AB63" s="60"/>
      <c r="AC63" s="63" t="s">
        <v>46</v>
      </c>
      <c r="AD63" s="63"/>
      <c r="AE63" s="122" t="e">
        <f t="shared" si="2"/>
        <v>#REF!</v>
      </c>
      <c r="AF63" s="122" t="e">
        <f t="shared" si="24"/>
        <v>#REF!</v>
      </c>
      <c r="AG63" s="122" t="e">
        <f>#REF!-#REF!</f>
        <v>#REF!</v>
      </c>
      <c r="AH63" s="122" t="e">
        <f t="shared" si="3"/>
        <v>#REF!</v>
      </c>
      <c r="AI63" s="59" t="e">
        <f t="shared" si="4"/>
        <v>#REF!</v>
      </c>
    </row>
    <row r="64" spans="2:45" ht="15.75" customHeight="1">
      <c r="B64" s="123">
        <v>52</v>
      </c>
      <c r="C64" s="195" t="str">
        <f t="shared" si="8"/>
        <v/>
      </c>
      <c r="D64" s="195"/>
      <c r="E64" s="100"/>
      <c r="F64" s="100"/>
      <c r="G64" s="123" t="s">
        <v>33</v>
      </c>
      <c r="H64" s="197" t="e">
        <f>IF(G64="買",#REF!,#REF!)</f>
        <v>#REF!</v>
      </c>
      <c r="I64" s="197"/>
      <c r="J64" s="121" t="e">
        <f>IF(G64="買",#REF!-0.02,#REF!+0.02)</f>
        <v>#REF!</v>
      </c>
      <c r="K64" s="121" t="e">
        <f t="shared" si="13"/>
        <v>#REF!</v>
      </c>
      <c r="L64" s="198" t="str">
        <f t="shared" si="1"/>
        <v/>
      </c>
      <c r="M64" s="198"/>
      <c r="N64" s="61" t="e">
        <f t="shared" si="9"/>
        <v>#REF!</v>
      </c>
      <c r="O64" s="100"/>
      <c r="P64" s="25"/>
      <c r="Q64" s="55"/>
      <c r="R64" s="121">
        <f t="shared" si="15"/>
        <v>0.02</v>
      </c>
      <c r="S64" s="209" t="str">
        <f t="shared" si="21"/>
        <v/>
      </c>
      <c r="T64" s="209"/>
      <c r="U64" s="201" t="str">
        <f t="shared" si="14"/>
        <v/>
      </c>
      <c r="V64" s="201"/>
      <c r="W64" s="108"/>
      <c r="X64" s="108"/>
      <c r="Y64" s="108"/>
      <c r="AA64" s="60"/>
      <c r="AB64" s="60"/>
      <c r="AC64" s="63" t="s">
        <v>44</v>
      </c>
      <c r="AD64" s="63"/>
      <c r="AE64" s="122" t="e">
        <f t="shared" si="2"/>
        <v>#REF!</v>
      </c>
      <c r="AF64" s="122" t="e">
        <f t="shared" si="24"/>
        <v>#REF!</v>
      </c>
      <c r="AG64" s="122" t="e">
        <f>#REF!-#REF!</f>
        <v>#REF!</v>
      </c>
      <c r="AH64" s="122" t="e">
        <f t="shared" si="3"/>
        <v>#REF!</v>
      </c>
      <c r="AI64" s="59" t="e">
        <f t="shared" si="4"/>
        <v>#REF!</v>
      </c>
    </row>
    <row r="65" spans="2:35" ht="15.75" customHeight="1">
      <c r="B65" s="123">
        <v>53</v>
      </c>
      <c r="C65" s="195" t="str">
        <f t="shared" si="8"/>
        <v/>
      </c>
      <c r="D65" s="195"/>
      <c r="E65" s="100"/>
      <c r="F65" s="100"/>
      <c r="G65" s="123" t="s">
        <v>34</v>
      </c>
      <c r="H65" s="197" t="e">
        <f>IF(G65="買",#REF!,#REF!)</f>
        <v>#REF!</v>
      </c>
      <c r="I65" s="197"/>
      <c r="J65" s="121" t="e">
        <f>IF(G65="買",#REF!-0.02,#REF!+0.02)</f>
        <v>#REF!</v>
      </c>
      <c r="K65" s="121" t="e">
        <f t="shared" si="13"/>
        <v>#REF!</v>
      </c>
      <c r="L65" s="198" t="str">
        <f t="shared" si="1"/>
        <v/>
      </c>
      <c r="M65" s="198"/>
      <c r="N65" s="61" t="e">
        <f t="shared" si="9"/>
        <v>#REF!</v>
      </c>
      <c r="O65" s="100"/>
      <c r="P65" s="25"/>
      <c r="Q65" s="55"/>
      <c r="R65" s="121">
        <f t="shared" si="15"/>
        <v>-0.02</v>
      </c>
      <c r="S65" s="209" t="str">
        <f t="shared" si="21"/>
        <v/>
      </c>
      <c r="T65" s="209"/>
      <c r="U65" s="201" t="str">
        <f t="shared" si="14"/>
        <v/>
      </c>
      <c r="V65" s="201"/>
      <c r="W65" s="108"/>
      <c r="X65" s="108"/>
      <c r="Y65" s="108"/>
      <c r="AA65" s="60"/>
      <c r="AB65" s="60"/>
      <c r="AC65" s="63" t="s">
        <v>44</v>
      </c>
      <c r="AE65" s="122" t="e">
        <f t="shared" si="2"/>
        <v>#REF!</v>
      </c>
      <c r="AF65" s="122" t="e">
        <f t="shared" si="24"/>
        <v>#REF!</v>
      </c>
      <c r="AG65" s="122" t="e">
        <f>#REF!-#REF!</f>
        <v>#REF!</v>
      </c>
      <c r="AH65" s="122" t="e">
        <f t="shared" si="3"/>
        <v>#REF!</v>
      </c>
      <c r="AI65" s="59" t="e">
        <f t="shared" si="4"/>
        <v>#REF!</v>
      </c>
    </row>
    <row r="66" spans="2:35" ht="15.75" customHeight="1">
      <c r="B66" s="123">
        <v>54</v>
      </c>
      <c r="C66" s="195" t="str">
        <f t="shared" si="8"/>
        <v/>
      </c>
      <c r="D66" s="195"/>
      <c r="E66" s="100"/>
      <c r="F66" s="100"/>
      <c r="G66" s="123" t="s">
        <v>34</v>
      </c>
      <c r="H66" s="197" t="e">
        <f>IF(G66="買",#REF!,#REF!)</f>
        <v>#REF!</v>
      </c>
      <c r="I66" s="197"/>
      <c r="J66" s="121" t="e">
        <f>IF(G66="買",#REF!-0.02,#REF!+0.02)</f>
        <v>#REF!</v>
      </c>
      <c r="K66" s="121" t="e">
        <f t="shared" si="13"/>
        <v>#REF!</v>
      </c>
      <c r="L66" s="198" t="str">
        <f t="shared" si="1"/>
        <v/>
      </c>
      <c r="M66" s="198"/>
      <c r="N66" s="61" t="e">
        <f t="shared" si="9"/>
        <v>#REF!</v>
      </c>
      <c r="O66" s="100"/>
      <c r="P66" s="25"/>
      <c r="Q66" s="55"/>
      <c r="R66" s="121">
        <f t="shared" si="15"/>
        <v>-0.02</v>
      </c>
      <c r="S66" s="209" t="str">
        <f t="shared" si="21"/>
        <v/>
      </c>
      <c r="T66" s="209"/>
      <c r="U66" s="201" t="str">
        <f t="shared" si="14"/>
        <v/>
      </c>
      <c r="V66" s="201"/>
      <c r="W66" s="108"/>
      <c r="X66" s="108"/>
      <c r="Y66" s="108"/>
      <c r="AA66" s="60"/>
      <c r="AB66" s="60"/>
      <c r="AC66" s="63" t="s">
        <v>46</v>
      </c>
      <c r="AE66" s="122" t="e">
        <f t="shared" si="2"/>
        <v>#REF!</v>
      </c>
      <c r="AF66" s="122" t="e">
        <f t="shared" si="24"/>
        <v>#REF!</v>
      </c>
      <c r="AG66" s="122" t="e">
        <f>#REF!-#REF!</f>
        <v>#REF!</v>
      </c>
      <c r="AH66" s="122" t="e">
        <f t="shared" si="3"/>
        <v>#REF!</v>
      </c>
      <c r="AI66" s="59" t="e">
        <f t="shared" si="4"/>
        <v>#REF!</v>
      </c>
    </row>
    <row r="67" spans="2:35" ht="15.75" customHeight="1">
      <c r="B67" s="123">
        <v>55</v>
      </c>
      <c r="C67" s="195" t="str">
        <f t="shared" si="8"/>
        <v/>
      </c>
      <c r="D67" s="195"/>
      <c r="E67" s="100"/>
      <c r="F67" s="100"/>
      <c r="G67" s="123" t="s">
        <v>33</v>
      </c>
      <c r="H67" s="197" t="e">
        <f>IF(G67="買",#REF!,#REF!)</f>
        <v>#REF!</v>
      </c>
      <c r="I67" s="197"/>
      <c r="J67" s="121" t="e">
        <f>IF(G67="買",#REF!-0.02,#REF!+0.02)</f>
        <v>#REF!</v>
      </c>
      <c r="K67" s="121" t="e">
        <f t="shared" si="13"/>
        <v>#REF!</v>
      </c>
      <c r="L67" s="198" t="str">
        <f t="shared" si="1"/>
        <v/>
      </c>
      <c r="M67" s="198"/>
      <c r="N67" s="61" t="e">
        <f t="shared" si="9"/>
        <v>#REF!</v>
      </c>
      <c r="O67" s="100"/>
      <c r="P67" s="25"/>
      <c r="Q67" s="55"/>
      <c r="R67" s="121">
        <f t="shared" si="15"/>
        <v>0.02</v>
      </c>
      <c r="S67" s="209" t="str">
        <f t="shared" si="21"/>
        <v/>
      </c>
      <c r="T67" s="209"/>
      <c r="U67" s="201" t="str">
        <f t="shared" si="14"/>
        <v/>
      </c>
      <c r="V67" s="201"/>
      <c r="W67" s="108"/>
      <c r="X67" s="108"/>
      <c r="Y67" s="108"/>
      <c r="AA67" s="60"/>
      <c r="AB67" s="60"/>
      <c r="AC67" s="63" t="s">
        <v>46</v>
      </c>
      <c r="AE67" s="122" t="e">
        <f t="shared" si="2"/>
        <v>#REF!</v>
      </c>
      <c r="AF67" s="122" t="e">
        <f t="shared" si="24"/>
        <v>#REF!</v>
      </c>
      <c r="AG67" s="122" t="e">
        <f>#REF!-#REF!</f>
        <v>#REF!</v>
      </c>
      <c r="AH67" s="122" t="e">
        <f t="shared" si="3"/>
        <v>#REF!</v>
      </c>
      <c r="AI67" s="59" t="e">
        <f t="shared" si="4"/>
        <v>#REF!</v>
      </c>
    </row>
    <row r="68" spans="2:35" ht="15.75" customHeight="1">
      <c r="B68" s="123">
        <v>56</v>
      </c>
      <c r="C68" s="195" t="str">
        <f t="shared" si="8"/>
        <v/>
      </c>
      <c r="D68" s="195"/>
      <c r="E68" s="100"/>
      <c r="F68" s="100"/>
      <c r="G68" s="123" t="s">
        <v>34</v>
      </c>
      <c r="H68" s="197" t="e">
        <f>IF(G68="買",#REF!,#REF!)</f>
        <v>#REF!</v>
      </c>
      <c r="I68" s="197"/>
      <c r="J68" s="121" t="e">
        <f>IF(G68="買",#REF!-0.02,#REF!+0.02)</f>
        <v>#REF!</v>
      </c>
      <c r="K68" s="121" t="e">
        <f t="shared" si="13"/>
        <v>#REF!</v>
      </c>
      <c r="L68" s="198" t="str">
        <f t="shared" si="1"/>
        <v/>
      </c>
      <c r="M68" s="198"/>
      <c r="N68" s="61" t="e">
        <f t="shared" si="9"/>
        <v>#REF!</v>
      </c>
      <c r="O68" s="100"/>
      <c r="P68" s="25"/>
      <c r="Q68" s="55"/>
      <c r="R68" s="121">
        <f t="shared" si="15"/>
        <v>-0.02</v>
      </c>
      <c r="S68" s="209" t="str">
        <f t="shared" si="21"/>
        <v/>
      </c>
      <c r="T68" s="209"/>
      <c r="U68" s="201" t="str">
        <f t="shared" si="14"/>
        <v/>
      </c>
      <c r="V68" s="201"/>
      <c r="W68" s="108"/>
      <c r="X68" s="108"/>
      <c r="Y68" s="108"/>
      <c r="AA68" s="60"/>
      <c r="AB68" s="60"/>
      <c r="AC68" s="63" t="s">
        <v>46</v>
      </c>
      <c r="AE68" s="122" t="e">
        <f t="shared" si="2"/>
        <v>#REF!</v>
      </c>
      <c r="AF68" s="122" t="e">
        <f t="shared" si="24"/>
        <v>#REF!</v>
      </c>
      <c r="AG68" s="122" t="e">
        <f>#REF!-#REF!</f>
        <v>#REF!</v>
      </c>
      <c r="AH68" s="122" t="e">
        <f t="shared" si="3"/>
        <v>#REF!</v>
      </c>
      <c r="AI68" s="59" t="e">
        <f t="shared" si="4"/>
        <v>#REF!</v>
      </c>
    </row>
    <row r="69" spans="2:35" ht="15.75" customHeight="1">
      <c r="B69" s="123">
        <v>57</v>
      </c>
      <c r="C69" s="195" t="str">
        <f t="shared" si="8"/>
        <v/>
      </c>
      <c r="D69" s="195"/>
      <c r="E69" s="100"/>
      <c r="F69" s="100"/>
      <c r="G69" s="123" t="s">
        <v>34</v>
      </c>
      <c r="H69" s="197" t="e">
        <f>IF(G69="買",#REF!,#REF!)</f>
        <v>#REF!</v>
      </c>
      <c r="I69" s="197"/>
      <c r="J69" s="121" t="e">
        <f>IF(G69="買",#REF!-0.02,#REF!+0.02)</f>
        <v>#REF!</v>
      </c>
      <c r="K69" s="121" t="e">
        <f t="shared" si="13"/>
        <v>#REF!</v>
      </c>
      <c r="L69" s="198" t="str">
        <f t="shared" si="1"/>
        <v/>
      </c>
      <c r="M69" s="198"/>
      <c r="N69" s="61" t="e">
        <f t="shared" si="9"/>
        <v>#REF!</v>
      </c>
      <c r="O69" s="100"/>
      <c r="P69" s="25"/>
      <c r="Q69" s="55"/>
      <c r="R69" s="121">
        <f t="shared" si="15"/>
        <v>-0.02</v>
      </c>
      <c r="S69" s="209" t="str">
        <f t="shared" si="21"/>
        <v/>
      </c>
      <c r="T69" s="209"/>
      <c r="U69" s="201" t="str">
        <f t="shared" si="14"/>
        <v/>
      </c>
      <c r="V69" s="201"/>
      <c r="W69" s="108"/>
      <c r="X69" s="108"/>
      <c r="Y69" s="108"/>
      <c r="AA69" s="60"/>
      <c r="AB69" s="60"/>
      <c r="AC69" s="63" t="s">
        <v>44</v>
      </c>
      <c r="AE69" s="122" t="e">
        <f t="shared" si="2"/>
        <v>#REF!</v>
      </c>
      <c r="AF69" s="122" t="e">
        <f t="shared" si="24"/>
        <v>#REF!</v>
      </c>
      <c r="AG69" s="122" t="e">
        <f>#REF!-#REF!</f>
        <v>#REF!</v>
      </c>
      <c r="AH69" s="122" t="e">
        <f t="shared" si="3"/>
        <v>#REF!</v>
      </c>
      <c r="AI69" s="59" t="e">
        <f t="shared" si="4"/>
        <v>#REF!</v>
      </c>
    </row>
    <row r="70" spans="2:35" ht="15.75" customHeight="1">
      <c r="B70" s="123">
        <v>58</v>
      </c>
      <c r="C70" s="195" t="str">
        <f t="shared" si="8"/>
        <v/>
      </c>
      <c r="D70" s="195"/>
      <c r="E70" s="100"/>
      <c r="F70" s="100"/>
      <c r="G70" s="123" t="s">
        <v>34</v>
      </c>
      <c r="H70" s="197" t="e">
        <f>IF(G70="買",#REF!,#REF!)</f>
        <v>#REF!</v>
      </c>
      <c r="I70" s="197"/>
      <c r="J70" s="121" t="e">
        <f>IF(G70="買",#REF!-0.02,#REF!+0.02)</f>
        <v>#REF!</v>
      </c>
      <c r="K70" s="121" t="e">
        <f t="shared" si="13"/>
        <v>#REF!</v>
      </c>
      <c r="L70" s="198" t="str">
        <f t="shared" si="1"/>
        <v/>
      </c>
      <c r="M70" s="198"/>
      <c r="N70" s="61" t="e">
        <f t="shared" si="9"/>
        <v>#REF!</v>
      </c>
      <c r="O70" s="100"/>
      <c r="P70" s="25"/>
      <c r="Q70" s="55"/>
      <c r="R70" s="121">
        <f t="shared" si="15"/>
        <v>-0.02</v>
      </c>
      <c r="S70" s="209" t="str">
        <f t="shared" si="21"/>
        <v/>
      </c>
      <c r="T70" s="209"/>
      <c r="U70" s="201" t="str">
        <f t="shared" si="14"/>
        <v/>
      </c>
      <c r="V70" s="201"/>
      <c r="W70" s="108"/>
      <c r="X70" s="108"/>
      <c r="Y70" s="108"/>
      <c r="AA70" s="60"/>
      <c r="AB70" s="60"/>
      <c r="AC70" s="63" t="s">
        <v>45</v>
      </c>
      <c r="AE70" s="122" t="e">
        <f t="shared" si="2"/>
        <v>#REF!</v>
      </c>
      <c r="AF70" s="122" t="e">
        <f t="shared" si="24"/>
        <v>#REF!</v>
      </c>
      <c r="AG70" s="122" t="e">
        <f>#REF!-#REF!</f>
        <v>#REF!</v>
      </c>
      <c r="AH70" s="122" t="e">
        <f t="shared" si="3"/>
        <v>#REF!</v>
      </c>
      <c r="AI70" s="59" t="e">
        <f t="shared" si="4"/>
        <v>#REF!</v>
      </c>
    </row>
    <row r="71" spans="2:35" ht="15.75" customHeight="1">
      <c r="B71" s="123">
        <v>59</v>
      </c>
      <c r="C71" s="195" t="str">
        <f t="shared" si="8"/>
        <v/>
      </c>
      <c r="D71" s="195"/>
      <c r="E71" s="100"/>
      <c r="F71" s="100"/>
      <c r="G71" s="123" t="s">
        <v>33</v>
      </c>
      <c r="H71" s="197" t="e">
        <f>IF(G71="買",#REF!,#REF!)</f>
        <v>#REF!</v>
      </c>
      <c r="I71" s="197"/>
      <c r="J71" s="121" t="e">
        <f>IF(G71="買",#REF!-0.02,#REF!+0.02)</f>
        <v>#REF!</v>
      </c>
      <c r="K71" s="121" t="e">
        <f t="shared" si="13"/>
        <v>#REF!</v>
      </c>
      <c r="L71" s="198" t="str">
        <f t="shared" si="1"/>
        <v/>
      </c>
      <c r="M71" s="198"/>
      <c r="N71" s="61" t="e">
        <f t="shared" si="9"/>
        <v>#REF!</v>
      </c>
      <c r="O71" s="100"/>
      <c r="P71" s="25"/>
      <c r="Q71" s="55"/>
      <c r="R71" s="121">
        <f t="shared" si="15"/>
        <v>0.02</v>
      </c>
      <c r="S71" s="209" t="str">
        <f t="shared" si="21"/>
        <v/>
      </c>
      <c r="T71" s="209"/>
      <c r="U71" s="201" t="str">
        <f t="shared" si="14"/>
        <v/>
      </c>
      <c r="V71" s="201"/>
      <c r="W71" s="108"/>
      <c r="X71" s="108"/>
      <c r="Y71" s="108"/>
      <c r="AA71" s="60"/>
      <c r="AB71" s="60"/>
      <c r="AC71" s="63" t="s">
        <v>44</v>
      </c>
      <c r="AE71" s="122" t="e">
        <f t="shared" si="2"/>
        <v>#REF!</v>
      </c>
      <c r="AF71" s="122" t="e">
        <f t="shared" si="24"/>
        <v>#REF!</v>
      </c>
      <c r="AG71" s="122" t="e">
        <f>#REF!-#REF!</f>
        <v>#REF!</v>
      </c>
      <c r="AH71" s="122" t="e">
        <f t="shared" si="3"/>
        <v>#REF!</v>
      </c>
      <c r="AI71" s="59" t="e">
        <f t="shared" si="4"/>
        <v>#REF!</v>
      </c>
    </row>
    <row r="72" spans="2:35" ht="15.75" customHeight="1">
      <c r="B72" s="123">
        <v>60</v>
      </c>
      <c r="C72" s="195" t="str">
        <f t="shared" si="8"/>
        <v/>
      </c>
      <c r="D72" s="195"/>
      <c r="E72" s="100"/>
      <c r="F72" s="100"/>
      <c r="G72" s="123" t="s">
        <v>33</v>
      </c>
      <c r="H72" s="197" t="e">
        <f>IF(G72="買",#REF!,#REF!)</f>
        <v>#REF!</v>
      </c>
      <c r="I72" s="197"/>
      <c r="J72" s="121" t="e">
        <f>IF(G72="買",#REF!-0.02,#REF!+0.02)</f>
        <v>#REF!</v>
      </c>
      <c r="K72" s="121" t="e">
        <f t="shared" si="13"/>
        <v>#REF!</v>
      </c>
      <c r="L72" s="198" t="str">
        <f t="shared" si="1"/>
        <v/>
      </c>
      <c r="M72" s="198"/>
      <c r="N72" s="61" t="e">
        <f t="shared" si="9"/>
        <v>#REF!</v>
      </c>
      <c r="O72" s="100"/>
      <c r="P72" s="25"/>
      <c r="Q72" s="55"/>
      <c r="R72" s="121">
        <f t="shared" si="15"/>
        <v>0.02</v>
      </c>
      <c r="S72" s="209" t="str">
        <f t="shared" si="21"/>
        <v/>
      </c>
      <c r="T72" s="209"/>
      <c r="U72" s="201" t="str">
        <f t="shared" si="14"/>
        <v/>
      </c>
      <c r="V72" s="201"/>
      <c r="W72" s="108"/>
      <c r="X72" s="108"/>
      <c r="Y72" s="108"/>
      <c r="AA72" s="60"/>
      <c r="AB72" s="60"/>
      <c r="AC72" s="63" t="s">
        <v>46</v>
      </c>
      <c r="AE72" s="122" t="e">
        <f t="shared" si="2"/>
        <v>#REF!</v>
      </c>
      <c r="AF72" s="122" t="e">
        <f t="shared" si="24"/>
        <v>#REF!</v>
      </c>
      <c r="AG72" s="122" t="e">
        <f>#REF!-#REF!</f>
        <v>#REF!</v>
      </c>
      <c r="AH72" s="122" t="e">
        <f t="shared" si="3"/>
        <v>#REF!</v>
      </c>
      <c r="AI72" s="59" t="e">
        <f t="shared" si="4"/>
        <v>#REF!</v>
      </c>
    </row>
    <row r="73" spans="2:35" ht="15.75" customHeight="1">
      <c r="B73" s="123">
        <v>61</v>
      </c>
      <c r="C73" s="195" t="str">
        <f t="shared" si="8"/>
        <v/>
      </c>
      <c r="D73" s="195"/>
      <c r="E73" s="100"/>
      <c r="F73" s="100"/>
      <c r="G73" s="123" t="s">
        <v>33</v>
      </c>
      <c r="H73" s="197" t="e">
        <f>IF(G73="買",#REF!,#REF!)</f>
        <v>#REF!</v>
      </c>
      <c r="I73" s="197"/>
      <c r="J73" s="121" t="e">
        <f>IF(G73="買",#REF!-0.02,#REF!+0.02)</f>
        <v>#REF!</v>
      </c>
      <c r="K73" s="121" t="e">
        <f t="shared" si="13"/>
        <v>#REF!</v>
      </c>
      <c r="L73" s="198" t="str">
        <f t="shared" ref="L73:L108" si="25">IF(F73="","",C73*0.03)</f>
        <v/>
      </c>
      <c r="M73" s="198"/>
      <c r="N73" s="61" t="e">
        <f t="shared" si="9"/>
        <v>#REF!</v>
      </c>
      <c r="O73" s="100"/>
      <c r="P73" s="25"/>
      <c r="Q73" s="55"/>
      <c r="R73" s="121">
        <f t="shared" si="15"/>
        <v>0.02</v>
      </c>
      <c r="S73" s="209" t="str">
        <f t="shared" si="21"/>
        <v/>
      </c>
      <c r="T73" s="209"/>
      <c r="U73" s="201" t="str">
        <f t="shared" si="14"/>
        <v/>
      </c>
      <c r="V73" s="201"/>
      <c r="W73" s="108"/>
      <c r="X73" s="108"/>
      <c r="Y73" s="108"/>
      <c r="AA73" s="60"/>
      <c r="AB73" s="60"/>
      <c r="AC73" s="63" t="s">
        <v>45</v>
      </c>
      <c r="AE73" s="122" t="e">
        <f t="shared" ref="AE73:AE108" si="26">ABS(H73-AD73)</f>
        <v>#REF!</v>
      </c>
      <c r="AF73" s="122" t="e">
        <f t="shared" si="24"/>
        <v>#REF!</v>
      </c>
      <c r="AG73" s="122" t="e">
        <f>#REF!-#REF!</f>
        <v>#REF!</v>
      </c>
      <c r="AH73" s="122" t="e">
        <f t="shared" ref="AH73:AH108" si="27">ABS(H73-R73)</f>
        <v>#REF!</v>
      </c>
      <c r="AI73" s="59" t="e">
        <f t="shared" ref="AI73:AI108" si="28">IF(S73&gt;=0,AH73/AG73,"-")</f>
        <v>#REF!</v>
      </c>
    </row>
    <row r="74" spans="2:35" ht="15.75" customHeight="1">
      <c r="B74" s="123">
        <v>62</v>
      </c>
      <c r="C74" s="195" t="str">
        <f t="shared" ref="C74:C108" si="29">IF(S73="","",C73+S73)</f>
        <v/>
      </c>
      <c r="D74" s="195"/>
      <c r="E74" s="100"/>
      <c r="F74" s="100"/>
      <c r="G74" s="123" t="s">
        <v>33</v>
      </c>
      <c r="H74" s="197" t="e">
        <f>IF(G74="買",#REF!,#REF!)</f>
        <v>#REF!</v>
      </c>
      <c r="I74" s="197"/>
      <c r="J74" s="121" t="e">
        <f>IF(G74="買",#REF!-0.02,#REF!+0.02)</f>
        <v>#REF!</v>
      </c>
      <c r="K74" s="121" t="e">
        <f t="shared" si="13"/>
        <v>#REF!</v>
      </c>
      <c r="L74" s="198" t="str">
        <f t="shared" si="25"/>
        <v/>
      </c>
      <c r="M74" s="198"/>
      <c r="N74" s="61" t="e">
        <f t="shared" si="9"/>
        <v>#REF!</v>
      </c>
      <c r="O74" s="100"/>
      <c r="P74" s="25"/>
      <c r="Q74" s="55"/>
      <c r="R74" s="121">
        <f t="shared" si="15"/>
        <v>0.02</v>
      </c>
      <c r="S74" s="209" t="str">
        <f t="shared" si="21"/>
        <v/>
      </c>
      <c r="T74" s="209"/>
      <c r="U74" s="201" t="str">
        <f t="shared" si="14"/>
        <v/>
      </c>
      <c r="V74" s="201"/>
      <c r="W74" s="108"/>
      <c r="X74" s="108"/>
      <c r="Y74" s="108"/>
      <c r="AA74" s="60"/>
      <c r="AB74" s="60"/>
      <c r="AC74" s="63" t="s">
        <v>44</v>
      </c>
      <c r="AE74" s="122" t="e">
        <f t="shared" si="26"/>
        <v>#REF!</v>
      </c>
      <c r="AF74" s="122" t="e">
        <f t="shared" si="24"/>
        <v>#REF!</v>
      </c>
      <c r="AG74" s="122" t="e">
        <f>#REF!-#REF!</f>
        <v>#REF!</v>
      </c>
      <c r="AH74" s="122" t="e">
        <f t="shared" si="27"/>
        <v>#REF!</v>
      </c>
      <c r="AI74" s="59" t="e">
        <f t="shared" si="28"/>
        <v>#REF!</v>
      </c>
    </row>
    <row r="75" spans="2:35" ht="15.75" customHeight="1">
      <c r="B75" s="123">
        <v>63</v>
      </c>
      <c r="C75" s="195" t="str">
        <f t="shared" si="29"/>
        <v/>
      </c>
      <c r="D75" s="195"/>
      <c r="E75" s="100"/>
      <c r="F75" s="100"/>
      <c r="G75" s="123" t="s">
        <v>34</v>
      </c>
      <c r="H75" s="197" t="e">
        <f>IF(G75="買",#REF!,#REF!)</f>
        <v>#REF!</v>
      </c>
      <c r="I75" s="197"/>
      <c r="J75" s="121" t="e">
        <f>IF(G75="買",#REF!-0.02,#REF!+0.02)</f>
        <v>#REF!</v>
      </c>
      <c r="K75" s="121" t="e">
        <f t="shared" ref="K75:K108" si="30">ABS((J75-H75)*100)</f>
        <v>#REF!</v>
      </c>
      <c r="L75" s="198" t="str">
        <f t="shared" si="25"/>
        <v/>
      </c>
      <c r="M75" s="198"/>
      <c r="N75" s="61" t="e">
        <f t="shared" si="9"/>
        <v>#REF!</v>
      </c>
      <c r="O75" s="100"/>
      <c r="P75" s="25"/>
      <c r="Q75" s="55"/>
      <c r="R75" s="121">
        <f t="shared" si="15"/>
        <v>-0.02</v>
      </c>
      <c r="S75" s="209" t="str">
        <f t="shared" si="21"/>
        <v/>
      </c>
      <c r="T75" s="209"/>
      <c r="U75" s="201" t="str">
        <f t="shared" ref="U75:U108" si="31">IF(P75="","",IF(S75&lt;0,K75*(-1),IF(G75="買",(R75-H75)*100,(H75-R75)*100)))</f>
        <v/>
      </c>
      <c r="V75" s="201"/>
      <c r="W75" s="108"/>
      <c r="X75" s="108"/>
      <c r="Y75" s="108"/>
      <c r="AA75" s="60"/>
      <c r="AB75" s="60"/>
      <c r="AC75" s="63" t="s">
        <v>97</v>
      </c>
      <c r="AE75" s="122" t="e">
        <f t="shared" si="26"/>
        <v>#REF!</v>
      </c>
      <c r="AF75" s="122" t="e">
        <f t="shared" si="24"/>
        <v>#REF!</v>
      </c>
      <c r="AG75" s="122" t="e">
        <f>#REF!-#REF!</f>
        <v>#REF!</v>
      </c>
      <c r="AH75" s="122" t="e">
        <f t="shared" si="27"/>
        <v>#REF!</v>
      </c>
      <c r="AI75" s="59" t="e">
        <f t="shared" si="28"/>
        <v>#REF!</v>
      </c>
    </row>
    <row r="76" spans="2:35" ht="15.75" customHeight="1">
      <c r="B76" s="123">
        <v>64</v>
      </c>
      <c r="C76" s="195" t="str">
        <f t="shared" si="29"/>
        <v/>
      </c>
      <c r="D76" s="195"/>
      <c r="E76" s="100"/>
      <c r="F76" s="100"/>
      <c r="G76" s="123" t="s">
        <v>33</v>
      </c>
      <c r="H76" s="197" t="e">
        <f>IF(G76="買",#REF!,#REF!)</f>
        <v>#REF!</v>
      </c>
      <c r="I76" s="197"/>
      <c r="J76" s="121" t="e">
        <f>IF(G76="買",#REF!-0.02,#REF!+0.02)</f>
        <v>#REF!</v>
      </c>
      <c r="K76" s="121" t="e">
        <f t="shared" si="30"/>
        <v>#REF!</v>
      </c>
      <c r="L76" s="198" t="str">
        <f t="shared" si="25"/>
        <v/>
      </c>
      <c r="M76" s="198"/>
      <c r="N76" s="61" t="e">
        <f t="shared" si="9"/>
        <v>#REF!</v>
      </c>
      <c r="O76" s="100"/>
      <c r="P76" s="25"/>
      <c r="Q76" s="55"/>
      <c r="R76" s="121">
        <f t="shared" si="15"/>
        <v>0.02</v>
      </c>
      <c r="S76" s="209" t="str">
        <f t="shared" si="21"/>
        <v/>
      </c>
      <c r="T76" s="209"/>
      <c r="U76" s="201" t="str">
        <f t="shared" si="31"/>
        <v/>
      </c>
      <c r="V76" s="201"/>
      <c r="W76" s="108"/>
      <c r="X76" s="108"/>
      <c r="Y76" s="108"/>
      <c r="AA76" s="60"/>
      <c r="AB76" s="60"/>
      <c r="AC76" s="63" t="s">
        <v>44</v>
      </c>
      <c r="AE76" s="122" t="e">
        <f t="shared" si="26"/>
        <v>#REF!</v>
      </c>
      <c r="AF76" s="122" t="e">
        <f t="shared" si="24"/>
        <v>#REF!</v>
      </c>
      <c r="AG76" s="122" t="e">
        <f>#REF!-#REF!</f>
        <v>#REF!</v>
      </c>
      <c r="AH76" s="122" t="e">
        <f t="shared" si="27"/>
        <v>#REF!</v>
      </c>
      <c r="AI76" s="59" t="e">
        <f t="shared" si="28"/>
        <v>#REF!</v>
      </c>
    </row>
    <row r="77" spans="2:35" ht="15.75" customHeight="1">
      <c r="B77" s="123">
        <v>65</v>
      </c>
      <c r="C77" s="195" t="str">
        <f t="shared" si="29"/>
        <v/>
      </c>
      <c r="D77" s="195"/>
      <c r="E77" s="100"/>
      <c r="F77" s="100"/>
      <c r="G77" s="123" t="s">
        <v>34</v>
      </c>
      <c r="H77" s="197" t="e">
        <f>IF(G77="買",#REF!,#REF!)</f>
        <v>#REF!</v>
      </c>
      <c r="I77" s="197"/>
      <c r="J77" s="121" t="e">
        <f>IF(G77="買",#REF!-0.02,#REF!+0.02)</f>
        <v>#REF!</v>
      </c>
      <c r="K77" s="121" t="e">
        <f t="shared" si="30"/>
        <v>#REF!</v>
      </c>
      <c r="L77" s="198" t="str">
        <f t="shared" si="25"/>
        <v/>
      </c>
      <c r="M77" s="198"/>
      <c r="N77" s="61" t="e">
        <f t="shared" si="9"/>
        <v>#REF!</v>
      </c>
      <c r="O77" s="100"/>
      <c r="P77" s="25"/>
      <c r="Q77" s="55"/>
      <c r="R77" s="121">
        <f t="shared" ref="R77:R108" si="32">IF(G77="買",Q77-0.02,Q77+0.02)</f>
        <v>-0.02</v>
      </c>
      <c r="S77" s="209" t="str">
        <f>IF(P77="","",ROUNDDOWN((IF(G77="売",H77-R77,R77-H77))*N77*10000000/81,0))</f>
        <v/>
      </c>
      <c r="T77" s="209"/>
      <c r="U77" s="201" t="str">
        <f t="shared" si="31"/>
        <v/>
      </c>
      <c r="V77" s="201"/>
      <c r="W77" s="108"/>
      <c r="X77" s="108"/>
      <c r="Y77" s="108"/>
      <c r="AA77" s="60"/>
      <c r="AB77" s="63"/>
      <c r="AC77" s="63" t="s">
        <v>44</v>
      </c>
      <c r="AE77" s="122" t="e">
        <f t="shared" si="26"/>
        <v>#REF!</v>
      </c>
      <c r="AF77" s="122" t="e">
        <f t="shared" si="24"/>
        <v>#REF!</v>
      </c>
      <c r="AG77" s="122" t="e">
        <f>#REF!-#REF!</f>
        <v>#REF!</v>
      </c>
      <c r="AH77" s="122" t="e">
        <f t="shared" si="27"/>
        <v>#REF!</v>
      </c>
      <c r="AI77" s="59" t="e">
        <f t="shared" si="28"/>
        <v>#REF!</v>
      </c>
    </row>
    <row r="78" spans="2:35" ht="15.75" customHeight="1">
      <c r="B78" s="123">
        <v>66</v>
      </c>
      <c r="C78" s="195" t="str">
        <f t="shared" si="29"/>
        <v/>
      </c>
      <c r="D78" s="195"/>
      <c r="E78" s="100"/>
      <c r="F78" s="100"/>
      <c r="G78" s="123" t="s">
        <v>34</v>
      </c>
      <c r="H78" s="197" t="e">
        <f>IF(G78="買",#REF!,#REF!)</f>
        <v>#REF!</v>
      </c>
      <c r="I78" s="197"/>
      <c r="J78" s="121" t="e">
        <f>IF(G78="買",#REF!-0.02,#REF!+0.02)</f>
        <v>#REF!</v>
      </c>
      <c r="K78" s="121" t="e">
        <f t="shared" si="30"/>
        <v>#REF!</v>
      </c>
      <c r="L78" s="198" t="str">
        <f t="shared" si="25"/>
        <v/>
      </c>
      <c r="M78" s="198"/>
      <c r="N78" s="61" t="e">
        <f t="shared" si="9"/>
        <v>#REF!</v>
      </c>
      <c r="O78" s="100"/>
      <c r="P78" s="25"/>
      <c r="Q78" s="55"/>
      <c r="R78" s="121">
        <f t="shared" si="32"/>
        <v>-0.02</v>
      </c>
      <c r="S78" s="209" t="str">
        <f t="shared" si="21"/>
        <v/>
      </c>
      <c r="T78" s="209"/>
      <c r="U78" s="201" t="str">
        <f t="shared" si="31"/>
        <v/>
      </c>
      <c r="V78" s="201"/>
      <c r="W78" s="108"/>
      <c r="X78" s="108"/>
      <c r="Y78" s="108"/>
      <c r="AA78" s="60"/>
      <c r="AC78" s="63" t="s">
        <v>44</v>
      </c>
      <c r="AE78" s="122" t="e">
        <f t="shared" si="26"/>
        <v>#REF!</v>
      </c>
      <c r="AF78" s="122" t="e">
        <f t="shared" si="24"/>
        <v>#REF!</v>
      </c>
      <c r="AG78" s="122" t="e">
        <f>#REF!-#REF!</f>
        <v>#REF!</v>
      </c>
      <c r="AH78" s="122" t="e">
        <f t="shared" si="27"/>
        <v>#REF!</v>
      </c>
      <c r="AI78" s="59" t="e">
        <f t="shared" si="28"/>
        <v>#REF!</v>
      </c>
    </row>
    <row r="79" spans="2:35" ht="15.75" customHeight="1">
      <c r="B79" s="123">
        <v>67</v>
      </c>
      <c r="C79" s="195" t="str">
        <f t="shared" si="29"/>
        <v/>
      </c>
      <c r="D79" s="195"/>
      <c r="E79" s="100"/>
      <c r="F79" s="100"/>
      <c r="G79" s="123" t="s">
        <v>34</v>
      </c>
      <c r="H79" s="197" t="e">
        <f>IF(G79="買",#REF!,#REF!)</f>
        <v>#REF!</v>
      </c>
      <c r="I79" s="197"/>
      <c r="J79" s="121" t="e">
        <f>IF(G79="買",#REF!-0.02,#REF!+0.02)</f>
        <v>#REF!</v>
      </c>
      <c r="K79" s="121" t="e">
        <f t="shared" si="30"/>
        <v>#REF!</v>
      </c>
      <c r="L79" s="198" t="str">
        <f t="shared" si="25"/>
        <v/>
      </c>
      <c r="M79" s="198"/>
      <c r="N79" s="61" t="e">
        <f t="shared" si="9"/>
        <v>#REF!</v>
      </c>
      <c r="O79" s="100"/>
      <c r="P79" s="25"/>
      <c r="Q79" s="55"/>
      <c r="R79" s="121">
        <f t="shared" si="32"/>
        <v>-0.02</v>
      </c>
      <c r="S79" s="209" t="str">
        <f t="shared" si="21"/>
        <v/>
      </c>
      <c r="T79" s="209"/>
      <c r="U79" s="201" t="str">
        <f t="shared" si="31"/>
        <v/>
      </c>
      <c r="V79" s="201"/>
      <c r="W79" s="108"/>
      <c r="X79" s="108"/>
      <c r="Y79" s="108"/>
      <c r="AA79" s="60"/>
      <c r="AB79" s="63"/>
      <c r="AC79" s="63" t="s">
        <v>44</v>
      </c>
      <c r="AE79" s="122" t="e">
        <f t="shared" si="26"/>
        <v>#REF!</v>
      </c>
      <c r="AF79" s="122" t="e">
        <f t="shared" si="24"/>
        <v>#REF!</v>
      </c>
      <c r="AG79" s="122" t="e">
        <f>#REF!-#REF!</f>
        <v>#REF!</v>
      </c>
      <c r="AH79" s="122" t="e">
        <f t="shared" si="27"/>
        <v>#REF!</v>
      </c>
      <c r="AI79" s="59" t="e">
        <f t="shared" si="28"/>
        <v>#REF!</v>
      </c>
    </row>
    <row r="80" spans="2:35" ht="15.75" customHeight="1">
      <c r="B80" s="123">
        <v>68</v>
      </c>
      <c r="C80" s="195" t="str">
        <f t="shared" si="29"/>
        <v/>
      </c>
      <c r="D80" s="195"/>
      <c r="E80" s="100"/>
      <c r="F80" s="100"/>
      <c r="G80" s="123" t="s">
        <v>33</v>
      </c>
      <c r="H80" s="197" t="e">
        <f>IF(G80="買",#REF!,#REF!)</f>
        <v>#REF!</v>
      </c>
      <c r="I80" s="197"/>
      <c r="J80" s="121" t="e">
        <f>IF(G80="買",#REF!-0.02,#REF!+0.02)</f>
        <v>#REF!</v>
      </c>
      <c r="K80" s="121" t="e">
        <f t="shared" si="30"/>
        <v>#REF!</v>
      </c>
      <c r="L80" s="198" t="str">
        <f t="shared" si="25"/>
        <v/>
      </c>
      <c r="M80" s="198"/>
      <c r="N80" s="61" t="e">
        <f t="shared" si="9"/>
        <v>#REF!</v>
      </c>
      <c r="O80" s="100"/>
      <c r="P80" s="25"/>
      <c r="Q80" s="55"/>
      <c r="R80" s="121">
        <f t="shared" si="32"/>
        <v>0.02</v>
      </c>
      <c r="S80" s="209" t="str">
        <f t="shared" si="21"/>
        <v/>
      </c>
      <c r="T80" s="209"/>
      <c r="U80" s="201" t="str">
        <f t="shared" si="31"/>
        <v/>
      </c>
      <c r="V80" s="201"/>
      <c r="W80" s="108"/>
      <c r="X80" s="108"/>
      <c r="Y80" s="108"/>
      <c r="AA80" s="60"/>
      <c r="AB80" s="63"/>
      <c r="AC80" s="63" t="s">
        <v>97</v>
      </c>
      <c r="AE80" s="122" t="e">
        <f t="shared" si="26"/>
        <v>#REF!</v>
      </c>
      <c r="AF80" s="122" t="e">
        <f t="shared" si="24"/>
        <v>#REF!</v>
      </c>
      <c r="AG80" s="122" t="e">
        <f>#REF!-#REF!</f>
        <v>#REF!</v>
      </c>
      <c r="AH80" s="122" t="e">
        <f t="shared" si="27"/>
        <v>#REF!</v>
      </c>
      <c r="AI80" s="59" t="e">
        <f t="shared" si="28"/>
        <v>#REF!</v>
      </c>
    </row>
    <row r="81" spans="2:35" ht="15.75" customHeight="1">
      <c r="B81" s="123">
        <v>69</v>
      </c>
      <c r="C81" s="195" t="str">
        <f t="shared" si="29"/>
        <v/>
      </c>
      <c r="D81" s="195"/>
      <c r="E81" s="100"/>
      <c r="F81" s="100"/>
      <c r="G81" s="123"/>
      <c r="H81" s="197" t="e">
        <f>IF(G81="買",#REF!,#REF!)</f>
        <v>#REF!</v>
      </c>
      <c r="I81" s="197"/>
      <c r="J81" s="121" t="e">
        <f>IF(G81="買",#REF!-0.02,#REF!+0.02)</f>
        <v>#REF!</v>
      </c>
      <c r="K81" s="121" t="e">
        <f t="shared" si="30"/>
        <v>#REF!</v>
      </c>
      <c r="L81" s="198" t="str">
        <f t="shared" si="25"/>
        <v/>
      </c>
      <c r="M81" s="198"/>
      <c r="N81" s="61" t="e">
        <f t="shared" si="9"/>
        <v>#REF!</v>
      </c>
      <c r="O81" s="100"/>
      <c r="P81" s="25"/>
      <c r="Q81" s="55"/>
      <c r="R81" s="121">
        <f t="shared" si="32"/>
        <v>0.02</v>
      </c>
      <c r="S81" s="209" t="str">
        <f t="shared" si="21"/>
        <v/>
      </c>
      <c r="T81" s="209"/>
      <c r="U81" s="201" t="str">
        <f t="shared" si="31"/>
        <v/>
      </c>
      <c r="V81" s="201"/>
      <c r="W81" s="108"/>
      <c r="X81" s="108"/>
      <c r="Y81" s="108"/>
      <c r="AE81" s="122" t="e">
        <f t="shared" si="26"/>
        <v>#REF!</v>
      </c>
      <c r="AF81" s="122" t="e">
        <f t="shared" si="24"/>
        <v>#REF!</v>
      </c>
      <c r="AG81" s="122" t="e">
        <f>#REF!-#REF!</f>
        <v>#REF!</v>
      </c>
      <c r="AH81" s="122" t="e">
        <f t="shared" si="27"/>
        <v>#REF!</v>
      </c>
      <c r="AI81" s="59" t="e">
        <f t="shared" si="28"/>
        <v>#REF!</v>
      </c>
    </row>
    <row r="82" spans="2:35" ht="15.75" customHeight="1">
      <c r="B82" s="123">
        <v>70</v>
      </c>
      <c r="C82" s="195" t="str">
        <f t="shared" si="29"/>
        <v/>
      </c>
      <c r="D82" s="195"/>
      <c r="E82" s="100"/>
      <c r="F82" s="100"/>
      <c r="G82" s="123"/>
      <c r="H82" s="197" t="e">
        <f>IF(G82="買",#REF!,#REF!)</f>
        <v>#REF!</v>
      </c>
      <c r="I82" s="197"/>
      <c r="J82" s="121" t="e">
        <f>IF(G82="買",#REF!-0.02,#REF!+0.02)</f>
        <v>#REF!</v>
      </c>
      <c r="K82" s="121" t="e">
        <f t="shared" si="30"/>
        <v>#REF!</v>
      </c>
      <c r="L82" s="198" t="str">
        <f t="shared" si="25"/>
        <v/>
      </c>
      <c r="M82" s="198"/>
      <c r="N82" s="61" t="e">
        <f t="shared" si="9"/>
        <v>#REF!</v>
      </c>
      <c r="O82" s="100"/>
      <c r="P82" s="25"/>
      <c r="Q82" s="55"/>
      <c r="R82" s="121">
        <f t="shared" si="32"/>
        <v>0.02</v>
      </c>
      <c r="S82" s="209" t="str">
        <f t="shared" si="21"/>
        <v/>
      </c>
      <c r="T82" s="209"/>
      <c r="U82" s="201" t="str">
        <f t="shared" si="31"/>
        <v/>
      </c>
      <c r="V82" s="201"/>
      <c r="W82" s="108"/>
      <c r="X82" s="108"/>
      <c r="Y82" s="108"/>
      <c r="AE82" s="122" t="e">
        <f t="shared" si="26"/>
        <v>#REF!</v>
      </c>
      <c r="AF82" s="122" t="e">
        <f t="shared" si="24"/>
        <v>#REF!</v>
      </c>
      <c r="AG82" s="122" t="e">
        <f>#REF!-#REF!</f>
        <v>#REF!</v>
      </c>
      <c r="AH82" s="122" t="e">
        <f t="shared" si="27"/>
        <v>#REF!</v>
      </c>
      <c r="AI82" s="59" t="e">
        <f t="shared" si="28"/>
        <v>#REF!</v>
      </c>
    </row>
    <row r="83" spans="2:35" ht="15.75" customHeight="1">
      <c r="B83" s="123">
        <v>71</v>
      </c>
      <c r="C83" s="195" t="str">
        <f t="shared" si="29"/>
        <v/>
      </c>
      <c r="D83" s="195"/>
      <c r="E83" s="100"/>
      <c r="F83" s="100"/>
      <c r="G83" s="123"/>
      <c r="H83" s="197" t="e">
        <f>IF(G83="買",#REF!,#REF!)</f>
        <v>#REF!</v>
      </c>
      <c r="I83" s="197"/>
      <c r="J83" s="121" t="e">
        <f>IF(G83="買",#REF!-0.02,#REF!+0.02)</f>
        <v>#REF!</v>
      </c>
      <c r="K83" s="121" t="e">
        <f t="shared" si="30"/>
        <v>#REF!</v>
      </c>
      <c r="L83" s="198" t="str">
        <f t="shared" si="25"/>
        <v/>
      </c>
      <c r="M83" s="198"/>
      <c r="N83" s="61" t="e">
        <f t="shared" si="9"/>
        <v>#REF!</v>
      </c>
      <c r="O83" s="100"/>
      <c r="P83" s="25"/>
      <c r="Q83" s="55"/>
      <c r="R83" s="121">
        <f t="shared" si="32"/>
        <v>0.02</v>
      </c>
      <c r="S83" s="209" t="str">
        <f t="shared" si="21"/>
        <v/>
      </c>
      <c r="T83" s="209"/>
      <c r="U83" s="201" t="str">
        <f t="shared" si="31"/>
        <v/>
      </c>
      <c r="V83" s="201"/>
      <c r="W83" s="108"/>
      <c r="X83" s="108"/>
      <c r="Y83" s="108"/>
      <c r="AE83" s="122" t="e">
        <f t="shared" si="26"/>
        <v>#REF!</v>
      </c>
      <c r="AF83" s="122" t="e">
        <f t="shared" si="24"/>
        <v>#REF!</v>
      </c>
      <c r="AG83" s="122" t="e">
        <f>#REF!-#REF!</f>
        <v>#REF!</v>
      </c>
      <c r="AH83" s="122" t="e">
        <f t="shared" si="27"/>
        <v>#REF!</v>
      </c>
      <c r="AI83" s="59" t="e">
        <f t="shared" si="28"/>
        <v>#REF!</v>
      </c>
    </row>
    <row r="84" spans="2:35" ht="15.75" customHeight="1">
      <c r="B84" s="123">
        <v>72</v>
      </c>
      <c r="C84" s="195" t="str">
        <f t="shared" si="29"/>
        <v/>
      </c>
      <c r="D84" s="195"/>
      <c r="E84" s="100"/>
      <c r="F84" s="100"/>
      <c r="G84" s="123"/>
      <c r="H84" s="197" t="e">
        <f>IF(G84="買",#REF!,#REF!)</f>
        <v>#REF!</v>
      </c>
      <c r="I84" s="197"/>
      <c r="J84" s="121" t="e">
        <f>IF(G84="買",#REF!-0.02,#REF!+0.02)</f>
        <v>#REF!</v>
      </c>
      <c r="K84" s="121" t="e">
        <f t="shared" si="30"/>
        <v>#REF!</v>
      </c>
      <c r="L84" s="198" t="str">
        <f t="shared" si="25"/>
        <v/>
      </c>
      <c r="M84" s="198"/>
      <c r="N84" s="61" t="e">
        <f t="shared" si="9"/>
        <v>#REF!</v>
      </c>
      <c r="O84" s="100"/>
      <c r="P84" s="25"/>
      <c r="Q84" s="55"/>
      <c r="R84" s="121">
        <f t="shared" si="32"/>
        <v>0.02</v>
      </c>
      <c r="S84" s="209" t="str">
        <f t="shared" si="21"/>
        <v/>
      </c>
      <c r="T84" s="209"/>
      <c r="U84" s="201" t="str">
        <f t="shared" si="31"/>
        <v/>
      </c>
      <c r="V84" s="201"/>
      <c r="W84" s="108"/>
      <c r="X84" s="108"/>
      <c r="Y84" s="108"/>
      <c r="AE84" s="122" t="e">
        <f t="shared" si="26"/>
        <v>#REF!</v>
      </c>
      <c r="AF84" s="122" t="e">
        <f t="shared" si="24"/>
        <v>#REF!</v>
      </c>
      <c r="AG84" s="122" t="e">
        <f>#REF!-#REF!</f>
        <v>#REF!</v>
      </c>
      <c r="AH84" s="122" t="e">
        <f t="shared" si="27"/>
        <v>#REF!</v>
      </c>
      <c r="AI84" s="59" t="e">
        <f t="shared" si="28"/>
        <v>#REF!</v>
      </c>
    </row>
    <row r="85" spans="2:35" ht="15.75" customHeight="1">
      <c r="B85" s="123">
        <v>73</v>
      </c>
      <c r="C85" s="195" t="str">
        <f t="shared" si="29"/>
        <v/>
      </c>
      <c r="D85" s="195"/>
      <c r="E85" s="100"/>
      <c r="F85" s="100"/>
      <c r="G85" s="123"/>
      <c r="H85" s="197" t="e">
        <f>IF(G85="買",#REF!,#REF!)</f>
        <v>#REF!</v>
      </c>
      <c r="I85" s="197"/>
      <c r="J85" s="121" t="e">
        <f>IF(G85="買",#REF!-0.02,#REF!+0.02)</f>
        <v>#REF!</v>
      </c>
      <c r="K85" s="121" t="e">
        <f t="shared" si="30"/>
        <v>#REF!</v>
      </c>
      <c r="L85" s="198" t="str">
        <f t="shared" si="25"/>
        <v/>
      </c>
      <c r="M85" s="198"/>
      <c r="N85" s="61" t="e">
        <f t="shared" si="9"/>
        <v>#REF!</v>
      </c>
      <c r="O85" s="100"/>
      <c r="P85" s="25"/>
      <c r="Q85" s="55"/>
      <c r="R85" s="121">
        <f t="shared" si="32"/>
        <v>0.02</v>
      </c>
      <c r="S85" s="209" t="str">
        <f t="shared" si="21"/>
        <v/>
      </c>
      <c r="T85" s="209"/>
      <c r="U85" s="201" t="str">
        <f t="shared" si="31"/>
        <v/>
      </c>
      <c r="V85" s="201"/>
      <c r="W85" s="108"/>
      <c r="X85" s="108"/>
      <c r="Y85" s="108"/>
      <c r="AE85" s="122" t="e">
        <f t="shared" si="26"/>
        <v>#REF!</v>
      </c>
      <c r="AF85" s="122" t="e">
        <f t="shared" si="24"/>
        <v>#REF!</v>
      </c>
      <c r="AG85" s="122" t="e">
        <f>#REF!-#REF!</f>
        <v>#REF!</v>
      </c>
      <c r="AH85" s="122" t="e">
        <f t="shared" si="27"/>
        <v>#REF!</v>
      </c>
      <c r="AI85" s="59" t="e">
        <f t="shared" si="28"/>
        <v>#REF!</v>
      </c>
    </row>
    <row r="86" spans="2:35" ht="15.75" customHeight="1">
      <c r="B86" s="123">
        <v>74</v>
      </c>
      <c r="C86" s="195" t="str">
        <f t="shared" si="29"/>
        <v/>
      </c>
      <c r="D86" s="195"/>
      <c r="E86" s="100"/>
      <c r="F86" s="100"/>
      <c r="G86" s="123"/>
      <c r="H86" s="197" t="e">
        <f>IF(G86="買",#REF!,#REF!)</f>
        <v>#REF!</v>
      </c>
      <c r="I86" s="197"/>
      <c r="J86" s="121" t="e">
        <f>IF(G86="買",#REF!-0.02,#REF!+0.02)</f>
        <v>#REF!</v>
      </c>
      <c r="K86" s="121" t="e">
        <f t="shared" si="30"/>
        <v>#REF!</v>
      </c>
      <c r="L86" s="198" t="str">
        <f t="shared" si="25"/>
        <v/>
      </c>
      <c r="M86" s="198"/>
      <c r="N86" s="61" t="e">
        <f t="shared" si="9"/>
        <v>#REF!</v>
      </c>
      <c r="O86" s="100"/>
      <c r="P86" s="25"/>
      <c r="Q86" s="55"/>
      <c r="R86" s="121">
        <f t="shared" si="32"/>
        <v>0.02</v>
      </c>
      <c r="S86" s="209" t="str">
        <f t="shared" si="21"/>
        <v/>
      </c>
      <c r="T86" s="209"/>
      <c r="U86" s="201" t="str">
        <f t="shared" si="31"/>
        <v/>
      </c>
      <c r="V86" s="201"/>
      <c r="W86" s="108"/>
      <c r="X86" s="108"/>
      <c r="Y86" s="108"/>
      <c r="AE86" s="122" t="e">
        <f t="shared" si="26"/>
        <v>#REF!</v>
      </c>
      <c r="AF86" s="122" t="e">
        <f t="shared" si="24"/>
        <v>#REF!</v>
      </c>
      <c r="AG86" s="122" t="e">
        <f>#REF!-#REF!</f>
        <v>#REF!</v>
      </c>
      <c r="AH86" s="122" t="e">
        <f t="shared" si="27"/>
        <v>#REF!</v>
      </c>
      <c r="AI86" s="59" t="e">
        <f t="shared" si="28"/>
        <v>#REF!</v>
      </c>
    </row>
    <row r="87" spans="2:35" ht="15.75" customHeight="1">
      <c r="B87" s="123">
        <v>75</v>
      </c>
      <c r="C87" s="195" t="str">
        <f t="shared" si="29"/>
        <v/>
      </c>
      <c r="D87" s="195"/>
      <c r="E87" s="100"/>
      <c r="F87" s="100"/>
      <c r="G87" s="123"/>
      <c r="H87" s="197" t="e">
        <f>IF(G87="買",#REF!,#REF!)</f>
        <v>#REF!</v>
      </c>
      <c r="I87" s="197"/>
      <c r="J87" s="121" t="e">
        <f>IF(G87="買",#REF!-0.02,#REF!+0.02)</f>
        <v>#REF!</v>
      </c>
      <c r="K87" s="121" t="e">
        <f t="shared" si="30"/>
        <v>#REF!</v>
      </c>
      <c r="L87" s="198" t="str">
        <f t="shared" si="25"/>
        <v/>
      </c>
      <c r="M87" s="198"/>
      <c r="N87" s="61" t="e">
        <f t="shared" si="9"/>
        <v>#REF!</v>
      </c>
      <c r="O87" s="100"/>
      <c r="P87" s="25"/>
      <c r="Q87" s="55"/>
      <c r="R87" s="121">
        <f t="shared" si="32"/>
        <v>0.02</v>
      </c>
      <c r="S87" s="209" t="str">
        <f t="shared" si="21"/>
        <v/>
      </c>
      <c r="T87" s="209"/>
      <c r="U87" s="201" t="str">
        <f t="shared" si="31"/>
        <v/>
      </c>
      <c r="V87" s="201"/>
      <c r="W87" s="108"/>
      <c r="X87" s="108"/>
      <c r="Y87" s="108"/>
      <c r="AE87" s="122" t="e">
        <f t="shared" si="26"/>
        <v>#REF!</v>
      </c>
      <c r="AF87" s="122" t="e">
        <f t="shared" si="24"/>
        <v>#REF!</v>
      </c>
      <c r="AG87" s="122" t="e">
        <f>#REF!-#REF!</f>
        <v>#REF!</v>
      </c>
      <c r="AH87" s="122" t="e">
        <f t="shared" si="27"/>
        <v>#REF!</v>
      </c>
      <c r="AI87" s="59" t="e">
        <f t="shared" si="28"/>
        <v>#REF!</v>
      </c>
    </row>
    <row r="88" spans="2:35" ht="15.75" customHeight="1">
      <c r="B88" s="123">
        <v>76</v>
      </c>
      <c r="C88" s="195" t="str">
        <f t="shared" si="29"/>
        <v/>
      </c>
      <c r="D88" s="195"/>
      <c r="E88" s="100"/>
      <c r="F88" s="100"/>
      <c r="G88" s="123"/>
      <c r="H88" s="197" t="e">
        <f>IF(G88="買",#REF!,#REF!)</f>
        <v>#REF!</v>
      </c>
      <c r="I88" s="197"/>
      <c r="J88" s="121" t="e">
        <f>IF(G88="買",#REF!-0.02,#REF!+0.02)</f>
        <v>#REF!</v>
      </c>
      <c r="K88" s="121" t="e">
        <f t="shared" si="30"/>
        <v>#REF!</v>
      </c>
      <c r="L88" s="198" t="str">
        <f t="shared" si="25"/>
        <v/>
      </c>
      <c r="M88" s="198"/>
      <c r="N88" s="61" t="e">
        <f t="shared" si="9"/>
        <v>#REF!</v>
      </c>
      <c r="O88" s="100"/>
      <c r="P88" s="25"/>
      <c r="Q88" s="55"/>
      <c r="R88" s="121">
        <f t="shared" si="32"/>
        <v>0.02</v>
      </c>
      <c r="S88" s="209" t="str">
        <f t="shared" si="21"/>
        <v/>
      </c>
      <c r="T88" s="209"/>
      <c r="U88" s="201" t="str">
        <f t="shared" si="31"/>
        <v/>
      </c>
      <c r="V88" s="201"/>
      <c r="W88" s="108"/>
      <c r="X88" s="108"/>
      <c r="Y88" s="108"/>
      <c r="AE88" s="122" t="e">
        <f t="shared" si="26"/>
        <v>#REF!</v>
      </c>
      <c r="AF88" s="122" t="e">
        <f t="shared" si="24"/>
        <v>#REF!</v>
      </c>
      <c r="AG88" s="122" t="e">
        <f>#REF!-#REF!</f>
        <v>#REF!</v>
      </c>
      <c r="AH88" s="122" t="e">
        <f t="shared" si="27"/>
        <v>#REF!</v>
      </c>
      <c r="AI88" s="59" t="e">
        <f t="shared" si="28"/>
        <v>#REF!</v>
      </c>
    </row>
    <row r="89" spans="2:35" ht="15.75" customHeight="1">
      <c r="B89" s="123">
        <v>77</v>
      </c>
      <c r="C89" s="195" t="str">
        <f t="shared" si="29"/>
        <v/>
      </c>
      <c r="D89" s="195"/>
      <c r="E89" s="100"/>
      <c r="F89" s="100"/>
      <c r="G89" s="123"/>
      <c r="H89" s="197" t="e">
        <f>IF(G89="買",#REF!,#REF!)</f>
        <v>#REF!</v>
      </c>
      <c r="I89" s="197"/>
      <c r="J89" s="121" t="e">
        <f>IF(G89="買",#REF!-0.02,#REF!+0.02)</f>
        <v>#REF!</v>
      </c>
      <c r="K89" s="121" t="e">
        <f t="shared" si="30"/>
        <v>#REF!</v>
      </c>
      <c r="L89" s="198" t="str">
        <f t="shared" si="25"/>
        <v/>
      </c>
      <c r="M89" s="198"/>
      <c r="N89" s="61" t="e">
        <f t="shared" si="9"/>
        <v>#REF!</v>
      </c>
      <c r="O89" s="100"/>
      <c r="P89" s="25"/>
      <c r="Q89" s="55"/>
      <c r="R89" s="121">
        <f t="shared" si="32"/>
        <v>0.02</v>
      </c>
      <c r="S89" s="209" t="str">
        <f t="shared" si="21"/>
        <v/>
      </c>
      <c r="T89" s="209"/>
      <c r="U89" s="201" t="str">
        <f t="shared" si="31"/>
        <v/>
      </c>
      <c r="V89" s="201"/>
      <c r="W89" s="108"/>
      <c r="X89" s="108"/>
      <c r="Y89" s="108"/>
      <c r="AC89" s="35"/>
      <c r="AE89" s="122" t="e">
        <f t="shared" si="26"/>
        <v>#REF!</v>
      </c>
      <c r="AF89" s="122" t="e">
        <f t="shared" si="24"/>
        <v>#REF!</v>
      </c>
      <c r="AG89" s="122" t="e">
        <f>#REF!-#REF!</f>
        <v>#REF!</v>
      </c>
      <c r="AH89" s="122" t="e">
        <f t="shared" si="27"/>
        <v>#REF!</v>
      </c>
      <c r="AI89" s="59" t="e">
        <f t="shared" si="28"/>
        <v>#REF!</v>
      </c>
    </row>
    <row r="90" spans="2:35" ht="15.75" customHeight="1">
      <c r="B90" s="123">
        <v>78</v>
      </c>
      <c r="C90" s="195" t="str">
        <f t="shared" si="29"/>
        <v/>
      </c>
      <c r="D90" s="195"/>
      <c r="E90" s="100"/>
      <c r="F90" s="100"/>
      <c r="G90" s="123"/>
      <c r="H90" s="197" t="e">
        <f>IF(G90="買",#REF!,#REF!)</f>
        <v>#REF!</v>
      </c>
      <c r="I90" s="197"/>
      <c r="J90" s="121" t="e">
        <f>IF(G90="買",#REF!-0.02,#REF!+0.02)</f>
        <v>#REF!</v>
      </c>
      <c r="K90" s="121" t="e">
        <f t="shared" si="30"/>
        <v>#REF!</v>
      </c>
      <c r="L90" s="198" t="str">
        <f t="shared" si="25"/>
        <v/>
      </c>
      <c r="M90" s="198"/>
      <c r="N90" s="61" t="e">
        <f t="shared" si="9"/>
        <v>#REF!</v>
      </c>
      <c r="O90" s="100"/>
      <c r="P90" s="25"/>
      <c r="Q90" s="55"/>
      <c r="R90" s="121">
        <f t="shared" si="32"/>
        <v>0.02</v>
      </c>
      <c r="S90" s="209" t="str">
        <f t="shared" si="21"/>
        <v/>
      </c>
      <c r="T90" s="209"/>
      <c r="U90" s="201" t="str">
        <f t="shared" si="31"/>
        <v/>
      </c>
      <c r="V90" s="201"/>
      <c r="W90" s="108"/>
      <c r="X90" s="108"/>
      <c r="Y90" s="108"/>
      <c r="AE90" s="122" t="e">
        <f t="shared" si="26"/>
        <v>#REF!</v>
      </c>
      <c r="AF90" s="122" t="e">
        <f t="shared" si="24"/>
        <v>#REF!</v>
      </c>
      <c r="AG90" s="122" t="e">
        <f>#REF!-#REF!</f>
        <v>#REF!</v>
      </c>
      <c r="AH90" s="122" t="e">
        <f t="shared" si="27"/>
        <v>#REF!</v>
      </c>
      <c r="AI90" s="59" t="e">
        <f t="shared" si="28"/>
        <v>#REF!</v>
      </c>
    </row>
    <row r="91" spans="2:35" ht="15.75" customHeight="1">
      <c r="B91" s="123">
        <v>79</v>
      </c>
      <c r="C91" s="195" t="str">
        <f t="shared" si="29"/>
        <v/>
      </c>
      <c r="D91" s="195"/>
      <c r="E91" s="100"/>
      <c r="F91" s="100"/>
      <c r="G91" s="123"/>
      <c r="H91" s="197" t="e">
        <f>IF(G91="買",#REF!,#REF!)</f>
        <v>#REF!</v>
      </c>
      <c r="I91" s="197"/>
      <c r="J91" s="121" t="e">
        <f>IF(G91="買",#REF!-0.02,#REF!+0.02)</f>
        <v>#REF!</v>
      </c>
      <c r="K91" s="121" t="e">
        <f t="shared" si="30"/>
        <v>#REF!</v>
      </c>
      <c r="L91" s="198" t="str">
        <f t="shared" si="25"/>
        <v/>
      </c>
      <c r="M91" s="198"/>
      <c r="N91" s="61" t="e">
        <f t="shared" si="9"/>
        <v>#REF!</v>
      </c>
      <c r="O91" s="100"/>
      <c r="P91" s="25"/>
      <c r="Q91" s="55"/>
      <c r="R91" s="121">
        <f t="shared" si="32"/>
        <v>0.02</v>
      </c>
      <c r="S91" s="209" t="str">
        <f t="shared" si="21"/>
        <v/>
      </c>
      <c r="T91" s="209"/>
      <c r="U91" s="201" t="str">
        <f t="shared" si="31"/>
        <v/>
      </c>
      <c r="V91" s="201"/>
      <c r="W91" s="108"/>
      <c r="X91" s="108"/>
      <c r="Y91" s="108"/>
      <c r="AE91" s="122" t="e">
        <f t="shared" si="26"/>
        <v>#REF!</v>
      </c>
      <c r="AF91" s="122" t="e">
        <f t="shared" si="24"/>
        <v>#REF!</v>
      </c>
      <c r="AG91" s="122" t="e">
        <f>#REF!-#REF!</f>
        <v>#REF!</v>
      </c>
      <c r="AH91" s="122" t="e">
        <f t="shared" si="27"/>
        <v>#REF!</v>
      </c>
      <c r="AI91" s="59" t="e">
        <f t="shared" si="28"/>
        <v>#REF!</v>
      </c>
    </row>
    <row r="92" spans="2:35" ht="15.75" customHeight="1">
      <c r="B92" s="123">
        <v>80</v>
      </c>
      <c r="C92" s="195" t="str">
        <f t="shared" si="29"/>
        <v/>
      </c>
      <c r="D92" s="195"/>
      <c r="E92" s="100"/>
      <c r="F92" s="100"/>
      <c r="G92" s="123"/>
      <c r="H92" s="197" t="e">
        <f>IF(G92="買",#REF!,#REF!)</f>
        <v>#REF!</v>
      </c>
      <c r="I92" s="197"/>
      <c r="J92" s="121" t="e">
        <f>IF(G92="買",#REF!-0.02,#REF!+0.02)</f>
        <v>#REF!</v>
      </c>
      <c r="K92" s="121" t="e">
        <f t="shared" si="30"/>
        <v>#REF!</v>
      </c>
      <c r="L92" s="198" t="str">
        <f t="shared" si="25"/>
        <v/>
      </c>
      <c r="M92" s="198"/>
      <c r="N92" s="61" t="e">
        <f t="shared" si="9"/>
        <v>#REF!</v>
      </c>
      <c r="O92" s="100"/>
      <c r="P92" s="25"/>
      <c r="Q92" s="55"/>
      <c r="R92" s="121">
        <f t="shared" si="32"/>
        <v>0.02</v>
      </c>
      <c r="S92" s="209" t="str">
        <f t="shared" si="21"/>
        <v/>
      </c>
      <c r="T92" s="209"/>
      <c r="U92" s="201" t="str">
        <f t="shared" si="31"/>
        <v/>
      </c>
      <c r="V92" s="201"/>
      <c r="W92" s="108"/>
      <c r="X92" s="108"/>
      <c r="Y92" s="108"/>
      <c r="AE92" s="122" t="e">
        <f t="shared" si="26"/>
        <v>#REF!</v>
      </c>
      <c r="AF92" s="122" t="e">
        <f t="shared" si="24"/>
        <v>#REF!</v>
      </c>
      <c r="AG92" s="122" t="e">
        <f>#REF!-#REF!</f>
        <v>#REF!</v>
      </c>
      <c r="AH92" s="122" t="e">
        <f t="shared" si="27"/>
        <v>#REF!</v>
      </c>
      <c r="AI92" s="59" t="e">
        <f t="shared" si="28"/>
        <v>#REF!</v>
      </c>
    </row>
    <row r="93" spans="2:35" ht="15.75" customHeight="1">
      <c r="B93" s="123">
        <v>81</v>
      </c>
      <c r="C93" s="195" t="str">
        <f t="shared" si="29"/>
        <v/>
      </c>
      <c r="D93" s="195"/>
      <c r="E93" s="100"/>
      <c r="F93" s="100"/>
      <c r="G93" s="123"/>
      <c r="H93" s="197" t="e">
        <f>IF(G93="買",#REF!,#REF!)</f>
        <v>#REF!</v>
      </c>
      <c r="I93" s="197"/>
      <c r="J93" s="121" t="e">
        <f>IF(G93="買",#REF!-0.02,#REF!+0.02)</f>
        <v>#REF!</v>
      </c>
      <c r="K93" s="121" t="e">
        <f t="shared" si="30"/>
        <v>#REF!</v>
      </c>
      <c r="L93" s="198" t="str">
        <f t="shared" si="25"/>
        <v/>
      </c>
      <c r="M93" s="198"/>
      <c r="N93" s="61" t="e">
        <f t="shared" si="9"/>
        <v>#REF!</v>
      </c>
      <c r="O93" s="100"/>
      <c r="P93" s="25"/>
      <c r="Q93" s="55"/>
      <c r="R93" s="121">
        <f t="shared" si="32"/>
        <v>0.02</v>
      </c>
      <c r="S93" s="209" t="str">
        <f t="shared" si="21"/>
        <v/>
      </c>
      <c r="T93" s="209"/>
      <c r="U93" s="201" t="str">
        <f t="shared" si="31"/>
        <v/>
      </c>
      <c r="V93" s="201"/>
      <c r="W93" s="108"/>
      <c r="X93" s="108"/>
      <c r="Y93" s="108"/>
      <c r="AE93" s="122" t="e">
        <f t="shared" si="26"/>
        <v>#REF!</v>
      </c>
      <c r="AF93" s="122" t="e">
        <f t="shared" si="24"/>
        <v>#REF!</v>
      </c>
      <c r="AG93" s="122" t="e">
        <f>#REF!-#REF!</f>
        <v>#REF!</v>
      </c>
      <c r="AH93" s="122" t="e">
        <f t="shared" si="27"/>
        <v>#REF!</v>
      </c>
      <c r="AI93" s="59" t="e">
        <f t="shared" si="28"/>
        <v>#REF!</v>
      </c>
    </row>
    <row r="94" spans="2:35" ht="15.75" customHeight="1">
      <c r="B94" s="123">
        <v>82</v>
      </c>
      <c r="C94" s="195" t="str">
        <f t="shared" si="29"/>
        <v/>
      </c>
      <c r="D94" s="195"/>
      <c r="E94" s="100"/>
      <c r="F94" s="100"/>
      <c r="G94" s="123"/>
      <c r="H94" s="197" t="e">
        <f>IF(G94="買",#REF!,#REF!)</f>
        <v>#REF!</v>
      </c>
      <c r="I94" s="197"/>
      <c r="J94" s="121" t="e">
        <f>IF(G94="買",#REF!-0.02,#REF!+0.02)</f>
        <v>#REF!</v>
      </c>
      <c r="K94" s="121" t="e">
        <f t="shared" si="30"/>
        <v>#REF!</v>
      </c>
      <c r="L94" s="198" t="str">
        <f t="shared" si="25"/>
        <v/>
      </c>
      <c r="M94" s="198"/>
      <c r="N94" s="61" t="e">
        <f t="shared" si="9"/>
        <v>#REF!</v>
      </c>
      <c r="O94" s="100"/>
      <c r="P94" s="25"/>
      <c r="Q94" s="55"/>
      <c r="R94" s="121">
        <f t="shared" si="32"/>
        <v>0.02</v>
      </c>
      <c r="S94" s="209" t="str">
        <f t="shared" si="21"/>
        <v/>
      </c>
      <c r="T94" s="209"/>
      <c r="U94" s="201" t="str">
        <f t="shared" si="31"/>
        <v/>
      </c>
      <c r="V94" s="201"/>
      <c r="W94" s="108"/>
      <c r="X94" s="108"/>
      <c r="Y94" s="108"/>
      <c r="AE94" s="122" t="e">
        <f t="shared" si="26"/>
        <v>#REF!</v>
      </c>
      <c r="AF94" s="122" t="e">
        <f t="shared" si="24"/>
        <v>#REF!</v>
      </c>
      <c r="AG94" s="122" t="e">
        <f>#REF!-#REF!</f>
        <v>#REF!</v>
      </c>
      <c r="AH94" s="122" t="e">
        <f t="shared" si="27"/>
        <v>#REF!</v>
      </c>
      <c r="AI94" s="59" t="e">
        <f t="shared" si="28"/>
        <v>#REF!</v>
      </c>
    </row>
    <row r="95" spans="2:35" ht="15.75" customHeight="1">
      <c r="B95" s="123">
        <v>83</v>
      </c>
      <c r="C95" s="195" t="str">
        <f t="shared" si="29"/>
        <v/>
      </c>
      <c r="D95" s="195"/>
      <c r="E95" s="100"/>
      <c r="F95" s="100"/>
      <c r="G95" s="123"/>
      <c r="H95" s="197" t="e">
        <f>IF(G95="買",#REF!,#REF!)</f>
        <v>#REF!</v>
      </c>
      <c r="I95" s="197"/>
      <c r="J95" s="121" t="e">
        <f>IF(G95="買",#REF!-0.02,#REF!+0.02)</f>
        <v>#REF!</v>
      </c>
      <c r="K95" s="121" t="e">
        <f t="shared" si="30"/>
        <v>#REF!</v>
      </c>
      <c r="L95" s="198" t="str">
        <f t="shared" si="25"/>
        <v/>
      </c>
      <c r="M95" s="198"/>
      <c r="N95" s="61" t="e">
        <f t="shared" si="9"/>
        <v>#REF!</v>
      </c>
      <c r="O95" s="100"/>
      <c r="P95" s="25"/>
      <c r="Q95" s="55"/>
      <c r="R95" s="121">
        <f t="shared" si="32"/>
        <v>0.02</v>
      </c>
      <c r="S95" s="209" t="str">
        <f t="shared" si="21"/>
        <v/>
      </c>
      <c r="T95" s="209"/>
      <c r="U95" s="201" t="str">
        <f t="shared" si="31"/>
        <v/>
      </c>
      <c r="V95" s="201"/>
      <c r="W95" s="108"/>
      <c r="X95" s="108"/>
      <c r="Y95" s="108"/>
      <c r="AE95" s="122" t="e">
        <f t="shared" si="26"/>
        <v>#REF!</v>
      </c>
      <c r="AF95" s="122" t="e">
        <f t="shared" si="24"/>
        <v>#REF!</v>
      </c>
      <c r="AG95" s="122" t="e">
        <f>#REF!-#REF!</f>
        <v>#REF!</v>
      </c>
      <c r="AH95" s="122" t="e">
        <f t="shared" si="27"/>
        <v>#REF!</v>
      </c>
      <c r="AI95" s="59" t="e">
        <f t="shared" si="28"/>
        <v>#REF!</v>
      </c>
    </row>
    <row r="96" spans="2:35" ht="15.75" customHeight="1">
      <c r="B96" s="123">
        <v>84</v>
      </c>
      <c r="C96" s="195" t="str">
        <f t="shared" si="29"/>
        <v/>
      </c>
      <c r="D96" s="195"/>
      <c r="E96" s="100"/>
      <c r="F96" s="100"/>
      <c r="G96" s="123"/>
      <c r="H96" s="197" t="e">
        <f>IF(G96="買",#REF!,#REF!)</f>
        <v>#REF!</v>
      </c>
      <c r="I96" s="197"/>
      <c r="J96" s="121" t="e">
        <f>IF(G96="買",#REF!-0.02,#REF!+0.02)</f>
        <v>#REF!</v>
      </c>
      <c r="K96" s="121" t="e">
        <f t="shared" si="30"/>
        <v>#REF!</v>
      </c>
      <c r="L96" s="198" t="str">
        <f t="shared" si="25"/>
        <v/>
      </c>
      <c r="M96" s="198"/>
      <c r="N96" s="61" t="e">
        <f t="shared" si="9"/>
        <v>#REF!</v>
      </c>
      <c r="O96" s="100"/>
      <c r="P96" s="25"/>
      <c r="Q96" s="55"/>
      <c r="R96" s="121">
        <f t="shared" si="32"/>
        <v>0.02</v>
      </c>
      <c r="S96" s="209" t="str">
        <f t="shared" si="21"/>
        <v/>
      </c>
      <c r="T96" s="209"/>
      <c r="U96" s="201" t="str">
        <f t="shared" si="31"/>
        <v/>
      </c>
      <c r="V96" s="201"/>
      <c r="W96" s="108"/>
      <c r="X96" s="108"/>
      <c r="Y96" s="108"/>
      <c r="AE96" s="122" t="e">
        <f t="shared" si="26"/>
        <v>#REF!</v>
      </c>
      <c r="AF96" s="122" t="e">
        <f t="shared" si="24"/>
        <v>#REF!</v>
      </c>
      <c r="AG96" s="122" t="e">
        <f>#REF!-#REF!</f>
        <v>#REF!</v>
      </c>
      <c r="AH96" s="122" t="e">
        <f t="shared" si="27"/>
        <v>#REF!</v>
      </c>
      <c r="AI96" s="59" t="e">
        <f t="shared" si="28"/>
        <v>#REF!</v>
      </c>
    </row>
    <row r="97" spans="2:35" ht="15.75" customHeight="1">
      <c r="B97" s="123">
        <v>85</v>
      </c>
      <c r="C97" s="195" t="str">
        <f t="shared" si="29"/>
        <v/>
      </c>
      <c r="D97" s="195"/>
      <c r="E97" s="100"/>
      <c r="F97" s="100"/>
      <c r="G97" s="123"/>
      <c r="H97" s="197" t="e">
        <f>IF(G97="買",#REF!,#REF!)</f>
        <v>#REF!</v>
      </c>
      <c r="I97" s="197"/>
      <c r="J97" s="121" t="e">
        <f>IF(G97="買",#REF!-0.02,#REF!+0.02)</f>
        <v>#REF!</v>
      </c>
      <c r="K97" s="121" t="e">
        <f t="shared" si="30"/>
        <v>#REF!</v>
      </c>
      <c r="L97" s="198" t="str">
        <f t="shared" si="25"/>
        <v/>
      </c>
      <c r="M97" s="198"/>
      <c r="N97" s="61" t="e">
        <f t="shared" si="9"/>
        <v>#REF!</v>
      </c>
      <c r="O97" s="100"/>
      <c r="P97" s="25"/>
      <c r="Q97" s="55"/>
      <c r="R97" s="121">
        <f t="shared" si="32"/>
        <v>0.02</v>
      </c>
      <c r="S97" s="209" t="str">
        <f t="shared" si="21"/>
        <v/>
      </c>
      <c r="T97" s="209"/>
      <c r="U97" s="201" t="str">
        <f t="shared" si="31"/>
        <v/>
      </c>
      <c r="V97" s="201"/>
      <c r="W97" s="108"/>
      <c r="X97" s="108"/>
      <c r="Y97" s="108"/>
      <c r="AE97" s="122" t="e">
        <f t="shared" si="26"/>
        <v>#REF!</v>
      </c>
      <c r="AF97" s="122" t="e">
        <f t="shared" si="24"/>
        <v>#REF!</v>
      </c>
      <c r="AG97" s="122" t="e">
        <f>#REF!-#REF!</f>
        <v>#REF!</v>
      </c>
      <c r="AH97" s="122" t="e">
        <f t="shared" si="27"/>
        <v>#REF!</v>
      </c>
      <c r="AI97" s="59" t="e">
        <f t="shared" si="28"/>
        <v>#REF!</v>
      </c>
    </row>
    <row r="98" spans="2:35" ht="15.75" customHeight="1">
      <c r="B98" s="123">
        <v>86</v>
      </c>
      <c r="C98" s="195" t="str">
        <f t="shared" si="29"/>
        <v/>
      </c>
      <c r="D98" s="195"/>
      <c r="E98" s="100"/>
      <c r="F98" s="100"/>
      <c r="G98" s="123"/>
      <c r="H98" s="197" t="e">
        <f>IF(G98="買",#REF!,#REF!)</f>
        <v>#REF!</v>
      </c>
      <c r="I98" s="197"/>
      <c r="J98" s="121" t="e">
        <f>IF(G98="買",#REF!-0.02,#REF!+0.02)</f>
        <v>#REF!</v>
      </c>
      <c r="K98" s="121" t="e">
        <f t="shared" si="30"/>
        <v>#REF!</v>
      </c>
      <c r="L98" s="198" t="str">
        <f t="shared" si="25"/>
        <v/>
      </c>
      <c r="M98" s="198"/>
      <c r="N98" s="61" t="e">
        <f t="shared" si="9"/>
        <v>#REF!</v>
      </c>
      <c r="O98" s="100"/>
      <c r="P98" s="25"/>
      <c r="Q98" s="55"/>
      <c r="R98" s="121">
        <f t="shared" si="32"/>
        <v>0.02</v>
      </c>
      <c r="S98" s="209" t="str">
        <f t="shared" si="21"/>
        <v/>
      </c>
      <c r="T98" s="209"/>
      <c r="U98" s="201" t="str">
        <f t="shared" si="31"/>
        <v/>
      </c>
      <c r="V98" s="201"/>
      <c r="W98" s="108"/>
      <c r="X98" s="108"/>
      <c r="Y98" s="108"/>
      <c r="AE98" s="122" t="e">
        <f t="shared" si="26"/>
        <v>#REF!</v>
      </c>
      <c r="AF98" s="122" t="e">
        <f t="shared" si="24"/>
        <v>#REF!</v>
      </c>
      <c r="AG98" s="122" t="e">
        <f>#REF!-#REF!</f>
        <v>#REF!</v>
      </c>
      <c r="AH98" s="122" t="e">
        <f t="shared" si="27"/>
        <v>#REF!</v>
      </c>
      <c r="AI98" s="59" t="e">
        <f t="shared" si="28"/>
        <v>#REF!</v>
      </c>
    </row>
    <row r="99" spans="2:35" ht="15.75" customHeight="1">
      <c r="B99" s="123">
        <v>87</v>
      </c>
      <c r="C99" s="195" t="str">
        <f t="shared" si="29"/>
        <v/>
      </c>
      <c r="D99" s="195"/>
      <c r="E99" s="100"/>
      <c r="F99" s="100"/>
      <c r="G99" s="123"/>
      <c r="H99" s="197" t="e">
        <f>IF(G99="買",#REF!,#REF!)</f>
        <v>#REF!</v>
      </c>
      <c r="I99" s="197"/>
      <c r="J99" s="121" t="e">
        <f>IF(G99="買",#REF!-0.02,#REF!+0.02)</f>
        <v>#REF!</v>
      </c>
      <c r="K99" s="121" t="e">
        <f t="shared" si="30"/>
        <v>#REF!</v>
      </c>
      <c r="L99" s="198" t="str">
        <f t="shared" si="25"/>
        <v/>
      </c>
      <c r="M99" s="198"/>
      <c r="N99" s="61" t="e">
        <f t="shared" si="9"/>
        <v>#REF!</v>
      </c>
      <c r="O99" s="100"/>
      <c r="P99" s="25"/>
      <c r="Q99" s="55"/>
      <c r="R99" s="121">
        <f t="shared" si="32"/>
        <v>0.02</v>
      </c>
      <c r="S99" s="209" t="str">
        <f t="shared" si="21"/>
        <v/>
      </c>
      <c r="T99" s="209"/>
      <c r="U99" s="201" t="str">
        <f t="shared" si="31"/>
        <v/>
      </c>
      <c r="V99" s="201"/>
      <c r="W99" s="108"/>
      <c r="X99" s="108"/>
      <c r="Y99" s="108"/>
      <c r="AE99" s="122" t="e">
        <f t="shared" si="26"/>
        <v>#REF!</v>
      </c>
      <c r="AF99" s="122" t="e">
        <f t="shared" si="24"/>
        <v>#REF!</v>
      </c>
      <c r="AG99" s="122" t="e">
        <f>#REF!-#REF!</f>
        <v>#REF!</v>
      </c>
      <c r="AH99" s="122" t="e">
        <f t="shared" si="27"/>
        <v>#REF!</v>
      </c>
      <c r="AI99" s="59" t="e">
        <f t="shared" si="28"/>
        <v>#REF!</v>
      </c>
    </row>
    <row r="100" spans="2:35" ht="15.75" customHeight="1">
      <c r="B100" s="123">
        <v>88</v>
      </c>
      <c r="C100" s="195" t="str">
        <f t="shared" si="29"/>
        <v/>
      </c>
      <c r="D100" s="195"/>
      <c r="E100" s="100"/>
      <c r="F100" s="100"/>
      <c r="G100" s="123"/>
      <c r="H100" s="197" t="e">
        <f>IF(G100="買",#REF!,#REF!)</f>
        <v>#REF!</v>
      </c>
      <c r="I100" s="197"/>
      <c r="J100" s="121" t="e">
        <f>IF(G100="買",#REF!-0.02,#REF!+0.02)</f>
        <v>#REF!</v>
      </c>
      <c r="K100" s="121" t="e">
        <f t="shared" si="30"/>
        <v>#REF!</v>
      </c>
      <c r="L100" s="198" t="str">
        <f t="shared" si="25"/>
        <v/>
      </c>
      <c r="M100" s="198"/>
      <c r="N100" s="61" t="e">
        <f t="shared" si="9"/>
        <v>#REF!</v>
      </c>
      <c r="O100" s="100"/>
      <c r="P100" s="25"/>
      <c r="Q100" s="55"/>
      <c r="R100" s="121">
        <f t="shared" si="32"/>
        <v>0.02</v>
      </c>
      <c r="S100" s="209" t="str">
        <f t="shared" si="21"/>
        <v/>
      </c>
      <c r="T100" s="209"/>
      <c r="U100" s="201" t="str">
        <f t="shared" si="31"/>
        <v/>
      </c>
      <c r="V100" s="201"/>
      <c r="W100" s="108"/>
      <c r="X100" s="108"/>
      <c r="Y100" s="108"/>
      <c r="AE100" s="122" t="e">
        <f t="shared" si="26"/>
        <v>#REF!</v>
      </c>
      <c r="AF100" s="122" t="e">
        <f t="shared" si="24"/>
        <v>#REF!</v>
      </c>
      <c r="AG100" s="122" t="e">
        <f>#REF!-#REF!</f>
        <v>#REF!</v>
      </c>
      <c r="AH100" s="122" t="e">
        <f t="shared" si="27"/>
        <v>#REF!</v>
      </c>
      <c r="AI100" s="59" t="e">
        <f t="shared" si="28"/>
        <v>#REF!</v>
      </c>
    </row>
    <row r="101" spans="2:35" ht="15.75" customHeight="1">
      <c r="B101" s="123">
        <v>92</v>
      </c>
      <c r="C101" s="195" t="str">
        <f t="shared" si="29"/>
        <v/>
      </c>
      <c r="D101" s="195"/>
      <c r="E101" s="100"/>
      <c r="F101" s="100"/>
      <c r="G101" s="123"/>
      <c r="H101" s="197" t="e">
        <f>IF(G101="買",#REF!,#REF!)</f>
        <v>#REF!</v>
      </c>
      <c r="I101" s="197"/>
      <c r="J101" s="121" t="e">
        <f>IF(G101="買",#REF!-0.02,#REF!+0.02)</f>
        <v>#REF!</v>
      </c>
      <c r="K101" s="121" t="e">
        <f t="shared" si="30"/>
        <v>#REF!</v>
      </c>
      <c r="L101" s="198" t="str">
        <f t="shared" si="25"/>
        <v/>
      </c>
      <c r="M101" s="198"/>
      <c r="N101" s="61" t="e">
        <f t="shared" si="9"/>
        <v>#REF!</v>
      </c>
      <c r="O101" s="100"/>
      <c r="P101" s="25"/>
      <c r="Q101" s="55"/>
      <c r="R101" s="121">
        <f t="shared" si="32"/>
        <v>0.02</v>
      </c>
      <c r="S101" s="209" t="str">
        <f t="shared" si="21"/>
        <v/>
      </c>
      <c r="T101" s="209"/>
      <c r="U101" s="201" t="str">
        <f t="shared" si="31"/>
        <v/>
      </c>
      <c r="V101" s="201"/>
      <c r="W101" s="108"/>
      <c r="X101" s="108"/>
      <c r="Y101" s="108"/>
      <c r="AE101" s="122" t="e">
        <f t="shared" si="26"/>
        <v>#REF!</v>
      </c>
      <c r="AF101" s="122" t="e">
        <f t="shared" si="24"/>
        <v>#REF!</v>
      </c>
      <c r="AG101" s="122" t="e">
        <f>#REF!-#REF!</f>
        <v>#REF!</v>
      </c>
      <c r="AH101" s="122" t="e">
        <f t="shared" si="27"/>
        <v>#REF!</v>
      </c>
      <c r="AI101" s="59" t="e">
        <f t="shared" si="28"/>
        <v>#REF!</v>
      </c>
    </row>
    <row r="102" spans="2:35" ht="15.75" customHeight="1">
      <c r="B102" s="123">
        <v>93</v>
      </c>
      <c r="C102" s="195" t="str">
        <f t="shared" si="29"/>
        <v/>
      </c>
      <c r="D102" s="195"/>
      <c r="E102" s="100"/>
      <c r="F102" s="100"/>
      <c r="G102" s="123"/>
      <c r="H102" s="197" t="e">
        <f>IF(G102="買",#REF!,#REF!)</f>
        <v>#REF!</v>
      </c>
      <c r="I102" s="197"/>
      <c r="J102" s="121" t="e">
        <f>IF(G102="買",#REF!-0.02,#REF!+0.02)</f>
        <v>#REF!</v>
      </c>
      <c r="K102" s="121" t="e">
        <f t="shared" si="30"/>
        <v>#REF!</v>
      </c>
      <c r="L102" s="198" t="str">
        <f t="shared" si="25"/>
        <v/>
      </c>
      <c r="M102" s="198"/>
      <c r="N102" s="61" t="e">
        <f t="shared" si="9"/>
        <v>#REF!</v>
      </c>
      <c r="O102" s="100"/>
      <c r="P102" s="25"/>
      <c r="Q102" s="55"/>
      <c r="R102" s="121">
        <f t="shared" si="32"/>
        <v>0.02</v>
      </c>
      <c r="S102" s="209" t="str">
        <f t="shared" si="21"/>
        <v/>
      </c>
      <c r="T102" s="209"/>
      <c r="U102" s="201" t="str">
        <f t="shared" si="31"/>
        <v/>
      </c>
      <c r="V102" s="201"/>
      <c r="W102" s="108"/>
      <c r="X102" s="108"/>
      <c r="Y102" s="108"/>
      <c r="AE102" s="122" t="e">
        <f t="shared" si="26"/>
        <v>#REF!</v>
      </c>
      <c r="AF102" s="122" t="e">
        <f t="shared" si="24"/>
        <v>#REF!</v>
      </c>
      <c r="AG102" s="122" t="e">
        <f>#REF!-#REF!</f>
        <v>#REF!</v>
      </c>
      <c r="AH102" s="122" t="e">
        <f t="shared" si="27"/>
        <v>#REF!</v>
      </c>
      <c r="AI102" s="59" t="e">
        <f t="shared" si="28"/>
        <v>#REF!</v>
      </c>
    </row>
    <row r="103" spans="2:35" ht="15.75" customHeight="1">
      <c r="B103" s="123">
        <v>94</v>
      </c>
      <c r="C103" s="195" t="str">
        <f t="shared" si="29"/>
        <v/>
      </c>
      <c r="D103" s="195"/>
      <c r="E103" s="100"/>
      <c r="F103" s="100"/>
      <c r="G103" s="123"/>
      <c r="H103" s="197" t="e">
        <f>IF(G103="買",#REF!,#REF!)</f>
        <v>#REF!</v>
      </c>
      <c r="I103" s="197"/>
      <c r="J103" s="121" t="e">
        <f>IF(G103="買",#REF!-0.02,#REF!+0.02)</f>
        <v>#REF!</v>
      </c>
      <c r="K103" s="121" t="e">
        <f t="shared" si="30"/>
        <v>#REF!</v>
      </c>
      <c r="L103" s="198" t="str">
        <f t="shared" si="25"/>
        <v/>
      </c>
      <c r="M103" s="198"/>
      <c r="N103" s="61" t="e">
        <f t="shared" si="9"/>
        <v>#REF!</v>
      </c>
      <c r="O103" s="100"/>
      <c r="P103" s="25"/>
      <c r="Q103" s="55"/>
      <c r="R103" s="121">
        <f t="shared" si="32"/>
        <v>0.02</v>
      </c>
      <c r="S103" s="209" t="str">
        <f t="shared" si="21"/>
        <v/>
      </c>
      <c r="T103" s="209"/>
      <c r="U103" s="201" t="str">
        <f t="shared" si="31"/>
        <v/>
      </c>
      <c r="V103" s="201"/>
      <c r="W103" s="108"/>
      <c r="X103" s="108"/>
      <c r="Y103" s="108"/>
      <c r="AE103" s="122" t="e">
        <f t="shared" si="26"/>
        <v>#REF!</v>
      </c>
      <c r="AF103" s="122" t="e">
        <f t="shared" si="24"/>
        <v>#REF!</v>
      </c>
      <c r="AG103" s="122" t="e">
        <f>#REF!-#REF!</f>
        <v>#REF!</v>
      </c>
      <c r="AH103" s="122" t="e">
        <f t="shared" si="27"/>
        <v>#REF!</v>
      </c>
      <c r="AI103" s="59" t="e">
        <f t="shared" si="28"/>
        <v>#REF!</v>
      </c>
    </row>
    <row r="104" spans="2:35" ht="15.75" customHeight="1">
      <c r="B104" s="123">
        <v>95</v>
      </c>
      <c r="C104" s="195" t="str">
        <f t="shared" si="29"/>
        <v/>
      </c>
      <c r="D104" s="195"/>
      <c r="E104" s="100"/>
      <c r="F104" s="100"/>
      <c r="G104" s="123"/>
      <c r="H104" s="197" t="e">
        <f>IF(G104="買",#REF!,#REF!)</f>
        <v>#REF!</v>
      </c>
      <c r="I104" s="197"/>
      <c r="J104" s="121" t="e">
        <f>IF(G104="買",#REF!-0.02,#REF!+0.02)</f>
        <v>#REF!</v>
      </c>
      <c r="K104" s="121" t="e">
        <f t="shared" si="30"/>
        <v>#REF!</v>
      </c>
      <c r="L104" s="198" t="str">
        <f t="shared" si="25"/>
        <v/>
      </c>
      <c r="M104" s="198"/>
      <c r="N104" s="61" t="e">
        <f t="shared" si="9"/>
        <v>#REF!</v>
      </c>
      <c r="O104" s="100"/>
      <c r="P104" s="25"/>
      <c r="Q104" s="55"/>
      <c r="R104" s="121">
        <f t="shared" si="32"/>
        <v>0.02</v>
      </c>
      <c r="S104" s="209" t="str">
        <f t="shared" si="21"/>
        <v/>
      </c>
      <c r="T104" s="209"/>
      <c r="U104" s="201" t="str">
        <f t="shared" si="31"/>
        <v/>
      </c>
      <c r="V104" s="201"/>
      <c r="W104" s="108"/>
      <c r="X104" s="108"/>
      <c r="Y104" s="108"/>
      <c r="AE104" s="122" t="e">
        <f t="shared" si="26"/>
        <v>#REF!</v>
      </c>
      <c r="AF104" s="122" t="e">
        <f t="shared" si="24"/>
        <v>#REF!</v>
      </c>
      <c r="AG104" s="122" t="e">
        <f>#REF!-#REF!</f>
        <v>#REF!</v>
      </c>
      <c r="AH104" s="122" t="e">
        <f t="shared" si="27"/>
        <v>#REF!</v>
      </c>
      <c r="AI104" s="59" t="e">
        <f t="shared" si="28"/>
        <v>#REF!</v>
      </c>
    </row>
    <row r="105" spans="2:35" ht="15.75" customHeight="1">
      <c r="B105" s="123">
        <v>96</v>
      </c>
      <c r="C105" s="195" t="str">
        <f t="shared" si="29"/>
        <v/>
      </c>
      <c r="D105" s="195"/>
      <c r="E105" s="100"/>
      <c r="F105" s="100"/>
      <c r="G105" s="123"/>
      <c r="H105" s="197" t="e">
        <f>IF(G105="買",#REF!,#REF!)</f>
        <v>#REF!</v>
      </c>
      <c r="I105" s="197"/>
      <c r="J105" s="121" t="e">
        <f>IF(G105="買",#REF!-0.02,#REF!+0.02)</f>
        <v>#REF!</v>
      </c>
      <c r="K105" s="121" t="e">
        <f t="shared" si="30"/>
        <v>#REF!</v>
      </c>
      <c r="L105" s="198" t="str">
        <f t="shared" si="25"/>
        <v/>
      </c>
      <c r="M105" s="198"/>
      <c r="N105" s="61" t="e">
        <f t="shared" si="9"/>
        <v>#REF!</v>
      </c>
      <c r="O105" s="100"/>
      <c r="P105" s="25"/>
      <c r="Q105" s="55"/>
      <c r="R105" s="121">
        <f t="shared" si="32"/>
        <v>0.02</v>
      </c>
      <c r="S105" s="209" t="str">
        <f>IF(P105="","",ROUNDDOWN((IF(G105="売",H105-R105,R105-H105))*N105*10000000/81,0))</f>
        <v/>
      </c>
      <c r="T105" s="209"/>
      <c r="U105" s="201" t="str">
        <f t="shared" si="31"/>
        <v/>
      </c>
      <c r="V105" s="201"/>
      <c r="W105" s="108"/>
      <c r="X105" s="108"/>
      <c r="Y105" s="108"/>
      <c r="AE105" s="122" t="e">
        <f t="shared" si="26"/>
        <v>#REF!</v>
      </c>
      <c r="AF105" s="122" t="e">
        <f t="shared" si="24"/>
        <v>#REF!</v>
      </c>
      <c r="AG105" s="122" t="e">
        <f>#REF!-#REF!</f>
        <v>#REF!</v>
      </c>
      <c r="AH105" s="122" t="e">
        <f t="shared" si="27"/>
        <v>#REF!</v>
      </c>
      <c r="AI105" s="59" t="e">
        <f t="shared" si="28"/>
        <v>#REF!</v>
      </c>
    </row>
    <row r="106" spans="2:35" ht="15.75" customHeight="1">
      <c r="B106" s="123">
        <v>97</v>
      </c>
      <c r="C106" s="195" t="str">
        <f t="shared" si="29"/>
        <v/>
      </c>
      <c r="D106" s="195"/>
      <c r="E106" s="100"/>
      <c r="F106" s="100"/>
      <c r="G106" s="123"/>
      <c r="H106" s="197" t="e">
        <f>IF(G106="買",#REF!,#REF!)</f>
        <v>#REF!</v>
      </c>
      <c r="I106" s="197"/>
      <c r="J106" s="121" t="e">
        <f>IF(G106="買",#REF!-0.02,#REF!+0.02)</f>
        <v>#REF!</v>
      </c>
      <c r="K106" s="121" t="e">
        <f t="shared" si="30"/>
        <v>#REF!</v>
      </c>
      <c r="L106" s="198" t="str">
        <f t="shared" si="25"/>
        <v/>
      </c>
      <c r="M106" s="198"/>
      <c r="N106" s="61" t="e">
        <f t="shared" si="9"/>
        <v>#REF!</v>
      </c>
      <c r="O106" s="100"/>
      <c r="P106" s="25"/>
      <c r="Q106" s="55"/>
      <c r="R106" s="121">
        <f t="shared" si="32"/>
        <v>0.02</v>
      </c>
      <c r="S106" s="209" t="str">
        <f>IF(P106="","",ROUNDDOWN((IF(G106="売",H106-R106,R106-H106))*N106*10000000/81,0))</f>
        <v/>
      </c>
      <c r="T106" s="209"/>
      <c r="U106" s="201" t="str">
        <f t="shared" si="31"/>
        <v/>
      </c>
      <c r="V106" s="201"/>
      <c r="W106" s="108"/>
      <c r="X106" s="108"/>
      <c r="Y106" s="108"/>
      <c r="AE106" s="122" t="e">
        <f t="shared" si="26"/>
        <v>#REF!</v>
      </c>
      <c r="AF106" s="122" t="e">
        <f t="shared" si="24"/>
        <v>#REF!</v>
      </c>
      <c r="AG106" s="122" t="e">
        <f>#REF!-#REF!</f>
        <v>#REF!</v>
      </c>
      <c r="AH106" s="122" t="e">
        <f t="shared" si="27"/>
        <v>#REF!</v>
      </c>
      <c r="AI106" s="59" t="e">
        <f t="shared" si="28"/>
        <v>#REF!</v>
      </c>
    </row>
    <row r="107" spans="2:35" ht="15.75" customHeight="1">
      <c r="B107" s="123">
        <v>98</v>
      </c>
      <c r="C107" s="195" t="str">
        <f t="shared" si="29"/>
        <v/>
      </c>
      <c r="D107" s="195"/>
      <c r="E107" s="100"/>
      <c r="F107" s="100"/>
      <c r="G107" s="123"/>
      <c r="H107" s="197" t="e">
        <f>IF(G107="買",#REF!,#REF!)</f>
        <v>#REF!</v>
      </c>
      <c r="I107" s="197"/>
      <c r="J107" s="121" t="e">
        <f>IF(G107="買",#REF!-0.02,#REF!+0.02)</f>
        <v>#REF!</v>
      </c>
      <c r="K107" s="121" t="e">
        <f t="shared" si="30"/>
        <v>#REF!</v>
      </c>
      <c r="L107" s="198" t="str">
        <f t="shared" si="25"/>
        <v/>
      </c>
      <c r="M107" s="198"/>
      <c r="N107" s="61" t="e">
        <f t="shared" si="9"/>
        <v>#REF!</v>
      </c>
      <c r="O107" s="100"/>
      <c r="P107" s="25"/>
      <c r="Q107" s="55"/>
      <c r="R107" s="121">
        <f t="shared" si="32"/>
        <v>0.02</v>
      </c>
      <c r="S107" s="209" t="str">
        <f>IF(P107="","",ROUNDDOWN((IF(G107="売",H107-R107,R107-H107))*N107*10000000/81,0))</f>
        <v/>
      </c>
      <c r="T107" s="209"/>
      <c r="U107" s="201" t="str">
        <f t="shared" si="31"/>
        <v/>
      </c>
      <c r="V107" s="201"/>
      <c r="W107" s="108"/>
      <c r="X107" s="108"/>
      <c r="Y107" s="108"/>
      <c r="AE107" s="122" t="e">
        <f t="shared" si="26"/>
        <v>#REF!</v>
      </c>
      <c r="AF107" s="122" t="e">
        <f t="shared" si="24"/>
        <v>#REF!</v>
      </c>
      <c r="AG107" s="122" t="e">
        <f>#REF!-#REF!</f>
        <v>#REF!</v>
      </c>
      <c r="AH107" s="122" t="e">
        <f t="shared" si="27"/>
        <v>#REF!</v>
      </c>
      <c r="AI107" s="59" t="e">
        <f t="shared" si="28"/>
        <v>#REF!</v>
      </c>
    </row>
    <row r="108" spans="2:35" ht="15.75" customHeight="1">
      <c r="B108" s="123">
        <v>99</v>
      </c>
      <c r="C108" s="195" t="str">
        <f t="shared" si="29"/>
        <v/>
      </c>
      <c r="D108" s="195"/>
      <c r="E108" s="100"/>
      <c r="F108" s="100"/>
      <c r="G108" s="123"/>
      <c r="H108" s="197" t="e">
        <f>IF(G108="買",#REF!,#REF!)</f>
        <v>#REF!</v>
      </c>
      <c r="I108" s="197"/>
      <c r="J108" s="121" t="e">
        <f>IF(G108="買",#REF!-0.02,#REF!+0.02)</f>
        <v>#REF!</v>
      </c>
      <c r="K108" s="121" t="e">
        <f t="shared" si="30"/>
        <v>#REF!</v>
      </c>
      <c r="L108" s="198" t="str">
        <f t="shared" si="25"/>
        <v/>
      </c>
      <c r="M108" s="198"/>
      <c r="N108" s="61" t="e">
        <f t="shared" si="9"/>
        <v>#REF!</v>
      </c>
      <c r="O108" s="100"/>
      <c r="P108" s="25"/>
      <c r="Q108" s="55"/>
      <c r="R108" s="121">
        <f t="shared" si="32"/>
        <v>0.02</v>
      </c>
      <c r="S108" s="209" t="str">
        <f>IF(P108="","",ROUNDDOWN((IF(G108="売",H108-R108,R108-H108))*N108*10000000/81,0))</f>
        <v/>
      </c>
      <c r="T108" s="209"/>
      <c r="U108" s="201" t="str">
        <f t="shared" si="31"/>
        <v/>
      </c>
      <c r="V108" s="201"/>
      <c r="W108" s="108"/>
      <c r="X108" s="108"/>
      <c r="Y108" s="108"/>
      <c r="AC108" s="122" t="s">
        <v>44</v>
      </c>
      <c r="AE108" s="122" t="e">
        <f t="shared" si="26"/>
        <v>#REF!</v>
      </c>
      <c r="AF108" s="122" t="e">
        <f t="shared" si="24"/>
        <v>#REF!</v>
      </c>
      <c r="AG108" s="122" t="e">
        <f>#REF!-#REF!</f>
        <v>#REF!</v>
      </c>
      <c r="AH108" s="122" t="e">
        <f t="shared" si="27"/>
        <v>#REF!</v>
      </c>
      <c r="AI108" s="59" t="e">
        <f t="shared" si="28"/>
        <v>#REF!</v>
      </c>
    </row>
    <row r="109" spans="2:35" ht="15.75" customHeight="1">
      <c r="E109" s="110"/>
    </row>
    <row r="110" spans="2:35" ht="15.75" customHeight="1">
      <c r="E110" s="110"/>
    </row>
    <row r="111" spans="2:35" ht="15.75" customHeight="1">
      <c r="E111" s="110"/>
    </row>
    <row r="112" spans="2:35" ht="15.75" customHeight="1">
      <c r="E112" s="110"/>
    </row>
  </sheetData>
  <sheetProtection selectLockedCells="1" selectUnlockedCells="1"/>
  <mergeCells count="531">
    <mergeCell ref="O2:P2"/>
    <mergeCell ref="B3:C3"/>
    <mergeCell ref="D3:I3"/>
    <mergeCell ref="K3:L3"/>
    <mergeCell ref="M3:R3"/>
    <mergeCell ref="B4:C4"/>
    <mergeCell ref="D4:E4"/>
    <mergeCell ref="F4:G4"/>
    <mergeCell ref="H4:I4"/>
    <mergeCell ref="K4:L4"/>
    <mergeCell ref="B2:C2"/>
    <mergeCell ref="D2:E2"/>
    <mergeCell ref="F2:G2"/>
    <mergeCell ref="H2:I2"/>
    <mergeCell ref="K2:L2"/>
    <mergeCell ref="M2:N2"/>
    <mergeCell ref="M4:N4"/>
    <mergeCell ref="O4:P4"/>
    <mergeCell ref="K5:L5"/>
    <mergeCell ref="M5:N5"/>
    <mergeCell ref="B7:B8"/>
    <mergeCell ref="C7:D8"/>
    <mergeCell ref="E7:I7"/>
    <mergeCell ref="K7:M7"/>
    <mergeCell ref="N7:N8"/>
    <mergeCell ref="O7:R7"/>
    <mergeCell ref="S7:V7"/>
    <mergeCell ref="H8:I8"/>
    <mergeCell ref="L8:M8"/>
    <mergeCell ref="S8:T8"/>
    <mergeCell ref="U8:V8"/>
    <mergeCell ref="C9:D9"/>
    <mergeCell ref="H9:I9"/>
    <mergeCell ref="L9:M9"/>
    <mergeCell ref="S9:T9"/>
    <mergeCell ref="U9:V9"/>
    <mergeCell ref="C10:D10"/>
    <mergeCell ref="H10:I10"/>
    <mergeCell ref="L10:M10"/>
    <mergeCell ref="S10:T10"/>
    <mergeCell ref="U10:V10"/>
    <mergeCell ref="C11:D11"/>
    <mergeCell ref="H11:I11"/>
    <mergeCell ref="L11:M11"/>
    <mergeCell ref="S11:T11"/>
    <mergeCell ref="U11:V11"/>
    <mergeCell ref="C12:D12"/>
    <mergeCell ref="H12:I12"/>
    <mergeCell ref="L12:M12"/>
    <mergeCell ref="S12:T12"/>
    <mergeCell ref="U12:V12"/>
    <mergeCell ref="C13:D13"/>
    <mergeCell ref="H13:I13"/>
    <mergeCell ref="L13:M13"/>
    <mergeCell ref="S13:T13"/>
    <mergeCell ref="U13:V13"/>
    <mergeCell ref="C14:D14"/>
    <mergeCell ref="H14:I14"/>
    <mergeCell ref="L14:M14"/>
    <mergeCell ref="S14:T14"/>
    <mergeCell ref="U14:V14"/>
    <mergeCell ref="C15:D15"/>
    <mergeCell ref="H15:I15"/>
    <mergeCell ref="L15:M15"/>
    <mergeCell ref="S15:T15"/>
    <mergeCell ref="U15:V15"/>
    <mergeCell ref="C16:D16"/>
    <mergeCell ref="H16:I16"/>
    <mergeCell ref="L16:M16"/>
    <mergeCell ref="S16:T16"/>
    <mergeCell ref="U16:V16"/>
    <mergeCell ref="C17:D17"/>
    <mergeCell ref="H17:I17"/>
    <mergeCell ref="L17:M17"/>
    <mergeCell ref="S17:T17"/>
    <mergeCell ref="U17:V17"/>
    <mergeCell ref="C18:D18"/>
    <mergeCell ref="H18:I18"/>
    <mergeCell ref="L18:M18"/>
    <mergeCell ref="S18:T18"/>
    <mergeCell ref="U18:V18"/>
    <mergeCell ref="C19:D19"/>
    <mergeCell ref="H19:I19"/>
    <mergeCell ref="L19:M19"/>
    <mergeCell ref="S19:T19"/>
    <mergeCell ref="U19:V19"/>
    <mergeCell ref="C20:D20"/>
    <mergeCell ref="H20:I20"/>
    <mergeCell ref="L20:M20"/>
    <mergeCell ref="S20:T20"/>
    <mergeCell ref="U20:V20"/>
    <mergeCell ref="C21:D21"/>
    <mergeCell ref="H21:I21"/>
    <mergeCell ref="L21:M21"/>
    <mergeCell ref="S21:T21"/>
    <mergeCell ref="U21:V21"/>
    <mergeCell ref="C22:D22"/>
    <mergeCell ref="H22:I22"/>
    <mergeCell ref="L22:M22"/>
    <mergeCell ref="S22:T22"/>
    <mergeCell ref="U22:V22"/>
    <mergeCell ref="C23:D23"/>
    <mergeCell ref="H23:I23"/>
    <mergeCell ref="L23:M23"/>
    <mergeCell ref="S23:T23"/>
    <mergeCell ref="U23:V23"/>
    <mergeCell ref="C24:D24"/>
    <mergeCell ref="H24:I24"/>
    <mergeCell ref="L24:M24"/>
    <mergeCell ref="S24:T24"/>
    <mergeCell ref="U24:V24"/>
    <mergeCell ref="C25:D25"/>
    <mergeCell ref="H25:I25"/>
    <mergeCell ref="L25:M25"/>
    <mergeCell ref="S25:T25"/>
    <mergeCell ref="U25:V25"/>
    <mergeCell ref="C26:D26"/>
    <mergeCell ref="H26:I26"/>
    <mergeCell ref="L26:M26"/>
    <mergeCell ref="S26:T26"/>
    <mergeCell ref="U26:V26"/>
    <mergeCell ref="C27:D27"/>
    <mergeCell ref="H27:I27"/>
    <mergeCell ref="L27:M27"/>
    <mergeCell ref="S27:T27"/>
    <mergeCell ref="U27:V27"/>
    <mergeCell ref="C28:D28"/>
    <mergeCell ref="H28:I28"/>
    <mergeCell ref="L28:M28"/>
    <mergeCell ref="S28:T28"/>
    <mergeCell ref="U28:V28"/>
    <mergeCell ref="C29:D29"/>
    <mergeCell ref="H29:I29"/>
    <mergeCell ref="L29:M29"/>
    <mergeCell ref="S29:T29"/>
    <mergeCell ref="U29:V29"/>
    <mergeCell ref="C30:D30"/>
    <mergeCell ref="H30:I30"/>
    <mergeCell ref="L30:M30"/>
    <mergeCell ref="S30:T30"/>
    <mergeCell ref="U30:V30"/>
    <mergeCell ref="C31:D31"/>
    <mergeCell ref="H31:I31"/>
    <mergeCell ref="L31:M31"/>
    <mergeCell ref="S31:T31"/>
    <mergeCell ref="U31:V31"/>
    <mergeCell ref="C32:D32"/>
    <mergeCell ref="H32:I32"/>
    <mergeCell ref="L32:M32"/>
    <mergeCell ref="S32:T32"/>
    <mergeCell ref="U32:V32"/>
    <mergeCell ref="C33:D33"/>
    <mergeCell ref="H33:I33"/>
    <mergeCell ref="L33:M33"/>
    <mergeCell ref="S33:T33"/>
    <mergeCell ref="U33:V33"/>
    <mergeCell ref="C34:D34"/>
    <mergeCell ref="H34:I34"/>
    <mergeCell ref="L34:M34"/>
    <mergeCell ref="S34:T34"/>
    <mergeCell ref="U34:V34"/>
    <mergeCell ref="C35:D35"/>
    <mergeCell ref="H35:I35"/>
    <mergeCell ref="L35:M35"/>
    <mergeCell ref="S35:T35"/>
    <mergeCell ref="U35:V35"/>
    <mergeCell ref="C36:D36"/>
    <mergeCell ref="H36:I36"/>
    <mergeCell ref="L36:M36"/>
    <mergeCell ref="S36:T36"/>
    <mergeCell ref="U36:V36"/>
    <mergeCell ref="C37:D37"/>
    <mergeCell ref="H37:I37"/>
    <mergeCell ref="L37:M37"/>
    <mergeCell ref="S37:T37"/>
    <mergeCell ref="U37:V37"/>
    <mergeCell ref="C38:D38"/>
    <mergeCell ref="H38:I38"/>
    <mergeCell ref="L38:M38"/>
    <mergeCell ref="S38:T38"/>
    <mergeCell ref="U38:V38"/>
    <mergeCell ref="C39:D39"/>
    <mergeCell ref="H39:I39"/>
    <mergeCell ref="L39:M39"/>
    <mergeCell ref="S39:T39"/>
    <mergeCell ref="U39:V39"/>
    <mergeCell ref="C40:D40"/>
    <mergeCell ref="H40:I40"/>
    <mergeCell ref="L40:M40"/>
    <mergeCell ref="S40:T40"/>
    <mergeCell ref="U40:V40"/>
    <mergeCell ref="C41:D41"/>
    <mergeCell ref="H41:I41"/>
    <mergeCell ref="L41:M41"/>
    <mergeCell ref="S41:T41"/>
    <mergeCell ref="U41:V41"/>
    <mergeCell ref="C42:D42"/>
    <mergeCell ref="H42:I42"/>
    <mergeCell ref="L42:M42"/>
    <mergeCell ref="S42:T42"/>
    <mergeCell ref="U42:V42"/>
    <mergeCell ref="C43:D43"/>
    <mergeCell ref="H43:I43"/>
    <mergeCell ref="L43:M43"/>
    <mergeCell ref="S43:T43"/>
    <mergeCell ref="U43:V43"/>
    <mergeCell ref="C44:D44"/>
    <mergeCell ref="H44:I44"/>
    <mergeCell ref="L44:M44"/>
    <mergeCell ref="S44:T44"/>
    <mergeCell ref="U44:V44"/>
    <mergeCell ref="C45:D45"/>
    <mergeCell ref="H45:I45"/>
    <mergeCell ref="L45:M45"/>
    <mergeCell ref="S45:T45"/>
    <mergeCell ref="U45:V45"/>
    <mergeCell ref="C46:D46"/>
    <mergeCell ref="H46:I46"/>
    <mergeCell ref="L46:M46"/>
    <mergeCell ref="S46:T46"/>
    <mergeCell ref="U46:V46"/>
    <mergeCell ref="C47:D47"/>
    <mergeCell ref="H47:I47"/>
    <mergeCell ref="L47:M47"/>
    <mergeCell ref="S47:T47"/>
    <mergeCell ref="U47:V47"/>
    <mergeCell ref="C48:D48"/>
    <mergeCell ref="H48:I48"/>
    <mergeCell ref="L48:M48"/>
    <mergeCell ref="S48:T48"/>
    <mergeCell ref="U48:V48"/>
    <mergeCell ref="C49:D49"/>
    <mergeCell ref="H49:I49"/>
    <mergeCell ref="L49:M49"/>
    <mergeCell ref="S49:T49"/>
    <mergeCell ref="U49:V49"/>
    <mergeCell ref="C50:D50"/>
    <mergeCell ref="H50:I50"/>
    <mergeCell ref="L50:M50"/>
    <mergeCell ref="S50:T50"/>
    <mergeCell ref="U50:V50"/>
    <mergeCell ref="C51:D51"/>
    <mergeCell ref="H51:I51"/>
    <mergeCell ref="L51:M51"/>
    <mergeCell ref="S51:T51"/>
    <mergeCell ref="U51:V51"/>
    <mergeCell ref="C52:D52"/>
    <mergeCell ref="H52:I52"/>
    <mergeCell ref="L52:M52"/>
    <mergeCell ref="S52:T52"/>
    <mergeCell ref="U52:V52"/>
    <mergeCell ref="C53:D53"/>
    <mergeCell ref="H53:I53"/>
    <mergeCell ref="L53:M53"/>
    <mergeCell ref="S53:T53"/>
    <mergeCell ref="U53:V53"/>
    <mergeCell ref="C54:D54"/>
    <mergeCell ref="H54:I54"/>
    <mergeCell ref="L54:M54"/>
    <mergeCell ref="S54:T54"/>
    <mergeCell ref="U54:V54"/>
    <mergeCell ref="C55:D55"/>
    <mergeCell ref="H55:I55"/>
    <mergeCell ref="L55:M55"/>
    <mergeCell ref="S55:T55"/>
    <mergeCell ref="U55:V55"/>
    <mergeCell ref="C56:D56"/>
    <mergeCell ref="H56:I56"/>
    <mergeCell ref="L56:M56"/>
    <mergeCell ref="S56:T56"/>
    <mergeCell ref="U56:V56"/>
    <mergeCell ref="C57:D57"/>
    <mergeCell ref="H57:I57"/>
    <mergeCell ref="L57:M57"/>
    <mergeCell ref="S57:T57"/>
    <mergeCell ref="U57:V57"/>
    <mergeCell ref="C58:D58"/>
    <mergeCell ref="H58:I58"/>
    <mergeCell ref="L58:M58"/>
    <mergeCell ref="S58:T58"/>
    <mergeCell ref="U58:V58"/>
    <mergeCell ref="C59:D59"/>
    <mergeCell ref="H59:I59"/>
    <mergeCell ref="L59:M59"/>
    <mergeCell ref="S59:T59"/>
    <mergeCell ref="U59:V59"/>
    <mergeCell ref="C60:D60"/>
    <mergeCell ref="H60:I60"/>
    <mergeCell ref="L60:M60"/>
    <mergeCell ref="S60:T60"/>
    <mergeCell ref="U60:V60"/>
    <mergeCell ref="C61:D61"/>
    <mergeCell ref="H61:I61"/>
    <mergeCell ref="L61:M61"/>
    <mergeCell ref="S61:T61"/>
    <mergeCell ref="U61:V61"/>
    <mergeCell ref="C62:D62"/>
    <mergeCell ref="H62:I62"/>
    <mergeCell ref="L62:M62"/>
    <mergeCell ref="S62:T62"/>
    <mergeCell ref="U62:V62"/>
    <mergeCell ref="C63:D63"/>
    <mergeCell ref="H63:I63"/>
    <mergeCell ref="L63:M63"/>
    <mergeCell ref="S63:T63"/>
    <mergeCell ref="U63:V63"/>
    <mergeCell ref="C64:D64"/>
    <mergeCell ref="H64:I64"/>
    <mergeCell ref="L64:M64"/>
    <mergeCell ref="S64:T64"/>
    <mergeCell ref="U64:V64"/>
    <mergeCell ref="C65:D65"/>
    <mergeCell ref="H65:I65"/>
    <mergeCell ref="L65:M65"/>
    <mergeCell ref="S65:T65"/>
    <mergeCell ref="U65:V65"/>
    <mergeCell ref="C66:D66"/>
    <mergeCell ref="H66:I66"/>
    <mergeCell ref="L66:M66"/>
    <mergeCell ref="S66:T66"/>
    <mergeCell ref="U66:V66"/>
    <mergeCell ref="C67:D67"/>
    <mergeCell ref="H67:I67"/>
    <mergeCell ref="L67:M67"/>
    <mergeCell ref="S67:T67"/>
    <mergeCell ref="U67:V67"/>
    <mergeCell ref="C68:D68"/>
    <mergeCell ref="H68:I68"/>
    <mergeCell ref="L68:M68"/>
    <mergeCell ref="S68:T68"/>
    <mergeCell ref="U68:V68"/>
    <mergeCell ref="C69:D69"/>
    <mergeCell ref="H69:I69"/>
    <mergeCell ref="L69:M69"/>
    <mergeCell ref="S69:T69"/>
    <mergeCell ref="U69:V69"/>
    <mergeCell ref="C70:D70"/>
    <mergeCell ref="H70:I70"/>
    <mergeCell ref="L70:M70"/>
    <mergeCell ref="S70:T70"/>
    <mergeCell ref="U70:V70"/>
    <mergeCell ref="C71:D71"/>
    <mergeCell ref="H71:I71"/>
    <mergeCell ref="L71:M71"/>
    <mergeCell ref="S71:T71"/>
    <mergeCell ref="U71:V71"/>
    <mergeCell ref="C72:D72"/>
    <mergeCell ref="H72:I72"/>
    <mergeCell ref="L72:M72"/>
    <mergeCell ref="S72:T72"/>
    <mergeCell ref="U72:V72"/>
    <mergeCell ref="C73:D73"/>
    <mergeCell ref="H73:I73"/>
    <mergeCell ref="L73:M73"/>
    <mergeCell ref="S73:T73"/>
    <mergeCell ref="U73:V73"/>
    <mergeCell ref="C74:D74"/>
    <mergeCell ref="H74:I74"/>
    <mergeCell ref="L74:M74"/>
    <mergeCell ref="S74:T74"/>
    <mergeCell ref="U74:V74"/>
    <mergeCell ref="C75:D75"/>
    <mergeCell ref="H75:I75"/>
    <mergeCell ref="L75:M75"/>
    <mergeCell ref="S75:T75"/>
    <mergeCell ref="U75:V75"/>
    <mergeCell ref="C76:D76"/>
    <mergeCell ref="H76:I76"/>
    <mergeCell ref="L76:M76"/>
    <mergeCell ref="S76:T76"/>
    <mergeCell ref="U76:V76"/>
    <mergeCell ref="C77:D77"/>
    <mergeCell ref="H77:I77"/>
    <mergeCell ref="L77:M77"/>
    <mergeCell ref="S77:T77"/>
    <mergeCell ref="U77:V77"/>
    <mergeCell ref="C78:D78"/>
    <mergeCell ref="H78:I78"/>
    <mergeCell ref="L78:M78"/>
    <mergeCell ref="S78:T78"/>
    <mergeCell ref="U78:V78"/>
    <mergeCell ref="C79:D79"/>
    <mergeCell ref="H79:I79"/>
    <mergeCell ref="L79:M79"/>
    <mergeCell ref="S79:T79"/>
    <mergeCell ref="U79:V79"/>
    <mergeCell ref="C80:D80"/>
    <mergeCell ref="H80:I80"/>
    <mergeCell ref="L80:M80"/>
    <mergeCell ref="S80:T80"/>
    <mergeCell ref="U80:V80"/>
    <mergeCell ref="C81:D81"/>
    <mergeCell ref="H81:I81"/>
    <mergeCell ref="L81:M81"/>
    <mergeCell ref="S81:T81"/>
    <mergeCell ref="U81:V81"/>
    <mergeCell ref="C82:D82"/>
    <mergeCell ref="H82:I82"/>
    <mergeCell ref="L82:M82"/>
    <mergeCell ref="S82:T82"/>
    <mergeCell ref="U82:V82"/>
    <mergeCell ref="C83:D83"/>
    <mergeCell ref="H83:I83"/>
    <mergeCell ref="L83:M83"/>
    <mergeCell ref="S83:T83"/>
    <mergeCell ref="U83:V83"/>
    <mergeCell ref="C84:D84"/>
    <mergeCell ref="H84:I84"/>
    <mergeCell ref="L84:M84"/>
    <mergeCell ref="S84:T84"/>
    <mergeCell ref="U84:V84"/>
    <mergeCell ref="C85:D85"/>
    <mergeCell ref="H85:I85"/>
    <mergeCell ref="L85:M85"/>
    <mergeCell ref="S85:T85"/>
    <mergeCell ref="U85:V85"/>
    <mergeCell ref="C86:D86"/>
    <mergeCell ref="H86:I86"/>
    <mergeCell ref="L86:M86"/>
    <mergeCell ref="S86:T86"/>
    <mergeCell ref="U86:V86"/>
    <mergeCell ref="C87:D87"/>
    <mergeCell ref="H87:I87"/>
    <mergeCell ref="L87:M87"/>
    <mergeCell ref="S87:T87"/>
    <mergeCell ref="U87:V87"/>
    <mergeCell ref="C88:D88"/>
    <mergeCell ref="H88:I88"/>
    <mergeCell ref="L88:M88"/>
    <mergeCell ref="S88:T88"/>
    <mergeCell ref="U88:V88"/>
    <mergeCell ref="C89:D89"/>
    <mergeCell ref="H89:I89"/>
    <mergeCell ref="L89:M89"/>
    <mergeCell ref="S89:T89"/>
    <mergeCell ref="U89:V89"/>
    <mergeCell ref="C90:D90"/>
    <mergeCell ref="H90:I90"/>
    <mergeCell ref="L90:M90"/>
    <mergeCell ref="S90:T90"/>
    <mergeCell ref="U90:V90"/>
    <mergeCell ref="C91:D91"/>
    <mergeCell ref="H91:I91"/>
    <mergeCell ref="L91:M91"/>
    <mergeCell ref="S91:T91"/>
    <mergeCell ref="U91:V91"/>
    <mergeCell ref="C92:D92"/>
    <mergeCell ref="H92:I92"/>
    <mergeCell ref="L92:M92"/>
    <mergeCell ref="S92:T92"/>
    <mergeCell ref="U92:V92"/>
    <mergeCell ref="C93:D93"/>
    <mergeCell ref="H93:I93"/>
    <mergeCell ref="L93:M93"/>
    <mergeCell ref="S93:T93"/>
    <mergeCell ref="U93:V93"/>
    <mergeCell ref="C94:D94"/>
    <mergeCell ref="H94:I94"/>
    <mergeCell ref="L94:M94"/>
    <mergeCell ref="S94:T94"/>
    <mergeCell ref="U94:V94"/>
    <mergeCell ref="C95:D95"/>
    <mergeCell ref="H95:I95"/>
    <mergeCell ref="L95:M95"/>
    <mergeCell ref="S95:T95"/>
    <mergeCell ref="U95:V95"/>
    <mergeCell ref="C96:D96"/>
    <mergeCell ref="H96:I96"/>
    <mergeCell ref="L96:M96"/>
    <mergeCell ref="S96:T96"/>
    <mergeCell ref="U96:V96"/>
    <mergeCell ref="C97:D97"/>
    <mergeCell ref="H97:I97"/>
    <mergeCell ref="L97:M97"/>
    <mergeCell ref="S97:T97"/>
    <mergeCell ref="U97:V97"/>
    <mergeCell ref="C98:D98"/>
    <mergeCell ref="H98:I98"/>
    <mergeCell ref="L98:M98"/>
    <mergeCell ref="S98:T98"/>
    <mergeCell ref="U98:V98"/>
    <mergeCell ref="C99:D99"/>
    <mergeCell ref="H99:I99"/>
    <mergeCell ref="L99:M99"/>
    <mergeCell ref="S99:T99"/>
    <mergeCell ref="U99:V99"/>
    <mergeCell ref="C100:D100"/>
    <mergeCell ref="H100:I100"/>
    <mergeCell ref="L100:M100"/>
    <mergeCell ref="S100:T100"/>
    <mergeCell ref="U100:V100"/>
    <mergeCell ref="C101:D101"/>
    <mergeCell ref="H101:I101"/>
    <mergeCell ref="L101:M101"/>
    <mergeCell ref="S101:T101"/>
    <mergeCell ref="U101:V101"/>
    <mergeCell ref="C102:D102"/>
    <mergeCell ref="H102:I102"/>
    <mergeCell ref="L102:M102"/>
    <mergeCell ref="S102:T102"/>
    <mergeCell ref="U102:V102"/>
    <mergeCell ref="C103:D103"/>
    <mergeCell ref="H103:I103"/>
    <mergeCell ref="L103:M103"/>
    <mergeCell ref="S103:T103"/>
    <mergeCell ref="U103:V103"/>
    <mergeCell ref="C104:D104"/>
    <mergeCell ref="H104:I104"/>
    <mergeCell ref="L104:M104"/>
    <mergeCell ref="S104:T104"/>
    <mergeCell ref="U104:V104"/>
    <mergeCell ref="C105:D105"/>
    <mergeCell ref="H105:I105"/>
    <mergeCell ref="L105:M105"/>
    <mergeCell ref="S105:T105"/>
    <mergeCell ref="U105:V105"/>
    <mergeCell ref="C108:D108"/>
    <mergeCell ref="H108:I108"/>
    <mergeCell ref="L108:M108"/>
    <mergeCell ref="S108:T108"/>
    <mergeCell ref="U108:V108"/>
    <mergeCell ref="C106:D106"/>
    <mergeCell ref="H106:I106"/>
    <mergeCell ref="L106:M106"/>
    <mergeCell ref="S106:T106"/>
    <mergeCell ref="U106:V106"/>
    <mergeCell ref="C107:D107"/>
    <mergeCell ref="H107:I107"/>
    <mergeCell ref="L107:M107"/>
    <mergeCell ref="S107:T107"/>
    <mergeCell ref="U107:V107"/>
  </mergeCells>
  <phoneticPr fontId="11"/>
  <conditionalFormatting sqref="G62:G108">
    <cfRule type="cellIs" dxfId="47" priority="19" stopIfTrue="1" operator="equal">
      <formula>"買"</formula>
    </cfRule>
    <cfRule type="cellIs" dxfId="46" priority="20" stopIfTrue="1" operator="equal">
      <formula>"売"</formula>
    </cfRule>
  </conditionalFormatting>
  <conditionalFormatting sqref="G46">
    <cfRule type="cellIs" dxfId="45" priority="13" stopIfTrue="1" operator="equal">
      <formula>"買"</formula>
    </cfRule>
    <cfRule type="cellIs" dxfId="44" priority="14" stopIfTrue="1" operator="equal">
      <formula>"売"</formula>
    </cfRule>
  </conditionalFormatting>
  <conditionalFormatting sqref="G9:G11 G14:G32 G44:G45 G58:G61 G36:G41 G47:G56">
    <cfRule type="cellIs" dxfId="43" priority="15" stopIfTrue="1" operator="equal">
      <formula>"買"</formula>
    </cfRule>
    <cfRule type="cellIs" dxfId="42" priority="16" stopIfTrue="1" operator="equal">
      <formula>"売"</formula>
    </cfRule>
  </conditionalFormatting>
  <conditionalFormatting sqref="G12">
    <cfRule type="cellIs" dxfId="41" priority="17" stopIfTrue="1" operator="equal">
      <formula>"買"</formula>
    </cfRule>
    <cfRule type="cellIs" dxfId="40" priority="18" stopIfTrue="1" operator="equal">
      <formula>"売"</formula>
    </cfRule>
  </conditionalFormatting>
  <conditionalFormatting sqref="G42:G43">
    <cfRule type="cellIs" dxfId="39" priority="11" stopIfTrue="1" operator="equal">
      <formula>"買"</formula>
    </cfRule>
    <cfRule type="cellIs" dxfId="38" priority="12" stopIfTrue="1" operator="equal">
      <formula>"売"</formula>
    </cfRule>
  </conditionalFormatting>
  <conditionalFormatting sqref="G57">
    <cfRule type="cellIs" dxfId="37" priority="9" stopIfTrue="1" operator="equal">
      <formula>"買"</formula>
    </cfRule>
    <cfRule type="cellIs" dxfId="36" priority="10" stopIfTrue="1" operator="equal">
      <formula>"売"</formula>
    </cfRule>
  </conditionalFormatting>
  <conditionalFormatting sqref="G13">
    <cfRule type="cellIs" dxfId="35" priority="7" stopIfTrue="1" operator="equal">
      <formula>"買"</formula>
    </cfRule>
    <cfRule type="cellIs" dxfId="34" priority="8" stopIfTrue="1" operator="equal">
      <formula>"売"</formula>
    </cfRule>
  </conditionalFormatting>
  <conditionalFormatting sqref="G33">
    <cfRule type="cellIs" dxfId="33" priority="5" stopIfTrue="1" operator="equal">
      <formula>"買"</formula>
    </cfRule>
    <cfRule type="cellIs" dxfId="32" priority="6" stopIfTrue="1" operator="equal">
      <formula>"売"</formula>
    </cfRule>
  </conditionalFormatting>
  <conditionalFormatting sqref="G34">
    <cfRule type="cellIs" dxfId="31" priority="3" stopIfTrue="1" operator="equal">
      <formula>"買"</formula>
    </cfRule>
    <cfRule type="cellIs" dxfId="30" priority="4" stopIfTrue="1" operator="equal">
      <formula>"売"</formula>
    </cfRule>
  </conditionalFormatting>
  <conditionalFormatting sqref="G35">
    <cfRule type="cellIs" dxfId="29" priority="1" stopIfTrue="1" operator="equal">
      <formula>"買"</formula>
    </cfRule>
    <cfRule type="cellIs" dxfId="28" priority="2" stopIfTrue="1" operator="equal">
      <formula>"売"</formula>
    </cfRule>
  </conditionalFormatting>
  <dataValidations count="1">
    <dataValidation type="list" operator="equal" allowBlank="1" showErrorMessage="1" sqref="G9:G108">
      <formula1>"買,売"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S112"/>
  <sheetViews>
    <sheetView zoomScale="59" zoomScaleNormal="59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Y12" sqref="X12:BY28"/>
    </sheetView>
  </sheetViews>
  <sheetFormatPr defaultRowHeight="15.75" customHeight="1"/>
  <cols>
    <col min="1" max="1" width="2.90625" style="122" customWidth="1"/>
    <col min="2" max="3" width="6.6328125" style="122" customWidth="1"/>
    <col min="4" max="4" width="21.1796875" style="122" customWidth="1"/>
    <col min="5" max="5" width="9.6328125" style="122" customWidth="1"/>
    <col min="6" max="9" width="6.6328125" style="122" customWidth="1"/>
    <col min="10" max="10" width="11.26953125" style="122" customWidth="1"/>
    <col min="11" max="13" width="6.6328125" style="122" customWidth="1"/>
    <col min="14" max="14" width="10.90625" style="122" customWidth="1"/>
    <col min="15" max="15" width="10.26953125" style="122" customWidth="1"/>
    <col min="16" max="16" width="6.6328125" style="122" customWidth="1"/>
    <col min="17" max="17" width="7.7265625" style="48" customWidth="1"/>
    <col min="18" max="18" width="9.7265625" style="122" customWidth="1"/>
    <col min="19" max="19" width="6.6328125" style="122" customWidth="1"/>
    <col min="20" max="21" width="8.7265625" style="122"/>
    <col min="22" max="22" width="12.90625" style="122" bestFit="1" customWidth="1"/>
    <col min="23" max="25" width="12.90625" style="122" hidden="1" customWidth="1"/>
    <col min="26" max="26" width="12.90625" style="1" hidden="1" customWidth="1"/>
    <col min="27" max="28" width="8.7265625" style="122" hidden="1" customWidth="1"/>
    <col min="29" max="29" width="42.36328125" style="122" hidden="1" customWidth="1"/>
    <col min="30" max="30" width="10.36328125" style="122" hidden="1" customWidth="1"/>
    <col min="31" max="32" width="12.54296875" style="122" hidden="1" customWidth="1"/>
    <col min="33" max="34" width="0" style="122" hidden="1" customWidth="1"/>
    <col min="35" max="35" width="13.1796875" style="122" hidden="1" customWidth="1"/>
    <col min="36" max="45" width="11.81640625" style="122" hidden="1" customWidth="1"/>
    <col min="46" max="66" width="0" style="122" hidden="1" customWidth="1"/>
    <col min="67" max="16384" width="8.7265625" style="122"/>
  </cols>
  <sheetData>
    <row r="2" spans="2:45" ht="15.75" customHeight="1">
      <c r="B2" s="177" t="s">
        <v>0</v>
      </c>
      <c r="C2" s="177"/>
      <c r="D2" s="182" t="s">
        <v>52</v>
      </c>
      <c r="E2" s="182"/>
      <c r="F2" s="177" t="s">
        <v>1</v>
      </c>
      <c r="G2" s="177"/>
      <c r="H2" s="183" t="s">
        <v>98</v>
      </c>
      <c r="I2" s="183"/>
      <c r="J2" s="117"/>
      <c r="K2" s="177" t="s">
        <v>3</v>
      </c>
      <c r="L2" s="177"/>
      <c r="M2" s="184">
        <f>C9</f>
        <v>1000000</v>
      </c>
      <c r="N2" s="184"/>
      <c r="O2" s="177" t="s">
        <v>4</v>
      </c>
      <c r="P2" s="177"/>
      <c r="Q2" s="49"/>
      <c r="R2" s="32" t="e">
        <f>C108+S108</f>
        <v>#VALUE!</v>
      </c>
      <c r="S2" s="4"/>
      <c r="T2" s="4"/>
      <c r="U2" s="4"/>
      <c r="V2" s="37"/>
      <c r="W2" s="37"/>
      <c r="X2" s="37"/>
      <c r="Y2" s="37"/>
      <c r="Z2" s="38"/>
      <c r="AA2" s="38"/>
      <c r="AB2" s="38"/>
      <c r="AJ2" s="122" t="s">
        <v>66</v>
      </c>
    </row>
    <row r="3" spans="2:45" ht="67" customHeight="1">
      <c r="B3" s="177" t="s">
        <v>5</v>
      </c>
      <c r="C3" s="177"/>
      <c r="D3" s="178" t="s">
        <v>99</v>
      </c>
      <c r="E3" s="178"/>
      <c r="F3" s="178"/>
      <c r="G3" s="178"/>
      <c r="H3" s="178"/>
      <c r="I3" s="178"/>
      <c r="J3" s="5"/>
      <c r="K3" s="177" t="s">
        <v>6</v>
      </c>
      <c r="L3" s="177"/>
      <c r="M3" s="178" t="s">
        <v>7</v>
      </c>
      <c r="N3" s="178"/>
      <c r="O3" s="178"/>
      <c r="P3" s="178"/>
      <c r="Q3" s="178"/>
      <c r="R3" s="178"/>
      <c r="S3" s="4"/>
      <c r="T3" s="62">
        <v>99</v>
      </c>
      <c r="AJ3" s="76" t="e">
        <f>$M2+SUM(AJ9:AJ108)</f>
        <v>#REF!</v>
      </c>
      <c r="AK3" s="81" t="e">
        <f>$M2+SUM(AK9:AK108)</f>
        <v>#REF!</v>
      </c>
      <c r="AL3" s="81" t="e">
        <f t="shared" ref="AL3:AS3" si="0">$M2+SUM(AL9:AL108)</f>
        <v>#REF!</v>
      </c>
      <c r="AM3" s="81" t="e">
        <f t="shared" si="0"/>
        <v>#REF!</v>
      </c>
      <c r="AN3" s="81" t="e">
        <f t="shared" si="0"/>
        <v>#REF!</v>
      </c>
      <c r="AO3" s="81" t="e">
        <f t="shared" si="0"/>
        <v>#REF!</v>
      </c>
      <c r="AP3" s="76" t="e">
        <f t="shared" si="0"/>
        <v>#REF!</v>
      </c>
      <c r="AQ3" s="76" t="e">
        <f t="shared" si="0"/>
        <v>#REF!</v>
      </c>
      <c r="AR3" s="76" t="e">
        <f t="shared" si="0"/>
        <v>#REF!</v>
      </c>
      <c r="AS3" s="76" t="e">
        <f t="shared" si="0"/>
        <v>#REF!</v>
      </c>
    </row>
    <row r="4" spans="2:45" ht="15.75" customHeight="1">
      <c r="B4" s="177" t="s">
        <v>8</v>
      </c>
      <c r="C4" s="177"/>
      <c r="D4" s="179">
        <f>SUM($S$9:$T$984)</f>
        <v>158628</v>
      </c>
      <c r="E4" s="179"/>
      <c r="F4" s="177" t="s">
        <v>9</v>
      </c>
      <c r="G4" s="177"/>
      <c r="H4" s="180">
        <f>SUM($U$9:$V$108)</f>
        <v>1267.0999999999963</v>
      </c>
      <c r="I4" s="180"/>
      <c r="J4" s="117"/>
      <c r="K4" s="181" t="s">
        <v>10</v>
      </c>
      <c r="L4" s="181"/>
      <c r="M4" s="184">
        <f>MAX($C$9:$D$990)-C9</f>
        <v>171463</v>
      </c>
      <c r="N4" s="184"/>
      <c r="O4" s="181" t="s">
        <v>11</v>
      </c>
      <c r="P4" s="181"/>
      <c r="Q4" s="50"/>
      <c r="R4" s="33">
        <f>MIN($C$9:$D$990)-C9</f>
        <v>0</v>
      </c>
      <c r="S4" s="4"/>
      <c r="T4" s="4"/>
      <c r="U4" s="4"/>
      <c r="AK4" s="82"/>
      <c r="AL4" s="82"/>
      <c r="AM4" s="82"/>
      <c r="AN4" s="82"/>
      <c r="AO4" s="82"/>
    </row>
    <row r="5" spans="2:45" ht="15.75" customHeight="1">
      <c r="B5" s="118" t="s">
        <v>12</v>
      </c>
      <c r="C5" s="117">
        <f>COUNTIF($S$9:$S$981,"&gt;0")</f>
        <v>7</v>
      </c>
      <c r="D5" s="116" t="s">
        <v>13</v>
      </c>
      <c r="E5" s="7">
        <f>COUNTIF($S$9:$S$981,"&lt;0")</f>
        <v>2</v>
      </c>
      <c r="F5" s="116" t="s">
        <v>14</v>
      </c>
      <c r="G5" s="117">
        <f>COUNTIF($S$9:$S$981,"=0")</f>
        <v>41</v>
      </c>
      <c r="H5" s="116" t="s">
        <v>15</v>
      </c>
      <c r="I5" s="8">
        <f>C5/SUM(C5,E5,G5)</f>
        <v>0.14000000000000001</v>
      </c>
      <c r="J5" s="8"/>
      <c r="K5" s="185" t="s">
        <v>16</v>
      </c>
      <c r="L5" s="185"/>
      <c r="M5" s="183"/>
      <c r="N5" s="183"/>
      <c r="O5" s="9" t="s">
        <v>17</v>
      </c>
      <c r="P5" s="10"/>
      <c r="Q5" s="51"/>
      <c r="R5" s="34"/>
      <c r="S5" s="4"/>
      <c r="T5" s="4"/>
      <c r="U5" s="4"/>
      <c r="AF5" s="122" t="s">
        <v>65</v>
      </c>
      <c r="AK5" s="82"/>
      <c r="AL5" s="82"/>
      <c r="AM5" s="82"/>
      <c r="AN5" s="82"/>
      <c r="AO5" s="82"/>
    </row>
    <row r="6" spans="2:45" ht="7.5" customHeight="1">
      <c r="B6" s="11"/>
      <c r="C6" s="12"/>
      <c r="D6" s="13"/>
      <c r="E6" s="14"/>
      <c r="F6" s="11"/>
      <c r="G6" s="14"/>
      <c r="H6" s="11"/>
      <c r="I6" s="15"/>
      <c r="J6" s="15"/>
      <c r="K6" s="11"/>
      <c r="L6" s="11"/>
      <c r="M6" s="14"/>
      <c r="N6" s="14"/>
      <c r="O6" s="16"/>
      <c r="P6" s="16"/>
      <c r="Q6" s="52"/>
      <c r="R6" s="17"/>
      <c r="S6" s="4"/>
      <c r="T6" s="4"/>
      <c r="U6" s="4"/>
      <c r="AK6" s="82"/>
      <c r="AL6" s="82"/>
      <c r="AM6" s="82"/>
      <c r="AN6" s="82"/>
      <c r="AO6" s="82"/>
    </row>
    <row r="7" spans="2:45" ht="15.75" customHeight="1">
      <c r="B7" s="186" t="s">
        <v>18</v>
      </c>
      <c r="C7" s="187" t="s">
        <v>19</v>
      </c>
      <c r="D7" s="187"/>
      <c r="E7" s="194" t="s">
        <v>20</v>
      </c>
      <c r="F7" s="194"/>
      <c r="G7" s="194"/>
      <c r="H7" s="194"/>
      <c r="I7" s="194"/>
      <c r="J7" s="19" t="s">
        <v>21</v>
      </c>
      <c r="K7" s="188" t="s">
        <v>22</v>
      </c>
      <c r="L7" s="188"/>
      <c r="M7" s="188"/>
      <c r="N7" s="189" t="s">
        <v>23</v>
      </c>
      <c r="O7" s="190" t="s">
        <v>24</v>
      </c>
      <c r="P7" s="190"/>
      <c r="Q7" s="190"/>
      <c r="R7" s="190"/>
      <c r="S7" s="191" t="s">
        <v>25</v>
      </c>
      <c r="T7" s="191"/>
      <c r="U7" s="191"/>
      <c r="V7" s="191"/>
      <c r="W7" s="107"/>
      <c r="X7" s="107"/>
      <c r="Y7" s="107"/>
      <c r="AF7" s="122" t="e">
        <f>AVERAGE(AF9:AF59)</f>
        <v>#REF!</v>
      </c>
      <c r="AK7" s="82"/>
      <c r="AL7" s="82"/>
      <c r="AM7" s="82"/>
      <c r="AN7" s="82"/>
      <c r="AO7" s="82"/>
    </row>
    <row r="8" spans="2:45" ht="44" customHeight="1">
      <c r="B8" s="186"/>
      <c r="C8" s="187"/>
      <c r="D8" s="187"/>
      <c r="E8" s="119" t="s">
        <v>26</v>
      </c>
      <c r="F8" s="119" t="s">
        <v>112</v>
      </c>
      <c r="G8" s="119" t="s">
        <v>28</v>
      </c>
      <c r="H8" s="192" t="s">
        <v>29</v>
      </c>
      <c r="I8" s="192"/>
      <c r="J8" s="19"/>
      <c r="K8" s="120" t="s">
        <v>64</v>
      </c>
      <c r="L8" s="193" t="s">
        <v>31</v>
      </c>
      <c r="M8" s="193"/>
      <c r="N8" s="189"/>
      <c r="O8" s="124" t="s">
        <v>26</v>
      </c>
      <c r="P8" s="124" t="s">
        <v>27</v>
      </c>
      <c r="Q8" s="106" t="s">
        <v>109</v>
      </c>
      <c r="R8" s="111" t="s">
        <v>110</v>
      </c>
      <c r="S8" s="191" t="s">
        <v>32</v>
      </c>
      <c r="T8" s="191"/>
      <c r="U8" s="191" t="s">
        <v>30</v>
      </c>
      <c r="V8" s="191"/>
      <c r="W8" s="107" t="s">
        <v>130</v>
      </c>
      <c r="X8" s="107" t="s">
        <v>111</v>
      </c>
      <c r="Y8" s="109" t="s">
        <v>108</v>
      </c>
      <c r="Z8" s="1" t="s">
        <v>102</v>
      </c>
      <c r="AA8" s="122" t="s">
        <v>101</v>
      </c>
      <c r="AB8" s="122" t="s">
        <v>100</v>
      </c>
      <c r="AC8" s="23" t="s">
        <v>43</v>
      </c>
      <c r="AD8" s="23" t="s">
        <v>62</v>
      </c>
      <c r="AE8" s="83" t="s">
        <v>74</v>
      </c>
      <c r="AF8" s="122" t="s">
        <v>63</v>
      </c>
      <c r="AG8" s="122" t="s">
        <v>60</v>
      </c>
      <c r="AH8" s="122" t="s">
        <v>61</v>
      </c>
      <c r="AI8" s="122" t="s">
        <v>59</v>
      </c>
      <c r="AJ8" s="122">
        <v>0.5</v>
      </c>
      <c r="AK8" s="122">
        <v>1</v>
      </c>
      <c r="AL8" s="122">
        <v>1.5</v>
      </c>
      <c r="AM8" s="122">
        <v>2</v>
      </c>
      <c r="AN8" s="122">
        <v>2.5</v>
      </c>
      <c r="AO8" s="122">
        <v>3</v>
      </c>
      <c r="AP8" s="122">
        <v>4</v>
      </c>
      <c r="AQ8" s="122">
        <v>5</v>
      </c>
      <c r="AR8" s="122">
        <v>6</v>
      </c>
      <c r="AS8" s="122">
        <v>7</v>
      </c>
    </row>
    <row r="9" spans="2:45" s="142" customFormat="1" ht="15.75" customHeight="1">
      <c r="B9" s="135">
        <v>1</v>
      </c>
      <c r="C9" s="211">
        <v>1000000</v>
      </c>
      <c r="D9" s="215"/>
      <c r="E9" s="136" t="s">
        <v>105</v>
      </c>
      <c r="F9" s="137">
        <v>42467</v>
      </c>
      <c r="G9" s="135" t="s">
        <v>33</v>
      </c>
      <c r="H9" s="212">
        <v>93.56</v>
      </c>
      <c r="I9" s="212"/>
      <c r="J9" s="135"/>
      <c r="K9" s="135">
        <f>ABS((J9-H9)*100)</f>
        <v>9356</v>
      </c>
      <c r="L9" s="211">
        <f t="shared" ref="L9:L72" si="1">IF(F9="","",C9*0.03)</f>
        <v>30000</v>
      </c>
      <c r="M9" s="211"/>
      <c r="N9" s="138">
        <f>IF(K9="","",ROUNDDOWN(L9/(K9/81)/100000,2))</f>
        <v>0</v>
      </c>
      <c r="O9" s="136">
        <v>2010</v>
      </c>
      <c r="P9" s="137">
        <v>42468</v>
      </c>
      <c r="Q9" s="139"/>
      <c r="R9" s="135">
        <v>92.83</v>
      </c>
      <c r="S9" s="219">
        <f>IF(P9="","",ROUNDDOWN((IF(G9="売",H9-R9,R9-H9))*N9*10000000/81,0))</f>
        <v>0</v>
      </c>
      <c r="T9" s="220"/>
      <c r="U9" s="214">
        <f>IF(P9="","",IF(S9&lt;0,K9*(-1),IF(G9="買",(R9-H9)*100,(H9-R9)*100)))</f>
        <v>73.000000000000398</v>
      </c>
      <c r="V9" s="214"/>
      <c r="W9" s="140"/>
      <c r="X9" s="140" t="s">
        <v>103</v>
      </c>
      <c r="Y9" s="140" t="s">
        <v>104</v>
      </c>
      <c r="Z9" s="141" t="s">
        <v>103</v>
      </c>
      <c r="AA9" s="142" t="s">
        <v>103</v>
      </c>
      <c r="AB9" s="142" t="s">
        <v>103</v>
      </c>
      <c r="AC9" s="142" t="s">
        <v>45</v>
      </c>
      <c r="AE9" s="142">
        <f t="shared" ref="AE9:AE72" si="2">ABS(H9-AD9)</f>
        <v>93.56</v>
      </c>
      <c r="AF9" s="142" t="e">
        <f>ABS(AE9/AG9)</f>
        <v>#REF!</v>
      </c>
      <c r="AG9" s="142" t="e">
        <f>#REF!-#REF!</f>
        <v>#REF!</v>
      </c>
      <c r="AH9" s="142">
        <f t="shared" ref="AH9:AH72" si="3">ABS(H9-R9)</f>
        <v>0.73000000000000398</v>
      </c>
      <c r="AI9" s="143" t="e">
        <f t="shared" ref="AI9:AI72" si="4">IF(S9&gt;=0,AH9/AG9,"-")</f>
        <v>#REF!</v>
      </c>
      <c r="AJ9" s="142" t="e">
        <f t="shared" ref="AJ9:AJ59" si="5">IF(AF9&gt;=AJ$8,L9*AJ$8,S9*1)</f>
        <v>#REF!</v>
      </c>
      <c r="AK9" s="142" t="e">
        <f t="shared" ref="AK9:AK59" si="6">IF(AF9&gt;=AK$8,L9*AK$8,S9*1)</f>
        <v>#REF!</v>
      </c>
      <c r="AL9" s="142" t="e">
        <f t="shared" ref="AL9:AS24" si="7">IF($AF9&gt;=AL$8,$L9*AL$8,$S9*1)</f>
        <v>#REF!</v>
      </c>
      <c r="AM9" s="142" t="e">
        <f t="shared" si="7"/>
        <v>#REF!</v>
      </c>
      <c r="AN9" s="142" t="e">
        <f t="shared" si="7"/>
        <v>#REF!</v>
      </c>
      <c r="AO9" s="142" t="e">
        <f t="shared" si="7"/>
        <v>#REF!</v>
      </c>
      <c r="AP9" s="142" t="e">
        <f t="shared" si="7"/>
        <v>#REF!</v>
      </c>
      <c r="AQ9" s="142" t="e">
        <f t="shared" si="7"/>
        <v>#REF!</v>
      </c>
      <c r="AR9" s="142" t="e">
        <f t="shared" si="7"/>
        <v>#REF!</v>
      </c>
      <c r="AS9" s="142" t="e">
        <f t="shared" si="7"/>
        <v>#REF!</v>
      </c>
    </row>
    <row r="10" spans="2:45" s="142" customFormat="1" ht="15.75" customHeight="1">
      <c r="B10" s="135">
        <v>2</v>
      </c>
      <c r="C10" s="215">
        <f t="shared" ref="C10:C73" si="8">IF(S9="","",C9+S9)</f>
        <v>1000000</v>
      </c>
      <c r="D10" s="223"/>
      <c r="E10" s="136"/>
      <c r="F10" s="136" t="s">
        <v>106</v>
      </c>
      <c r="G10" s="135" t="s">
        <v>34</v>
      </c>
      <c r="H10" s="217">
        <v>90.46</v>
      </c>
      <c r="I10" s="218"/>
      <c r="J10" s="135"/>
      <c r="K10" s="135">
        <f>ABS((J10-H10)*100)</f>
        <v>9046</v>
      </c>
      <c r="L10" s="215">
        <f t="shared" si="1"/>
        <v>30000</v>
      </c>
      <c r="M10" s="216"/>
      <c r="N10" s="138">
        <f t="shared" ref="N10:N108" si="9">IF(K10="","",ROUNDDOWN(L10/(K10/81)/100000,2))</f>
        <v>0</v>
      </c>
      <c r="O10" s="136"/>
      <c r="P10" s="137" t="s">
        <v>107</v>
      </c>
      <c r="Q10" s="144"/>
      <c r="R10" s="135">
        <v>91.372</v>
      </c>
      <c r="S10" s="219">
        <f t="shared" ref="S10:S37" si="10">IF(P10="","",ROUNDDOWN((IF(G10="売",H10-R10,R10-H10))*N10*10000000/81,0))</f>
        <v>0</v>
      </c>
      <c r="T10" s="220"/>
      <c r="U10" s="221">
        <f>IF(P10="","",IF(S10&lt;0,K10*(-1),IF(G10="買",(R10-H10)*100,(H10-R10)*100)))</f>
        <v>91.200000000000614</v>
      </c>
      <c r="V10" s="222"/>
      <c r="W10" s="140"/>
      <c r="X10" s="140" t="s">
        <v>103</v>
      </c>
      <c r="Y10" s="140">
        <v>10</v>
      </c>
      <c r="Z10" s="141" t="s">
        <v>103</v>
      </c>
      <c r="AA10" s="142" t="s">
        <v>103</v>
      </c>
      <c r="AB10" s="142" t="s">
        <v>103</v>
      </c>
      <c r="AC10" s="142" t="s">
        <v>46</v>
      </c>
      <c r="AE10" s="142">
        <f t="shared" si="2"/>
        <v>90.46</v>
      </c>
      <c r="AF10" s="142" t="e">
        <f t="shared" ref="AF10:AF11" si="11">ABS(AE10/AG10)</f>
        <v>#REF!</v>
      </c>
      <c r="AG10" s="142" t="e">
        <f>#REF!-#REF!</f>
        <v>#REF!</v>
      </c>
      <c r="AH10" s="142">
        <f t="shared" si="3"/>
        <v>0.91200000000000614</v>
      </c>
      <c r="AI10" s="143" t="e">
        <f t="shared" si="4"/>
        <v>#REF!</v>
      </c>
      <c r="AJ10" s="142" t="e">
        <f t="shared" si="5"/>
        <v>#REF!</v>
      </c>
      <c r="AK10" s="142" t="e">
        <f t="shared" si="6"/>
        <v>#REF!</v>
      </c>
      <c r="AL10" s="142" t="e">
        <f t="shared" ref="AL10:AL59" si="12">IF(AF10&gt;=AL$8,L10*AL$8,S10*1)</f>
        <v>#REF!</v>
      </c>
      <c r="AM10" s="142" t="e">
        <f t="shared" si="7"/>
        <v>#REF!</v>
      </c>
      <c r="AN10" s="142" t="e">
        <f t="shared" si="7"/>
        <v>#REF!</v>
      </c>
      <c r="AO10" s="142" t="e">
        <f t="shared" si="7"/>
        <v>#REF!</v>
      </c>
      <c r="AP10" s="142" t="e">
        <f t="shared" si="7"/>
        <v>#REF!</v>
      </c>
      <c r="AQ10" s="142" t="e">
        <f t="shared" si="7"/>
        <v>#REF!</v>
      </c>
      <c r="AR10" s="142" t="e">
        <f t="shared" si="7"/>
        <v>#REF!</v>
      </c>
      <c r="AS10" s="142" t="e">
        <f t="shared" si="7"/>
        <v>#REF!</v>
      </c>
    </row>
    <row r="11" spans="2:45" s="142" customFormat="1" ht="15.75" customHeight="1">
      <c r="B11" s="135">
        <v>3</v>
      </c>
      <c r="C11" s="211">
        <f t="shared" si="8"/>
        <v>1000000</v>
      </c>
      <c r="D11" s="215"/>
      <c r="E11" s="136"/>
      <c r="F11" s="136" t="s">
        <v>114</v>
      </c>
      <c r="G11" s="135" t="s">
        <v>34</v>
      </c>
      <c r="H11" s="212">
        <v>88.19</v>
      </c>
      <c r="I11" s="212"/>
      <c r="J11" s="135"/>
      <c r="K11" s="135">
        <f t="shared" ref="K11:K74" si="13">ABS((J11-H11)*100)</f>
        <v>8819</v>
      </c>
      <c r="L11" s="211">
        <f t="shared" si="1"/>
        <v>30000</v>
      </c>
      <c r="M11" s="211"/>
      <c r="N11" s="138">
        <f t="shared" si="9"/>
        <v>0</v>
      </c>
      <c r="O11" s="136"/>
      <c r="P11" s="137" t="s">
        <v>107</v>
      </c>
      <c r="Q11" s="139"/>
      <c r="R11" s="135">
        <v>88.95</v>
      </c>
      <c r="S11" s="213">
        <f t="shared" si="10"/>
        <v>0</v>
      </c>
      <c r="T11" s="213"/>
      <c r="U11" s="214">
        <f t="shared" ref="U11:U74" si="14">IF(P11="","",IF(S11&lt;0,K11*(-1),IF(G11="買",(R11-H11)*100,(H11-R11)*100)))</f>
        <v>76.000000000000512</v>
      </c>
      <c r="V11" s="214"/>
      <c r="W11" s="140"/>
      <c r="X11" s="140" t="s">
        <v>104</v>
      </c>
      <c r="Y11" s="140">
        <v>10</v>
      </c>
      <c r="Z11" s="141" t="s">
        <v>103</v>
      </c>
      <c r="AA11" s="142" t="s">
        <v>103</v>
      </c>
      <c r="AB11" s="142" t="s">
        <v>103</v>
      </c>
      <c r="AC11" s="142" t="s">
        <v>46</v>
      </c>
      <c r="AE11" s="142">
        <f t="shared" si="2"/>
        <v>88.19</v>
      </c>
      <c r="AF11" s="142" t="e">
        <f t="shared" si="11"/>
        <v>#REF!</v>
      </c>
      <c r="AG11" s="142" t="e">
        <f>#REF!-#REF!</f>
        <v>#REF!</v>
      </c>
      <c r="AH11" s="142">
        <f t="shared" si="3"/>
        <v>0.76000000000000512</v>
      </c>
      <c r="AI11" s="143" t="e">
        <f t="shared" si="4"/>
        <v>#REF!</v>
      </c>
      <c r="AJ11" s="142" t="e">
        <f t="shared" si="5"/>
        <v>#REF!</v>
      </c>
      <c r="AK11" s="142" t="e">
        <f t="shared" si="6"/>
        <v>#REF!</v>
      </c>
      <c r="AL11" s="142" t="e">
        <f t="shared" si="12"/>
        <v>#REF!</v>
      </c>
      <c r="AM11" s="142" t="e">
        <f t="shared" si="7"/>
        <v>#REF!</v>
      </c>
      <c r="AN11" s="142" t="e">
        <f t="shared" si="7"/>
        <v>#REF!</v>
      </c>
      <c r="AO11" s="142" t="e">
        <f t="shared" si="7"/>
        <v>#REF!</v>
      </c>
      <c r="AP11" s="142" t="e">
        <f t="shared" si="7"/>
        <v>#REF!</v>
      </c>
      <c r="AQ11" s="142" t="e">
        <f t="shared" si="7"/>
        <v>#REF!</v>
      </c>
      <c r="AR11" s="142" t="e">
        <f t="shared" si="7"/>
        <v>#REF!</v>
      </c>
      <c r="AS11" s="142" t="e">
        <f t="shared" si="7"/>
        <v>#REF!</v>
      </c>
    </row>
    <row r="12" spans="2:45" s="142" customFormat="1" ht="15.75" customHeight="1">
      <c r="B12" s="135">
        <v>4</v>
      </c>
      <c r="C12" s="211">
        <f t="shared" si="8"/>
        <v>1000000</v>
      </c>
      <c r="D12" s="215"/>
      <c r="E12" s="136"/>
      <c r="F12" s="136" t="s">
        <v>113</v>
      </c>
      <c r="G12" s="135" t="s">
        <v>33</v>
      </c>
      <c r="H12" s="212">
        <v>88.39</v>
      </c>
      <c r="I12" s="212"/>
      <c r="J12" s="135"/>
      <c r="K12" s="135">
        <f t="shared" si="13"/>
        <v>8839</v>
      </c>
      <c r="L12" s="211">
        <f t="shared" si="1"/>
        <v>30000</v>
      </c>
      <c r="M12" s="211"/>
      <c r="N12" s="138">
        <f t="shared" si="9"/>
        <v>0</v>
      </c>
      <c r="O12" s="136"/>
      <c r="P12" s="137" t="s">
        <v>107</v>
      </c>
      <c r="Q12" s="139">
        <v>88.84</v>
      </c>
      <c r="R12" s="135">
        <f>IF(G12="買",J12-0.02,Q12+0.02)</f>
        <v>88.86</v>
      </c>
      <c r="S12" s="213">
        <f t="shared" si="10"/>
        <v>0</v>
      </c>
      <c r="T12" s="213"/>
      <c r="U12" s="214">
        <f t="shared" si="14"/>
        <v>-46.999999999999886</v>
      </c>
      <c r="V12" s="214"/>
      <c r="W12" s="140"/>
      <c r="X12" s="140" t="s">
        <v>104</v>
      </c>
      <c r="Y12" s="140">
        <v>10</v>
      </c>
      <c r="Z12" s="141" t="s">
        <v>103</v>
      </c>
      <c r="AA12" s="142" t="s">
        <v>103</v>
      </c>
      <c r="AB12" s="142" t="s">
        <v>103</v>
      </c>
      <c r="AC12" s="142" t="s">
        <v>44</v>
      </c>
      <c r="AE12" s="142">
        <f t="shared" si="2"/>
        <v>88.39</v>
      </c>
      <c r="AF12" s="142" t="e">
        <f>ABS(AE12/AG12)</f>
        <v>#REF!</v>
      </c>
      <c r="AG12" s="142" t="e">
        <f>#REF!-#REF!</f>
        <v>#REF!</v>
      </c>
      <c r="AH12" s="142">
        <f t="shared" si="3"/>
        <v>0.46999999999999886</v>
      </c>
      <c r="AI12" s="143" t="e">
        <f t="shared" si="4"/>
        <v>#REF!</v>
      </c>
      <c r="AJ12" s="142" t="e">
        <f t="shared" si="5"/>
        <v>#REF!</v>
      </c>
      <c r="AK12" s="142" t="e">
        <f t="shared" si="6"/>
        <v>#REF!</v>
      </c>
      <c r="AL12" s="142" t="e">
        <f t="shared" si="12"/>
        <v>#REF!</v>
      </c>
      <c r="AM12" s="142" t="e">
        <f t="shared" si="7"/>
        <v>#REF!</v>
      </c>
      <c r="AN12" s="142" t="e">
        <f t="shared" si="7"/>
        <v>#REF!</v>
      </c>
      <c r="AO12" s="142" t="e">
        <f t="shared" si="7"/>
        <v>#REF!</v>
      </c>
      <c r="AP12" s="142" t="e">
        <f t="shared" si="7"/>
        <v>#REF!</v>
      </c>
      <c r="AQ12" s="142" t="e">
        <f t="shared" si="7"/>
        <v>#REF!</v>
      </c>
      <c r="AR12" s="142" t="e">
        <f t="shared" si="7"/>
        <v>#REF!</v>
      </c>
      <c r="AS12" s="142" t="e">
        <f t="shared" si="7"/>
        <v>#REF!</v>
      </c>
    </row>
    <row r="13" spans="2:45" s="142" customFormat="1" ht="15.75" customHeight="1">
      <c r="B13" s="135">
        <v>5</v>
      </c>
      <c r="C13" s="211">
        <f t="shared" si="8"/>
        <v>1000000</v>
      </c>
      <c r="D13" s="211"/>
      <c r="E13" s="136"/>
      <c r="F13" s="136" t="s">
        <v>115</v>
      </c>
      <c r="G13" s="135" t="s">
        <v>34</v>
      </c>
      <c r="H13" s="212">
        <v>87.2</v>
      </c>
      <c r="I13" s="212"/>
      <c r="J13" s="135"/>
      <c r="K13" s="135">
        <f t="shared" si="13"/>
        <v>8720</v>
      </c>
      <c r="L13" s="211">
        <f t="shared" si="1"/>
        <v>30000</v>
      </c>
      <c r="M13" s="211"/>
      <c r="N13" s="138">
        <f t="shared" si="9"/>
        <v>0</v>
      </c>
      <c r="O13" s="136"/>
      <c r="P13" s="137" t="s">
        <v>107</v>
      </c>
      <c r="Q13" s="139">
        <v>86.55</v>
      </c>
      <c r="R13" s="135">
        <f t="shared" ref="R13:R76" si="15">IF(G13="買",Q13-0.02,Q13+0.02)</f>
        <v>86.53</v>
      </c>
      <c r="S13" s="213">
        <f t="shared" si="10"/>
        <v>0</v>
      </c>
      <c r="T13" s="213"/>
      <c r="U13" s="214">
        <f t="shared" si="14"/>
        <v>-67.000000000000171</v>
      </c>
      <c r="V13" s="214"/>
      <c r="W13" s="140"/>
      <c r="X13" s="140" t="s">
        <v>103</v>
      </c>
      <c r="Y13" s="140" t="s">
        <v>103</v>
      </c>
      <c r="Z13" s="141" t="s">
        <v>103</v>
      </c>
      <c r="AA13" s="142" t="s">
        <v>103</v>
      </c>
      <c r="AB13" s="142" t="s">
        <v>103</v>
      </c>
      <c r="AC13" s="142" t="s">
        <v>46</v>
      </c>
      <c r="AE13" s="142">
        <f t="shared" si="2"/>
        <v>87.2</v>
      </c>
      <c r="AF13" s="142" t="e">
        <f>ABS(AE13/AG13)</f>
        <v>#REF!</v>
      </c>
      <c r="AG13" s="142" t="e">
        <f>#REF!-#REF!</f>
        <v>#REF!</v>
      </c>
      <c r="AH13" s="142">
        <f t="shared" si="3"/>
        <v>0.67000000000000171</v>
      </c>
      <c r="AI13" s="143" t="e">
        <f t="shared" si="4"/>
        <v>#REF!</v>
      </c>
      <c r="AJ13" s="142" t="e">
        <f t="shared" si="5"/>
        <v>#REF!</v>
      </c>
      <c r="AK13" s="142" t="e">
        <f t="shared" si="6"/>
        <v>#REF!</v>
      </c>
      <c r="AL13" s="142" t="e">
        <f t="shared" si="12"/>
        <v>#REF!</v>
      </c>
      <c r="AM13" s="142" t="e">
        <f t="shared" si="7"/>
        <v>#REF!</v>
      </c>
      <c r="AN13" s="142" t="e">
        <f t="shared" si="7"/>
        <v>#REF!</v>
      </c>
      <c r="AO13" s="142" t="e">
        <f t="shared" si="7"/>
        <v>#REF!</v>
      </c>
      <c r="AP13" s="142" t="e">
        <f t="shared" si="7"/>
        <v>#REF!</v>
      </c>
      <c r="AQ13" s="142" t="e">
        <f t="shared" si="7"/>
        <v>#REF!</v>
      </c>
      <c r="AR13" s="142" t="e">
        <f t="shared" si="7"/>
        <v>#REF!</v>
      </c>
      <c r="AS13" s="142" t="e">
        <f t="shared" si="7"/>
        <v>#REF!</v>
      </c>
    </row>
    <row r="14" spans="2:45" s="142" customFormat="1" ht="15.75" customHeight="1">
      <c r="B14" s="135">
        <v>6</v>
      </c>
      <c r="C14" s="211">
        <f t="shared" si="8"/>
        <v>1000000</v>
      </c>
      <c r="D14" s="211"/>
      <c r="E14" s="136"/>
      <c r="F14" s="136" t="s">
        <v>116</v>
      </c>
      <c r="G14" s="135" t="s">
        <v>34</v>
      </c>
      <c r="H14" s="212">
        <v>84.66</v>
      </c>
      <c r="I14" s="212"/>
      <c r="J14" s="135"/>
      <c r="K14" s="135">
        <f t="shared" si="13"/>
        <v>8466</v>
      </c>
      <c r="L14" s="211">
        <f t="shared" si="1"/>
        <v>30000</v>
      </c>
      <c r="M14" s="211"/>
      <c r="N14" s="138">
        <f t="shared" si="9"/>
        <v>0</v>
      </c>
      <c r="O14" s="136"/>
      <c r="P14" s="137" t="s">
        <v>107</v>
      </c>
      <c r="Q14" s="139"/>
      <c r="R14" s="135">
        <v>84.9</v>
      </c>
      <c r="S14" s="213">
        <f t="shared" si="10"/>
        <v>0</v>
      </c>
      <c r="T14" s="213"/>
      <c r="U14" s="214">
        <f t="shared" si="14"/>
        <v>24.000000000000909</v>
      </c>
      <c r="V14" s="214"/>
      <c r="W14" s="140"/>
      <c r="X14" s="140" t="s">
        <v>117</v>
      </c>
      <c r="Y14" s="140" t="s">
        <v>118</v>
      </c>
      <c r="Z14" s="141" t="s">
        <v>118</v>
      </c>
      <c r="AA14" s="146" t="s">
        <v>118</v>
      </c>
      <c r="AB14" s="146" t="s">
        <v>118</v>
      </c>
      <c r="AC14" s="142" t="s">
        <v>44</v>
      </c>
      <c r="AE14" s="142">
        <f t="shared" si="2"/>
        <v>84.66</v>
      </c>
      <c r="AF14" s="142" t="e">
        <f t="shared" ref="AF14:AF16" si="16">ABS(AE14/AG14)</f>
        <v>#REF!</v>
      </c>
      <c r="AG14" s="142" t="e">
        <f>#REF!-#REF!</f>
        <v>#REF!</v>
      </c>
      <c r="AH14" s="142">
        <f t="shared" si="3"/>
        <v>0.24000000000000909</v>
      </c>
      <c r="AI14" s="143" t="e">
        <f t="shared" si="4"/>
        <v>#REF!</v>
      </c>
      <c r="AJ14" s="142" t="e">
        <f t="shared" si="5"/>
        <v>#REF!</v>
      </c>
      <c r="AK14" s="142" t="e">
        <f t="shared" si="6"/>
        <v>#REF!</v>
      </c>
      <c r="AL14" s="142" t="e">
        <f t="shared" si="12"/>
        <v>#REF!</v>
      </c>
      <c r="AM14" s="142" t="e">
        <f t="shared" si="7"/>
        <v>#REF!</v>
      </c>
      <c r="AN14" s="142" t="e">
        <f t="shared" si="7"/>
        <v>#REF!</v>
      </c>
      <c r="AO14" s="142" t="e">
        <f t="shared" si="7"/>
        <v>#REF!</v>
      </c>
      <c r="AP14" s="142" t="e">
        <f t="shared" si="7"/>
        <v>#REF!</v>
      </c>
      <c r="AQ14" s="142" t="e">
        <f t="shared" si="7"/>
        <v>#REF!</v>
      </c>
      <c r="AR14" s="142" t="e">
        <f t="shared" si="7"/>
        <v>#REF!</v>
      </c>
      <c r="AS14" s="142" t="e">
        <f t="shared" si="7"/>
        <v>#REF!</v>
      </c>
    </row>
    <row r="15" spans="2:45" s="142" customFormat="1" ht="15.75" customHeight="1">
      <c r="B15" s="135">
        <v>7</v>
      </c>
      <c r="C15" s="211">
        <f t="shared" si="8"/>
        <v>1000000</v>
      </c>
      <c r="D15" s="211"/>
      <c r="E15" s="136"/>
      <c r="F15" s="136" t="s">
        <v>119</v>
      </c>
      <c r="G15" s="135" t="s">
        <v>34</v>
      </c>
      <c r="H15" s="212">
        <v>83.84</v>
      </c>
      <c r="I15" s="212"/>
      <c r="J15" s="135"/>
      <c r="K15" s="135">
        <f t="shared" si="13"/>
        <v>8384</v>
      </c>
      <c r="L15" s="211">
        <f t="shared" si="1"/>
        <v>30000</v>
      </c>
      <c r="M15" s="211"/>
      <c r="N15" s="138">
        <f t="shared" si="9"/>
        <v>0</v>
      </c>
      <c r="O15" s="136"/>
      <c r="P15" s="137" t="s">
        <v>107</v>
      </c>
      <c r="Q15" s="139">
        <v>83.15</v>
      </c>
      <c r="R15" s="135">
        <f t="shared" si="15"/>
        <v>83.13000000000001</v>
      </c>
      <c r="S15" s="213">
        <f t="shared" si="10"/>
        <v>0</v>
      </c>
      <c r="T15" s="213"/>
      <c r="U15" s="214">
        <f t="shared" si="14"/>
        <v>-70.999999999999375</v>
      </c>
      <c r="V15" s="214"/>
      <c r="W15" s="140"/>
      <c r="X15" s="140" t="s">
        <v>120</v>
      </c>
      <c r="Y15" s="140" t="s">
        <v>121</v>
      </c>
      <c r="Z15" s="141" t="s">
        <v>122</v>
      </c>
      <c r="AA15" s="146" t="s">
        <v>118</v>
      </c>
      <c r="AB15" s="146" t="s">
        <v>123</v>
      </c>
      <c r="AC15" s="142" t="s">
        <v>44</v>
      </c>
      <c r="AE15" s="142">
        <f t="shared" si="2"/>
        <v>83.84</v>
      </c>
      <c r="AF15" s="142" t="e">
        <f t="shared" si="16"/>
        <v>#REF!</v>
      </c>
      <c r="AG15" s="142" t="e">
        <f>#REF!-#REF!</f>
        <v>#REF!</v>
      </c>
      <c r="AH15" s="142">
        <f t="shared" si="3"/>
        <v>0.70999999999999375</v>
      </c>
      <c r="AI15" s="143" t="e">
        <f t="shared" si="4"/>
        <v>#REF!</v>
      </c>
      <c r="AJ15" s="142" t="e">
        <f t="shared" si="5"/>
        <v>#REF!</v>
      </c>
      <c r="AK15" s="142" t="e">
        <f t="shared" si="6"/>
        <v>#REF!</v>
      </c>
      <c r="AL15" s="142" t="e">
        <f t="shared" si="12"/>
        <v>#REF!</v>
      </c>
      <c r="AM15" s="142" t="e">
        <f t="shared" si="7"/>
        <v>#REF!</v>
      </c>
      <c r="AN15" s="142" t="e">
        <f t="shared" si="7"/>
        <v>#REF!</v>
      </c>
      <c r="AO15" s="142" t="e">
        <f t="shared" si="7"/>
        <v>#REF!</v>
      </c>
      <c r="AP15" s="142" t="e">
        <f t="shared" si="7"/>
        <v>#REF!</v>
      </c>
      <c r="AQ15" s="142" t="e">
        <f t="shared" si="7"/>
        <v>#REF!</v>
      </c>
      <c r="AR15" s="142" t="e">
        <f t="shared" si="7"/>
        <v>#REF!</v>
      </c>
      <c r="AS15" s="142" t="e">
        <f t="shared" si="7"/>
        <v>#REF!</v>
      </c>
    </row>
    <row r="16" spans="2:45" s="142" customFormat="1" ht="15.75" customHeight="1">
      <c r="B16" s="135">
        <v>8</v>
      </c>
      <c r="C16" s="211">
        <f t="shared" si="8"/>
        <v>1000000</v>
      </c>
      <c r="D16" s="211"/>
      <c r="E16" s="136"/>
      <c r="F16" s="136" t="s">
        <v>124</v>
      </c>
      <c r="G16" s="135" t="s">
        <v>34</v>
      </c>
      <c r="H16" s="212">
        <v>82.01</v>
      </c>
      <c r="I16" s="212"/>
      <c r="J16" s="135"/>
      <c r="K16" s="135">
        <f t="shared" si="13"/>
        <v>8201</v>
      </c>
      <c r="L16" s="211">
        <f t="shared" si="1"/>
        <v>30000</v>
      </c>
      <c r="M16" s="211"/>
      <c r="N16" s="138">
        <f t="shared" si="9"/>
        <v>0</v>
      </c>
      <c r="O16" s="136"/>
      <c r="P16" s="137" t="s">
        <v>107</v>
      </c>
      <c r="Q16" s="144">
        <v>81.540000000000006</v>
      </c>
      <c r="R16" s="135">
        <f t="shared" si="15"/>
        <v>81.52000000000001</v>
      </c>
      <c r="S16" s="213">
        <f t="shared" si="10"/>
        <v>0</v>
      </c>
      <c r="T16" s="213"/>
      <c r="U16" s="214">
        <f t="shared" si="14"/>
        <v>-48.999999999999488</v>
      </c>
      <c r="V16" s="214"/>
      <c r="W16" s="140"/>
      <c r="X16" s="140" t="s">
        <v>118</v>
      </c>
      <c r="Y16" s="140" t="s">
        <v>118</v>
      </c>
      <c r="Z16" s="141" t="s">
        <v>118</v>
      </c>
      <c r="AA16" s="146" t="s">
        <v>118</v>
      </c>
      <c r="AB16" s="146" t="s">
        <v>118</v>
      </c>
      <c r="AC16" s="142" t="s">
        <v>44</v>
      </c>
      <c r="AE16" s="142">
        <f t="shared" si="2"/>
        <v>82.01</v>
      </c>
      <c r="AF16" s="142" t="e">
        <f t="shared" si="16"/>
        <v>#REF!</v>
      </c>
      <c r="AG16" s="142" t="e">
        <f>#REF!-#REF!</f>
        <v>#REF!</v>
      </c>
      <c r="AH16" s="142">
        <f t="shared" si="3"/>
        <v>0.48999999999999488</v>
      </c>
      <c r="AI16" s="143" t="e">
        <f t="shared" si="4"/>
        <v>#REF!</v>
      </c>
      <c r="AJ16" s="142" t="e">
        <f t="shared" si="5"/>
        <v>#REF!</v>
      </c>
      <c r="AK16" s="142" t="e">
        <f t="shared" si="6"/>
        <v>#REF!</v>
      </c>
      <c r="AL16" s="142" t="e">
        <f t="shared" si="12"/>
        <v>#REF!</v>
      </c>
      <c r="AM16" s="142" t="e">
        <f t="shared" si="7"/>
        <v>#REF!</v>
      </c>
      <c r="AN16" s="142" t="e">
        <f t="shared" si="7"/>
        <v>#REF!</v>
      </c>
      <c r="AO16" s="142" t="e">
        <f t="shared" si="7"/>
        <v>#REF!</v>
      </c>
      <c r="AP16" s="142" t="e">
        <f t="shared" si="7"/>
        <v>#REF!</v>
      </c>
      <c r="AQ16" s="142" t="e">
        <f t="shared" si="7"/>
        <v>#REF!</v>
      </c>
      <c r="AR16" s="142" t="e">
        <f t="shared" si="7"/>
        <v>#REF!</v>
      </c>
      <c r="AS16" s="142" t="e">
        <f t="shared" si="7"/>
        <v>#REF!</v>
      </c>
    </row>
    <row r="17" spans="2:45" s="142" customFormat="1" ht="15.75" customHeight="1">
      <c r="B17" s="135">
        <v>9</v>
      </c>
      <c r="C17" s="211">
        <f t="shared" si="8"/>
        <v>1000000</v>
      </c>
      <c r="D17" s="211"/>
      <c r="E17" s="136"/>
      <c r="F17" s="136" t="s">
        <v>125</v>
      </c>
      <c r="G17" s="135" t="s">
        <v>34</v>
      </c>
      <c r="H17" s="212">
        <v>81.84</v>
      </c>
      <c r="I17" s="212"/>
      <c r="J17" s="135"/>
      <c r="K17" s="135">
        <f t="shared" si="13"/>
        <v>8184</v>
      </c>
      <c r="L17" s="211">
        <f t="shared" si="1"/>
        <v>30000</v>
      </c>
      <c r="M17" s="211"/>
      <c r="N17" s="138">
        <f t="shared" si="9"/>
        <v>0</v>
      </c>
      <c r="O17" s="136"/>
      <c r="P17" s="137" t="s">
        <v>107</v>
      </c>
      <c r="Q17" s="139"/>
      <c r="R17" s="135">
        <v>81.36</v>
      </c>
      <c r="S17" s="213">
        <f t="shared" si="10"/>
        <v>0</v>
      </c>
      <c r="T17" s="213"/>
      <c r="U17" s="214">
        <f t="shared" si="14"/>
        <v>-48.000000000000398</v>
      </c>
      <c r="V17" s="214"/>
      <c r="W17" s="140"/>
      <c r="X17" s="140" t="s">
        <v>118</v>
      </c>
      <c r="Y17" s="140" t="s">
        <v>118</v>
      </c>
      <c r="Z17" s="141" t="s">
        <v>118</v>
      </c>
      <c r="AA17" s="146" t="s">
        <v>126</v>
      </c>
      <c r="AB17" s="146" t="s">
        <v>127</v>
      </c>
      <c r="AC17" s="142" t="s">
        <v>44</v>
      </c>
      <c r="AE17" s="142">
        <f t="shared" si="2"/>
        <v>81.84</v>
      </c>
      <c r="AF17" s="142" t="e">
        <f>ABS(AE17/AG17)</f>
        <v>#REF!</v>
      </c>
      <c r="AG17" s="142" t="e">
        <f>#REF!-#REF!</f>
        <v>#REF!</v>
      </c>
      <c r="AH17" s="142">
        <f t="shared" si="3"/>
        <v>0.48000000000000398</v>
      </c>
      <c r="AI17" s="143" t="e">
        <f t="shared" si="4"/>
        <v>#REF!</v>
      </c>
      <c r="AJ17" s="142" t="e">
        <f t="shared" si="5"/>
        <v>#REF!</v>
      </c>
      <c r="AK17" s="142" t="e">
        <f t="shared" si="6"/>
        <v>#REF!</v>
      </c>
      <c r="AL17" s="142" t="e">
        <f t="shared" si="12"/>
        <v>#REF!</v>
      </c>
      <c r="AM17" s="142" t="e">
        <f t="shared" si="7"/>
        <v>#REF!</v>
      </c>
      <c r="AN17" s="142" t="e">
        <f t="shared" si="7"/>
        <v>#REF!</v>
      </c>
      <c r="AO17" s="142" t="e">
        <f t="shared" si="7"/>
        <v>#REF!</v>
      </c>
      <c r="AP17" s="142" t="e">
        <f t="shared" si="7"/>
        <v>#REF!</v>
      </c>
      <c r="AQ17" s="142" t="e">
        <f t="shared" si="7"/>
        <v>#REF!</v>
      </c>
      <c r="AR17" s="142" t="e">
        <f t="shared" si="7"/>
        <v>#REF!</v>
      </c>
      <c r="AS17" s="142" t="e">
        <f t="shared" si="7"/>
        <v>#REF!</v>
      </c>
    </row>
    <row r="18" spans="2:45" s="63" customFormat="1" ht="15.75" customHeight="1">
      <c r="B18" s="123">
        <v>10</v>
      </c>
      <c r="C18" s="195">
        <f t="shared" si="8"/>
        <v>1000000</v>
      </c>
      <c r="D18" s="195"/>
      <c r="E18" s="100"/>
      <c r="F18" s="100" t="s">
        <v>128</v>
      </c>
      <c r="G18" s="123" t="s">
        <v>34</v>
      </c>
      <c r="H18" s="197">
        <v>82.22</v>
      </c>
      <c r="I18" s="197"/>
      <c r="J18" s="121">
        <v>81.73</v>
      </c>
      <c r="K18" s="121">
        <f t="shared" si="13"/>
        <v>48.999999999999488</v>
      </c>
      <c r="L18" s="198">
        <f t="shared" si="1"/>
        <v>30000</v>
      </c>
      <c r="M18" s="198"/>
      <c r="N18" s="61">
        <f t="shared" si="9"/>
        <v>0.49</v>
      </c>
      <c r="O18" s="100"/>
      <c r="P18" s="25" t="s">
        <v>107</v>
      </c>
      <c r="Q18" s="53"/>
      <c r="R18" s="121">
        <v>82.596999999999994</v>
      </c>
      <c r="S18" s="209">
        <f t="shared" si="10"/>
        <v>22806</v>
      </c>
      <c r="T18" s="209"/>
      <c r="U18" s="201">
        <f t="shared" si="14"/>
        <v>37.699999999999534</v>
      </c>
      <c r="V18" s="201"/>
      <c r="W18" s="108" t="s">
        <v>117</v>
      </c>
      <c r="X18" s="108" t="s">
        <v>117</v>
      </c>
      <c r="Y18" s="108" t="s">
        <v>118</v>
      </c>
      <c r="Z18" s="60" t="s">
        <v>117</v>
      </c>
      <c r="AA18" s="60" t="s">
        <v>117</v>
      </c>
      <c r="AB18" s="60" t="s">
        <v>117</v>
      </c>
      <c r="AC18" s="63" t="s">
        <v>44</v>
      </c>
      <c r="AE18" s="63">
        <f t="shared" si="2"/>
        <v>82.22</v>
      </c>
      <c r="AF18" s="63" t="e">
        <f t="shared" ref="AF18:AF24" si="17">ABS(AE18/AG18)</f>
        <v>#REF!</v>
      </c>
      <c r="AG18" s="63" t="e">
        <f>#REF!-#REF!</f>
        <v>#REF!</v>
      </c>
      <c r="AH18" s="63">
        <f t="shared" si="3"/>
        <v>0.37699999999999534</v>
      </c>
      <c r="AI18" s="65" t="e">
        <f t="shared" si="4"/>
        <v>#REF!</v>
      </c>
      <c r="AJ18" s="63" t="e">
        <f t="shared" si="5"/>
        <v>#REF!</v>
      </c>
      <c r="AK18" s="63" t="e">
        <f t="shared" si="6"/>
        <v>#REF!</v>
      </c>
      <c r="AL18" s="63" t="e">
        <f t="shared" si="12"/>
        <v>#REF!</v>
      </c>
      <c r="AM18" s="63" t="e">
        <f t="shared" si="7"/>
        <v>#REF!</v>
      </c>
      <c r="AN18" s="63" t="e">
        <f t="shared" si="7"/>
        <v>#REF!</v>
      </c>
      <c r="AO18" s="63" t="e">
        <f t="shared" si="7"/>
        <v>#REF!</v>
      </c>
      <c r="AP18" s="63" t="e">
        <f t="shared" si="7"/>
        <v>#REF!</v>
      </c>
      <c r="AQ18" s="63" t="e">
        <f t="shared" si="7"/>
        <v>#REF!</v>
      </c>
      <c r="AR18" s="63" t="e">
        <f t="shared" si="7"/>
        <v>#REF!</v>
      </c>
      <c r="AS18" s="63" t="e">
        <f t="shared" si="7"/>
        <v>#REF!</v>
      </c>
    </row>
    <row r="19" spans="2:45" s="63" customFormat="1" ht="15.75" customHeight="1">
      <c r="B19" s="123">
        <v>11</v>
      </c>
      <c r="C19" s="195">
        <f t="shared" si="8"/>
        <v>1022806</v>
      </c>
      <c r="D19" s="195"/>
      <c r="E19" s="100"/>
      <c r="F19" s="100" t="s">
        <v>129</v>
      </c>
      <c r="G19" s="123" t="s">
        <v>33</v>
      </c>
      <c r="H19" s="197">
        <v>84.59</v>
      </c>
      <c r="I19" s="197"/>
      <c r="J19" s="121">
        <v>85.4</v>
      </c>
      <c r="K19" s="121">
        <f t="shared" si="13"/>
        <v>81.000000000000227</v>
      </c>
      <c r="L19" s="198">
        <f t="shared" si="1"/>
        <v>30684.18</v>
      </c>
      <c r="M19" s="198"/>
      <c r="N19" s="61">
        <f t="shared" si="9"/>
        <v>0.3</v>
      </c>
      <c r="O19" s="100"/>
      <c r="P19" s="25" t="s">
        <v>107</v>
      </c>
      <c r="Q19" s="55"/>
      <c r="R19" s="121">
        <v>84.028000000000006</v>
      </c>
      <c r="S19" s="209">
        <f t="shared" si="10"/>
        <v>20814</v>
      </c>
      <c r="T19" s="209"/>
      <c r="U19" s="201">
        <f t="shared" si="14"/>
        <v>56.199999999999761</v>
      </c>
      <c r="V19" s="201"/>
      <c r="W19" s="108" t="s">
        <v>117</v>
      </c>
      <c r="X19" s="108" t="s">
        <v>123</v>
      </c>
      <c r="Y19" s="108" t="s">
        <v>118</v>
      </c>
      <c r="Z19" s="64" t="s">
        <v>117</v>
      </c>
      <c r="AA19" s="60" t="s">
        <v>118</v>
      </c>
      <c r="AB19" s="112" t="s">
        <v>118</v>
      </c>
      <c r="AC19" s="63" t="s">
        <v>45</v>
      </c>
      <c r="AE19" s="63">
        <f t="shared" si="2"/>
        <v>84.59</v>
      </c>
      <c r="AF19" s="63" t="e">
        <f t="shared" si="17"/>
        <v>#REF!</v>
      </c>
      <c r="AG19" s="63" t="e">
        <f>#REF!-#REF!</f>
        <v>#REF!</v>
      </c>
      <c r="AH19" s="63">
        <f t="shared" si="3"/>
        <v>0.56199999999999761</v>
      </c>
      <c r="AI19" s="65" t="e">
        <f t="shared" si="4"/>
        <v>#REF!</v>
      </c>
      <c r="AJ19" s="63" t="e">
        <f t="shared" si="5"/>
        <v>#REF!</v>
      </c>
      <c r="AK19" s="63" t="e">
        <f t="shared" si="6"/>
        <v>#REF!</v>
      </c>
      <c r="AL19" s="63" t="e">
        <f t="shared" si="12"/>
        <v>#REF!</v>
      </c>
      <c r="AM19" s="63" t="e">
        <f t="shared" si="7"/>
        <v>#REF!</v>
      </c>
      <c r="AN19" s="63" t="e">
        <f t="shared" si="7"/>
        <v>#REF!</v>
      </c>
      <c r="AO19" s="63" t="e">
        <f t="shared" si="7"/>
        <v>#REF!</v>
      </c>
      <c r="AP19" s="63" t="e">
        <f t="shared" si="7"/>
        <v>#REF!</v>
      </c>
      <c r="AQ19" s="63" t="e">
        <f t="shared" si="7"/>
        <v>#REF!</v>
      </c>
      <c r="AR19" s="63" t="e">
        <f t="shared" si="7"/>
        <v>#REF!</v>
      </c>
      <c r="AS19" s="63" t="e">
        <f t="shared" si="7"/>
        <v>#REF!</v>
      </c>
    </row>
    <row r="20" spans="2:45" s="142" customFormat="1" ht="15.75" customHeight="1">
      <c r="B20" s="135">
        <v>12</v>
      </c>
      <c r="C20" s="211">
        <f t="shared" si="8"/>
        <v>1043620</v>
      </c>
      <c r="D20" s="211"/>
      <c r="E20" s="136"/>
      <c r="F20" s="136" t="s">
        <v>131</v>
      </c>
      <c r="G20" s="135" t="s">
        <v>34</v>
      </c>
      <c r="H20" s="212">
        <v>80.91</v>
      </c>
      <c r="I20" s="212"/>
      <c r="J20" s="135"/>
      <c r="K20" s="135">
        <f t="shared" si="13"/>
        <v>8091</v>
      </c>
      <c r="L20" s="211">
        <f t="shared" si="1"/>
        <v>31308.6</v>
      </c>
      <c r="M20" s="211"/>
      <c r="N20" s="138">
        <f t="shared" si="9"/>
        <v>0</v>
      </c>
      <c r="O20" s="136"/>
      <c r="P20" s="137" t="s">
        <v>107</v>
      </c>
      <c r="Q20" s="145"/>
      <c r="R20" s="135">
        <v>81.736999999999995</v>
      </c>
      <c r="S20" s="213">
        <f t="shared" si="10"/>
        <v>0</v>
      </c>
      <c r="T20" s="213"/>
      <c r="U20" s="214">
        <f t="shared" si="14"/>
        <v>82.699999999999818</v>
      </c>
      <c r="V20" s="214"/>
      <c r="W20" s="140" t="s">
        <v>117</v>
      </c>
      <c r="X20" s="140" t="s">
        <v>104</v>
      </c>
      <c r="Y20" s="140" t="s">
        <v>44</v>
      </c>
      <c r="Z20" s="141" t="s">
        <v>44</v>
      </c>
      <c r="AA20" s="140" t="s">
        <v>44</v>
      </c>
      <c r="AB20" s="140" t="s">
        <v>44</v>
      </c>
      <c r="AC20" s="142" t="s">
        <v>45</v>
      </c>
      <c r="AE20" s="142">
        <f t="shared" si="2"/>
        <v>80.91</v>
      </c>
      <c r="AF20" s="142" t="e">
        <f t="shared" si="17"/>
        <v>#REF!</v>
      </c>
      <c r="AG20" s="142" t="e">
        <f>#REF!-#REF!</f>
        <v>#REF!</v>
      </c>
      <c r="AH20" s="142">
        <f t="shared" si="3"/>
        <v>0.82699999999999818</v>
      </c>
      <c r="AI20" s="143" t="e">
        <f t="shared" si="4"/>
        <v>#REF!</v>
      </c>
      <c r="AJ20" s="142" t="e">
        <f t="shared" si="5"/>
        <v>#REF!</v>
      </c>
      <c r="AK20" s="142" t="e">
        <f t="shared" si="6"/>
        <v>#REF!</v>
      </c>
      <c r="AL20" s="142" t="e">
        <f t="shared" si="12"/>
        <v>#REF!</v>
      </c>
      <c r="AM20" s="142" t="e">
        <f t="shared" si="7"/>
        <v>#REF!</v>
      </c>
      <c r="AN20" s="142" t="e">
        <f t="shared" si="7"/>
        <v>#REF!</v>
      </c>
      <c r="AO20" s="142" t="e">
        <f t="shared" si="7"/>
        <v>#REF!</v>
      </c>
      <c r="AP20" s="142" t="e">
        <f t="shared" si="7"/>
        <v>#REF!</v>
      </c>
      <c r="AQ20" s="142" t="e">
        <f t="shared" si="7"/>
        <v>#REF!</v>
      </c>
      <c r="AR20" s="142" t="e">
        <f t="shared" si="7"/>
        <v>#REF!</v>
      </c>
      <c r="AS20" s="142" t="e">
        <f t="shared" si="7"/>
        <v>#REF!</v>
      </c>
    </row>
    <row r="21" spans="2:45" s="142" customFormat="1" ht="15.75" customHeight="1">
      <c r="B21" s="135">
        <v>13</v>
      </c>
      <c r="C21" s="211">
        <f t="shared" si="8"/>
        <v>1043620</v>
      </c>
      <c r="D21" s="211"/>
      <c r="E21" s="136"/>
      <c r="F21" s="136" t="s">
        <v>132</v>
      </c>
      <c r="G21" s="135" t="s">
        <v>34</v>
      </c>
      <c r="H21" s="212">
        <v>80.277000000000001</v>
      </c>
      <c r="I21" s="212"/>
      <c r="J21" s="135"/>
      <c r="K21" s="135">
        <f t="shared" si="13"/>
        <v>8027.7</v>
      </c>
      <c r="L21" s="211">
        <f t="shared" si="1"/>
        <v>31308.6</v>
      </c>
      <c r="M21" s="211"/>
      <c r="N21" s="138">
        <f t="shared" si="9"/>
        <v>0</v>
      </c>
      <c r="O21" s="136"/>
      <c r="P21" s="137" t="s">
        <v>107</v>
      </c>
      <c r="Q21" s="145"/>
      <c r="R21" s="135">
        <v>80.637</v>
      </c>
      <c r="S21" s="213">
        <f t="shared" si="10"/>
        <v>0</v>
      </c>
      <c r="T21" s="213"/>
      <c r="U21" s="214">
        <f t="shared" si="14"/>
        <v>35.999999999999943</v>
      </c>
      <c r="V21" s="214"/>
      <c r="W21" s="140" t="s">
        <v>117</v>
      </c>
      <c r="X21" s="140" t="s">
        <v>104</v>
      </c>
      <c r="Y21" s="140" t="s">
        <v>44</v>
      </c>
      <c r="Z21" s="141" t="s">
        <v>117</v>
      </c>
      <c r="AA21" s="140" t="s">
        <v>44</v>
      </c>
      <c r="AB21" s="140" t="s">
        <v>44</v>
      </c>
      <c r="AC21" s="142" t="s">
        <v>45</v>
      </c>
      <c r="AE21" s="142">
        <f t="shared" si="2"/>
        <v>80.277000000000001</v>
      </c>
      <c r="AF21" s="142" t="e">
        <f t="shared" si="17"/>
        <v>#REF!</v>
      </c>
      <c r="AG21" s="142" t="e">
        <f>#REF!-#REF!</f>
        <v>#REF!</v>
      </c>
      <c r="AH21" s="142">
        <f t="shared" si="3"/>
        <v>0.35999999999999943</v>
      </c>
      <c r="AI21" s="143" t="e">
        <f t="shared" si="4"/>
        <v>#REF!</v>
      </c>
      <c r="AJ21" s="142" t="e">
        <f t="shared" si="5"/>
        <v>#REF!</v>
      </c>
      <c r="AK21" s="142" t="e">
        <f t="shared" si="6"/>
        <v>#REF!</v>
      </c>
      <c r="AL21" s="142" t="e">
        <f t="shared" si="12"/>
        <v>#REF!</v>
      </c>
      <c r="AM21" s="142" t="e">
        <f t="shared" si="7"/>
        <v>#REF!</v>
      </c>
      <c r="AN21" s="142" t="e">
        <f t="shared" si="7"/>
        <v>#REF!</v>
      </c>
      <c r="AO21" s="142" t="e">
        <f t="shared" si="7"/>
        <v>#REF!</v>
      </c>
      <c r="AP21" s="142" t="e">
        <f t="shared" si="7"/>
        <v>#REF!</v>
      </c>
      <c r="AQ21" s="142" t="e">
        <f t="shared" si="7"/>
        <v>#REF!</v>
      </c>
      <c r="AR21" s="142" t="e">
        <f t="shared" si="7"/>
        <v>#REF!</v>
      </c>
      <c r="AS21" s="142" t="e">
        <f t="shared" si="7"/>
        <v>#REF!</v>
      </c>
    </row>
    <row r="22" spans="2:45" s="142" customFormat="1" ht="15.75" customHeight="1">
      <c r="B22" s="135">
        <v>14</v>
      </c>
      <c r="C22" s="211">
        <f t="shared" si="8"/>
        <v>1043620</v>
      </c>
      <c r="D22" s="211"/>
      <c r="E22" s="136"/>
      <c r="F22" s="136" t="s">
        <v>133</v>
      </c>
      <c r="G22" s="135" t="s">
        <v>34</v>
      </c>
      <c r="H22" s="212">
        <v>80.325000000000003</v>
      </c>
      <c r="I22" s="212"/>
      <c r="J22" s="135"/>
      <c r="K22" s="135">
        <f t="shared" si="13"/>
        <v>8032.5</v>
      </c>
      <c r="L22" s="211">
        <f t="shared" si="1"/>
        <v>31308.6</v>
      </c>
      <c r="M22" s="211"/>
      <c r="N22" s="138">
        <f t="shared" si="9"/>
        <v>0</v>
      </c>
      <c r="O22" s="136"/>
      <c r="P22" s="137" t="s">
        <v>107</v>
      </c>
      <c r="Q22" s="145"/>
      <c r="R22" s="135">
        <v>80.513000000000005</v>
      </c>
      <c r="S22" s="213">
        <f t="shared" si="10"/>
        <v>0</v>
      </c>
      <c r="T22" s="213"/>
      <c r="U22" s="214">
        <f t="shared" si="14"/>
        <v>18.800000000000239</v>
      </c>
      <c r="V22" s="214"/>
      <c r="W22" s="140" t="s">
        <v>117</v>
      </c>
      <c r="X22" s="140" t="s">
        <v>134</v>
      </c>
      <c r="Y22" s="140" t="s">
        <v>44</v>
      </c>
      <c r="Z22" s="141" t="s">
        <v>44</v>
      </c>
      <c r="AA22" s="140" t="s">
        <v>44</v>
      </c>
      <c r="AB22" s="140" t="s">
        <v>44</v>
      </c>
      <c r="AC22" s="142" t="s">
        <v>45</v>
      </c>
      <c r="AE22" s="142">
        <f t="shared" si="2"/>
        <v>80.325000000000003</v>
      </c>
      <c r="AF22" s="142" t="e">
        <f t="shared" si="17"/>
        <v>#REF!</v>
      </c>
      <c r="AG22" s="142" t="e">
        <f>#REF!-#REF!</f>
        <v>#REF!</v>
      </c>
      <c r="AH22" s="142">
        <f t="shared" si="3"/>
        <v>0.18800000000000239</v>
      </c>
      <c r="AI22" s="143" t="e">
        <f t="shared" si="4"/>
        <v>#REF!</v>
      </c>
      <c r="AJ22" s="142" t="e">
        <f t="shared" si="5"/>
        <v>#REF!</v>
      </c>
      <c r="AK22" s="142" t="e">
        <f t="shared" si="6"/>
        <v>#REF!</v>
      </c>
      <c r="AL22" s="142" t="e">
        <f t="shared" si="12"/>
        <v>#REF!</v>
      </c>
      <c r="AM22" s="142" t="e">
        <f t="shared" si="7"/>
        <v>#REF!</v>
      </c>
      <c r="AN22" s="142" t="e">
        <f t="shared" si="7"/>
        <v>#REF!</v>
      </c>
      <c r="AO22" s="142" t="e">
        <f t="shared" si="7"/>
        <v>#REF!</v>
      </c>
      <c r="AP22" s="142" t="e">
        <f t="shared" si="7"/>
        <v>#REF!</v>
      </c>
      <c r="AQ22" s="142" t="e">
        <f t="shared" si="7"/>
        <v>#REF!</v>
      </c>
      <c r="AR22" s="142" t="e">
        <f t="shared" si="7"/>
        <v>#REF!</v>
      </c>
      <c r="AS22" s="142" t="e">
        <f t="shared" si="7"/>
        <v>#REF!</v>
      </c>
    </row>
    <row r="23" spans="2:45" s="142" customFormat="1" ht="15.75" customHeight="1">
      <c r="B23" s="135">
        <v>15</v>
      </c>
      <c r="C23" s="211">
        <f t="shared" si="8"/>
        <v>1043620</v>
      </c>
      <c r="D23" s="211"/>
      <c r="E23" s="136"/>
      <c r="F23" s="136" t="s">
        <v>135</v>
      </c>
      <c r="G23" s="135" t="s">
        <v>33</v>
      </c>
      <c r="H23" s="212">
        <v>80.936000000000007</v>
      </c>
      <c r="I23" s="212"/>
      <c r="J23" s="135"/>
      <c r="K23" s="135">
        <f t="shared" si="13"/>
        <v>8093.6</v>
      </c>
      <c r="L23" s="211">
        <f t="shared" si="1"/>
        <v>31308.6</v>
      </c>
      <c r="M23" s="211"/>
      <c r="N23" s="138">
        <f t="shared" si="9"/>
        <v>0</v>
      </c>
      <c r="O23" s="136"/>
      <c r="P23" s="137" t="s">
        <v>107</v>
      </c>
      <c r="Q23" s="145"/>
      <c r="R23" s="135">
        <v>80.736000000000004</v>
      </c>
      <c r="S23" s="213">
        <f t="shared" si="10"/>
        <v>0</v>
      </c>
      <c r="T23" s="213"/>
      <c r="U23" s="214">
        <f t="shared" si="14"/>
        <v>20.000000000000284</v>
      </c>
      <c r="V23" s="214"/>
      <c r="W23" s="140" t="s">
        <v>118</v>
      </c>
      <c r="X23" s="140" t="s">
        <v>118</v>
      </c>
      <c r="Y23" s="140" t="s">
        <v>118</v>
      </c>
      <c r="Z23" s="141" t="s">
        <v>118</v>
      </c>
      <c r="AA23" s="140" t="s">
        <v>117</v>
      </c>
      <c r="AB23" s="140" t="s">
        <v>118</v>
      </c>
      <c r="AC23" s="142" t="s">
        <v>44</v>
      </c>
      <c r="AE23" s="142">
        <f t="shared" si="2"/>
        <v>80.936000000000007</v>
      </c>
      <c r="AF23" s="142" t="e">
        <f t="shared" si="17"/>
        <v>#REF!</v>
      </c>
      <c r="AG23" s="142" t="e">
        <f>#REF!-#REF!</f>
        <v>#REF!</v>
      </c>
      <c r="AH23" s="142">
        <f t="shared" si="3"/>
        <v>0.20000000000000284</v>
      </c>
      <c r="AI23" s="143" t="e">
        <f t="shared" si="4"/>
        <v>#REF!</v>
      </c>
      <c r="AJ23" s="142" t="e">
        <f t="shared" si="5"/>
        <v>#REF!</v>
      </c>
      <c r="AK23" s="142" t="e">
        <f t="shared" si="6"/>
        <v>#REF!</v>
      </c>
      <c r="AL23" s="142" t="e">
        <f t="shared" si="12"/>
        <v>#REF!</v>
      </c>
      <c r="AM23" s="142" t="e">
        <f t="shared" si="7"/>
        <v>#REF!</v>
      </c>
      <c r="AN23" s="142" t="e">
        <f t="shared" si="7"/>
        <v>#REF!</v>
      </c>
      <c r="AO23" s="142" t="e">
        <f t="shared" si="7"/>
        <v>#REF!</v>
      </c>
      <c r="AP23" s="142" t="e">
        <f t="shared" si="7"/>
        <v>#REF!</v>
      </c>
      <c r="AQ23" s="142" t="e">
        <f t="shared" si="7"/>
        <v>#REF!</v>
      </c>
      <c r="AR23" s="142" t="e">
        <f t="shared" si="7"/>
        <v>#REF!</v>
      </c>
      <c r="AS23" s="142" t="e">
        <f t="shared" si="7"/>
        <v>#REF!</v>
      </c>
    </row>
    <row r="24" spans="2:45" s="142" customFormat="1" ht="15.75" customHeight="1">
      <c r="B24" s="135">
        <v>16</v>
      </c>
      <c r="C24" s="211">
        <f t="shared" si="8"/>
        <v>1043620</v>
      </c>
      <c r="D24" s="211"/>
      <c r="E24" s="136"/>
      <c r="F24" s="136" t="s">
        <v>136</v>
      </c>
      <c r="G24" s="135" t="s">
        <v>34</v>
      </c>
      <c r="H24" s="212">
        <v>79.263999999999996</v>
      </c>
      <c r="I24" s="212"/>
      <c r="J24" s="150"/>
      <c r="K24" s="135">
        <f t="shared" si="13"/>
        <v>7926.4</v>
      </c>
      <c r="L24" s="211">
        <f t="shared" si="1"/>
        <v>31308.6</v>
      </c>
      <c r="M24" s="211"/>
      <c r="N24" s="138">
        <f t="shared" si="9"/>
        <v>0</v>
      </c>
      <c r="O24" s="136"/>
      <c r="P24" s="137" t="s">
        <v>107</v>
      </c>
      <c r="Q24" s="145"/>
      <c r="R24" s="135">
        <v>78.462999999999994</v>
      </c>
      <c r="S24" s="213">
        <f t="shared" si="10"/>
        <v>0</v>
      </c>
      <c r="T24" s="213"/>
      <c r="U24" s="214">
        <f t="shared" si="14"/>
        <v>-80.100000000000193</v>
      </c>
      <c r="V24" s="214"/>
      <c r="W24" s="140" t="s">
        <v>137</v>
      </c>
      <c r="X24" s="140" t="s">
        <v>118</v>
      </c>
      <c r="Y24" s="140" t="s">
        <v>118</v>
      </c>
      <c r="Z24" s="141" t="s">
        <v>103</v>
      </c>
      <c r="AA24" s="140" t="s">
        <v>118</v>
      </c>
      <c r="AB24" s="140" t="s">
        <v>118</v>
      </c>
      <c r="AC24" s="142" t="s">
        <v>44</v>
      </c>
      <c r="AE24" s="142">
        <f t="shared" si="2"/>
        <v>79.263999999999996</v>
      </c>
      <c r="AF24" s="142" t="e">
        <f t="shared" si="17"/>
        <v>#REF!</v>
      </c>
      <c r="AG24" s="142" t="e">
        <f>#REF!-#REF!</f>
        <v>#REF!</v>
      </c>
      <c r="AH24" s="142">
        <f t="shared" si="3"/>
        <v>0.80100000000000193</v>
      </c>
      <c r="AI24" s="143" t="e">
        <f t="shared" si="4"/>
        <v>#REF!</v>
      </c>
      <c r="AJ24" s="142" t="e">
        <f t="shared" si="5"/>
        <v>#REF!</v>
      </c>
      <c r="AK24" s="142" t="e">
        <f t="shared" si="6"/>
        <v>#REF!</v>
      </c>
      <c r="AL24" s="142" t="e">
        <f t="shared" si="12"/>
        <v>#REF!</v>
      </c>
      <c r="AM24" s="142" t="e">
        <f t="shared" si="7"/>
        <v>#REF!</v>
      </c>
      <c r="AN24" s="142" t="e">
        <f t="shared" si="7"/>
        <v>#REF!</v>
      </c>
      <c r="AO24" s="142" t="e">
        <f t="shared" si="7"/>
        <v>#REF!</v>
      </c>
      <c r="AP24" s="142" t="e">
        <f t="shared" si="7"/>
        <v>#REF!</v>
      </c>
      <c r="AQ24" s="142" t="e">
        <f t="shared" si="7"/>
        <v>#REF!</v>
      </c>
      <c r="AR24" s="142" t="e">
        <f t="shared" si="7"/>
        <v>#REF!</v>
      </c>
      <c r="AS24" s="142" t="e">
        <f t="shared" si="7"/>
        <v>#REF!</v>
      </c>
    </row>
    <row r="25" spans="2:45" s="142" customFormat="1" ht="15.75" customHeight="1">
      <c r="B25" s="135">
        <v>17</v>
      </c>
      <c r="C25" s="211">
        <f t="shared" si="8"/>
        <v>1043620</v>
      </c>
      <c r="D25" s="211"/>
      <c r="E25" s="136"/>
      <c r="F25" s="136" t="s">
        <v>139</v>
      </c>
      <c r="G25" s="135" t="s">
        <v>34</v>
      </c>
      <c r="H25" s="212">
        <v>77.010999999999996</v>
      </c>
      <c r="I25" s="212"/>
      <c r="J25" s="135"/>
      <c r="K25" s="135">
        <f t="shared" si="13"/>
        <v>7701.0999999999995</v>
      </c>
      <c r="L25" s="211">
        <f t="shared" si="1"/>
        <v>31308.6</v>
      </c>
      <c r="M25" s="211"/>
      <c r="N25" s="138">
        <f t="shared" si="9"/>
        <v>0</v>
      </c>
      <c r="O25" s="136"/>
      <c r="P25" s="137" t="s">
        <v>107</v>
      </c>
      <c r="Q25" s="145"/>
      <c r="R25" s="135">
        <v>76.302999999999997</v>
      </c>
      <c r="S25" s="213">
        <f t="shared" si="10"/>
        <v>0</v>
      </c>
      <c r="T25" s="213"/>
      <c r="U25" s="214">
        <f t="shared" si="14"/>
        <v>-70.799999999999841</v>
      </c>
      <c r="V25" s="214"/>
      <c r="W25" s="140" t="s">
        <v>140</v>
      </c>
      <c r="X25" s="140" t="s">
        <v>118</v>
      </c>
      <c r="Y25" s="140" t="s">
        <v>118</v>
      </c>
      <c r="Z25" s="141" t="s">
        <v>96</v>
      </c>
      <c r="AA25" s="140" t="s">
        <v>154</v>
      </c>
      <c r="AB25" s="140" t="s">
        <v>118</v>
      </c>
      <c r="AC25" s="142" t="s">
        <v>44</v>
      </c>
      <c r="AE25" s="142">
        <f t="shared" si="2"/>
        <v>77.010999999999996</v>
      </c>
      <c r="AF25" s="142" t="e">
        <f>ABS(AE25/AG25)</f>
        <v>#REF!</v>
      </c>
      <c r="AG25" s="142" t="e">
        <f>#REF!-#REF!</f>
        <v>#REF!</v>
      </c>
      <c r="AH25" s="142">
        <f t="shared" si="3"/>
        <v>0.70799999999999841</v>
      </c>
      <c r="AI25" s="143" t="e">
        <f t="shared" si="4"/>
        <v>#REF!</v>
      </c>
      <c r="AJ25" s="142" t="e">
        <f t="shared" si="5"/>
        <v>#REF!</v>
      </c>
      <c r="AK25" s="142" t="e">
        <f t="shared" si="6"/>
        <v>#REF!</v>
      </c>
      <c r="AL25" s="142" t="e">
        <f t="shared" si="12"/>
        <v>#REF!</v>
      </c>
      <c r="AM25" s="142" t="e">
        <f t="shared" ref="AM25:AS40" si="18">IF($AF25&gt;=AM$8,$L25*AM$8,$S25*1)</f>
        <v>#REF!</v>
      </c>
      <c r="AN25" s="142" t="e">
        <f t="shared" si="18"/>
        <v>#REF!</v>
      </c>
      <c r="AO25" s="142" t="e">
        <f t="shared" si="18"/>
        <v>#REF!</v>
      </c>
      <c r="AP25" s="142" t="e">
        <f t="shared" si="18"/>
        <v>#REF!</v>
      </c>
      <c r="AQ25" s="142" t="e">
        <f t="shared" si="18"/>
        <v>#REF!</v>
      </c>
      <c r="AR25" s="142" t="e">
        <f t="shared" si="18"/>
        <v>#REF!</v>
      </c>
      <c r="AS25" s="142" t="e">
        <f t="shared" si="18"/>
        <v>#REF!</v>
      </c>
    </row>
    <row r="26" spans="2:45" ht="15.75" customHeight="1">
      <c r="B26" s="123">
        <v>18</v>
      </c>
      <c r="C26" s="195">
        <f t="shared" si="8"/>
        <v>1043620</v>
      </c>
      <c r="D26" s="195"/>
      <c r="E26" s="100"/>
      <c r="F26" s="100" t="s">
        <v>142</v>
      </c>
      <c r="G26" s="123" t="s">
        <v>34</v>
      </c>
      <c r="H26" s="197">
        <v>76.8</v>
      </c>
      <c r="I26" s="197"/>
      <c r="J26" s="121">
        <v>76.48</v>
      </c>
      <c r="K26" s="121">
        <f t="shared" si="13"/>
        <v>31.999999999999318</v>
      </c>
      <c r="L26" s="198">
        <f t="shared" si="1"/>
        <v>31308.6</v>
      </c>
      <c r="M26" s="198"/>
      <c r="N26" s="61">
        <f t="shared" si="9"/>
        <v>0.79</v>
      </c>
      <c r="O26" s="100"/>
      <c r="P26" s="25" t="s">
        <v>107</v>
      </c>
      <c r="Q26" s="55"/>
      <c r="R26" s="121">
        <v>77.28</v>
      </c>
      <c r="S26" s="209">
        <f t="shared" si="10"/>
        <v>46814</v>
      </c>
      <c r="T26" s="209"/>
      <c r="U26" s="201">
        <f t="shared" si="14"/>
        <v>48.000000000000398</v>
      </c>
      <c r="V26" s="201"/>
      <c r="W26" s="108" t="s">
        <v>118</v>
      </c>
      <c r="X26" s="108" t="s">
        <v>118</v>
      </c>
      <c r="Y26" s="108" t="s">
        <v>118</v>
      </c>
      <c r="Z26" s="1" t="s">
        <v>117</v>
      </c>
      <c r="AA26" s="108" t="s">
        <v>118</v>
      </c>
      <c r="AB26" s="108" t="s">
        <v>143</v>
      </c>
      <c r="AC26" s="63" t="s">
        <v>45</v>
      </c>
      <c r="AD26" s="63"/>
      <c r="AE26" s="122">
        <f t="shared" si="2"/>
        <v>76.8</v>
      </c>
      <c r="AF26" s="63" t="e">
        <f t="shared" ref="AF26:AF28" si="19">ABS(AE26/AG26)</f>
        <v>#REF!</v>
      </c>
      <c r="AG26" s="122" t="e">
        <f>#REF!-#REF!</f>
        <v>#REF!</v>
      </c>
      <c r="AH26" s="122">
        <f t="shared" si="3"/>
        <v>0.48000000000000398</v>
      </c>
      <c r="AI26" s="59" t="e">
        <f t="shared" si="4"/>
        <v>#REF!</v>
      </c>
      <c r="AJ26" s="63" t="e">
        <f t="shared" si="5"/>
        <v>#REF!</v>
      </c>
      <c r="AK26" s="63" t="e">
        <f t="shared" si="6"/>
        <v>#REF!</v>
      </c>
      <c r="AL26" s="63" t="e">
        <f t="shared" si="12"/>
        <v>#REF!</v>
      </c>
      <c r="AM26" s="63" t="e">
        <f t="shared" si="18"/>
        <v>#REF!</v>
      </c>
      <c r="AN26" s="63" t="e">
        <f t="shared" si="18"/>
        <v>#REF!</v>
      </c>
      <c r="AO26" s="63" t="e">
        <f t="shared" si="18"/>
        <v>#REF!</v>
      </c>
      <c r="AP26" s="63" t="e">
        <f t="shared" si="18"/>
        <v>#REF!</v>
      </c>
      <c r="AQ26" s="63" t="e">
        <f t="shared" si="18"/>
        <v>#REF!</v>
      </c>
      <c r="AR26" s="63" t="e">
        <f t="shared" si="18"/>
        <v>#REF!</v>
      </c>
      <c r="AS26" s="63" t="e">
        <f t="shared" si="18"/>
        <v>#REF!</v>
      </c>
    </row>
    <row r="27" spans="2:45" s="142" customFormat="1" ht="15.75" customHeight="1">
      <c r="B27" s="135">
        <v>19</v>
      </c>
      <c r="C27" s="211">
        <f t="shared" si="8"/>
        <v>1090434</v>
      </c>
      <c r="D27" s="211"/>
      <c r="E27" s="136"/>
      <c r="F27" s="136" t="s">
        <v>144</v>
      </c>
      <c r="G27" s="135" t="s">
        <v>33</v>
      </c>
      <c r="H27" s="212">
        <v>82.55</v>
      </c>
      <c r="I27" s="212"/>
      <c r="J27" s="135"/>
      <c r="K27" s="135">
        <f t="shared" si="13"/>
        <v>8255</v>
      </c>
      <c r="L27" s="211">
        <f t="shared" si="1"/>
        <v>32713.02</v>
      </c>
      <c r="M27" s="211"/>
      <c r="N27" s="138">
        <f t="shared" si="9"/>
        <v>0</v>
      </c>
      <c r="O27" s="136"/>
      <c r="P27" s="137" t="s">
        <v>107</v>
      </c>
      <c r="Q27" s="145"/>
      <c r="R27" s="135">
        <v>82.938000000000002</v>
      </c>
      <c r="S27" s="213">
        <f t="shared" si="10"/>
        <v>0</v>
      </c>
      <c r="T27" s="213"/>
      <c r="U27" s="214">
        <f t="shared" si="14"/>
        <v>-38.800000000000523</v>
      </c>
      <c r="V27" s="214"/>
      <c r="W27" s="140" t="s">
        <v>137</v>
      </c>
      <c r="X27" s="140" t="s">
        <v>117</v>
      </c>
      <c r="Y27" s="140" t="s">
        <v>118</v>
      </c>
      <c r="Z27" s="141" t="s">
        <v>118</v>
      </c>
      <c r="AA27" s="140" t="s">
        <v>118</v>
      </c>
      <c r="AB27" s="140" t="s">
        <v>118</v>
      </c>
      <c r="AC27" s="142" t="s">
        <v>46</v>
      </c>
      <c r="AE27" s="142">
        <f t="shared" si="2"/>
        <v>82.55</v>
      </c>
      <c r="AF27" s="142" t="e">
        <f t="shared" si="19"/>
        <v>#REF!</v>
      </c>
      <c r="AG27" s="142" t="e">
        <f>#REF!-#REF!</f>
        <v>#REF!</v>
      </c>
      <c r="AH27" s="142">
        <f t="shared" si="3"/>
        <v>0.38800000000000523</v>
      </c>
      <c r="AI27" s="143" t="e">
        <f t="shared" si="4"/>
        <v>#REF!</v>
      </c>
      <c r="AJ27" s="142" t="e">
        <f t="shared" si="5"/>
        <v>#REF!</v>
      </c>
      <c r="AK27" s="142" t="e">
        <f t="shared" si="6"/>
        <v>#REF!</v>
      </c>
      <c r="AL27" s="142" t="e">
        <f t="shared" si="12"/>
        <v>#REF!</v>
      </c>
      <c r="AM27" s="142" t="e">
        <f t="shared" si="18"/>
        <v>#REF!</v>
      </c>
      <c r="AN27" s="142" t="e">
        <f t="shared" si="18"/>
        <v>#REF!</v>
      </c>
      <c r="AO27" s="142" t="e">
        <f t="shared" si="18"/>
        <v>#REF!</v>
      </c>
      <c r="AP27" s="142" t="e">
        <f t="shared" si="18"/>
        <v>#REF!</v>
      </c>
      <c r="AQ27" s="142" t="e">
        <f t="shared" si="18"/>
        <v>#REF!</v>
      </c>
      <c r="AR27" s="142" t="e">
        <f t="shared" si="18"/>
        <v>#REF!</v>
      </c>
      <c r="AS27" s="142" t="e">
        <f t="shared" si="18"/>
        <v>#REF!</v>
      </c>
    </row>
    <row r="28" spans="2:45" s="142" customFormat="1" ht="15.75" customHeight="1">
      <c r="B28" s="135">
        <v>20</v>
      </c>
      <c r="C28" s="211">
        <f t="shared" si="8"/>
        <v>1090434</v>
      </c>
      <c r="D28" s="211"/>
      <c r="E28" s="136"/>
      <c r="F28" s="136" t="s">
        <v>145</v>
      </c>
      <c r="G28" s="135" t="s">
        <v>33</v>
      </c>
      <c r="H28" s="212">
        <v>79.102999999999994</v>
      </c>
      <c r="I28" s="212"/>
      <c r="J28" s="135"/>
      <c r="K28" s="135">
        <f t="shared" si="13"/>
        <v>7910.2999999999993</v>
      </c>
      <c r="L28" s="211">
        <f t="shared" si="1"/>
        <v>32713.02</v>
      </c>
      <c r="M28" s="211"/>
      <c r="N28" s="138">
        <f t="shared" si="9"/>
        <v>0</v>
      </c>
      <c r="O28" s="136"/>
      <c r="P28" s="137" t="s">
        <v>107</v>
      </c>
      <c r="Q28" s="145"/>
      <c r="R28" s="135">
        <v>78.683999999999997</v>
      </c>
      <c r="S28" s="213">
        <f>IF(P28="","",ROUNDDOWN((IF(G28="売",H28-R28,R28-H28))*N28*10000000/81,0))</f>
        <v>0</v>
      </c>
      <c r="T28" s="213"/>
      <c r="U28" s="214">
        <f t="shared" si="14"/>
        <v>41.899999999999693</v>
      </c>
      <c r="V28" s="214"/>
      <c r="W28" s="140" t="s">
        <v>118</v>
      </c>
      <c r="X28" s="140" t="s">
        <v>123</v>
      </c>
      <c r="Y28" s="140" t="s">
        <v>118</v>
      </c>
      <c r="Z28" s="141" t="s">
        <v>118</v>
      </c>
      <c r="AA28" s="140" t="s">
        <v>118</v>
      </c>
      <c r="AB28" s="140" t="s">
        <v>118</v>
      </c>
      <c r="AC28" s="142" t="s">
        <v>44</v>
      </c>
      <c r="AE28" s="142">
        <f t="shared" si="2"/>
        <v>79.102999999999994</v>
      </c>
      <c r="AF28" s="142" t="e">
        <f t="shared" si="19"/>
        <v>#REF!</v>
      </c>
      <c r="AG28" s="142" t="e">
        <f>#REF!-#REF!</f>
        <v>#REF!</v>
      </c>
      <c r="AH28" s="142">
        <f t="shared" si="3"/>
        <v>0.41899999999999693</v>
      </c>
      <c r="AI28" s="143" t="e">
        <f t="shared" si="4"/>
        <v>#REF!</v>
      </c>
      <c r="AJ28" s="142" t="e">
        <f t="shared" si="5"/>
        <v>#REF!</v>
      </c>
      <c r="AK28" s="142" t="e">
        <f t="shared" si="6"/>
        <v>#REF!</v>
      </c>
      <c r="AL28" s="142" t="e">
        <f t="shared" si="12"/>
        <v>#REF!</v>
      </c>
      <c r="AM28" s="142" t="e">
        <f t="shared" si="18"/>
        <v>#REF!</v>
      </c>
      <c r="AN28" s="142" t="e">
        <f t="shared" si="18"/>
        <v>#REF!</v>
      </c>
      <c r="AO28" s="142" t="e">
        <f t="shared" si="18"/>
        <v>#REF!</v>
      </c>
      <c r="AP28" s="142" t="e">
        <f t="shared" si="18"/>
        <v>#REF!</v>
      </c>
      <c r="AQ28" s="142" t="e">
        <f t="shared" si="18"/>
        <v>#REF!</v>
      </c>
      <c r="AR28" s="142" t="e">
        <f t="shared" si="18"/>
        <v>#REF!</v>
      </c>
      <c r="AS28" s="142" t="e">
        <f t="shared" si="18"/>
        <v>#REF!</v>
      </c>
    </row>
    <row r="29" spans="2:45" s="142" customFormat="1" ht="15.75" customHeight="1">
      <c r="B29" s="135">
        <v>21</v>
      </c>
      <c r="C29" s="211">
        <f t="shared" si="8"/>
        <v>1090434</v>
      </c>
      <c r="D29" s="211"/>
      <c r="E29" s="136"/>
      <c r="F29" s="136" t="s">
        <v>146</v>
      </c>
      <c r="G29" s="135" t="s">
        <v>34</v>
      </c>
      <c r="H29" s="212">
        <v>78.47</v>
      </c>
      <c r="I29" s="212"/>
      <c r="J29" s="135"/>
      <c r="K29" s="135">
        <f t="shared" si="13"/>
        <v>7847</v>
      </c>
      <c r="L29" s="211">
        <f t="shared" si="1"/>
        <v>32713.02</v>
      </c>
      <c r="M29" s="211"/>
      <c r="N29" s="138">
        <f t="shared" si="9"/>
        <v>0</v>
      </c>
      <c r="O29" s="136"/>
      <c r="P29" s="137" t="s">
        <v>107</v>
      </c>
      <c r="Q29" s="145"/>
      <c r="R29" s="135">
        <v>77.930000000000007</v>
      </c>
      <c r="S29" s="213">
        <f t="shared" si="10"/>
        <v>0</v>
      </c>
      <c r="T29" s="213"/>
      <c r="U29" s="214">
        <f t="shared" si="14"/>
        <v>-53.999999999999204</v>
      </c>
      <c r="V29" s="214"/>
      <c r="W29" s="140" t="s">
        <v>147</v>
      </c>
      <c r="X29" s="140" t="s">
        <v>122</v>
      </c>
      <c r="Y29" s="140" t="s">
        <v>122</v>
      </c>
      <c r="Z29" s="140" t="s">
        <v>122</v>
      </c>
      <c r="AA29" s="140" t="s">
        <v>122</v>
      </c>
      <c r="AB29" s="140" t="s">
        <v>122</v>
      </c>
      <c r="AC29" s="142" t="s">
        <v>46</v>
      </c>
      <c r="AE29" s="142">
        <f t="shared" si="2"/>
        <v>78.47</v>
      </c>
      <c r="AF29" s="142" t="e">
        <f>ABS(AE29/AG29)</f>
        <v>#REF!</v>
      </c>
      <c r="AG29" s="142" t="e">
        <f>#REF!-#REF!</f>
        <v>#REF!</v>
      </c>
      <c r="AH29" s="142">
        <f t="shared" si="3"/>
        <v>0.53999999999999204</v>
      </c>
      <c r="AI29" s="143" t="e">
        <f t="shared" si="4"/>
        <v>#REF!</v>
      </c>
      <c r="AJ29" s="142" t="e">
        <f t="shared" si="5"/>
        <v>#REF!</v>
      </c>
      <c r="AK29" s="142" t="e">
        <f t="shared" si="6"/>
        <v>#REF!</v>
      </c>
      <c r="AL29" s="142" t="e">
        <f t="shared" si="12"/>
        <v>#REF!</v>
      </c>
      <c r="AM29" s="142" t="e">
        <f t="shared" si="18"/>
        <v>#REF!</v>
      </c>
      <c r="AN29" s="142" t="e">
        <f t="shared" si="18"/>
        <v>#REF!</v>
      </c>
      <c r="AO29" s="142" t="e">
        <f t="shared" si="18"/>
        <v>#REF!</v>
      </c>
      <c r="AP29" s="142" t="e">
        <f t="shared" si="18"/>
        <v>#REF!</v>
      </c>
      <c r="AQ29" s="142" t="e">
        <f t="shared" si="18"/>
        <v>#REF!</v>
      </c>
      <c r="AR29" s="142" t="e">
        <f t="shared" si="18"/>
        <v>#REF!</v>
      </c>
      <c r="AS29" s="142" t="e">
        <f t="shared" si="18"/>
        <v>#REF!</v>
      </c>
    </row>
    <row r="30" spans="2:45" s="142" customFormat="1" ht="15.75" customHeight="1">
      <c r="B30" s="135">
        <v>22</v>
      </c>
      <c r="C30" s="211">
        <f t="shared" si="8"/>
        <v>1090434</v>
      </c>
      <c r="D30" s="211"/>
      <c r="E30" s="136"/>
      <c r="F30" s="136" t="s">
        <v>149</v>
      </c>
      <c r="G30" s="135" t="s">
        <v>33</v>
      </c>
      <c r="H30" s="212">
        <v>79.31</v>
      </c>
      <c r="I30" s="212"/>
      <c r="J30" s="135"/>
      <c r="K30" s="135">
        <f t="shared" si="13"/>
        <v>7931</v>
      </c>
      <c r="L30" s="211">
        <f t="shared" si="1"/>
        <v>32713.02</v>
      </c>
      <c r="M30" s="211"/>
      <c r="N30" s="138">
        <f t="shared" si="9"/>
        <v>0</v>
      </c>
      <c r="O30" s="136"/>
      <c r="P30" s="137" t="s">
        <v>107</v>
      </c>
      <c r="Q30" s="145"/>
      <c r="R30" s="135">
        <v>79.5</v>
      </c>
      <c r="S30" s="213">
        <f t="shared" si="10"/>
        <v>0</v>
      </c>
      <c r="T30" s="213"/>
      <c r="U30" s="214">
        <f t="shared" si="14"/>
        <v>-18.999999999999773</v>
      </c>
      <c r="V30" s="214"/>
      <c r="W30" s="140" t="s">
        <v>150</v>
      </c>
      <c r="X30" s="140" t="s">
        <v>151</v>
      </c>
      <c r="Y30" s="140" t="s">
        <v>127</v>
      </c>
      <c r="Z30" s="141" t="s">
        <v>122</v>
      </c>
      <c r="AA30" s="140" t="s">
        <v>127</v>
      </c>
      <c r="AB30" s="140" t="s">
        <v>127</v>
      </c>
      <c r="AC30" s="142" t="s">
        <v>44</v>
      </c>
      <c r="AE30" s="142">
        <f t="shared" si="2"/>
        <v>79.31</v>
      </c>
      <c r="AF30" s="142" t="e">
        <f t="shared" ref="AF30:AF59" si="20">ABS(AE30/AG30)</f>
        <v>#REF!</v>
      </c>
      <c r="AG30" s="142" t="e">
        <f>#REF!-#REF!</f>
        <v>#REF!</v>
      </c>
      <c r="AH30" s="142">
        <f t="shared" si="3"/>
        <v>0.18999999999999773</v>
      </c>
      <c r="AI30" s="143" t="e">
        <f t="shared" si="4"/>
        <v>#REF!</v>
      </c>
      <c r="AJ30" s="142" t="e">
        <f t="shared" si="5"/>
        <v>#REF!</v>
      </c>
      <c r="AK30" s="142" t="e">
        <f t="shared" si="6"/>
        <v>#REF!</v>
      </c>
      <c r="AL30" s="142" t="e">
        <f t="shared" si="12"/>
        <v>#REF!</v>
      </c>
      <c r="AM30" s="142" t="e">
        <f t="shared" si="18"/>
        <v>#REF!</v>
      </c>
      <c r="AN30" s="142" t="e">
        <f t="shared" si="18"/>
        <v>#REF!</v>
      </c>
      <c r="AO30" s="142" t="e">
        <f t="shared" si="18"/>
        <v>#REF!</v>
      </c>
      <c r="AP30" s="142" t="e">
        <f t="shared" si="18"/>
        <v>#REF!</v>
      </c>
      <c r="AQ30" s="142" t="e">
        <f t="shared" si="18"/>
        <v>#REF!</v>
      </c>
      <c r="AR30" s="142" t="e">
        <f t="shared" si="18"/>
        <v>#REF!</v>
      </c>
      <c r="AS30" s="142" t="e">
        <f t="shared" si="18"/>
        <v>#REF!</v>
      </c>
    </row>
    <row r="31" spans="2:45" ht="15.75" customHeight="1">
      <c r="B31" s="123">
        <v>23</v>
      </c>
      <c r="C31" s="195">
        <f t="shared" si="8"/>
        <v>1090434</v>
      </c>
      <c r="D31" s="195"/>
      <c r="E31" s="100"/>
      <c r="F31" s="100" t="s">
        <v>155</v>
      </c>
      <c r="G31" s="123" t="s">
        <v>34</v>
      </c>
      <c r="H31" s="197">
        <v>78.040000000000006</v>
      </c>
      <c r="I31" s="197"/>
      <c r="J31" s="121">
        <v>77.78</v>
      </c>
      <c r="K31" s="121">
        <f t="shared" si="13"/>
        <v>26.000000000000512</v>
      </c>
      <c r="L31" s="198">
        <f t="shared" si="1"/>
        <v>32713.02</v>
      </c>
      <c r="M31" s="198"/>
      <c r="N31" s="61">
        <f t="shared" si="9"/>
        <v>1.01</v>
      </c>
      <c r="O31" s="100"/>
      <c r="P31" s="25" t="s">
        <v>107</v>
      </c>
      <c r="Q31" s="55"/>
      <c r="R31" s="121">
        <v>78.536000000000001</v>
      </c>
      <c r="S31" s="209">
        <f t="shared" si="10"/>
        <v>61846</v>
      </c>
      <c r="T31" s="209"/>
      <c r="U31" s="201">
        <f t="shared" si="14"/>
        <v>49.599999999999511</v>
      </c>
      <c r="V31" s="201"/>
      <c r="W31" s="108" t="s">
        <v>127</v>
      </c>
      <c r="X31" s="108" t="s">
        <v>127</v>
      </c>
      <c r="Y31" s="108" t="s">
        <v>127</v>
      </c>
      <c r="Z31" s="1" t="s">
        <v>150</v>
      </c>
      <c r="AA31" s="108" t="s">
        <v>127</v>
      </c>
      <c r="AB31" s="108" t="s">
        <v>127</v>
      </c>
      <c r="AC31" s="63" t="s">
        <v>45</v>
      </c>
      <c r="AD31" s="63"/>
      <c r="AE31" s="122">
        <f t="shared" si="2"/>
        <v>78.040000000000006</v>
      </c>
      <c r="AF31" s="63" t="e">
        <f t="shared" si="20"/>
        <v>#REF!</v>
      </c>
      <c r="AG31" s="122" t="e">
        <f>#REF!-#REF!</f>
        <v>#REF!</v>
      </c>
      <c r="AH31" s="122">
        <f t="shared" si="3"/>
        <v>0.49599999999999511</v>
      </c>
      <c r="AI31" s="59" t="e">
        <f t="shared" si="4"/>
        <v>#REF!</v>
      </c>
      <c r="AJ31" s="63" t="e">
        <f t="shared" si="5"/>
        <v>#REF!</v>
      </c>
      <c r="AK31" s="63" t="e">
        <f t="shared" si="6"/>
        <v>#REF!</v>
      </c>
      <c r="AL31" s="63" t="e">
        <f t="shared" si="12"/>
        <v>#REF!</v>
      </c>
      <c r="AM31" s="63" t="e">
        <f t="shared" si="18"/>
        <v>#REF!</v>
      </c>
      <c r="AN31" s="63" t="e">
        <f t="shared" si="18"/>
        <v>#REF!</v>
      </c>
      <c r="AO31" s="63" t="e">
        <f t="shared" si="18"/>
        <v>#REF!</v>
      </c>
      <c r="AP31" s="63" t="e">
        <f t="shared" si="18"/>
        <v>#REF!</v>
      </c>
      <c r="AQ31" s="63" t="e">
        <f t="shared" si="18"/>
        <v>#REF!</v>
      </c>
      <c r="AR31" s="63" t="e">
        <f t="shared" si="18"/>
        <v>#REF!</v>
      </c>
      <c r="AS31" s="63" t="e">
        <f t="shared" si="18"/>
        <v>#REF!</v>
      </c>
    </row>
    <row r="32" spans="2:45" ht="15.75" customHeight="1">
      <c r="B32" s="123">
        <v>24</v>
      </c>
      <c r="C32" s="195">
        <f t="shared" si="8"/>
        <v>1152280</v>
      </c>
      <c r="D32" s="195"/>
      <c r="E32" s="100"/>
      <c r="F32" s="100" t="s">
        <v>156</v>
      </c>
      <c r="G32" s="123" t="s">
        <v>33</v>
      </c>
      <c r="H32" s="197">
        <v>79.489999999999995</v>
      </c>
      <c r="I32" s="197"/>
      <c r="J32" s="121">
        <v>79.760000000000005</v>
      </c>
      <c r="K32" s="121">
        <f t="shared" si="13"/>
        <v>27.000000000001023</v>
      </c>
      <c r="L32" s="198">
        <f t="shared" si="1"/>
        <v>34568.400000000001</v>
      </c>
      <c r="M32" s="198"/>
      <c r="N32" s="61">
        <f t="shared" si="9"/>
        <v>1.03</v>
      </c>
      <c r="O32" s="100"/>
      <c r="P32" s="25" t="s">
        <v>106</v>
      </c>
      <c r="Q32" s="55"/>
      <c r="R32" s="121">
        <v>79.760000000000005</v>
      </c>
      <c r="S32" s="209">
        <f t="shared" si="10"/>
        <v>-34333</v>
      </c>
      <c r="T32" s="209"/>
      <c r="U32" s="201">
        <f t="shared" si="14"/>
        <v>-27.000000000001023</v>
      </c>
      <c r="V32" s="201"/>
      <c r="W32" s="108" t="s">
        <v>127</v>
      </c>
      <c r="X32" s="108" t="s">
        <v>150</v>
      </c>
      <c r="Y32" s="108" t="s">
        <v>127</v>
      </c>
      <c r="Z32" s="1" t="s">
        <v>150</v>
      </c>
      <c r="AA32" s="108" t="s">
        <v>127</v>
      </c>
      <c r="AB32" s="108" t="s">
        <v>127</v>
      </c>
      <c r="AC32" s="63" t="s">
        <v>45</v>
      </c>
      <c r="AD32" s="63"/>
      <c r="AE32" s="122">
        <f t="shared" si="2"/>
        <v>79.489999999999995</v>
      </c>
      <c r="AF32" s="63" t="e">
        <f t="shared" si="20"/>
        <v>#REF!</v>
      </c>
      <c r="AG32" s="122" t="e">
        <f>#REF!-#REF!</f>
        <v>#REF!</v>
      </c>
      <c r="AH32" s="122">
        <f t="shared" si="3"/>
        <v>0.27000000000001023</v>
      </c>
      <c r="AI32" s="59" t="str">
        <f t="shared" si="4"/>
        <v>-</v>
      </c>
      <c r="AJ32" s="63" t="e">
        <f t="shared" si="5"/>
        <v>#REF!</v>
      </c>
      <c r="AK32" s="63" t="e">
        <f t="shared" si="6"/>
        <v>#REF!</v>
      </c>
      <c r="AL32" s="63" t="e">
        <f t="shared" si="12"/>
        <v>#REF!</v>
      </c>
      <c r="AM32" s="63" t="e">
        <f t="shared" si="18"/>
        <v>#REF!</v>
      </c>
      <c r="AN32" s="63" t="e">
        <f t="shared" si="18"/>
        <v>#REF!</v>
      </c>
      <c r="AO32" s="63" t="e">
        <f t="shared" si="18"/>
        <v>#REF!</v>
      </c>
      <c r="AP32" s="63" t="e">
        <f t="shared" si="18"/>
        <v>#REF!</v>
      </c>
      <c r="AQ32" s="63" t="e">
        <f t="shared" si="18"/>
        <v>#REF!</v>
      </c>
      <c r="AR32" s="63" t="e">
        <f t="shared" si="18"/>
        <v>#REF!</v>
      </c>
      <c r="AS32" s="63" t="e">
        <f t="shared" si="18"/>
        <v>#REF!</v>
      </c>
    </row>
    <row r="33" spans="2:45" s="142" customFormat="1" ht="15.75" customHeight="1">
      <c r="B33" s="135">
        <v>25</v>
      </c>
      <c r="C33" s="211">
        <f t="shared" si="8"/>
        <v>1117947</v>
      </c>
      <c r="D33" s="211"/>
      <c r="E33" s="136"/>
      <c r="F33" s="136" t="s">
        <v>157</v>
      </c>
      <c r="G33" s="135" t="s">
        <v>33</v>
      </c>
      <c r="H33" s="212">
        <v>80.349999999999994</v>
      </c>
      <c r="I33" s="212"/>
      <c r="J33" s="135"/>
      <c r="K33" s="135">
        <f t="shared" si="13"/>
        <v>8034.9999999999991</v>
      </c>
      <c r="L33" s="211">
        <f t="shared" si="1"/>
        <v>33538.409999999996</v>
      </c>
      <c r="M33" s="211"/>
      <c r="N33" s="138">
        <f t="shared" si="9"/>
        <v>0</v>
      </c>
      <c r="O33" s="136"/>
      <c r="P33" s="137" t="s">
        <v>106</v>
      </c>
      <c r="Q33" s="145"/>
      <c r="R33" s="135">
        <v>80.146000000000001</v>
      </c>
      <c r="S33" s="213">
        <f t="shared" si="10"/>
        <v>0</v>
      </c>
      <c r="T33" s="213"/>
      <c r="U33" s="214">
        <f t="shared" si="14"/>
        <v>20.399999999999352</v>
      </c>
      <c r="V33" s="214"/>
      <c r="W33" s="140" t="s">
        <v>158</v>
      </c>
      <c r="X33" s="140" t="s">
        <v>159</v>
      </c>
      <c r="Y33" s="140" t="s">
        <v>159</v>
      </c>
      <c r="Z33" s="141" t="s">
        <v>159</v>
      </c>
      <c r="AA33" s="140" t="s">
        <v>159</v>
      </c>
      <c r="AB33" s="140" t="s">
        <v>159</v>
      </c>
      <c r="AC33" s="142" t="s">
        <v>44</v>
      </c>
      <c r="AE33" s="142">
        <f t="shared" si="2"/>
        <v>80.349999999999994</v>
      </c>
      <c r="AF33" s="142" t="e">
        <f t="shared" si="20"/>
        <v>#REF!</v>
      </c>
      <c r="AG33" s="142" t="e">
        <f>#REF!-#REF!</f>
        <v>#REF!</v>
      </c>
      <c r="AH33" s="142">
        <f t="shared" si="3"/>
        <v>0.20399999999999352</v>
      </c>
      <c r="AI33" s="143" t="e">
        <f t="shared" si="4"/>
        <v>#REF!</v>
      </c>
      <c r="AJ33" s="142" t="e">
        <f t="shared" si="5"/>
        <v>#REF!</v>
      </c>
      <c r="AK33" s="142" t="e">
        <f t="shared" si="6"/>
        <v>#REF!</v>
      </c>
      <c r="AL33" s="142" t="e">
        <f t="shared" si="12"/>
        <v>#REF!</v>
      </c>
      <c r="AM33" s="142" t="e">
        <f t="shared" si="18"/>
        <v>#REF!</v>
      </c>
      <c r="AN33" s="142" t="e">
        <f t="shared" si="18"/>
        <v>#REF!</v>
      </c>
      <c r="AO33" s="142" t="e">
        <f t="shared" si="18"/>
        <v>#REF!</v>
      </c>
      <c r="AP33" s="142" t="e">
        <f t="shared" si="18"/>
        <v>#REF!</v>
      </c>
      <c r="AQ33" s="142" t="e">
        <f t="shared" si="18"/>
        <v>#REF!</v>
      </c>
      <c r="AR33" s="142" t="e">
        <f t="shared" si="18"/>
        <v>#REF!</v>
      </c>
      <c r="AS33" s="142" t="e">
        <f t="shared" si="18"/>
        <v>#REF!</v>
      </c>
    </row>
    <row r="34" spans="2:45" s="142" customFormat="1" ht="15.75" customHeight="1">
      <c r="B34" s="135">
        <v>26</v>
      </c>
      <c r="C34" s="211">
        <f t="shared" si="8"/>
        <v>1117947</v>
      </c>
      <c r="D34" s="211"/>
      <c r="E34" s="136"/>
      <c r="F34" s="136" t="s">
        <v>160</v>
      </c>
      <c r="G34" s="135" t="s">
        <v>34</v>
      </c>
      <c r="H34" s="212">
        <v>79.489999999999995</v>
      </c>
      <c r="I34" s="212"/>
      <c r="J34" s="135"/>
      <c r="K34" s="135">
        <f t="shared" si="13"/>
        <v>7948.9999999999991</v>
      </c>
      <c r="L34" s="211">
        <f t="shared" si="1"/>
        <v>33538.409999999996</v>
      </c>
      <c r="M34" s="211"/>
      <c r="N34" s="138">
        <f t="shared" si="9"/>
        <v>0</v>
      </c>
      <c r="O34" s="136"/>
      <c r="P34" s="137" t="s">
        <v>106</v>
      </c>
      <c r="Q34" s="145"/>
      <c r="R34" s="135">
        <v>79.884</v>
      </c>
      <c r="S34" s="213">
        <f t="shared" si="10"/>
        <v>0</v>
      </c>
      <c r="T34" s="213"/>
      <c r="U34" s="214">
        <f t="shared" si="14"/>
        <v>39.400000000000546</v>
      </c>
      <c r="V34" s="214"/>
      <c r="W34" s="140" t="s">
        <v>158</v>
      </c>
      <c r="X34" s="140" t="s">
        <v>159</v>
      </c>
      <c r="Y34" s="140" t="s">
        <v>159</v>
      </c>
      <c r="Z34" s="141" t="s">
        <v>159</v>
      </c>
      <c r="AA34" s="140" t="s">
        <v>159</v>
      </c>
      <c r="AB34" s="140" t="s">
        <v>161</v>
      </c>
      <c r="AC34" s="142" t="s">
        <v>44</v>
      </c>
      <c r="AE34" s="142">
        <f t="shared" si="2"/>
        <v>79.489999999999995</v>
      </c>
      <c r="AF34" s="142" t="e">
        <f t="shared" si="20"/>
        <v>#REF!</v>
      </c>
      <c r="AG34" s="142" t="e">
        <f>#REF!-#REF!</f>
        <v>#REF!</v>
      </c>
      <c r="AH34" s="142">
        <f t="shared" si="3"/>
        <v>0.39400000000000546</v>
      </c>
      <c r="AI34" s="143" t="e">
        <f t="shared" si="4"/>
        <v>#REF!</v>
      </c>
      <c r="AJ34" s="142" t="e">
        <f t="shared" si="5"/>
        <v>#REF!</v>
      </c>
      <c r="AK34" s="142" t="e">
        <f t="shared" si="6"/>
        <v>#REF!</v>
      </c>
      <c r="AL34" s="142" t="e">
        <f t="shared" si="12"/>
        <v>#REF!</v>
      </c>
      <c r="AM34" s="142" t="e">
        <f t="shared" si="18"/>
        <v>#REF!</v>
      </c>
      <c r="AN34" s="142" t="e">
        <f t="shared" si="18"/>
        <v>#REF!</v>
      </c>
      <c r="AO34" s="142" t="e">
        <f t="shared" si="18"/>
        <v>#REF!</v>
      </c>
      <c r="AP34" s="142" t="e">
        <f t="shared" si="18"/>
        <v>#REF!</v>
      </c>
      <c r="AQ34" s="142" t="e">
        <f t="shared" si="18"/>
        <v>#REF!</v>
      </c>
      <c r="AR34" s="142" t="e">
        <f t="shared" si="18"/>
        <v>#REF!</v>
      </c>
      <c r="AS34" s="142" t="e">
        <f t="shared" si="18"/>
        <v>#REF!</v>
      </c>
    </row>
    <row r="35" spans="2:45" s="142" customFormat="1" ht="15.75" customHeight="1">
      <c r="B35" s="135">
        <v>27</v>
      </c>
      <c r="C35" s="211">
        <f t="shared" si="8"/>
        <v>1117947</v>
      </c>
      <c r="D35" s="211"/>
      <c r="E35" s="136" t="s">
        <v>163</v>
      </c>
      <c r="F35" s="136" t="s">
        <v>162</v>
      </c>
      <c r="G35" s="135" t="s">
        <v>33</v>
      </c>
      <c r="H35" s="212">
        <v>81.91</v>
      </c>
      <c r="I35" s="212"/>
      <c r="J35" s="135"/>
      <c r="K35" s="135">
        <f t="shared" si="13"/>
        <v>8191</v>
      </c>
      <c r="L35" s="211">
        <f t="shared" si="1"/>
        <v>33538.409999999996</v>
      </c>
      <c r="M35" s="211"/>
      <c r="N35" s="138">
        <f t="shared" si="9"/>
        <v>0</v>
      </c>
      <c r="O35" s="136"/>
      <c r="P35" s="137" t="s">
        <v>106</v>
      </c>
      <c r="Q35" s="145"/>
      <c r="R35" s="135">
        <v>82.84</v>
      </c>
      <c r="S35" s="219">
        <f t="shared" si="10"/>
        <v>0</v>
      </c>
      <c r="T35" s="220"/>
      <c r="U35" s="214">
        <f t="shared" si="14"/>
        <v>-93.000000000000682</v>
      </c>
      <c r="V35" s="214"/>
      <c r="W35" s="140" t="s">
        <v>159</v>
      </c>
      <c r="X35" s="140" t="s">
        <v>159</v>
      </c>
      <c r="Y35" s="140" t="s">
        <v>159</v>
      </c>
      <c r="Z35" s="141" t="s">
        <v>159</v>
      </c>
      <c r="AA35" s="140" t="s">
        <v>159</v>
      </c>
      <c r="AB35" s="140" t="s">
        <v>159</v>
      </c>
      <c r="AC35" s="142" t="s">
        <v>46</v>
      </c>
      <c r="AE35" s="142">
        <f t="shared" si="2"/>
        <v>81.91</v>
      </c>
      <c r="AF35" s="142" t="e">
        <f t="shared" si="20"/>
        <v>#REF!</v>
      </c>
      <c r="AG35" s="142" t="e">
        <f>#REF!-#REF!</f>
        <v>#REF!</v>
      </c>
      <c r="AH35" s="142">
        <f t="shared" si="3"/>
        <v>0.93000000000000682</v>
      </c>
      <c r="AI35" s="143" t="e">
        <f t="shared" si="4"/>
        <v>#REF!</v>
      </c>
      <c r="AJ35" s="142" t="e">
        <f t="shared" si="5"/>
        <v>#REF!</v>
      </c>
      <c r="AK35" s="142" t="e">
        <f t="shared" si="6"/>
        <v>#REF!</v>
      </c>
      <c r="AL35" s="142" t="e">
        <f t="shared" si="12"/>
        <v>#REF!</v>
      </c>
      <c r="AM35" s="142" t="e">
        <f t="shared" si="18"/>
        <v>#REF!</v>
      </c>
      <c r="AN35" s="142" t="e">
        <f t="shared" si="18"/>
        <v>#REF!</v>
      </c>
      <c r="AO35" s="142" t="e">
        <f t="shared" si="18"/>
        <v>#REF!</v>
      </c>
      <c r="AP35" s="142" t="e">
        <f t="shared" si="18"/>
        <v>#REF!</v>
      </c>
      <c r="AQ35" s="142" t="e">
        <f t="shared" si="18"/>
        <v>#REF!</v>
      </c>
      <c r="AR35" s="142" t="e">
        <f t="shared" si="18"/>
        <v>#REF!</v>
      </c>
      <c r="AS35" s="142" t="e">
        <f t="shared" si="18"/>
        <v>#REF!</v>
      </c>
    </row>
    <row r="36" spans="2:45" s="142" customFormat="1" ht="15.75" customHeight="1">
      <c r="B36" s="135">
        <v>28</v>
      </c>
      <c r="C36" s="215">
        <f t="shared" si="8"/>
        <v>1117947</v>
      </c>
      <c r="D36" s="216"/>
      <c r="E36" s="136" t="s">
        <v>164</v>
      </c>
      <c r="F36" s="136" t="s">
        <v>165</v>
      </c>
      <c r="G36" s="135" t="s">
        <v>33</v>
      </c>
      <c r="H36" s="217">
        <v>95.447999999999993</v>
      </c>
      <c r="I36" s="218"/>
      <c r="J36" s="135"/>
      <c r="K36" s="135">
        <f>ABS((J36-H36)*100)</f>
        <v>9544.7999999999993</v>
      </c>
      <c r="L36" s="215">
        <f t="shared" si="1"/>
        <v>33538.409999999996</v>
      </c>
      <c r="M36" s="216"/>
      <c r="N36" s="138">
        <f>IF(K36="","",ROUNDDOWN(L36/(K36/81)/100000,2))</f>
        <v>0</v>
      </c>
      <c r="O36" s="136"/>
      <c r="P36" s="137" t="s">
        <v>106</v>
      </c>
      <c r="Q36" s="145"/>
      <c r="R36" s="135">
        <v>96.671999999999997</v>
      </c>
      <c r="S36" s="219">
        <f t="shared" si="10"/>
        <v>0</v>
      </c>
      <c r="T36" s="220"/>
      <c r="U36" s="221">
        <f t="shared" si="14"/>
        <v>-122.40000000000038</v>
      </c>
      <c r="V36" s="222"/>
      <c r="W36" s="140" t="s">
        <v>159</v>
      </c>
      <c r="X36" s="140" t="s">
        <v>158</v>
      </c>
      <c r="Y36" s="140" t="s">
        <v>159</v>
      </c>
      <c r="Z36" s="141" t="s">
        <v>159</v>
      </c>
      <c r="AA36" s="140" t="s">
        <v>159</v>
      </c>
      <c r="AB36" s="140" t="s">
        <v>166</v>
      </c>
      <c r="AC36" s="142" t="s">
        <v>44</v>
      </c>
      <c r="AE36" s="142">
        <f t="shared" si="2"/>
        <v>95.447999999999993</v>
      </c>
      <c r="AF36" s="142" t="e">
        <f t="shared" si="20"/>
        <v>#REF!</v>
      </c>
      <c r="AG36" s="142" t="e">
        <f>#REF!-#REF!</f>
        <v>#REF!</v>
      </c>
      <c r="AH36" s="142">
        <f t="shared" si="3"/>
        <v>1.2240000000000038</v>
      </c>
      <c r="AI36" s="143" t="e">
        <f t="shared" si="4"/>
        <v>#REF!</v>
      </c>
      <c r="AJ36" s="142" t="e">
        <f t="shared" si="5"/>
        <v>#REF!</v>
      </c>
      <c r="AK36" s="142" t="e">
        <f t="shared" si="6"/>
        <v>#REF!</v>
      </c>
      <c r="AL36" s="142" t="e">
        <f t="shared" si="12"/>
        <v>#REF!</v>
      </c>
      <c r="AM36" s="142" t="e">
        <f t="shared" si="18"/>
        <v>#REF!</v>
      </c>
      <c r="AN36" s="142" t="e">
        <f t="shared" si="18"/>
        <v>#REF!</v>
      </c>
      <c r="AO36" s="142" t="e">
        <f t="shared" si="18"/>
        <v>#REF!</v>
      </c>
      <c r="AP36" s="142" t="e">
        <f t="shared" si="18"/>
        <v>#REF!</v>
      </c>
      <c r="AQ36" s="142" t="e">
        <f t="shared" si="18"/>
        <v>#REF!</v>
      </c>
      <c r="AR36" s="142" t="e">
        <f t="shared" si="18"/>
        <v>#REF!</v>
      </c>
      <c r="AS36" s="142" t="e">
        <f t="shared" si="18"/>
        <v>#REF!</v>
      </c>
    </row>
    <row r="37" spans="2:45" ht="15.75" customHeight="1">
      <c r="B37" s="123">
        <v>29</v>
      </c>
      <c r="C37" s="196">
        <f t="shared" si="8"/>
        <v>1117947</v>
      </c>
      <c r="D37" s="210"/>
      <c r="E37" s="100" t="s">
        <v>164</v>
      </c>
      <c r="F37" s="100" t="s">
        <v>167</v>
      </c>
      <c r="G37" s="123" t="s">
        <v>33</v>
      </c>
      <c r="H37" s="203">
        <v>99.784000000000006</v>
      </c>
      <c r="I37" s="204"/>
      <c r="J37" s="115">
        <v>101.214</v>
      </c>
      <c r="K37" s="121">
        <f>ABS((J37-H37)*100)</f>
        <v>142.99999999999926</v>
      </c>
      <c r="L37" s="205">
        <f t="shared" si="1"/>
        <v>33538.409999999996</v>
      </c>
      <c r="M37" s="206"/>
      <c r="N37" s="61">
        <f>IF(K37="","",ROUNDDOWN(L37/(K37/81)/100000,2))</f>
        <v>0.18</v>
      </c>
      <c r="O37" s="100"/>
      <c r="P37" s="25" t="s">
        <v>106</v>
      </c>
      <c r="Q37" s="55"/>
      <c r="R37" s="121">
        <v>98.703999999999994</v>
      </c>
      <c r="S37" s="199">
        <f t="shared" si="10"/>
        <v>24000</v>
      </c>
      <c r="T37" s="200"/>
      <c r="U37" s="207">
        <f t="shared" si="14"/>
        <v>108.00000000000125</v>
      </c>
      <c r="V37" s="208"/>
      <c r="W37" s="108" t="s">
        <v>159</v>
      </c>
      <c r="X37" s="108" t="s">
        <v>159</v>
      </c>
      <c r="Y37" s="108" t="s">
        <v>159</v>
      </c>
      <c r="Z37" s="1" t="s">
        <v>158</v>
      </c>
      <c r="AA37" s="108" t="s">
        <v>159</v>
      </c>
      <c r="AB37" s="108" t="s">
        <v>159</v>
      </c>
      <c r="AC37" s="63" t="s">
        <v>45</v>
      </c>
      <c r="AD37" s="63"/>
      <c r="AE37" s="122">
        <f t="shared" si="2"/>
        <v>99.784000000000006</v>
      </c>
      <c r="AF37" s="63" t="e">
        <f t="shared" si="20"/>
        <v>#REF!</v>
      </c>
      <c r="AG37" s="122" t="e">
        <f>#REF!-#REF!</f>
        <v>#REF!</v>
      </c>
      <c r="AH37" s="122">
        <f t="shared" si="3"/>
        <v>1.0800000000000125</v>
      </c>
      <c r="AI37" s="59" t="e">
        <f t="shared" si="4"/>
        <v>#REF!</v>
      </c>
      <c r="AJ37" s="63" t="e">
        <f t="shared" si="5"/>
        <v>#REF!</v>
      </c>
      <c r="AK37" s="63" t="e">
        <f t="shared" si="6"/>
        <v>#REF!</v>
      </c>
      <c r="AL37" s="63" t="e">
        <f t="shared" si="12"/>
        <v>#REF!</v>
      </c>
      <c r="AM37" s="63" t="e">
        <f t="shared" si="18"/>
        <v>#REF!</v>
      </c>
      <c r="AN37" s="63" t="e">
        <f t="shared" si="18"/>
        <v>#REF!</v>
      </c>
      <c r="AO37" s="63" t="e">
        <f t="shared" si="18"/>
        <v>#REF!</v>
      </c>
      <c r="AP37" s="63" t="e">
        <f t="shared" si="18"/>
        <v>#REF!</v>
      </c>
      <c r="AQ37" s="63" t="e">
        <f t="shared" si="18"/>
        <v>#REF!</v>
      </c>
      <c r="AR37" s="63" t="e">
        <f t="shared" si="18"/>
        <v>#REF!</v>
      </c>
      <c r="AS37" s="63" t="e">
        <f t="shared" si="18"/>
        <v>#REF!</v>
      </c>
    </row>
    <row r="38" spans="2:45" s="142" customFormat="1" ht="15.75" customHeight="1">
      <c r="B38" s="135">
        <v>30</v>
      </c>
      <c r="C38" s="211">
        <f t="shared" si="8"/>
        <v>1141947</v>
      </c>
      <c r="D38" s="211"/>
      <c r="E38" s="136" t="s">
        <v>164</v>
      </c>
      <c r="F38" s="136" t="s">
        <v>168</v>
      </c>
      <c r="G38" s="135" t="s">
        <v>34</v>
      </c>
      <c r="H38" s="212">
        <v>98.462000000000003</v>
      </c>
      <c r="I38" s="212"/>
      <c r="J38" s="135"/>
      <c r="K38" s="135">
        <f t="shared" si="13"/>
        <v>9846.2000000000007</v>
      </c>
      <c r="L38" s="211">
        <f t="shared" si="1"/>
        <v>34258.409999999996</v>
      </c>
      <c r="M38" s="211"/>
      <c r="N38" s="138">
        <f t="shared" si="9"/>
        <v>0</v>
      </c>
      <c r="O38" s="136"/>
      <c r="P38" s="137" t="s">
        <v>106</v>
      </c>
      <c r="Q38" s="145"/>
      <c r="R38" s="135">
        <v>98.975999999999999</v>
      </c>
      <c r="S38" s="213">
        <f>IF(P38="","",ROUNDDOWN((IF(G38="売",H38-R38,R38-H38))*N38*10000000/81,0))</f>
        <v>0</v>
      </c>
      <c r="T38" s="213"/>
      <c r="U38" s="214">
        <f>IF(P38="","",IF(S38&lt;0,K38*(-1),IF(G38="買",(R38-H38)*100,(H38-R38)*100)))</f>
        <v>51.399999999999579</v>
      </c>
      <c r="V38" s="214"/>
      <c r="W38" s="140" t="s">
        <v>159</v>
      </c>
      <c r="X38" s="140" t="s">
        <v>158</v>
      </c>
      <c r="Y38" s="140" t="s">
        <v>159</v>
      </c>
      <c r="Z38" s="141" t="s">
        <v>159</v>
      </c>
      <c r="AA38" s="140" t="s">
        <v>159</v>
      </c>
      <c r="AB38" s="140" t="s">
        <v>159</v>
      </c>
      <c r="AC38" s="142" t="s">
        <v>44</v>
      </c>
      <c r="AE38" s="142">
        <f t="shared" si="2"/>
        <v>98.462000000000003</v>
      </c>
      <c r="AF38" s="142" t="e">
        <f t="shared" si="20"/>
        <v>#REF!</v>
      </c>
      <c r="AG38" s="142" t="e">
        <f>#REF!-#REF!</f>
        <v>#REF!</v>
      </c>
      <c r="AH38" s="142">
        <f t="shared" si="3"/>
        <v>0.51399999999999579</v>
      </c>
      <c r="AI38" s="143" t="e">
        <f t="shared" si="4"/>
        <v>#REF!</v>
      </c>
      <c r="AJ38" s="142" t="e">
        <f t="shared" si="5"/>
        <v>#REF!</v>
      </c>
      <c r="AK38" s="142" t="e">
        <f t="shared" si="6"/>
        <v>#REF!</v>
      </c>
      <c r="AL38" s="142" t="e">
        <f t="shared" si="12"/>
        <v>#REF!</v>
      </c>
      <c r="AM38" s="142" t="e">
        <f t="shared" si="18"/>
        <v>#REF!</v>
      </c>
      <c r="AN38" s="142" t="e">
        <f t="shared" si="18"/>
        <v>#REF!</v>
      </c>
      <c r="AO38" s="142" t="e">
        <f t="shared" si="18"/>
        <v>#REF!</v>
      </c>
      <c r="AP38" s="142" t="e">
        <f t="shared" si="18"/>
        <v>#REF!</v>
      </c>
      <c r="AQ38" s="142" t="e">
        <f t="shared" si="18"/>
        <v>#REF!</v>
      </c>
      <c r="AR38" s="142" t="e">
        <f t="shared" si="18"/>
        <v>#REF!</v>
      </c>
      <c r="AS38" s="142" t="e">
        <f t="shared" si="18"/>
        <v>#REF!</v>
      </c>
    </row>
    <row r="39" spans="2:45" s="142" customFormat="1" ht="15.75" customHeight="1">
      <c r="B39" s="135">
        <v>31</v>
      </c>
      <c r="C39" s="211">
        <f t="shared" si="8"/>
        <v>1141947</v>
      </c>
      <c r="D39" s="211"/>
      <c r="E39" s="136" t="s">
        <v>164</v>
      </c>
      <c r="F39" s="136" t="s">
        <v>169</v>
      </c>
      <c r="G39" s="135" t="s">
        <v>34</v>
      </c>
      <c r="H39" s="212">
        <v>96.911000000000001</v>
      </c>
      <c r="I39" s="212"/>
      <c r="J39" s="151"/>
      <c r="K39" s="135">
        <f t="shared" si="13"/>
        <v>9691.1</v>
      </c>
      <c r="L39" s="211">
        <f t="shared" si="1"/>
        <v>34258.409999999996</v>
      </c>
      <c r="M39" s="211"/>
      <c r="N39" s="138">
        <f t="shared" si="9"/>
        <v>0</v>
      </c>
      <c r="O39" s="136"/>
      <c r="P39" s="137" t="s">
        <v>106</v>
      </c>
      <c r="Q39" s="145"/>
      <c r="R39" s="135">
        <v>97.683000000000007</v>
      </c>
      <c r="S39" s="213">
        <f>IF(P39="","",ROUNDDOWN((IF(G39="売",H39-R39,R39-H39))*N39*10000000/81,0))</f>
        <v>0</v>
      </c>
      <c r="T39" s="213"/>
      <c r="U39" s="214">
        <f>IF(P39="","",IF(S39&lt;0,K39*(-1),IF(G39="買",(R39-H39)*100,(H39-R39)*100)))</f>
        <v>77.200000000000557</v>
      </c>
      <c r="V39" s="214"/>
      <c r="W39" s="140" t="s">
        <v>159</v>
      </c>
      <c r="X39" s="140" t="s">
        <v>159</v>
      </c>
      <c r="Y39" s="140" t="s">
        <v>159</v>
      </c>
      <c r="Z39" s="141" t="s">
        <v>159</v>
      </c>
      <c r="AA39" s="140" t="s">
        <v>159</v>
      </c>
      <c r="AB39" s="140" t="s">
        <v>159</v>
      </c>
      <c r="AC39" s="142" t="s">
        <v>44</v>
      </c>
      <c r="AE39" s="142">
        <f t="shared" si="2"/>
        <v>96.911000000000001</v>
      </c>
      <c r="AF39" s="142" t="e">
        <f t="shared" si="20"/>
        <v>#REF!</v>
      </c>
      <c r="AG39" s="142" t="e">
        <f>#REF!-#REF!</f>
        <v>#REF!</v>
      </c>
      <c r="AH39" s="142">
        <f t="shared" si="3"/>
        <v>0.77200000000000557</v>
      </c>
      <c r="AI39" s="143" t="e">
        <f t="shared" si="4"/>
        <v>#REF!</v>
      </c>
      <c r="AJ39" s="142" t="e">
        <f t="shared" si="5"/>
        <v>#REF!</v>
      </c>
      <c r="AK39" s="142" t="e">
        <f t="shared" si="6"/>
        <v>#REF!</v>
      </c>
      <c r="AL39" s="142" t="e">
        <f t="shared" si="12"/>
        <v>#REF!</v>
      </c>
      <c r="AM39" s="142" t="e">
        <f t="shared" si="18"/>
        <v>#REF!</v>
      </c>
      <c r="AN39" s="142" t="e">
        <f t="shared" si="18"/>
        <v>#REF!</v>
      </c>
      <c r="AO39" s="142" t="e">
        <f t="shared" si="18"/>
        <v>#REF!</v>
      </c>
      <c r="AP39" s="142" t="e">
        <f t="shared" si="18"/>
        <v>#REF!</v>
      </c>
      <c r="AQ39" s="142" t="e">
        <f t="shared" si="18"/>
        <v>#REF!</v>
      </c>
      <c r="AR39" s="142" t="e">
        <f t="shared" si="18"/>
        <v>#REF!</v>
      </c>
      <c r="AS39" s="142" t="e">
        <f t="shared" si="18"/>
        <v>#REF!</v>
      </c>
    </row>
    <row r="40" spans="2:45" s="142" customFormat="1" ht="15.75" customHeight="1">
      <c r="B40" s="135">
        <v>32</v>
      </c>
      <c r="C40" s="211">
        <f t="shared" si="8"/>
        <v>1141947</v>
      </c>
      <c r="D40" s="211"/>
      <c r="E40" s="136" t="s">
        <v>164</v>
      </c>
      <c r="F40" s="136" t="s">
        <v>172</v>
      </c>
      <c r="G40" s="135" t="s">
        <v>33</v>
      </c>
      <c r="H40" s="212">
        <v>98.388999999999996</v>
      </c>
      <c r="I40" s="212"/>
      <c r="J40" s="135"/>
      <c r="K40" s="135">
        <f t="shared" si="13"/>
        <v>9838.9</v>
      </c>
      <c r="L40" s="211">
        <f t="shared" si="1"/>
        <v>34258.409999999996</v>
      </c>
      <c r="M40" s="211"/>
      <c r="N40" s="138">
        <f t="shared" si="9"/>
        <v>0</v>
      </c>
      <c r="O40" s="136"/>
      <c r="P40" s="137" t="s">
        <v>106</v>
      </c>
      <c r="Q40" s="145"/>
      <c r="R40" s="135">
        <v>97.93</v>
      </c>
      <c r="S40" s="213">
        <f>IF(P40="","",ROUNDDOWN((IF(G40="売",H40-R40,R40-H40))*N40*10000000/81,0))</f>
        <v>0</v>
      </c>
      <c r="T40" s="213"/>
      <c r="U40" s="214">
        <f>IF(P40="","",IF(S40&lt;0,K40*(-1),IF(G40="買",(R40-H40)*100,(H40-R40)*100)))</f>
        <v>45.899999999998897</v>
      </c>
      <c r="V40" s="214"/>
      <c r="W40" s="140" t="s">
        <v>159</v>
      </c>
      <c r="X40" s="140" t="s">
        <v>159</v>
      </c>
      <c r="Y40" s="140" t="s">
        <v>159</v>
      </c>
      <c r="Z40" s="141" t="s">
        <v>159</v>
      </c>
      <c r="AA40" s="140" t="s">
        <v>159</v>
      </c>
      <c r="AB40" s="140" t="s">
        <v>159</v>
      </c>
      <c r="AC40" s="142" t="s">
        <v>44</v>
      </c>
      <c r="AE40" s="142">
        <f t="shared" si="2"/>
        <v>98.388999999999996</v>
      </c>
      <c r="AF40" s="142" t="e">
        <f t="shared" si="20"/>
        <v>#REF!</v>
      </c>
      <c r="AG40" s="142" t="e">
        <f>#REF!-#REF!</f>
        <v>#REF!</v>
      </c>
      <c r="AH40" s="142">
        <f t="shared" si="3"/>
        <v>0.45899999999998897</v>
      </c>
      <c r="AI40" s="143" t="e">
        <f t="shared" si="4"/>
        <v>#REF!</v>
      </c>
      <c r="AJ40" s="142" t="e">
        <f t="shared" si="5"/>
        <v>#REF!</v>
      </c>
      <c r="AK40" s="142" t="e">
        <f t="shared" si="6"/>
        <v>#REF!</v>
      </c>
      <c r="AL40" s="142" t="e">
        <f t="shared" si="12"/>
        <v>#REF!</v>
      </c>
      <c r="AM40" s="142" t="e">
        <f t="shared" si="18"/>
        <v>#REF!</v>
      </c>
      <c r="AN40" s="142" t="e">
        <f t="shared" si="18"/>
        <v>#REF!</v>
      </c>
      <c r="AO40" s="142" t="e">
        <f t="shared" si="18"/>
        <v>#REF!</v>
      </c>
      <c r="AP40" s="142" t="e">
        <f t="shared" si="18"/>
        <v>#REF!</v>
      </c>
      <c r="AQ40" s="142" t="e">
        <f t="shared" si="18"/>
        <v>#REF!</v>
      </c>
      <c r="AR40" s="142" t="e">
        <f t="shared" si="18"/>
        <v>#REF!</v>
      </c>
      <c r="AS40" s="142" t="e">
        <f t="shared" si="18"/>
        <v>#REF!</v>
      </c>
    </row>
    <row r="41" spans="2:45" ht="15.75" customHeight="1">
      <c r="B41" s="123">
        <v>33</v>
      </c>
      <c r="C41" s="195">
        <f t="shared" si="8"/>
        <v>1141947</v>
      </c>
      <c r="D41" s="195"/>
      <c r="E41" s="100" t="s">
        <v>164</v>
      </c>
      <c r="F41" s="100" t="s">
        <v>173</v>
      </c>
      <c r="G41" s="123" t="s">
        <v>34</v>
      </c>
      <c r="H41" s="197">
        <v>97.466999999999999</v>
      </c>
      <c r="I41" s="197"/>
      <c r="J41" s="121">
        <v>96.825999999999993</v>
      </c>
      <c r="K41" s="121">
        <f t="shared" si="13"/>
        <v>64.100000000000534</v>
      </c>
      <c r="L41" s="198">
        <f t="shared" si="1"/>
        <v>34258.409999999996</v>
      </c>
      <c r="M41" s="198"/>
      <c r="N41" s="61">
        <f t="shared" si="9"/>
        <v>0.43</v>
      </c>
      <c r="O41" s="100"/>
      <c r="P41" s="25" t="s">
        <v>106</v>
      </c>
      <c r="Q41" s="55"/>
      <c r="R41" s="121">
        <v>98.022999999999996</v>
      </c>
      <c r="S41" s="209">
        <f t="shared" ref="S41:S104" si="21">IF(P41="","",ROUNDDOWN((IF(G41="売",H41-R41,R41-H41))*N41*10000000/81,0))</f>
        <v>29516</v>
      </c>
      <c r="T41" s="209"/>
      <c r="U41" s="201">
        <f t="shared" si="14"/>
        <v>55.599999999999739</v>
      </c>
      <c r="V41" s="201"/>
      <c r="W41" s="108" t="s">
        <v>159</v>
      </c>
      <c r="X41" s="108" t="s">
        <v>159</v>
      </c>
      <c r="Y41" s="108" t="s">
        <v>159</v>
      </c>
      <c r="Z41" s="1" t="s">
        <v>174</v>
      </c>
      <c r="AA41" s="108" t="s">
        <v>159</v>
      </c>
      <c r="AB41" s="108" t="s">
        <v>159</v>
      </c>
      <c r="AC41" s="63" t="s">
        <v>44</v>
      </c>
      <c r="AD41" s="63"/>
      <c r="AE41" s="122">
        <f t="shared" si="2"/>
        <v>97.466999999999999</v>
      </c>
      <c r="AF41" s="63" t="e">
        <f t="shared" si="20"/>
        <v>#REF!</v>
      </c>
      <c r="AG41" s="122" t="e">
        <f>#REF!-#REF!</f>
        <v>#REF!</v>
      </c>
      <c r="AH41" s="122">
        <f t="shared" si="3"/>
        <v>0.55599999999999739</v>
      </c>
      <c r="AI41" s="59" t="e">
        <f t="shared" si="4"/>
        <v>#REF!</v>
      </c>
      <c r="AJ41" s="63" t="e">
        <f t="shared" si="5"/>
        <v>#REF!</v>
      </c>
      <c r="AK41" s="63" t="e">
        <f t="shared" si="6"/>
        <v>#REF!</v>
      </c>
      <c r="AL41" s="63" t="e">
        <f t="shared" si="12"/>
        <v>#REF!</v>
      </c>
      <c r="AM41" s="63" t="e">
        <f t="shared" ref="AM41:AS56" si="22">IF($AF41&gt;=AM$8,$L41*AM$8,$S41*1)</f>
        <v>#REF!</v>
      </c>
      <c r="AN41" s="63" t="e">
        <f t="shared" si="22"/>
        <v>#REF!</v>
      </c>
      <c r="AO41" s="63" t="e">
        <f t="shared" si="22"/>
        <v>#REF!</v>
      </c>
      <c r="AP41" s="63" t="e">
        <f t="shared" si="22"/>
        <v>#REF!</v>
      </c>
      <c r="AQ41" s="63" t="e">
        <f t="shared" si="22"/>
        <v>#REF!</v>
      </c>
      <c r="AR41" s="63" t="e">
        <f t="shared" si="22"/>
        <v>#REF!</v>
      </c>
      <c r="AS41" s="63" t="e">
        <f t="shared" si="22"/>
        <v>#REF!</v>
      </c>
    </row>
    <row r="42" spans="2:45" s="142" customFormat="1" ht="15.75" customHeight="1">
      <c r="B42" s="135">
        <v>34</v>
      </c>
      <c r="C42" s="211">
        <f t="shared" si="8"/>
        <v>1171463</v>
      </c>
      <c r="D42" s="211"/>
      <c r="E42" s="136" t="s">
        <v>163</v>
      </c>
      <c r="F42" s="136" t="s">
        <v>175</v>
      </c>
      <c r="G42" s="135" t="s">
        <v>33</v>
      </c>
      <c r="H42" s="212">
        <v>98.117000000000004</v>
      </c>
      <c r="I42" s="212"/>
      <c r="J42" s="151"/>
      <c r="K42" s="135">
        <f t="shared" si="13"/>
        <v>9811.7000000000007</v>
      </c>
      <c r="L42" s="211">
        <f t="shared" si="1"/>
        <v>35143.89</v>
      </c>
      <c r="M42" s="211"/>
      <c r="N42" s="138">
        <f t="shared" si="9"/>
        <v>0</v>
      </c>
      <c r="O42" s="136"/>
      <c r="P42" s="137" t="s">
        <v>106</v>
      </c>
      <c r="Q42" s="145"/>
      <c r="R42" s="135">
        <v>98.573999999999998</v>
      </c>
      <c r="S42" s="213">
        <f t="shared" si="21"/>
        <v>0</v>
      </c>
      <c r="T42" s="213"/>
      <c r="U42" s="214">
        <f t="shared" si="14"/>
        <v>-45.699999999999363</v>
      </c>
      <c r="V42" s="214"/>
      <c r="W42" s="140" t="s">
        <v>176</v>
      </c>
      <c r="X42" s="140" t="s">
        <v>159</v>
      </c>
      <c r="Y42" s="140" t="s">
        <v>177</v>
      </c>
      <c r="Z42" s="141" t="s">
        <v>159</v>
      </c>
      <c r="AA42" s="140" t="s">
        <v>159</v>
      </c>
      <c r="AB42" s="140" t="s">
        <v>159</v>
      </c>
      <c r="AC42" s="142" t="s">
        <v>44</v>
      </c>
      <c r="AE42" s="142">
        <f t="shared" si="2"/>
        <v>98.117000000000004</v>
      </c>
      <c r="AF42" s="142" t="e">
        <f t="shared" si="20"/>
        <v>#REF!</v>
      </c>
      <c r="AG42" s="142" t="e">
        <f>#REF!-#REF!</f>
        <v>#REF!</v>
      </c>
      <c r="AH42" s="142">
        <f t="shared" si="3"/>
        <v>0.45699999999999363</v>
      </c>
      <c r="AI42" s="143" t="e">
        <f t="shared" si="4"/>
        <v>#REF!</v>
      </c>
      <c r="AJ42" s="142" t="e">
        <f t="shared" si="5"/>
        <v>#REF!</v>
      </c>
      <c r="AK42" s="142" t="e">
        <f t="shared" si="6"/>
        <v>#REF!</v>
      </c>
      <c r="AL42" s="142" t="e">
        <f t="shared" si="12"/>
        <v>#REF!</v>
      </c>
      <c r="AM42" s="142" t="e">
        <f t="shared" si="22"/>
        <v>#REF!</v>
      </c>
      <c r="AN42" s="142" t="e">
        <f t="shared" si="22"/>
        <v>#REF!</v>
      </c>
      <c r="AO42" s="142" t="e">
        <f t="shared" si="22"/>
        <v>#REF!</v>
      </c>
      <c r="AP42" s="142" t="e">
        <f t="shared" si="22"/>
        <v>#REF!</v>
      </c>
      <c r="AQ42" s="142" t="e">
        <f t="shared" si="22"/>
        <v>#REF!</v>
      </c>
      <c r="AR42" s="142" t="e">
        <f t="shared" si="22"/>
        <v>#REF!</v>
      </c>
      <c r="AS42" s="142" t="e">
        <f t="shared" si="22"/>
        <v>#REF!</v>
      </c>
    </row>
    <row r="43" spans="2:45" s="142" customFormat="1" ht="15.75" customHeight="1">
      <c r="B43" s="135">
        <v>35</v>
      </c>
      <c r="C43" s="211">
        <f t="shared" si="8"/>
        <v>1171463</v>
      </c>
      <c r="D43" s="211"/>
      <c r="E43" s="136" t="s">
        <v>164</v>
      </c>
      <c r="F43" s="136" t="s">
        <v>178</v>
      </c>
      <c r="G43" s="135" t="s">
        <v>33</v>
      </c>
      <c r="H43" s="212">
        <v>104.142</v>
      </c>
      <c r="I43" s="212"/>
      <c r="J43" s="135"/>
      <c r="K43" s="135">
        <f t="shared" si="13"/>
        <v>10414.199999999999</v>
      </c>
      <c r="L43" s="211">
        <f t="shared" si="1"/>
        <v>35143.89</v>
      </c>
      <c r="M43" s="211"/>
      <c r="N43" s="138">
        <f t="shared" si="9"/>
        <v>0</v>
      </c>
      <c r="O43" s="136"/>
      <c r="P43" s="137" t="s">
        <v>106</v>
      </c>
      <c r="Q43" s="145"/>
      <c r="R43" s="135">
        <v>103.667</v>
      </c>
      <c r="S43" s="213">
        <f t="shared" si="21"/>
        <v>0</v>
      </c>
      <c r="T43" s="213"/>
      <c r="U43" s="214">
        <f t="shared" si="14"/>
        <v>47.499999999999432</v>
      </c>
      <c r="V43" s="214"/>
      <c r="W43" s="140" t="s">
        <v>159</v>
      </c>
      <c r="X43" s="140" t="s">
        <v>159</v>
      </c>
      <c r="Y43" s="140" t="s">
        <v>159</v>
      </c>
      <c r="Z43" s="141" t="s">
        <v>159</v>
      </c>
      <c r="AA43" s="140" t="s">
        <v>159</v>
      </c>
      <c r="AB43" s="140" t="s">
        <v>159</v>
      </c>
      <c r="AC43" s="142" t="s">
        <v>44</v>
      </c>
      <c r="AE43" s="142">
        <f t="shared" si="2"/>
        <v>104.142</v>
      </c>
      <c r="AF43" s="142" t="e">
        <f t="shared" si="20"/>
        <v>#REF!</v>
      </c>
      <c r="AG43" s="142" t="e">
        <f>#REF!-#REF!</f>
        <v>#REF!</v>
      </c>
      <c r="AH43" s="142">
        <f t="shared" si="3"/>
        <v>0.47499999999999432</v>
      </c>
      <c r="AI43" s="143" t="e">
        <f t="shared" si="4"/>
        <v>#REF!</v>
      </c>
      <c r="AJ43" s="142" t="e">
        <f t="shared" si="5"/>
        <v>#REF!</v>
      </c>
      <c r="AK43" s="142" t="e">
        <f t="shared" si="6"/>
        <v>#REF!</v>
      </c>
      <c r="AL43" s="142" t="e">
        <f t="shared" si="12"/>
        <v>#REF!</v>
      </c>
      <c r="AM43" s="142" t="e">
        <f t="shared" si="22"/>
        <v>#REF!</v>
      </c>
      <c r="AN43" s="142" t="e">
        <f t="shared" si="22"/>
        <v>#REF!</v>
      </c>
      <c r="AO43" s="142" t="e">
        <f t="shared" si="22"/>
        <v>#REF!</v>
      </c>
      <c r="AP43" s="142" t="e">
        <f t="shared" si="22"/>
        <v>#REF!</v>
      </c>
      <c r="AQ43" s="142" t="e">
        <f t="shared" si="22"/>
        <v>#REF!</v>
      </c>
      <c r="AR43" s="142" t="e">
        <f t="shared" si="22"/>
        <v>#REF!</v>
      </c>
      <c r="AS43" s="142" t="e">
        <f t="shared" si="22"/>
        <v>#REF!</v>
      </c>
    </row>
    <row r="44" spans="2:45" s="142" customFormat="1" ht="15.75" customHeight="1">
      <c r="B44" s="135">
        <v>36</v>
      </c>
      <c r="C44" s="211">
        <f t="shared" si="8"/>
        <v>1171463</v>
      </c>
      <c r="D44" s="211"/>
      <c r="E44" s="136" t="s">
        <v>164</v>
      </c>
      <c r="F44" s="136" t="s">
        <v>179</v>
      </c>
      <c r="G44" s="135" t="s">
        <v>33</v>
      </c>
      <c r="H44" s="212">
        <v>102.92700000000001</v>
      </c>
      <c r="I44" s="212"/>
      <c r="J44" s="135"/>
      <c r="K44" s="135">
        <f t="shared" si="13"/>
        <v>10292.700000000001</v>
      </c>
      <c r="L44" s="211">
        <f t="shared" si="1"/>
        <v>35143.89</v>
      </c>
      <c r="M44" s="211"/>
      <c r="N44" s="138">
        <f t="shared" si="9"/>
        <v>0</v>
      </c>
      <c r="O44" s="136"/>
      <c r="P44" s="137" t="s">
        <v>106</v>
      </c>
      <c r="Q44" s="145"/>
      <c r="R44" s="135">
        <v>102.41500000000001</v>
      </c>
      <c r="S44" s="213">
        <f t="shared" si="21"/>
        <v>0</v>
      </c>
      <c r="T44" s="213"/>
      <c r="U44" s="214">
        <f t="shared" si="14"/>
        <v>51.200000000000045</v>
      </c>
      <c r="V44" s="214"/>
      <c r="W44" s="140" t="s">
        <v>181</v>
      </c>
      <c r="X44" s="140" t="s">
        <v>181</v>
      </c>
      <c r="Y44" s="140" t="s">
        <v>181</v>
      </c>
      <c r="Z44" s="140" t="s">
        <v>181</v>
      </c>
      <c r="AA44" s="140" t="s">
        <v>181</v>
      </c>
      <c r="AB44" s="140" t="s">
        <v>181</v>
      </c>
      <c r="AC44" s="142" t="s">
        <v>45</v>
      </c>
      <c r="AE44" s="142">
        <f t="shared" si="2"/>
        <v>102.92700000000001</v>
      </c>
      <c r="AF44" s="142" t="e">
        <f t="shared" si="20"/>
        <v>#REF!</v>
      </c>
      <c r="AG44" s="142" t="e">
        <f>#REF!-#REF!</f>
        <v>#REF!</v>
      </c>
      <c r="AH44" s="142">
        <f t="shared" si="3"/>
        <v>0.51200000000000045</v>
      </c>
      <c r="AI44" s="143" t="e">
        <f t="shared" si="4"/>
        <v>#REF!</v>
      </c>
      <c r="AJ44" s="142" t="e">
        <f t="shared" si="5"/>
        <v>#REF!</v>
      </c>
      <c r="AK44" s="142" t="e">
        <f t="shared" si="6"/>
        <v>#REF!</v>
      </c>
      <c r="AL44" s="142" t="e">
        <f t="shared" si="12"/>
        <v>#REF!</v>
      </c>
      <c r="AM44" s="142" t="e">
        <f t="shared" si="22"/>
        <v>#REF!</v>
      </c>
      <c r="AN44" s="142" t="e">
        <f t="shared" si="22"/>
        <v>#REF!</v>
      </c>
      <c r="AO44" s="142" t="e">
        <f t="shared" si="22"/>
        <v>#REF!</v>
      </c>
      <c r="AP44" s="142" t="e">
        <f t="shared" si="22"/>
        <v>#REF!</v>
      </c>
      <c r="AQ44" s="142" t="e">
        <f t="shared" si="22"/>
        <v>#REF!</v>
      </c>
      <c r="AR44" s="142" t="e">
        <f t="shared" si="22"/>
        <v>#REF!</v>
      </c>
      <c r="AS44" s="142" t="e">
        <f t="shared" si="22"/>
        <v>#REF!</v>
      </c>
    </row>
    <row r="45" spans="2:45" s="142" customFormat="1" ht="15.75" customHeight="1">
      <c r="B45" s="135">
        <v>37</v>
      </c>
      <c r="C45" s="211">
        <f t="shared" si="8"/>
        <v>1171463</v>
      </c>
      <c r="D45" s="211"/>
      <c r="E45" s="136" t="s">
        <v>164</v>
      </c>
      <c r="F45" s="136" t="s">
        <v>180</v>
      </c>
      <c r="G45" s="135" t="s">
        <v>34</v>
      </c>
      <c r="H45" s="212">
        <v>101.93300000000001</v>
      </c>
      <c r="I45" s="212"/>
      <c r="J45" s="135"/>
      <c r="K45" s="135">
        <f t="shared" si="13"/>
        <v>10193.300000000001</v>
      </c>
      <c r="L45" s="211">
        <f t="shared" si="1"/>
        <v>35143.89</v>
      </c>
      <c r="M45" s="211"/>
      <c r="N45" s="138">
        <f t="shared" si="9"/>
        <v>0</v>
      </c>
      <c r="O45" s="136"/>
      <c r="P45" s="137" t="s">
        <v>106</v>
      </c>
      <c r="Q45" s="145"/>
      <c r="R45" s="135">
        <v>102.38800000000001</v>
      </c>
      <c r="S45" s="213">
        <f t="shared" si="21"/>
        <v>0</v>
      </c>
      <c r="T45" s="213"/>
      <c r="U45" s="214">
        <f t="shared" si="14"/>
        <v>45.499999999999829</v>
      </c>
      <c r="V45" s="214"/>
      <c r="W45" s="140" t="s">
        <v>181</v>
      </c>
      <c r="X45" s="140" t="s">
        <v>181</v>
      </c>
      <c r="Y45" s="140" t="s">
        <v>181</v>
      </c>
      <c r="Z45" s="140" t="s">
        <v>181</v>
      </c>
      <c r="AA45" s="140" t="s">
        <v>181</v>
      </c>
      <c r="AB45" s="140" t="s">
        <v>181</v>
      </c>
      <c r="AC45" s="142" t="s">
        <v>44</v>
      </c>
      <c r="AE45" s="142">
        <f t="shared" si="2"/>
        <v>101.93300000000001</v>
      </c>
      <c r="AF45" s="142" t="e">
        <f t="shared" si="20"/>
        <v>#REF!</v>
      </c>
      <c r="AG45" s="142" t="e">
        <f>#REF!-#REF!</f>
        <v>#REF!</v>
      </c>
      <c r="AH45" s="142">
        <f t="shared" si="3"/>
        <v>0.45499999999999829</v>
      </c>
      <c r="AI45" s="143" t="e">
        <f t="shared" si="4"/>
        <v>#REF!</v>
      </c>
      <c r="AJ45" s="142" t="e">
        <f t="shared" si="5"/>
        <v>#REF!</v>
      </c>
      <c r="AK45" s="142" t="e">
        <f t="shared" si="6"/>
        <v>#REF!</v>
      </c>
      <c r="AL45" s="142" t="e">
        <f t="shared" si="12"/>
        <v>#REF!</v>
      </c>
      <c r="AM45" s="142" t="e">
        <f t="shared" si="22"/>
        <v>#REF!</v>
      </c>
      <c r="AN45" s="142" t="e">
        <f t="shared" si="22"/>
        <v>#REF!</v>
      </c>
      <c r="AO45" s="142" t="e">
        <f t="shared" si="22"/>
        <v>#REF!</v>
      </c>
      <c r="AP45" s="142" t="e">
        <f t="shared" si="22"/>
        <v>#REF!</v>
      </c>
      <c r="AQ45" s="142" t="e">
        <f t="shared" si="22"/>
        <v>#REF!</v>
      </c>
      <c r="AR45" s="142" t="e">
        <f t="shared" si="22"/>
        <v>#REF!</v>
      </c>
      <c r="AS45" s="142" t="e">
        <f t="shared" si="22"/>
        <v>#REF!</v>
      </c>
    </row>
    <row r="46" spans="2:45" s="142" customFormat="1" ht="15.75" customHeight="1">
      <c r="B46" s="135">
        <v>38</v>
      </c>
      <c r="C46" s="211">
        <f t="shared" si="8"/>
        <v>1171463</v>
      </c>
      <c r="D46" s="211"/>
      <c r="E46" s="136" t="s">
        <v>164</v>
      </c>
      <c r="F46" s="136" t="s">
        <v>182</v>
      </c>
      <c r="G46" s="135" t="s">
        <v>34</v>
      </c>
      <c r="H46" s="212">
        <v>102.003</v>
      </c>
      <c r="I46" s="212"/>
      <c r="J46" s="135"/>
      <c r="K46" s="135">
        <f t="shared" si="13"/>
        <v>10200.299999999999</v>
      </c>
      <c r="L46" s="211">
        <f t="shared" si="1"/>
        <v>35143.89</v>
      </c>
      <c r="M46" s="211"/>
      <c r="N46" s="138">
        <f t="shared" si="9"/>
        <v>0</v>
      </c>
      <c r="O46" s="136"/>
      <c r="P46" s="137" t="s">
        <v>106</v>
      </c>
      <c r="Q46" s="145"/>
      <c r="R46" s="135">
        <v>102.429</v>
      </c>
      <c r="S46" s="213">
        <f t="shared" si="21"/>
        <v>0</v>
      </c>
      <c r="T46" s="213"/>
      <c r="U46" s="214">
        <f t="shared" si="14"/>
        <v>42.600000000000193</v>
      </c>
      <c r="V46" s="214"/>
      <c r="W46" s="140" t="s">
        <v>183</v>
      </c>
      <c r="X46" s="140" t="s">
        <v>181</v>
      </c>
      <c r="Y46" s="140" t="s">
        <v>181</v>
      </c>
      <c r="Z46" s="140" t="s">
        <v>181</v>
      </c>
      <c r="AA46" s="140" t="s">
        <v>181</v>
      </c>
      <c r="AB46" s="140" t="s">
        <v>181</v>
      </c>
      <c r="AC46" s="142" t="s">
        <v>45</v>
      </c>
      <c r="AE46" s="142">
        <f t="shared" si="2"/>
        <v>102.003</v>
      </c>
      <c r="AF46" s="142" t="e">
        <f t="shared" si="20"/>
        <v>#REF!</v>
      </c>
      <c r="AG46" s="142" t="e">
        <f>#REF!-#REF!</f>
        <v>#REF!</v>
      </c>
      <c r="AH46" s="142">
        <f t="shared" si="3"/>
        <v>0.42600000000000193</v>
      </c>
      <c r="AI46" s="143" t="e">
        <f t="shared" si="4"/>
        <v>#REF!</v>
      </c>
      <c r="AJ46" s="142" t="e">
        <f t="shared" si="5"/>
        <v>#REF!</v>
      </c>
      <c r="AK46" s="142" t="e">
        <f t="shared" si="6"/>
        <v>#REF!</v>
      </c>
      <c r="AL46" s="142" t="e">
        <f t="shared" si="12"/>
        <v>#REF!</v>
      </c>
      <c r="AM46" s="142" t="e">
        <f t="shared" si="22"/>
        <v>#REF!</v>
      </c>
      <c r="AN46" s="142" t="e">
        <f t="shared" si="22"/>
        <v>#REF!</v>
      </c>
      <c r="AO46" s="142" t="e">
        <f t="shared" si="22"/>
        <v>#REF!</v>
      </c>
      <c r="AP46" s="142" t="e">
        <f t="shared" si="22"/>
        <v>#REF!</v>
      </c>
      <c r="AQ46" s="142" t="e">
        <f t="shared" si="22"/>
        <v>#REF!</v>
      </c>
      <c r="AR46" s="142" t="e">
        <f t="shared" si="22"/>
        <v>#REF!</v>
      </c>
      <c r="AS46" s="142" t="e">
        <f t="shared" si="22"/>
        <v>#REF!</v>
      </c>
    </row>
    <row r="47" spans="2:45" s="142" customFormat="1" ht="15.75" customHeight="1">
      <c r="B47" s="135">
        <v>39</v>
      </c>
      <c r="C47" s="211">
        <f t="shared" si="8"/>
        <v>1171463</v>
      </c>
      <c r="D47" s="211"/>
      <c r="E47" s="136" t="s">
        <v>164</v>
      </c>
      <c r="F47" s="136" t="s">
        <v>184</v>
      </c>
      <c r="G47" s="135" t="s">
        <v>33</v>
      </c>
      <c r="H47" s="212">
        <v>102.053</v>
      </c>
      <c r="I47" s="212"/>
      <c r="J47" s="135"/>
      <c r="K47" s="135">
        <f t="shared" si="13"/>
        <v>10205.299999999999</v>
      </c>
      <c r="L47" s="211">
        <f t="shared" si="1"/>
        <v>35143.89</v>
      </c>
      <c r="M47" s="211"/>
      <c r="N47" s="138">
        <f t="shared" si="9"/>
        <v>0</v>
      </c>
      <c r="O47" s="136"/>
      <c r="P47" s="137" t="s">
        <v>106</v>
      </c>
      <c r="Q47" s="145"/>
      <c r="R47" s="135">
        <v>101.867</v>
      </c>
      <c r="S47" s="213">
        <f t="shared" si="21"/>
        <v>0</v>
      </c>
      <c r="T47" s="213"/>
      <c r="U47" s="214">
        <f t="shared" si="14"/>
        <v>18.599999999999284</v>
      </c>
      <c r="V47" s="214"/>
      <c r="W47" s="140" t="s">
        <v>183</v>
      </c>
      <c r="X47" s="140" t="s">
        <v>181</v>
      </c>
      <c r="Y47" s="140" t="s">
        <v>181</v>
      </c>
      <c r="Z47" s="140" t="s">
        <v>181</v>
      </c>
      <c r="AA47" s="140" t="s">
        <v>181</v>
      </c>
      <c r="AB47" s="140" t="s">
        <v>181</v>
      </c>
      <c r="AC47" s="142" t="s">
        <v>44</v>
      </c>
      <c r="AE47" s="142">
        <f t="shared" si="2"/>
        <v>102.053</v>
      </c>
      <c r="AF47" s="142" t="e">
        <f t="shared" si="20"/>
        <v>#REF!</v>
      </c>
      <c r="AG47" s="142" t="e">
        <f>#REF!-#REF!</f>
        <v>#REF!</v>
      </c>
      <c r="AH47" s="142">
        <f t="shared" si="3"/>
        <v>0.18599999999999284</v>
      </c>
      <c r="AI47" s="143" t="e">
        <f t="shared" si="4"/>
        <v>#REF!</v>
      </c>
      <c r="AJ47" s="142" t="e">
        <f t="shared" si="5"/>
        <v>#REF!</v>
      </c>
      <c r="AK47" s="142" t="e">
        <f t="shared" si="6"/>
        <v>#REF!</v>
      </c>
      <c r="AL47" s="142" t="e">
        <f t="shared" si="12"/>
        <v>#REF!</v>
      </c>
      <c r="AM47" s="142" t="e">
        <f t="shared" si="22"/>
        <v>#REF!</v>
      </c>
      <c r="AN47" s="142" t="e">
        <f t="shared" si="22"/>
        <v>#REF!</v>
      </c>
      <c r="AO47" s="142" t="e">
        <f t="shared" si="22"/>
        <v>#REF!</v>
      </c>
      <c r="AP47" s="142" t="e">
        <f t="shared" si="22"/>
        <v>#REF!</v>
      </c>
      <c r="AQ47" s="142" t="e">
        <f t="shared" si="22"/>
        <v>#REF!</v>
      </c>
      <c r="AR47" s="142" t="e">
        <f t="shared" si="22"/>
        <v>#REF!</v>
      </c>
      <c r="AS47" s="142" t="e">
        <f t="shared" si="22"/>
        <v>#REF!</v>
      </c>
    </row>
    <row r="48" spans="2:45" ht="15.75" customHeight="1">
      <c r="B48" s="123">
        <v>40</v>
      </c>
      <c r="C48" s="195">
        <f t="shared" si="8"/>
        <v>1171463</v>
      </c>
      <c r="D48" s="195"/>
      <c r="E48" s="100" t="s">
        <v>163</v>
      </c>
      <c r="F48" s="100" t="s">
        <v>185</v>
      </c>
      <c r="G48" s="123" t="s">
        <v>33</v>
      </c>
      <c r="H48" s="197">
        <v>101.629</v>
      </c>
      <c r="I48" s="197"/>
      <c r="J48" s="121">
        <v>101.97</v>
      </c>
      <c r="K48" s="121">
        <f t="shared" si="13"/>
        <v>34.099999999999397</v>
      </c>
      <c r="L48" s="198">
        <f t="shared" si="1"/>
        <v>35143.89</v>
      </c>
      <c r="M48" s="198"/>
      <c r="N48" s="61">
        <f t="shared" si="9"/>
        <v>0.83</v>
      </c>
      <c r="O48" s="100"/>
      <c r="P48" s="25" t="s">
        <v>106</v>
      </c>
      <c r="Q48" s="55"/>
      <c r="R48" s="121">
        <v>101.97</v>
      </c>
      <c r="S48" s="209">
        <f t="shared" si="21"/>
        <v>-34941</v>
      </c>
      <c r="T48" s="209"/>
      <c r="U48" s="201">
        <f t="shared" si="14"/>
        <v>-34.099999999999397</v>
      </c>
      <c r="V48" s="201"/>
      <c r="W48" s="108" t="s">
        <v>186</v>
      </c>
      <c r="X48" s="108" t="s">
        <v>181</v>
      </c>
      <c r="Y48" s="108" t="s">
        <v>181</v>
      </c>
      <c r="Z48" s="1" t="s">
        <v>183</v>
      </c>
      <c r="AA48" s="108" t="s">
        <v>181</v>
      </c>
      <c r="AB48" s="108" t="s">
        <v>181</v>
      </c>
      <c r="AC48" s="63" t="s">
        <v>46</v>
      </c>
      <c r="AD48" s="63"/>
      <c r="AE48" s="122">
        <f t="shared" si="2"/>
        <v>101.629</v>
      </c>
      <c r="AF48" s="63" t="e">
        <f t="shared" si="20"/>
        <v>#REF!</v>
      </c>
      <c r="AG48" s="122" t="e">
        <f>#REF!-#REF!</f>
        <v>#REF!</v>
      </c>
      <c r="AH48" s="122">
        <f t="shared" si="3"/>
        <v>0.34099999999999397</v>
      </c>
      <c r="AI48" s="59" t="str">
        <f t="shared" si="4"/>
        <v>-</v>
      </c>
      <c r="AJ48" s="63" t="e">
        <f t="shared" si="5"/>
        <v>#REF!</v>
      </c>
      <c r="AK48" s="63" t="e">
        <f t="shared" si="6"/>
        <v>#REF!</v>
      </c>
      <c r="AL48" s="63" t="e">
        <f t="shared" si="12"/>
        <v>#REF!</v>
      </c>
      <c r="AM48" s="63" t="e">
        <f t="shared" si="22"/>
        <v>#REF!</v>
      </c>
      <c r="AN48" s="63" t="e">
        <f t="shared" si="22"/>
        <v>#REF!</v>
      </c>
      <c r="AO48" s="63" t="e">
        <f t="shared" si="22"/>
        <v>#REF!</v>
      </c>
      <c r="AP48" s="63" t="e">
        <f t="shared" si="22"/>
        <v>#REF!</v>
      </c>
      <c r="AQ48" s="63" t="e">
        <f t="shared" si="22"/>
        <v>#REF!</v>
      </c>
      <c r="AR48" s="63" t="e">
        <f t="shared" si="22"/>
        <v>#REF!</v>
      </c>
      <c r="AS48" s="63" t="e">
        <f t="shared" si="22"/>
        <v>#REF!</v>
      </c>
    </row>
    <row r="49" spans="2:45" s="142" customFormat="1" ht="15.75" customHeight="1">
      <c r="B49" s="135">
        <v>41</v>
      </c>
      <c r="C49" s="211">
        <f t="shared" si="8"/>
        <v>1136522</v>
      </c>
      <c r="D49" s="211"/>
      <c r="E49" s="136" t="s">
        <v>164</v>
      </c>
      <c r="F49" s="136" t="s">
        <v>187</v>
      </c>
      <c r="G49" s="135" t="s">
        <v>33</v>
      </c>
      <c r="H49" s="212">
        <v>102.44199999999999</v>
      </c>
      <c r="I49" s="212"/>
      <c r="J49" s="135"/>
      <c r="K49" s="135">
        <f t="shared" si="13"/>
        <v>10244.199999999999</v>
      </c>
      <c r="L49" s="211">
        <f t="shared" si="1"/>
        <v>34095.659999999996</v>
      </c>
      <c r="M49" s="211"/>
      <c r="N49" s="138">
        <f t="shared" si="9"/>
        <v>0</v>
      </c>
      <c r="O49" s="136"/>
      <c r="P49" s="137" t="s">
        <v>106</v>
      </c>
      <c r="Q49" s="145"/>
      <c r="R49" s="135">
        <v>102.229</v>
      </c>
      <c r="S49" s="213">
        <f t="shared" si="21"/>
        <v>0</v>
      </c>
      <c r="T49" s="213"/>
      <c r="U49" s="214">
        <f t="shared" si="14"/>
        <v>21.299999999999386</v>
      </c>
      <c r="V49" s="214"/>
      <c r="W49" s="140" t="s">
        <v>188</v>
      </c>
      <c r="X49" s="140" t="s">
        <v>181</v>
      </c>
      <c r="Y49" s="140" t="s">
        <v>181</v>
      </c>
      <c r="Z49" s="141" t="s">
        <v>181</v>
      </c>
      <c r="AA49" s="140" t="s">
        <v>181</v>
      </c>
      <c r="AB49" s="140" t="s">
        <v>181</v>
      </c>
      <c r="AC49" s="142" t="s">
        <v>45</v>
      </c>
      <c r="AE49" s="142">
        <f t="shared" si="2"/>
        <v>102.44199999999999</v>
      </c>
      <c r="AF49" s="142" t="e">
        <f t="shared" si="20"/>
        <v>#REF!</v>
      </c>
      <c r="AG49" s="142" t="e">
        <f>#REF!-#REF!</f>
        <v>#REF!</v>
      </c>
      <c r="AH49" s="142">
        <f t="shared" si="3"/>
        <v>0.21299999999999386</v>
      </c>
      <c r="AI49" s="143" t="e">
        <f t="shared" si="4"/>
        <v>#REF!</v>
      </c>
      <c r="AJ49" s="142" t="e">
        <f t="shared" si="5"/>
        <v>#REF!</v>
      </c>
      <c r="AK49" s="142" t="e">
        <f t="shared" si="6"/>
        <v>#REF!</v>
      </c>
      <c r="AL49" s="142" t="e">
        <f t="shared" si="12"/>
        <v>#REF!</v>
      </c>
      <c r="AM49" s="142" t="e">
        <f t="shared" si="22"/>
        <v>#REF!</v>
      </c>
      <c r="AN49" s="142" t="e">
        <f t="shared" si="22"/>
        <v>#REF!</v>
      </c>
      <c r="AO49" s="142" t="e">
        <f t="shared" si="22"/>
        <v>#REF!</v>
      </c>
      <c r="AP49" s="142" t="e">
        <f t="shared" si="22"/>
        <v>#REF!</v>
      </c>
      <c r="AQ49" s="142" t="e">
        <f t="shared" si="22"/>
        <v>#REF!</v>
      </c>
      <c r="AR49" s="142" t="e">
        <f t="shared" si="22"/>
        <v>#REF!</v>
      </c>
      <c r="AS49" s="142" t="e">
        <f t="shared" si="22"/>
        <v>#REF!</v>
      </c>
    </row>
    <row r="50" spans="2:45" s="142" customFormat="1" ht="15.75" customHeight="1">
      <c r="B50" s="135">
        <v>42</v>
      </c>
      <c r="C50" s="211">
        <f t="shared" si="8"/>
        <v>1136522</v>
      </c>
      <c r="D50" s="211"/>
      <c r="E50" s="136" t="s">
        <v>164</v>
      </c>
      <c r="F50" s="136" t="s">
        <v>189</v>
      </c>
      <c r="G50" s="135" t="s">
        <v>33</v>
      </c>
      <c r="H50" s="212">
        <v>101.96299999999999</v>
      </c>
      <c r="I50" s="212"/>
      <c r="J50" s="135"/>
      <c r="K50" s="135">
        <f t="shared" si="13"/>
        <v>10196.299999999999</v>
      </c>
      <c r="L50" s="211">
        <f t="shared" si="1"/>
        <v>34095.659999999996</v>
      </c>
      <c r="M50" s="211"/>
      <c r="N50" s="138">
        <f t="shared" si="9"/>
        <v>0</v>
      </c>
      <c r="O50" s="136"/>
      <c r="P50" s="137" t="s">
        <v>106</v>
      </c>
      <c r="Q50" s="145"/>
      <c r="R50" s="135">
        <v>101.78</v>
      </c>
      <c r="S50" s="213">
        <f t="shared" si="21"/>
        <v>0</v>
      </c>
      <c r="T50" s="213"/>
      <c r="U50" s="214">
        <f t="shared" si="14"/>
        <v>18.299999999999272</v>
      </c>
      <c r="V50" s="214"/>
      <c r="W50" s="140" t="s">
        <v>183</v>
      </c>
      <c r="X50" s="140" t="s">
        <v>181</v>
      </c>
      <c r="Y50" s="140" t="s">
        <v>181</v>
      </c>
      <c r="Z50" s="141" t="s">
        <v>181</v>
      </c>
      <c r="AA50" s="140" t="s">
        <v>181</v>
      </c>
      <c r="AB50" s="140" t="s">
        <v>181</v>
      </c>
      <c r="AC50" s="142" t="s">
        <v>44</v>
      </c>
      <c r="AE50" s="142">
        <f t="shared" si="2"/>
        <v>101.96299999999999</v>
      </c>
      <c r="AF50" s="142" t="e">
        <f t="shared" si="20"/>
        <v>#REF!</v>
      </c>
      <c r="AG50" s="142" t="e">
        <f>#REF!-#REF!</f>
        <v>#REF!</v>
      </c>
      <c r="AH50" s="142">
        <f t="shared" si="3"/>
        <v>0.18299999999999272</v>
      </c>
      <c r="AI50" s="143" t="e">
        <f t="shared" si="4"/>
        <v>#REF!</v>
      </c>
      <c r="AJ50" s="142" t="e">
        <f t="shared" si="5"/>
        <v>#REF!</v>
      </c>
      <c r="AK50" s="142" t="e">
        <f t="shared" si="6"/>
        <v>#REF!</v>
      </c>
      <c r="AL50" s="142" t="e">
        <f t="shared" si="12"/>
        <v>#REF!</v>
      </c>
      <c r="AM50" s="142" t="e">
        <f t="shared" si="22"/>
        <v>#REF!</v>
      </c>
      <c r="AN50" s="142" t="e">
        <f t="shared" si="22"/>
        <v>#REF!</v>
      </c>
      <c r="AO50" s="142" t="e">
        <f t="shared" si="22"/>
        <v>#REF!</v>
      </c>
      <c r="AP50" s="142" t="e">
        <f t="shared" si="22"/>
        <v>#REF!</v>
      </c>
      <c r="AQ50" s="142" t="e">
        <f t="shared" si="22"/>
        <v>#REF!</v>
      </c>
      <c r="AR50" s="142" t="e">
        <f t="shared" si="22"/>
        <v>#REF!</v>
      </c>
      <c r="AS50" s="142" t="e">
        <f t="shared" si="22"/>
        <v>#REF!</v>
      </c>
    </row>
    <row r="51" spans="2:45" s="142" customFormat="1" ht="15.75" customHeight="1">
      <c r="B51" s="135">
        <v>43</v>
      </c>
      <c r="C51" s="211">
        <f t="shared" si="8"/>
        <v>1136522</v>
      </c>
      <c r="D51" s="211"/>
      <c r="E51" s="136" t="s">
        <v>164</v>
      </c>
      <c r="F51" s="136" t="s">
        <v>190</v>
      </c>
      <c r="G51" s="135" t="s">
        <v>33</v>
      </c>
      <c r="H51" s="212">
        <v>102.328</v>
      </c>
      <c r="I51" s="212"/>
      <c r="J51" s="135"/>
      <c r="K51" s="135">
        <f t="shared" si="13"/>
        <v>10232.800000000001</v>
      </c>
      <c r="L51" s="211">
        <f t="shared" si="1"/>
        <v>34095.659999999996</v>
      </c>
      <c r="M51" s="211"/>
      <c r="N51" s="138">
        <f t="shared" si="9"/>
        <v>0</v>
      </c>
      <c r="O51" s="136"/>
      <c r="P51" s="137" t="s">
        <v>106</v>
      </c>
      <c r="Q51" s="145"/>
      <c r="R51" s="135">
        <v>101.866</v>
      </c>
      <c r="S51" s="213">
        <f t="shared" si="21"/>
        <v>0</v>
      </c>
      <c r="T51" s="213"/>
      <c r="U51" s="214">
        <f t="shared" si="14"/>
        <v>46.20000000000033</v>
      </c>
      <c r="V51" s="214"/>
      <c r="W51" s="140" t="s">
        <v>183</v>
      </c>
      <c r="X51" s="140" t="s">
        <v>181</v>
      </c>
      <c r="Y51" s="140" t="s">
        <v>181</v>
      </c>
      <c r="Z51" s="141" t="s">
        <v>181</v>
      </c>
      <c r="AA51" s="140" t="s">
        <v>181</v>
      </c>
      <c r="AB51" s="140" t="s">
        <v>181</v>
      </c>
      <c r="AC51" s="142" t="s">
        <v>45</v>
      </c>
      <c r="AE51" s="142">
        <f t="shared" si="2"/>
        <v>102.328</v>
      </c>
      <c r="AF51" s="142" t="e">
        <f t="shared" si="20"/>
        <v>#REF!</v>
      </c>
      <c r="AG51" s="142" t="e">
        <f>#REF!-#REF!</f>
        <v>#REF!</v>
      </c>
      <c r="AH51" s="142">
        <f t="shared" si="3"/>
        <v>0.4620000000000033</v>
      </c>
      <c r="AI51" s="143" t="e">
        <f t="shared" si="4"/>
        <v>#REF!</v>
      </c>
      <c r="AJ51" s="142" t="e">
        <f t="shared" si="5"/>
        <v>#REF!</v>
      </c>
      <c r="AK51" s="142" t="e">
        <f t="shared" si="6"/>
        <v>#REF!</v>
      </c>
      <c r="AL51" s="142" t="e">
        <f t="shared" si="12"/>
        <v>#REF!</v>
      </c>
      <c r="AM51" s="142" t="e">
        <f t="shared" si="22"/>
        <v>#REF!</v>
      </c>
      <c r="AN51" s="142" t="e">
        <f t="shared" si="22"/>
        <v>#REF!</v>
      </c>
      <c r="AO51" s="142" t="e">
        <f t="shared" si="22"/>
        <v>#REF!</v>
      </c>
      <c r="AP51" s="142" t="e">
        <f t="shared" si="22"/>
        <v>#REF!</v>
      </c>
      <c r="AQ51" s="142" t="e">
        <f t="shared" si="22"/>
        <v>#REF!</v>
      </c>
      <c r="AR51" s="142" t="e">
        <f t="shared" si="22"/>
        <v>#REF!</v>
      </c>
      <c r="AS51" s="142" t="e">
        <f t="shared" si="22"/>
        <v>#REF!</v>
      </c>
    </row>
    <row r="52" spans="2:45" ht="15.75" customHeight="1">
      <c r="B52" s="123">
        <v>44</v>
      </c>
      <c r="C52" s="195">
        <f t="shared" si="8"/>
        <v>1136522</v>
      </c>
      <c r="D52" s="195"/>
      <c r="E52" s="100" t="s">
        <v>164</v>
      </c>
      <c r="F52" s="100" t="s">
        <v>191</v>
      </c>
      <c r="G52" s="123" t="s">
        <v>33</v>
      </c>
      <c r="H52" s="197">
        <v>108</v>
      </c>
      <c r="I52" s="197"/>
      <c r="J52" s="121">
        <v>109.896</v>
      </c>
      <c r="K52" s="121">
        <f t="shared" si="13"/>
        <v>189.60000000000008</v>
      </c>
      <c r="L52" s="198">
        <f t="shared" si="1"/>
        <v>34095.659999999996</v>
      </c>
      <c r="M52" s="198"/>
      <c r="N52" s="61">
        <f t="shared" si="9"/>
        <v>0.14000000000000001</v>
      </c>
      <c r="O52" s="100"/>
      <c r="P52" s="25" t="s">
        <v>106</v>
      </c>
      <c r="Q52" s="55"/>
      <c r="R52" s="121">
        <v>106.721</v>
      </c>
      <c r="S52" s="209">
        <f t="shared" si="21"/>
        <v>22106</v>
      </c>
      <c r="T52" s="209"/>
      <c r="U52" s="201">
        <f t="shared" si="14"/>
        <v>127.89999999999964</v>
      </c>
      <c r="V52" s="201"/>
      <c r="W52" s="108" t="s">
        <v>183</v>
      </c>
      <c r="X52" s="108" t="s">
        <v>192</v>
      </c>
      <c r="Y52" s="108" t="s">
        <v>181</v>
      </c>
      <c r="Z52" s="1" t="s">
        <v>183</v>
      </c>
      <c r="AA52" s="108" t="s">
        <v>181</v>
      </c>
      <c r="AB52" s="108" t="s">
        <v>181</v>
      </c>
      <c r="AC52" s="63" t="s">
        <v>45</v>
      </c>
      <c r="AD52" s="63"/>
      <c r="AE52" s="122">
        <f t="shared" si="2"/>
        <v>108</v>
      </c>
      <c r="AF52" s="63" t="e">
        <f t="shared" si="20"/>
        <v>#REF!</v>
      </c>
      <c r="AG52" s="122" t="e">
        <f>#REF!-#REF!</f>
        <v>#REF!</v>
      </c>
      <c r="AH52" s="122">
        <f t="shared" si="3"/>
        <v>1.2789999999999964</v>
      </c>
      <c r="AI52" s="59" t="e">
        <f t="shared" si="4"/>
        <v>#REF!</v>
      </c>
      <c r="AJ52" s="63" t="e">
        <f t="shared" si="5"/>
        <v>#REF!</v>
      </c>
      <c r="AK52" s="63" t="e">
        <f t="shared" si="6"/>
        <v>#REF!</v>
      </c>
      <c r="AL52" s="63" t="e">
        <f t="shared" si="12"/>
        <v>#REF!</v>
      </c>
      <c r="AM52" s="63" t="e">
        <f t="shared" si="22"/>
        <v>#REF!</v>
      </c>
      <c r="AN52" s="63" t="e">
        <f t="shared" si="22"/>
        <v>#REF!</v>
      </c>
      <c r="AO52" s="63" t="e">
        <f t="shared" si="22"/>
        <v>#REF!</v>
      </c>
      <c r="AP52" s="63" t="e">
        <f t="shared" si="22"/>
        <v>#REF!</v>
      </c>
      <c r="AQ52" s="63" t="e">
        <f t="shared" si="22"/>
        <v>#REF!</v>
      </c>
      <c r="AR52" s="63" t="e">
        <f t="shared" si="22"/>
        <v>#REF!</v>
      </c>
      <c r="AS52" s="63" t="e">
        <f t="shared" si="22"/>
        <v>#REF!</v>
      </c>
    </row>
    <row r="53" spans="2:45" s="142" customFormat="1" ht="15.75" customHeight="1">
      <c r="B53" s="135">
        <v>45</v>
      </c>
      <c r="C53" s="211">
        <f t="shared" si="8"/>
        <v>1158628</v>
      </c>
      <c r="D53" s="211"/>
      <c r="E53" s="136" t="s">
        <v>164</v>
      </c>
      <c r="F53" s="136" t="s">
        <v>193</v>
      </c>
      <c r="G53" s="135" t="s">
        <v>34</v>
      </c>
      <c r="H53" s="212">
        <v>106.322</v>
      </c>
      <c r="I53" s="212"/>
      <c r="J53" s="135"/>
      <c r="K53" s="135">
        <f t="shared" si="13"/>
        <v>10632.2</v>
      </c>
      <c r="L53" s="211">
        <f t="shared" si="1"/>
        <v>34758.839999999997</v>
      </c>
      <c r="M53" s="211"/>
      <c r="N53" s="138">
        <f t="shared" si="9"/>
        <v>0</v>
      </c>
      <c r="O53" s="136"/>
      <c r="P53" s="137" t="s">
        <v>106</v>
      </c>
      <c r="Q53" s="145"/>
      <c r="R53" s="135">
        <v>106.99</v>
      </c>
      <c r="S53" s="213">
        <f t="shared" si="21"/>
        <v>0</v>
      </c>
      <c r="T53" s="213"/>
      <c r="U53" s="214">
        <f t="shared" si="14"/>
        <v>66.799999999999216</v>
      </c>
      <c r="V53" s="214"/>
      <c r="W53" s="140" t="s">
        <v>183</v>
      </c>
      <c r="X53" s="140" t="s">
        <v>181</v>
      </c>
      <c r="Y53" s="140" t="s">
        <v>181</v>
      </c>
      <c r="Z53" s="141" t="s">
        <v>181</v>
      </c>
      <c r="AA53" s="140" t="s">
        <v>181</v>
      </c>
      <c r="AB53" s="140" t="s">
        <v>181</v>
      </c>
      <c r="AC53" s="142" t="s">
        <v>45</v>
      </c>
      <c r="AE53" s="142">
        <f t="shared" si="2"/>
        <v>106.322</v>
      </c>
      <c r="AF53" s="142" t="e">
        <f t="shared" si="20"/>
        <v>#REF!</v>
      </c>
      <c r="AG53" s="142" t="e">
        <f>#REF!-#REF!</f>
        <v>#REF!</v>
      </c>
      <c r="AH53" s="142">
        <f t="shared" si="3"/>
        <v>0.66799999999999216</v>
      </c>
      <c r="AI53" s="143" t="e">
        <f t="shared" si="4"/>
        <v>#REF!</v>
      </c>
      <c r="AJ53" s="142" t="e">
        <f t="shared" si="5"/>
        <v>#REF!</v>
      </c>
      <c r="AK53" s="142" t="e">
        <f t="shared" si="6"/>
        <v>#REF!</v>
      </c>
      <c r="AL53" s="142" t="e">
        <f t="shared" si="12"/>
        <v>#REF!</v>
      </c>
      <c r="AM53" s="142" t="e">
        <f t="shared" si="22"/>
        <v>#REF!</v>
      </c>
      <c r="AN53" s="142" t="e">
        <f t="shared" si="22"/>
        <v>#REF!</v>
      </c>
      <c r="AO53" s="142" t="e">
        <f t="shared" si="22"/>
        <v>#REF!</v>
      </c>
      <c r="AP53" s="142" t="e">
        <f t="shared" si="22"/>
        <v>#REF!</v>
      </c>
      <c r="AQ53" s="142" t="e">
        <f t="shared" si="22"/>
        <v>#REF!</v>
      </c>
      <c r="AR53" s="142" t="e">
        <f t="shared" si="22"/>
        <v>#REF!</v>
      </c>
      <c r="AS53" s="142" t="e">
        <f t="shared" si="22"/>
        <v>#REF!</v>
      </c>
    </row>
    <row r="54" spans="2:45" s="142" customFormat="1" ht="15.75" customHeight="1">
      <c r="B54" s="135">
        <v>46</v>
      </c>
      <c r="C54" s="211">
        <f t="shared" si="8"/>
        <v>1158628</v>
      </c>
      <c r="D54" s="211"/>
      <c r="E54" s="136" t="s">
        <v>164</v>
      </c>
      <c r="F54" s="136" t="s">
        <v>194</v>
      </c>
      <c r="G54" s="135" t="s">
        <v>34</v>
      </c>
      <c r="H54" s="212">
        <v>117.928</v>
      </c>
      <c r="I54" s="212"/>
      <c r="J54" s="135"/>
      <c r="K54" s="135">
        <f t="shared" si="13"/>
        <v>11792.8</v>
      </c>
      <c r="L54" s="211">
        <f t="shared" si="1"/>
        <v>34758.839999999997</v>
      </c>
      <c r="M54" s="211"/>
      <c r="N54" s="138">
        <f t="shared" si="9"/>
        <v>0</v>
      </c>
      <c r="O54" s="136"/>
      <c r="P54" s="137" t="s">
        <v>106</v>
      </c>
      <c r="Q54" s="145"/>
      <c r="R54" s="135">
        <v>120.99299999999999</v>
      </c>
      <c r="S54" s="213">
        <f t="shared" si="21"/>
        <v>0</v>
      </c>
      <c r="T54" s="213"/>
      <c r="U54" s="214">
        <f t="shared" si="14"/>
        <v>306.49999999999977</v>
      </c>
      <c r="V54" s="214"/>
      <c r="W54" s="140" t="s">
        <v>186</v>
      </c>
      <c r="X54" s="140" t="s">
        <v>181</v>
      </c>
      <c r="Y54" s="140" t="s">
        <v>181</v>
      </c>
      <c r="Z54" s="141" t="s">
        <v>181</v>
      </c>
      <c r="AA54" s="140" t="s">
        <v>181</v>
      </c>
      <c r="AB54" s="140" t="s">
        <v>181</v>
      </c>
      <c r="AC54" s="142" t="s">
        <v>44</v>
      </c>
      <c r="AE54" s="142">
        <f t="shared" si="2"/>
        <v>117.928</v>
      </c>
      <c r="AF54" s="142" t="e">
        <f t="shared" si="20"/>
        <v>#REF!</v>
      </c>
      <c r="AG54" s="142" t="e">
        <f>#REF!-#REF!</f>
        <v>#REF!</v>
      </c>
      <c r="AH54" s="142">
        <f t="shared" si="3"/>
        <v>3.0649999999999977</v>
      </c>
      <c r="AI54" s="143" t="e">
        <f t="shared" si="4"/>
        <v>#REF!</v>
      </c>
      <c r="AJ54" s="142" t="e">
        <f t="shared" si="5"/>
        <v>#REF!</v>
      </c>
      <c r="AK54" s="142" t="e">
        <f t="shared" si="6"/>
        <v>#REF!</v>
      </c>
      <c r="AL54" s="142" t="e">
        <f t="shared" si="12"/>
        <v>#REF!</v>
      </c>
      <c r="AM54" s="142" t="e">
        <f t="shared" si="22"/>
        <v>#REF!</v>
      </c>
      <c r="AN54" s="142" t="e">
        <f t="shared" si="22"/>
        <v>#REF!</v>
      </c>
      <c r="AO54" s="142" t="e">
        <f t="shared" si="22"/>
        <v>#REF!</v>
      </c>
      <c r="AP54" s="142" t="e">
        <f t="shared" si="22"/>
        <v>#REF!</v>
      </c>
      <c r="AQ54" s="142" t="e">
        <f t="shared" si="22"/>
        <v>#REF!</v>
      </c>
      <c r="AR54" s="142" t="e">
        <f t="shared" si="22"/>
        <v>#REF!</v>
      </c>
      <c r="AS54" s="142" t="e">
        <f t="shared" si="22"/>
        <v>#REF!</v>
      </c>
    </row>
    <row r="55" spans="2:45" s="142" customFormat="1" ht="15.75" customHeight="1">
      <c r="B55" s="135">
        <v>47</v>
      </c>
      <c r="C55" s="211">
        <f t="shared" si="8"/>
        <v>1158628</v>
      </c>
      <c r="D55" s="211"/>
      <c r="E55" s="136" t="s">
        <v>164</v>
      </c>
      <c r="F55" s="136" t="s">
        <v>195</v>
      </c>
      <c r="G55" s="135" t="s">
        <v>33</v>
      </c>
      <c r="H55" s="212">
        <v>118.854</v>
      </c>
      <c r="I55" s="212"/>
      <c r="J55" s="135"/>
      <c r="K55" s="135">
        <f t="shared" si="13"/>
        <v>11885.4</v>
      </c>
      <c r="L55" s="211">
        <f t="shared" si="1"/>
        <v>34758.839999999997</v>
      </c>
      <c r="M55" s="211"/>
      <c r="N55" s="138">
        <f t="shared" si="9"/>
        <v>0</v>
      </c>
      <c r="O55" s="136"/>
      <c r="P55" s="137" t="s">
        <v>106</v>
      </c>
      <c r="Q55" s="145"/>
      <c r="R55" s="135">
        <v>117.64400000000001</v>
      </c>
      <c r="S55" s="213">
        <f t="shared" si="21"/>
        <v>0</v>
      </c>
      <c r="T55" s="213"/>
      <c r="U55" s="214">
        <f t="shared" si="14"/>
        <v>120.99999999999937</v>
      </c>
      <c r="V55" s="214"/>
      <c r="W55" s="140" t="s">
        <v>181</v>
      </c>
      <c r="X55" s="140" t="s">
        <v>181</v>
      </c>
      <c r="Y55" s="140" t="s">
        <v>181</v>
      </c>
      <c r="Z55" s="141" t="s">
        <v>181</v>
      </c>
      <c r="AA55" s="140" t="s">
        <v>181</v>
      </c>
      <c r="AB55" s="140" t="s">
        <v>181</v>
      </c>
      <c r="AC55" s="142" t="s">
        <v>45</v>
      </c>
      <c r="AE55" s="142">
        <f t="shared" si="2"/>
        <v>118.854</v>
      </c>
      <c r="AF55" s="142" t="e">
        <f t="shared" si="20"/>
        <v>#REF!</v>
      </c>
      <c r="AG55" s="142" t="e">
        <f>#REF!-#REF!</f>
        <v>#REF!</v>
      </c>
      <c r="AH55" s="142">
        <f t="shared" si="3"/>
        <v>1.2099999999999937</v>
      </c>
      <c r="AI55" s="143" t="e">
        <f t="shared" si="4"/>
        <v>#REF!</v>
      </c>
      <c r="AJ55" s="142" t="e">
        <f t="shared" si="5"/>
        <v>#REF!</v>
      </c>
      <c r="AK55" s="142" t="e">
        <f t="shared" si="6"/>
        <v>#REF!</v>
      </c>
      <c r="AL55" s="142" t="e">
        <f t="shared" si="12"/>
        <v>#REF!</v>
      </c>
      <c r="AM55" s="142" t="e">
        <f t="shared" si="22"/>
        <v>#REF!</v>
      </c>
      <c r="AN55" s="142" t="e">
        <f t="shared" si="22"/>
        <v>#REF!</v>
      </c>
      <c r="AO55" s="142" t="e">
        <f t="shared" si="22"/>
        <v>#REF!</v>
      </c>
      <c r="AP55" s="142" t="e">
        <f t="shared" si="22"/>
        <v>#REF!</v>
      </c>
      <c r="AQ55" s="142" t="e">
        <f t="shared" si="22"/>
        <v>#REF!</v>
      </c>
      <c r="AR55" s="142" t="e">
        <f t="shared" si="22"/>
        <v>#REF!</v>
      </c>
      <c r="AS55" s="142" t="e">
        <f t="shared" si="22"/>
        <v>#REF!</v>
      </c>
    </row>
    <row r="56" spans="2:45" s="142" customFormat="1" ht="15.75" customHeight="1">
      <c r="B56" s="135">
        <v>48</v>
      </c>
      <c r="C56" s="211">
        <f t="shared" si="8"/>
        <v>1158628</v>
      </c>
      <c r="D56" s="211"/>
      <c r="E56" s="136" t="s">
        <v>164</v>
      </c>
      <c r="F56" s="136" t="s">
        <v>196</v>
      </c>
      <c r="G56" s="135" t="s">
        <v>33</v>
      </c>
      <c r="H56" s="212">
        <v>120.65300000000001</v>
      </c>
      <c r="I56" s="212"/>
      <c r="J56" s="135"/>
      <c r="K56" s="135">
        <f t="shared" si="13"/>
        <v>12065.300000000001</v>
      </c>
      <c r="L56" s="211">
        <f t="shared" si="1"/>
        <v>34758.839999999997</v>
      </c>
      <c r="M56" s="211"/>
      <c r="N56" s="138">
        <f t="shared" si="9"/>
        <v>0</v>
      </c>
      <c r="O56" s="136"/>
      <c r="P56" s="137" t="s">
        <v>106</v>
      </c>
      <c r="Q56" s="145"/>
      <c r="R56" s="135">
        <v>119.81100000000001</v>
      </c>
      <c r="S56" s="213">
        <f t="shared" si="21"/>
        <v>0</v>
      </c>
      <c r="T56" s="213"/>
      <c r="U56" s="214">
        <f t="shared" si="14"/>
        <v>84.199999999999875</v>
      </c>
      <c r="V56" s="214"/>
      <c r="W56" s="140" t="s">
        <v>181</v>
      </c>
      <c r="X56" s="140" t="s">
        <v>181</v>
      </c>
      <c r="Y56" s="140" t="s">
        <v>181</v>
      </c>
      <c r="Z56" s="141" t="s">
        <v>181</v>
      </c>
      <c r="AA56" s="140" t="s">
        <v>181</v>
      </c>
      <c r="AB56" s="140" t="s">
        <v>181</v>
      </c>
      <c r="AC56" s="142" t="s">
        <v>44</v>
      </c>
      <c r="AE56" s="142">
        <f t="shared" si="2"/>
        <v>120.65300000000001</v>
      </c>
      <c r="AF56" s="142" t="e">
        <f t="shared" si="20"/>
        <v>#REF!</v>
      </c>
      <c r="AG56" s="142" t="e">
        <f>#REF!-#REF!</f>
        <v>#REF!</v>
      </c>
      <c r="AH56" s="142">
        <f t="shared" si="3"/>
        <v>0.84199999999999875</v>
      </c>
      <c r="AI56" s="143" t="e">
        <f t="shared" si="4"/>
        <v>#REF!</v>
      </c>
      <c r="AJ56" s="142" t="e">
        <f t="shared" si="5"/>
        <v>#REF!</v>
      </c>
      <c r="AK56" s="142" t="e">
        <f t="shared" si="6"/>
        <v>#REF!</v>
      </c>
      <c r="AL56" s="142" t="e">
        <f t="shared" si="12"/>
        <v>#REF!</v>
      </c>
      <c r="AM56" s="142" t="e">
        <f t="shared" si="22"/>
        <v>#REF!</v>
      </c>
      <c r="AN56" s="142" t="e">
        <f t="shared" si="22"/>
        <v>#REF!</v>
      </c>
      <c r="AO56" s="142" t="e">
        <f t="shared" si="22"/>
        <v>#REF!</v>
      </c>
      <c r="AP56" s="142" t="e">
        <f t="shared" si="22"/>
        <v>#REF!</v>
      </c>
      <c r="AQ56" s="142" t="e">
        <f t="shared" si="22"/>
        <v>#REF!</v>
      </c>
      <c r="AR56" s="142" t="e">
        <f t="shared" si="22"/>
        <v>#REF!</v>
      </c>
      <c r="AS56" s="142" t="e">
        <f t="shared" si="22"/>
        <v>#REF!</v>
      </c>
    </row>
    <row r="57" spans="2:45" s="142" customFormat="1" ht="15.75" customHeight="1">
      <c r="B57" s="135">
        <v>49</v>
      </c>
      <c r="C57" s="211">
        <f t="shared" si="8"/>
        <v>1158628</v>
      </c>
      <c r="D57" s="211"/>
      <c r="E57" s="136" t="s">
        <v>164</v>
      </c>
      <c r="F57" s="136" t="s">
        <v>197</v>
      </c>
      <c r="G57" s="135" t="s">
        <v>34</v>
      </c>
      <c r="H57" s="212">
        <v>119.33</v>
      </c>
      <c r="I57" s="212"/>
      <c r="J57" s="135"/>
      <c r="K57" s="135">
        <f t="shared" si="13"/>
        <v>11933</v>
      </c>
      <c r="L57" s="211">
        <f t="shared" si="1"/>
        <v>34758.839999999997</v>
      </c>
      <c r="M57" s="211"/>
      <c r="N57" s="138">
        <f t="shared" si="9"/>
        <v>0</v>
      </c>
      <c r="O57" s="136"/>
      <c r="P57" s="137" t="s">
        <v>106</v>
      </c>
      <c r="Q57" s="145"/>
      <c r="R57" s="135">
        <v>119.60599999999999</v>
      </c>
      <c r="S57" s="213">
        <f t="shared" si="21"/>
        <v>0</v>
      </c>
      <c r="T57" s="213"/>
      <c r="U57" s="214">
        <f t="shared" si="14"/>
        <v>27.599999999999625</v>
      </c>
      <c r="V57" s="214"/>
      <c r="W57" s="140" t="s">
        <v>183</v>
      </c>
      <c r="X57" s="140" t="s">
        <v>181</v>
      </c>
      <c r="Y57" s="140" t="s">
        <v>181</v>
      </c>
      <c r="Z57" s="141" t="s">
        <v>181</v>
      </c>
      <c r="AA57" s="140" t="s">
        <v>181</v>
      </c>
      <c r="AB57" s="140" t="s">
        <v>181</v>
      </c>
      <c r="AC57" s="142" t="s">
        <v>44</v>
      </c>
      <c r="AE57" s="142">
        <f t="shared" si="2"/>
        <v>119.33</v>
      </c>
      <c r="AF57" s="142" t="e">
        <f t="shared" si="20"/>
        <v>#REF!</v>
      </c>
      <c r="AG57" s="142" t="e">
        <f>#REF!-#REF!</f>
        <v>#REF!</v>
      </c>
      <c r="AH57" s="142">
        <f t="shared" si="3"/>
        <v>0.27599999999999625</v>
      </c>
      <c r="AI57" s="143" t="e">
        <f t="shared" si="4"/>
        <v>#REF!</v>
      </c>
      <c r="AJ57" s="142" t="e">
        <f t="shared" si="5"/>
        <v>#REF!</v>
      </c>
      <c r="AK57" s="142" t="e">
        <f t="shared" si="6"/>
        <v>#REF!</v>
      </c>
      <c r="AL57" s="142" t="e">
        <f t="shared" si="12"/>
        <v>#REF!</v>
      </c>
      <c r="AM57" s="142" t="e">
        <f t="shared" ref="AM57:AS59" si="23">IF($AF57&gt;=AM$8,$L57*AM$8,$S57*1)</f>
        <v>#REF!</v>
      </c>
      <c r="AN57" s="142" t="e">
        <f t="shared" si="23"/>
        <v>#REF!</v>
      </c>
      <c r="AO57" s="142" t="e">
        <f t="shared" si="23"/>
        <v>#REF!</v>
      </c>
      <c r="AP57" s="142" t="e">
        <f t="shared" si="23"/>
        <v>#REF!</v>
      </c>
      <c r="AQ57" s="142" t="e">
        <f t="shared" si="23"/>
        <v>#REF!</v>
      </c>
      <c r="AR57" s="142" t="e">
        <f t="shared" si="23"/>
        <v>#REF!</v>
      </c>
      <c r="AS57" s="142" t="e">
        <f t="shared" si="23"/>
        <v>#REF!</v>
      </c>
    </row>
    <row r="58" spans="2:45" s="142" customFormat="1" ht="15.75" customHeight="1">
      <c r="B58" s="135">
        <v>50</v>
      </c>
      <c r="C58" s="211">
        <f t="shared" si="8"/>
        <v>1158628</v>
      </c>
      <c r="D58" s="211"/>
      <c r="E58" s="136" t="s">
        <v>164</v>
      </c>
      <c r="F58" s="136" t="s">
        <v>198</v>
      </c>
      <c r="G58" s="135" t="s">
        <v>33</v>
      </c>
      <c r="H58" s="212">
        <v>123.565</v>
      </c>
      <c r="I58" s="212"/>
      <c r="J58" s="135"/>
      <c r="K58" s="135">
        <f t="shared" si="13"/>
        <v>12356.5</v>
      </c>
      <c r="L58" s="211">
        <f t="shared" si="1"/>
        <v>34758.839999999997</v>
      </c>
      <c r="M58" s="211"/>
      <c r="N58" s="138">
        <f t="shared" si="9"/>
        <v>0</v>
      </c>
      <c r="O58" s="136" t="s">
        <v>199</v>
      </c>
      <c r="P58" s="137" t="s">
        <v>106</v>
      </c>
      <c r="Q58" s="145"/>
      <c r="R58" s="135">
        <v>123.00700000000001</v>
      </c>
      <c r="S58" s="213">
        <f t="shared" si="21"/>
        <v>0</v>
      </c>
      <c r="T58" s="213"/>
      <c r="U58" s="214">
        <f t="shared" si="14"/>
        <v>55.799999999999272</v>
      </c>
      <c r="V58" s="214"/>
      <c r="W58" s="140" t="s">
        <v>181</v>
      </c>
      <c r="X58" s="140" t="s">
        <v>181</v>
      </c>
      <c r="Y58" s="140" t="s">
        <v>181</v>
      </c>
      <c r="Z58" s="141" t="s">
        <v>181</v>
      </c>
      <c r="AA58" s="140" t="s">
        <v>181</v>
      </c>
      <c r="AB58" s="140" t="s">
        <v>181</v>
      </c>
      <c r="AC58" s="142" t="s">
        <v>44</v>
      </c>
      <c r="AE58" s="142">
        <f t="shared" si="2"/>
        <v>123.565</v>
      </c>
      <c r="AF58" s="142" t="e">
        <f t="shared" si="20"/>
        <v>#REF!</v>
      </c>
      <c r="AG58" s="142" t="e">
        <f>#REF!-#REF!</f>
        <v>#REF!</v>
      </c>
      <c r="AH58" s="142">
        <f t="shared" si="3"/>
        <v>0.55799999999999272</v>
      </c>
      <c r="AI58" s="143" t="e">
        <f t="shared" si="4"/>
        <v>#REF!</v>
      </c>
      <c r="AJ58" s="142" t="e">
        <f t="shared" si="5"/>
        <v>#REF!</v>
      </c>
      <c r="AK58" s="142" t="e">
        <f t="shared" si="6"/>
        <v>#REF!</v>
      </c>
      <c r="AL58" s="142" t="e">
        <f t="shared" si="12"/>
        <v>#REF!</v>
      </c>
      <c r="AM58" s="142" t="e">
        <f t="shared" si="23"/>
        <v>#REF!</v>
      </c>
      <c r="AN58" s="142" t="e">
        <f t="shared" si="23"/>
        <v>#REF!</v>
      </c>
      <c r="AO58" s="142" t="e">
        <f t="shared" si="23"/>
        <v>#REF!</v>
      </c>
      <c r="AP58" s="142" t="e">
        <f t="shared" si="23"/>
        <v>#REF!</v>
      </c>
      <c r="AQ58" s="142" t="e">
        <f t="shared" si="23"/>
        <v>#REF!</v>
      </c>
      <c r="AR58" s="142" t="e">
        <f t="shared" si="23"/>
        <v>#REF!</v>
      </c>
      <c r="AS58" s="142" t="e">
        <f t="shared" si="23"/>
        <v>#REF!</v>
      </c>
    </row>
    <row r="59" spans="2:45" ht="15.75" customHeight="1">
      <c r="B59" s="123">
        <v>51</v>
      </c>
      <c r="C59" s="195">
        <f t="shared" si="8"/>
        <v>1158628</v>
      </c>
      <c r="D59" s="195"/>
      <c r="E59" s="100"/>
      <c r="F59" s="100"/>
      <c r="G59" s="123" t="s">
        <v>33</v>
      </c>
      <c r="H59" s="197" t="e">
        <f>IF(G59="買",#REF!,#REF!)</f>
        <v>#REF!</v>
      </c>
      <c r="I59" s="197"/>
      <c r="J59" s="121" t="e">
        <f>IF(G59="買",#REF!-0.02,#REF!+0.02)</f>
        <v>#REF!</v>
      </c>
      <c r="K59" s="121" t="e">
        <f>ABS((J59-H59)*100)</f>
        <v>#REF!</v>
      </c>
      <c r="L59" s="198" t="str">
        <f t="shared" si="1"/>
        <v/>
      </c>
      <c r="M59" s="198"/>
      <c r="N59" s="61" t="e">
        <f t="shared" si="9"/>
        <v>#REF!</v>
      </c>
      <c r="O59" s="100"/>
      <c r="P59" s="25"/>
      <c r="Q59" s="55"/>
      <c r="R59" s="121">
        <f t="shared" si="15"/>
        <v>0.02</v>
      </c>
      <c r="S59" s="209" t="str">
        <f t="shared" si="21"/>
        <v/>
      </c>
      <c r="T59" s="209"/>
      <c r="U59" s="201" t="str">
        <f t="shared" si="14"/>
        <v/>
      </c>
      <c r="V59" s="201"/>
      <c r="W59" s="108"/>
      <c r="X59" s="108"/>
      <c r="Y59" s="108"/>
      <c r="AA59" s="60"/>
      <c r="AB59" s="60"/>
      <c r="AC59" s="63" t="s">
        <v>44</v>
      </c>
      <c r="AD59" s="63"/>
      <c r="AE59" s="122" t="e">
        <f t="shared" si="2"/>
        <v>#REF!</v>
      </c>
      <c r="AF59" s="63" t="e">
        <f t="shared" si="20"/>
        <v>#REF!</v>
      </c>
      <c r="AG59" s="122" t="e">
        <f>#REF!-#REF!</f>
        <v>#REF!</v>
      </c>
      <c r="AH59" s="122" t="e">
        <f t="shared" si="3"/>
        <v>#REF!</v>
      </c>
      <c r="AI59" s="59" t="e">
        <f t="shared" si="4"/>
        <v>#REF!</v>
      </c>
      <c r="AJ59" s="63" t="e">
        <f t="shared" si="5"/>
        <v>#REF!</v>
      </c>
      <c r="AK59" s="63" t="e">
        <f t="shared" si="6"/>
        <v>#REF!</v>
      </c>
      <c r="AL59" s="63" t="e">
        <f t="shared" si="12"/>
        <v>#REF!</v>
      </c>
      <c r="AM59" s="63" t="e">
        <f t="shared" si="23"/>
        <v>#REF!</v>
      </c>
      <c r="AN59" s="63" t="e">
        <f t="shared" si="23"/>
        <v>#REF!</v>
      </c>
      <c r="AO59" s="63" t="e">
        <f t="shared" si="23"/>
        <v>#REF!</v>
      </c>
      <c r="AP59" s="63" t="e">
        <f t="shared" si="23"/>
        <v>#REF!</v>
      </c>
      <c r="AQ59" s="63" t="e">
        <f t="shared" si="23"/>
        <v>#REF!</v>
      </c>
      <c r="AR59" s="63" t="e">
        <f t="shared" si="23"/>
        <v>#REF!</v>
      </c>
      <c r="AS59" s="63" t="e">
        <f t="shared" si="23"/>
        <v>#REF!</v>
      </c>
    </row>
    <row r="60" spans="2:45" ht="15.75" customHeight="1">
      <c r="B60" s="123">
        <v>52</v>
      </c>
      <c r="C60" s="195" t="str">
        <f t="shared" si="8"/>
        <v/>
      </c>
      <c r="D60" s="195"/>
      <c r="E60" s="100"/>
      <c r="F60" s="100"/>
      <c r="G60" s="123" t="s">
        <v>33</v>
      </c>
      <c r="H60" s="197" t="e">
        <f>IF(G60="買",#REF!,#REF!)</f>
        <v>#REF!</v>
      </c>
      <c r="I60" s="197"/>
      <c r="J60" s="121" t="e">
        <f>IF(G60="買",#REF!-0.02,#REF!+0.02)</f>
        <v>#REF!</v>
      </c>
      <c r="K60" s="121" t="e">
        <f>ABS((J60-H60)*100)</f>
        <v>#REF!</v>
      </c>
      <c r="L60" s="198" t="str">
        <f t="shared" si="1"/>
        <v/>
      </c>
      <c r="M60" s="198"/>
      <c r="N60" s="61" t="e">
        <f>IF(K60="","",ROUNDDOWN(L60/(K60/81)/100000,2))</f>
        <v>#REF!</v>
      </c>
      <c r="O60" s="100"/>
      <c r="P60" s="25"/>
      <c r="Q60" s="55"/>
      <c r="R60" s="121">
        <f t="shared" si="15"/>
        <v>0.02</v>
      </c>
      <c r="S60" s="209" t="str">
        <f t="shared" si="21"/>
        <v/>
      </c>
      <c r="T60" s="209"/>
      <c r="U60" s="201" t="str">
        <f t="shared" si="14"/>
        <v/>
      </c>
      <c r="V60" s="201"/>
      <c r="W60" s="108"/>
      <c r="X60" s="108"/>
      <c r="Y60" s="108"/>
      <c r="AA60" s="60"/>
      <c r="AB60" s="60"/>
      <c r="AC60" s="63" t="s">
        <v>46</v>
      </c>
      <c r="AD60" s="63"/>
      <c r="AE60" s="122" t="e">
        <f t="shared" si="2"/>
        <v>#REF!</v>
      </c>
      <c r="AF60" s="122" t="e">
        <f t="shared" ref="AF60:AF108" si="24">IF(S60&gt;=0,AE60/AG60,"-")</f>
        <v>#REF!</v>
      </c>
      <c r="AG60" s="122" t="e">
        <f>#REF!-#REF!</f>
        <v>#REF!</v>
      </c>
      <c r="AH60" s="122" t="e">
        <f t="shared" si="3"/>
        <v>#REF!</v>
      </c>
      <c r="AI60" s="59" t="e">
        <f t="shared" si="4"/>
        <v>#REF!</v>
      </c>
    </row>
    <row r="61" spans="2:45" ht="15.75" customHeight="1">
      <c r="B61" s="123">
        <v>53</v>
      </c>
      <c r="C61" s="195" t="str">
        <f t="shared" si="8"/>
        <v/>
      </c>
      <c r="D61" s="195"/>
      <c r="E61" s="100"/>
      <c r="F61" s="100"/>
      <c r="G61" s="123" t="s">
        <v>34</v>
      </c>
      <c r="H61" s="197" t="e">
        <f>IF(G61="買",#REF!,#REF!)</f>
        <v>#REF!</v>
      </c>
      <c r="I61" s="197"/>
      <c r="J61" s="121" t="e">
        <f>IF(G61="買",#REF!-0.02,#REF!+0.02)</f>
        <v>#REF!</v>
      </c>
      <c r="K61" s="121" t="e">
        <f t="shared" si="13"/>
        <v>#REF!</v>
      </c>
      <c r="L61" s="198" t="str">
        <f t="shared" si="1"/>
        <v/>
      </c>
      <c r="M61" s="198"/>
      <c r="N61" s="61" t="e">
        <f t="shared" si="9"/>
        <v>#REF!</v>
      </c>
      <c r="O61" s="100"/>
      <c r="P61" s="25"/>
      <c r="Q61" s="55"/>
      <c r="R61" s="121">
        <f t="shared" si="15"/>
        <v>-0.02</v>
      </c>
      <c r="S61" s="209" t="str">
        <f t="shared" si="21"/>
        <v/>
      </c>
      <c r="T61" s="209"/>
      <c r="U61" s="201" t="str">
        <f t="shared" si="14"/>
        <v/>
      </c>
      <c r="V61" s="201"/>
      <c r="W61" s="108"/>
      <c r="X61" s="108"/>
      <c r="Y61" s="108"/>
      <c r="AA61" s="60"/>
      <c r="AB61" s="60"/>
      <c r="AC61" s="63" t="s">
        <v>46</v>
      </c>
      <c r="AD61" s="63"/>
      <c r="AE61" s="122" t="e">
        <f t="shared" si="2"/>
        <v>#REF!</v>
      </c>
      <c r="AF61" s="122" t="e">
        <f t="shared" si="24"/>
        <v>#REF!</v>
      </c>
      <c r="AG61" s="122" t="e">
        <f>#REF!-#REF!</f>
        <v>#REF!</v>
      </c>
      <c r="AH61" s="122" t="e">
        <f t="shared" si="3"/>
        <v>#REF!</v>
      </c>
      <c r="AI61" s="59" t="e">
        <f t="shared" si="4"/>
        <v>#REF!</v>
      </c>
    </row>
    <row r="62" spans="2:45" ht="15.75" customHeight="1">
      <c r="B62" s="123">
        <v>54</v>
      </c>
      <c r="C62" s="195" t="str">
        <f t="shared" si="8"/>
        <v/>
      </c>
      <c r="D62" s="195"/>
      <c r="E62" s="100"/>
      <c r="F62" s="100"/>
      <c r="G62" s="123" t="s">
        <v>34</v>
      </c>
      <c r="H62" s="197" t="e">
        <f>IF(G62="買",#REF!,#REF!)</f>
        <v>#REF!</v>
      </c>
      <c r="I62" s="197"/>
      <c r="J62" s="121" t="e">
        <f>IF(G62="買",#REF!-0.02,#REF!+0.02)</f>
        <v>#REF!</v>
      </c>
      <c r="K62" s="121" t="e">
        <f t="shared" si="13"/>
        <v>#REF!</v>
      </c>
      <c r="L62" s="198" t="str">
        <f t="shared" si="1"/>
        <v/>
      </c>
      <c r="M62" s="198"/>
      <c r="N62" s="61" t="e">
        <f t="shared" si="9"/>
        <v>#REF!</v>
      </c>
      <c r="O62" s="100"/>
      <c r="P62" s="25"/>
      <c r="Q62" s="55"/>
      <c r="R62" s="121">
        <f t="shared" si="15"/>
        <v>-0.02</v>
      </c>
      <c r="S62" s="209" t="str">
        <f t="shared" si="21"/>
        <v/>
      </c>
      <c r="T62" s="209"/>
      <c r="U62" s="201" t="str">
        <f t="shared" si="14"/>
        <v/>
      </c>
      <c r="V62" s="201"/>
      <c r="W62" s="108"/>
      <c r="X62" s="108"/>
      <c r="Y62" s="108"/>
      <c r="AA62" s="60"/>
      <c r="AB62" s="60"/>
      <c r="AC62" s="63" t="s">
        <v>46</v>
      </c>
      <c r="AD62" s="63"/>
      <c r="AE62" s="122" t="e">
        <f t="shared" si="2"/>
        <v>#REF!</v>
      </c>
      <c r="AF62" s="122" t="e">
        <f t="shared" si="24"/>
        <v>#REF!</v>
      </c>
      <c r="AG62" s="122" t="e">
        <f>#REF!-#REF!</f>
        <v>#REF!</v>
      </c>
      <c r="AH62" s="122" t="e">
        <f t="shared" si="3"/>
        <v>#REF!</v>
      </c>
      <c r="AI62" s="59" t="e">
        <f t="shared" si="4"/>
        <v>#REF!</v>
      </c>
    </row>
    <row r="63" spans="2:45" ht="15.75" customHeight="1">
      <c r="B63" s="123">
        <v>51</v>
      </c>
      <c r="C63" s="195" t="str">
        <f t="shared" si="8"/>
        <v/>
      </c>
      <c r="D63" s="195"/>
      <c r="E63" s="100"/>
      <c r="F63" s="100"/>
      <c r="G63" s="123" t="s">
        <v>33</v>
      </c>
      <c r="H63" s="197" t="e">
        <f>IF(G63="買",#REF!,#REF!)</f>
        <v>#REF!</v>
      </c>
      <c r="I63" s="197"/>
      <c r="J63" s="121" t="e">
        <f>IF(G63="買",#REF!-0.02,#REF!+0.02)</f>
        <v>#REF!</v>
      </c>
      <c r="K63" s="121" t="e">
        <f t="shared" si="13"/>
        <v>#REF!</v>
      </c>
      <c r="L63" s="198" t="str">
        <f t="shared" si="1"/>
        <v/>
      </c>
      <c r="M63" s="198"/>
      <c r="N63" s="61" t="e">
        <f t="shared" si="9"/>
        <v>#REF!</v>
      </c>
      <c r="O63" s="100"/>
      <c r="P63" s="25"/>
      <c r="Q63" s="55"/>
      <c r="R63" s="121">
        <f t="shared" si="15"/>
        <v>0.02</v>
      </c>
      <c r="S63" s="209" t="str">
        <f t="shared" si="21"/>
        <v/>
      </c>
      <c r="T63" s="209"/>
      <c r="U63" s="201" t="str">
        <f t="shared" si="14"/>
        <v/>
      </c>
      <c r="V63" s="201"/>
      <c r="W63" s="108"/>
      <c r="X63" s="108"/>
      <c r="Y63" s="108"/>
      <c r="AA63" s="60"/>
      <c r="AB63" s="60"/>
      <c r="AC63" s="63" t="s">
        <v>46</v>
      </c>
      <c r="AD63" s="63"/>
      <c r="AE63" s="122" t="e">
        <f t="shared" si="2"/>
        <v>#REF!</v>
      </c>
      <c r="AF63" s="122" t="e">
        <f t="shared" si="24"/>
        <v>#REF!</v>
      </c>
      <c r="AG63" s="122" t="e">
        <f>#REF!-#REF!</f>
        <v>#REF!</v>
      </c>
      <c r="AH63" s="122" t="e">
        <f t="shared" si="3"/>
        <v>#REF!</v>
      </c>
      <c r="AI63" s="59" t="e">
        <f t="shared" si="4"/>
        <v>#REF!</v>
      </c>
    </row>
    <row r="64" spans="2:45" ht="15.75" customHeight="1">
      <c r="B64" s="123">
        <v>52</v>
      </c>
      <c r="C64" s="195" t="str">
        <f t="shared" si="8"/>
        <v/>
      </c>
      <c r="D64" s="195"/>
      <c r="E64" s="100"/>
      <c r="F64" s="100"/>
      <c r="G64" s="123" t="s">
        <v>33</v>
      </c>
      <c r="H64" s="197" t="e">
        <f>IF(G64="買",#REF!,#REF!)</f>
        <v>#REF!</v>
      </c>
      <c r="I64" s="197"/>
      <c r="J64" s="121" t="e">
        <f>IF(G64="買",#REF!-0.02,#REF!+0.02)</f>
        <v>#REF!</v>
      </c>
      <c r="K64" s="121" t="e">
        <f t="shared" si="13"/>
        <v>#REF!</v>
      </c>
      <c r="L64" s="198" t="str">
        <f t="shared" si="1"/>
        <v/>
      </c>
      <c r="M64" s="198"/>
      <c r="N64" s="61" t="e">
        <f t="shared" si="9"/>
        <v>#REF!</v>
      </c>
      <c r="O64" s="100"/>
      <c r="P64" s="25"/>
      <c r="Q64" s="55"/>
      <c r="R64" s="121">
        <f t="shared" si="15"/>
        <v>0.02</v>
      </c>
      <c r="S64" s="209" t="str">
        <f t="shared" si="21"/>
        <v/>
      </c>
      <c r="T64" s="209"/>
      <c r="U64" s="201" t="str">
        <f t="shared" si="14"/>
        <v/>
      </c>
      <c r="V64" s="201"/>
      <c r="W64" s="108"/>
      <c r="X64" s="108"/>
      <c r="Y64" s="108"/>
      <c r="AA64" s="60"/>
      <c r="AB64" s="60"/>
      <c r="AC64" s="63" t="s">
        <v>44</v>
      </c>
      <c r="AD64" s="63"/>
      <c r="AE64" s="122" t="e">
        <f t="shared" si="2"/>
        <v>#REF!</v>
      </c>
      <c r="AF64" s="122" t="e">
        <f t="shared" si="24"/>
        <v>#REF!</v>
      </c>
      <c r="AG64" s="122" t="e">
        <f>#REF!-#REF!</f>
        <v>#REF!</v>
      </c>
      <c r="AH64" s="122" t="e">
        <f t="shared" si="3"/>
        <v>#REF!</v>
      </c>
      <c r="AI64" s="59" t="e">
        <f t="shared" si="4"/>
        <v>#REF!</v>
      </c>
    </row>
    <row r="65" spans="2:35" ht="15.75" customHeight="1">
      <c r="B65" s="123">
        <v>53</v>
      </c>
      <c r="C65" s="195" t="str">
        <f t="shared" si="8"/>
        <v/>
      </c>
      <c r="D65" s="195"/>
      <c r="E65" s="100"/>
      <c r="F65" s="100"/>
      <c r="G65" s="123" t="s">
        <v>34</v>
      </c>
      <c r="H65" s="197" t="e">
        <f>IF(G65="買",#REF!,#REF!)</f>
        <v>#REF!</v>
      </c>
      <c r="I65" s="197"/>
      <c r="J65" s="121" t="e">
        <f>IF(G65="買",#REF!-0.02,#REF!+0.02)</f>
        <v>#REF!</v>
      </c>
      <c r="K65" s="121" t="e">
        <f t="shared" si="13"/>
        <v>#REF!</v>
      </c>
      <c r="L65" s="198" t="str">
        <f t="shared" si="1"/>
        <v/>
      </c>
      <c r="M65" s="198"/>
      <c r="N65" s="61" t="e">
        <f t="shared" si="9"/>
        <v>#REF!</v>
      </c>
      <c r="O65" s="100"/>
      <c r="P65" s="25"/>
      <c r="Q65" s="55"/>
      <c r="R65" s="121">
        <f t="shared" si="15"/>
        <v>-0.02</v>
      </c>
      <c r="S65" s="209" t="str">
        <f t="shared" si="21"/>
        <v/>
      </c>
      <c r="T65" s="209"/>
      <c r="U65" s="201" t="str">
        <f t="shared" si="14"/>
        <v/>
      </c>
      <c r="V65" s="201"/>
      <c r="W65" s="108"/>
      <c r="X65" s="108"/>
      <c r="Y65" s="108"/>
      <c r="AA65" s="60"/>
      <c r="AB65" s="60"/>
      <c r="AC65" s="63" t="s">
        <v>44</v>
      </c>
      <c r="AE65" s="122" t="e">
        <f t="shared" si="2"/>
        <v>#REF!</v>
      </c>
      <c r="AF65" s="122" t="e">
        <f t="shared" si="24"/>
        <v>#REF!</v>
      </c>
      <c r="AG65" s="122" t="e">
        <f>#REF!-#REF!</f>
        <v>#REF!</v>
      </c>
      <c r="AH65" s="122" t="e">
        <f t="shared" si="3"/>
        <v>#REF!</v>
      </c>
      <c r="AI65" s="59" t="e">
        <f t="shared" si="4"/>
        <v>#REF!</v>
      </c>
    </row>
    <row r="66" spans="2:35" ht="15.75" customHeight="1">
      <c r="B66" s="123">
        <v>54</v>
      </c>
      <c r="C66" s="195" t="str">
        <f t="shared" si="8"/>
        <v/>
      </c>
      <c r="D66" s="195"/>
      <c r="E66" s="100"/>
      <c r="F66" s="100"/>
      <c r="G66" s="123" t="s">
        <v>34</v>
      </c>
      <c r="H66" s="197" t="e">
        <f>IF(G66="買",#REF!,#REF!)</f>
        <v>#REF!</v>
      </c>
      <c r="I66" s="197"/>
      <c r="J66" s="121" t="e">
        <f>IF(G66="買",#REF!-0.02,#REF!+0.02)</f>
        <v>#REF!</v>
      </c>
      <c r="K66" s="121" t="e">
        <f t="shared" si="13"/>
        <v>#REF!</v>
      </c>
      <c r="L66" s="198" t="str">
        <f t="shared" si="1"/>
        <v/>
      </c>
      <c r="M66" s="198"/>
      <c r="N66" s="61" t="e">
        <f t="shared" si="9"/>
        <v>#REF!</v>
      </c>
      <c r="O66" s="100"/>
      <c r="P66" s="25"/>
      <c r="Q66" s="55"/>
      <c r="R66" s="121">
        <f t="shared" si="15"/>
        <v>-0.02</v>
      </c>
      <c r="S66" s="209" t="str">
        <f t="shared" si="21"/>
        <v/>
      </c>
      <c r="T66" s="209"/>
      <c r="U66" s="201" t="str">
        <f t="shared" si="14"/>
        <v/>
      </c>
      <c r="V66" s="201"/>
      <c r="W66" s="108"/>
      <c r="X66" s="108"/>
      <c r="Y66" s="108"/>
      <c r="AA66" s="60"/>
      <c r="AB66" s="60"/>
      <c r="AC66" s="63" t="s">
        <v>46</v>
      </c>
      <c r="AE66" s="122" t="e">
        <f t="shared" si="2"/>
        <v>#REF!</v>
      </c>
      <c r="AF66" s="122" t="e">
        <f t="shared" si="24"/>
        <v>#REF!</v>
      </c>
      <c r="AG66" s="122" t="e">
        <f>#REF!-#REF!</f>
        <v>#REF!</v>
      </c>
      <c r="AH66" s="122" t="e">
        <f t="shared" si="3"/>
        <v>#REF!</v>
      </c>
      <c r="AI66" s="59" t="e">
        <f t="shared" si="4"/>
        <v>#REF!</v>
      </c>
    </row>
    <row r="67" spans="2:35" ht="15.75" customHeight="1">
      <c r="B67" s="123">
        <v>55</v>
      </c>
      <c r="C67" s="195" t="str">
        <f t="shared" si="8"/>
        <v/>
      </c>
      <c r="D67" s="195"/>
      <c r="E67" s="100"/>
      <c r="F67" s="100"/>
      <c r="G67" s="123" t="s">
        <v>33</v>
      </c>
      <c r="H67" s="197" t="e">
        <f>IF(G67="買",#REF!,#REF!)</f>
        <v>#REF!</v>
      </c>
      <c r="I67" s="197"/>
      <c r="J67" s="121" t="e">
        <f>IF(G67="買",#REF!-0.02,#REF!+0.02)</f>
        <v>#REF!</v>
      </c>
      <c r="K67" s="121" t="e">
        <f t="shared" si="13"/>
        <v>#REF!</v>
      </c>
      <c r="L67" s="198" t="str">
        <f t="shared" si="1"/>
        <v/>
      </c>
      <c r="M67" s="198"/>
      <c r="N67" s="61" t="e">
        <f t="shared" si="9"/>
        <v>#REF!</v>
      </c>
      <c r="O67" s="100"/>
      <c r="P67" s="25"/>
      <c r="Q67" s="55"/>
      <c r="R67" s="121">
        <f t="shared" si="15"/>
        <v>0.02</v>
      </c>
      <c r="S67" s="209" t="str">
        <f t="shared" si="21"/>
        <v/>
      </c>
      <c r="T67" s="209"/>
      <c r="U67" s="201" t="str">
        <f t="shared" si="14"/>
        <v/>
      </c>
      <c r="V67" s="201"/>
      <c r="W67" s="108"/>
      <c r="X67" s="108"/>
      <c r="Y67" s="108"/>
      <c r="AA67" s="60"/>
      <c r="AB67" s="60"/>
      <c r="AC67" s="63" t="s">
        <v>46</v>
      </c>
      <c r="AE67" s="122" t="e">
        <f t="shared" si="2"/>
        <v>#REF!</v>
      </c>
      <c r="AF67" s="122" t="e">
        <f t="shared" si="24"/>
        <v>#REF!</v>
      </c>
      <c r="AG67" s="122" t="e">
        <f>#REF!-#REF!</f>
        <v>#REF!</v>
      </c>
      <c r="AH67" s="122" t="e">
        <f t="shared" si="3"/>
        <v>#REF!</v>
      </c>
      <c r="AI67" s="59" t="e">
        <f t="shared" si="4"/>
        <v>#REF!</v>
      </c>
    </row>
    <row r="68" spans="2:35" ht="15.75" customHeight="1">
      <c r="B68" s="123">
        <v>56</v>
      </c>
      <c r="C68" s="195" t="str">
        <f t="shared" si="8"/>
        <v/>
      </c>
      <c r="D68" s="195"/>
      <c r="E68" s="100"/>
      <c r="F68" s="100"/>
      <c r="G68" s="123" t="s">
        <v>34</v>
      </c>
      <c r="H68" s="197" t="e">
        <f>IF(G68="買",#REF!,#REF!)</f>
        <v>#REF!</v>
      </c>
      <c r="I68" s="197"/>
      <c r="J68" s="121" t="e">
        <f>IF(G68="買",#REF!-0.02,#REF!+0.02)</f>
        <v>#REF!</v>
      </c>
      <c r="K68" s="121" t="e">
        <f t="shared" si="13"/>
        <v>#REF!</v>
      </c>
      <c r="L68" s="198" t="str">
        <f t="shared" si="1"/>
        <v/>
      </c>
      <c r="M68" s="198"/>
      <c r="N68" s="61" t="e">
        <f t="shared" si="9"/>
        <v>#REF!</v>
      </c>
      <c r="O68" s="100"/>
      <c r="P68" s="25"/>
      <c r="Q68" s="55"/>
      <c r="R68" s="121">
        <f t="shared" si="15"/>
        <v>-0.02</v>
      </c>
      <c r="S68" s="209" t="str">
        <f t="shared" si="21"/>
        <v/>
      </c>
      <c r="T68" s="209"/>
      <c r="U68" s="201" t="str">
        <f t="shared" si="14"/>
        <v/>
      </c>
      <c r="V68" s="201"/>
      <c r="W68" s="108"/>
      <c r="X68" s="108"/>
      <c r="Y68" s="108"/>
      <c r="AA68" s="60"/>
      <c r="AB68" s="60"/>
      <c r="AC68" s="63" t="s">
        <v>46</v>
      </c>
      <c r="AE68" s="122" t="e">
        <f t="shared" si="2"/>
        <v>#REF!</v>
      </c>
      <c r="AF68" s="122" t="e">
        <f t="shared" si="24"/>
        <v>#REF!</v>
      </c>
      <c r="AG68" s="122" t="e">
        <f>#REF!-#REF!</f>
        <v>#REF!</v>
      </c>
      <c r="AH68" s="122" t="e">
        <f t="shared" si="3"/>
        <v>#REF!</v>
      </c>
      <c r="AI68" s="59" t="e">
        <f t="shared" si="4"/>
        <v>#REF!</v>
      </c>
    </row>
    <row r="69" spans="2:35" ht="15.75" customHeight="1">
      <c r="B69" s="123">
        <v>57</v>
      </c>
      <c r="C69" s="195" t="str">
        <f t="shared" si="8"/>
        <v/>
      </c>
      <c r="D69" s="195"/>
      <c r="E69" s="100"/>
      <c r="F69" s="100"/>
      <c r="G69" s="123" t="s">
        <v>34</v>
      </c>
      <c r="H69" s="197" t="e">
        <f>IF(G69="買",#REF!,#REF!)</f>
        <v>#REF!</v>
      </c>
      <c r="I69" s="197"/>
      <c r="J69" s="121" t="e">
        <f>IF(G69="買",#REF!-0.02,#REF!+0.02)</f>
        <v>#REF!</v>
      </c>
      <c r="K69" s="121" t="e">
        <f t="shared" si="13"/>
        <v>#REF!</v>
      </c>
      <c r="L69" s="198" t="str">
        <f t="shared" si="1"/>
        <v/>
      </c>
      <c r="M69" s="198"/>
      <c r="N69" s="61" t="e">
        <f t="shared" si="9"/>
        <v>#REF!</v>
      </c>
      <c r="O69" s="100"/>
      <c r="P69" s="25"/>
      <c r="Q69" s="55"/>
      <c r="R69" s="121">
        <f t="shared" si="15"/>
        <v>-0.02</v>
      </c>
      <c r="S69" s="209" t="str">
        <f t="shared" si="21"/>
        <v/>
      </c>
      <c r="T69" s="209"/>
      <c r="U69" s="201" t="str">
        <f t="shared" si="14"/>
        <v/>
      </c>
      <c r="V69" s="201"/>
      <c r="W69" s="108"/>
      <c r="X69" s="108"/>
      <c r="Y69" s="108"/>
      <c r="AA69" s="60"/>
      <c r="AB69" s="60"/>
      <c r="AC69" s="63" t="s">
        <v>44</v>
      </c>
      <c r="AE69" s="122" t="e">
        <f t="shared" si="2"/>
        <v>#REF!</v>
      </c>
      <c r="AF69" s="122" t="e">
        <f t="shared" si="24"/>
        <v>#REF!</v>
      </c>
      <c r="AG69" s="122" t="e">
        <f>#REF!-#REF!</f>
        <v>#REF!</v>
      </c>
      <c r="AH69" s="122" t="e">
        <f t="shared" si="3"/>
        <v>#REF!</v>
      </c>
      <c r="AI69" s="59" t="e">
        <f t="shared" si="4"/>
        <v>#REF!</v>
      </c>
    </row>
    <row r="70" spans="2:35" ht="15.75" customHeight="1">
      <c r="B70" s="123">
        <v>58</v>
      </c>
      <c r="C70" s="195" t="str">
        <f t="shared" si="8"/>
        <v/>
      </c>
      <c r="D70" s="195"/>
      <c r="E70" s="100"/>
      <c r="F70" s="100"/>
      <c r="G70" s="123" t="s">
        <v>34</v>
      </c>
      <c r="H70" s="197" t="e">
        <f>IF(G70="買",#REF!,#REF!)</f>
        <v>#REF!</v>
      </c>
      <c r="I70" s="197"/>
      <c r="J70" s="121" t="e">
        <f>IF(G70="買",#REF!-0.02,#REF!+0.02)</f>
        <v>#REF!</v>
      </c>
      <c r="K70" s="121" t="e">
        <f t="shared" si="13"/>
        <v>#REF!</v>
      </c>
      <c r="L70" s="198" t="str">
        <f t="shared" si="1"/>
        <v/>
      </c>
      <c r="M70" s="198"/>
      <c r="N70" s="61" t="e">
        <f t="shared" si="9"/>
        <v>#REF!</v>
      </c>
      <c r="O70" s="100"/>
      <c r="P70" s="25"/>
      <c r="Q70" s="55"/>
      <c r="R70" s="121">
        <f t="shared" si="15"/>
        <v>-0.02</v>
      </c>
      <c r="S70" s="209" t="str">
        <f t="shared" si="21"/>
        <v/>
      </c>
      <c r="T70" s="209"/>
      <c r="U70" s="201" t="str">
        <f t="shared" si="14"/>
        <v/>
      </c>
      <c r="V70" s="201"/>
      <c r="W70" s="108"/>
      <c r="X70" s="108"/>
      <c r="Y70" s="108"/>
      <c r="AA70" s="60"/>
      <c r="AB70" s="60"/>
      <c r="AC70" s="63" t="s">
        <v>45</v>
      </c>
      <c r="AE70" s="122" t="e">
        <f t="shared" si="2"/>
        <v>#REF!</v>
      </c>
      <c r="AF70" s="122" t="e">
        <f t="shared" si="24"/>
        <v>#REF!</v>
      </c>
      <c r="AG70" s="122" t="e">
        <f>#REF!-#REF!</f>
        <v>#REF!</v>
      </c>
      <c r="AH70" s="122" t="e">
        <f t="shared" si="3"/>
        <v>#REF!</v>
      </c>
      <c r="AI70" s="59" t="e">
        <f t="shared" si="4"/>
        <v>#REF!</v>
      </c>
    </row>
    <row r="71" spans="2:35" ht="15.75" customHeight="1">
      <c r="B71" s="123">
        <v>59</v>
      </c>
      <c r="C71" s="195" t="str">
        <f t="shared" si="8"/>
        <v/>
      </c>
      <c r="D71" s="195"/>
      <c r="E71" s="100"/>
      <c r="F71" s="100"/>
      <c r="G71" s="123" t="s">
        <v>33</v>
      </c>
      <c r="H71" s="197" t="e">
        <f>IF(G71="買",#REF!,#REF!)</f>
        <v>#REF!</v>
      </c>
      <c r="I71" s="197"/>
      <c r="J71" s="121" t="e">
        <f>IF(G71="買",#REF!-0.02,#REF!+0.02)</f>
        <v>#REF!</v>
      </c>
      <c r="K71" s="121" t="e">
        <f t="shared" si="13"/>
        <v>#REF!</v>
      </c>
      <c r="L71" s="198" t="str">
        <f t="shared" si="1"/>
        <v/>
      </c>
      <c r="M71" s="198"/>
      <c r="N71" s="61" t="e">
        <f t="shared" si="9"/>
        <v>#REF!</v>
      </c>
      <c r="O71" s="100"/>
      <c r="P71" s="25"/>
      <c r="Q71" s="55"/>
      <c r="R71" s="121">
        <f t="shared" si="15"/>
        <v>0.02</v>
      </c>
      <c r="S71" s="209" t="str">
        <f t="shared" si="21"/>
        <v/>
      </c>
      <c r="T71" s="209"/>
      <c r="U71" s="201" t="str">
        <f t="shared" si="14"/>
        <v/>
      </c>
      <c r="V71" s="201"/>
      <c r="W71" s="108"/>
      <c r="X71" s="108"/>
      <c r="Y71" s="108"/>
      <c r="AA71" s="60"/>
      <c r="AB71" s="60"/>
      <c r="AC71" s="63" t="s">
        <v>44</v>
      </c>
      <c r="AE71" s="122" t="e">
        <f t="shared" si="2"/>
        <v>#REF!</v>
      </c>
      <c r="AF71" s="122" t="e">
        <f t="shared" si="24"/>
        <v>#REF!</v>
      </c>
      <c r="AG71" s="122" t="e">
        <f>#REF!-#REF!</f>
        <v>#REF!</v>
      </c>
      <c r="AH71" s="122" t="e">
        <f t="shared" si="3"/>
        <v>#REF!</v>
      </c>
      <c r="AI71" s="59" t="e">
        <f t="shared" si="4"/>
        <v>#REF!</v>
      </c>
    </row>
    <row r="72" spans="2:35" ht="15.75" customHeight="1">
      <c r="B72" s="123">
        <v>60</v>
      </c>
      <c r="C72" s="195" t="str">
        <f t="shared" si="8"/>
        <v/>
      </c>
      <c r="D72" s="195"/>
      <c r="E72" s="100"/>
      <c r="F72" s="100"/>
      <c r="G72" s="123" t="s">
        <v>33</v>
      </c>
      <c r="H72" s="197" t="e">
        <f>IF(G72="買",#REF!,#REF!)</f>
        <v>#REF!</v>
      </c>
      <c r="I72" s="197"/>
      <c r="J72" s="121" t="e">
        <f>IF(G72="買",#REF!-0.02,#REF!+0.02)</f>
        <v>#REF!</v>
      </c>
      <c r="K72" s="121" t="e">
        <f t="shared" si="13"/>
        <v>#REF!</v>
      </c>
      <c r="L72" s="198" t="str">
        <f t="shared" si="1"/>
        <v/>
      </c>
      <c r="M72" s="198"/>
      <c r="N72" s="61" t="e">
        <f t="shared" si="9"/>
        <v>#REF!</v>
      </c>
      <c r="O72" s="100"/>
      <c r="P72" s="25"/>
      <c r="Q72" s="55"/>
      <c r="R72" s="121">
        <f t="shared" si="15"/>
        <v>0.02</v>
      </c>
      <c r="S72" s="209" t="str">
        <f t="shared" si="21"/>
        <v/>
      </c>
      <c r="T72" s="209"/>
      <c r="U72" s="201" t="str">
        <f t="shared" si="14"/>
        <v/>
      </c>
      <c r="V72" s="201"/>
      <c r="W72" s="108"/>
      <c r="X72" s="108"/>
      <c r="Y72" s="108"/>
      <c r="AA72" s="60"/>
      <c r="AB72" s="60"/>
      <c r="AC72" s="63" t="s">
        <v>46</v>
      </c>
      <c r="AE72" s="122" t="e">
        <f t="shared" si="2"/>
        <v>#REF!</v>
      </c>
      <c r="AF72" s="122" t="e">
        <f t="shared" si="24"/>
        <v>#REF!</v>
      </c>
      <c r="AG72" s="122" t="e">
        <f>#REF!-#REF!</f>
        <v>#REF!</v>
      </c>
      <c r="AH72" s="122" t="e">
        <f t="shared" si="3"/>
        <v>#REF!</v>
      </c>
      <c r="AI72" s="59" t="e">
        <f t="shared" si="4"/>
        <v>#REF!</v>
      </c>
    </row>
    <row r="73" spans="2:35" ht="15.75" customHeight="1">
      <c r="B73" s="123">
        <v>61</v>
      </c>
      <c r="C73" s="195" t="str">
        <f t="shared" si="8"/>
        <v/>
      </c>
      <c r="D73" s="195"/>
      <c r="E73" s="100"/>
      <c r="F73" s="100"/>
      <c r="G73" s="123" t="s">
        <v>33</v>
      </c>
      <c r="H73" s="197" t="e">
        <f>IF(G73="買",#REF!,#REF!)</f>
        <v>#REF!</v>
      </c>
      <c r="I73" s="197"/>
      <c r="J73" s="121" t="e">
        <f>IF(G73="買",#REF!-0.02,#REF!+0.02)</f>
        <v>#REF!</v>
      </c>
      <c r="K73" s="121" t="e">
        <f t="shared" si="13"/>
        <v>#REF!</v>
      </c>
      <c r="L73" s="198" t="str">
        <f t="shared" ref="L73:L108" si="25">IF(F73="","",C73*0.03)</f>
        <v/>
      </c>
      <c r="M73" s="198"/>
      <c r="N73" s="61" t="e">
        <f t="shared" si="9"/>
        <v>#REF!</v>
      </c>
      <c r="O73" s="100"/>
      <c r="P73" s="25"/>
      <c r="Q73" s="55"/>
      <c r="R73" s="121">
        <f t="shared" si="15"/>
        <v>0.02</v>
      </c>
      <c r="S73" s="209" t="str">
        <f t="shared" si="21"/>
        <v/>
      </c>
      <c r="T73" s="209"/>
      <c r="U73" s="201" t="str">
        <f t="shared" si="14"/>
        <v/>
      </c>
      <c r="V73" s="201"/>
      <c r="W73" s="108"/>
      <c r="X73" s="108"/>
      <c r="Y73" s="108"/>
      <c r="AA73" s="60"/>
      <c r="AB73" s="60"/>
      <c r="AC73" s="63" t="s">
        <v>45</v>
      </c>
      <c r="AE73" s="122" t="e">
        <f t="shared" ref="AE73:AE108" si="26">ABS(H73-AD73)</f>
        <v>#REF!</v>
      </c>
      <c r="AF73" s="122" t="e">
        <f t="shared" si="24"/>
        <v>#REF!</v>
      </c>
      <c r="AG73" s="122" t="e">
        <f>#REF!-#REF!</f>
        <v>#REF!</v>
      </c>
      <c r="AH73" s="122" t="e">
        <f t="shared" ref="AH73:AH108" si="27">ABS(H73-R73)</f>
        <v>#REF!</v>
      </c>
      <c r="AI73" s="59" t="e">
        <f t="shared" ref="AI73:AI108" si="28">IF(S73&gt;=0,AH73/AG73,"-")</f>
        <v>#REF!</v>
      </c>
    </row>
    <row r="74" spans="2:35" ht="15.75" customHeight="1">
      <c r="B74" s="123">
        <v>62</v>
      </c>
      <c r="C74" s="195" t="str">
        <f t="shared" ref="C74:C108" si="29">IF(S73="","",C73+S73)</f>
        <v/>
      </c>
      <c r="D74" s="195"/>
      <c r="E74" s="100"/>
      <c r="F74" s="100"/>
      <c r="G74" s="123" t="s">
        <v>33</v>
      </c>
      <c r="H74" s="197" t="e">
        <f>IF(G74="買",#REF!,#REF!)</f>
        <v>#REF!</v>
      </c>
      <c r="I74" s="197"/>
      <c r="J74" s="121" t="e">
        <f>IF(G74="買",#REF!-0.02,#REF!+0.02)</f>
        <v>#REF!</v>
      </c>
      <c r="K74" s="121" t="e">
        <f t="shared" si="13"/>
        <v>#REF!</v>
      </c>
      <c r="L74" s="198" t="str">
        <f t="shared" si="25"/>
        <v/>
      </c>
      <c r="M74" s="198"/>
      <c r="N74" s="61" t="e">
        <f t="shared" si="9"/>
        <v>#REF!</v>
      </c>
      <c r="O74" s="100"/>
      <c r="P74" s="25"/>
      <c r="Q74" s="55"/>
      <c r="R74" s="121">
        <f t="shared" si="15"/>
        <v>0.02</v>
      </c>
      <c r="S74" s="209" t="str">
        <f t="shared" si="21"/>
        <v/>
      </c>
      <c r="T74" s="209"/>
      <c r="U74" s="201" t="str">
        <f t="shared" si="14"/>
        <v/>
      </c>
      <c r="V74" s="201"/>
      <c r="W74" s="108"/>
      <c r="X74" s="108"/>
      <c r="Y74" s="108"/>
      <c r="AA74" s="60"/>
      <c r="AB74" s="60"/>
      <c r="AC74" s="63" t="s">
        <v>44</v>
      </c>
      <c r="AE74" s="122" t="e">
        <f t="shared" si="26"/>
        <v>#REF!</v>
      </c>
      <c r="AF74" s="122" t="e">
        <f t="shared" si="24"/>
        <v>#REF!</v>
      </c>
      <c r="AG74" s="122" t="e">
        <f>#REF!-#REF!</f>
        <v>#REF!</v>
      </c>
      <c r="AH74" s="122" t="e">
        <f t="shared" si="27"/>
        <v>#REF!</v>
      </c>
      <c r="AI74" s="59" t="e">
        <f t="shared" si="28"/>
        <v>#REF!</v>
      </c>
    </row>
    <row r="75" spans="2:35" ht="15.75" customHeight="1">
      <c r="B75" s="123">
        <v>63</v>
      </c>
      <c r="C75" s="195" t="str">
        <f t="shared" si="29"/>
        <v/>
      </c>
      <c r="D75" s="195"/>
      <c r="E75" s="100"/>
      <c r="F75" s="100"/>
      <c r="G75" s="123" t="s">
        <v>34</v>
      </c>
      <c r="H75" s="197" t="e">
        <f>IF(G75="買",#REF!,#REF!)</f>
        <v>#REF!</v>
      </c>
      <c r="I75" s="197"/>
      <c r="J75" s="121" t="e">
        <f>IF(G75="買",#REF!-0.02,#REF!+0.02)</f>
        <v>#REF!</v>
      </c>
      <c r="K75" s="121" t="e">
        <f t="shared" ref="K75:K108" si="30">ABS((J75-H75)*100)</f>
        <v>#REF!</v>
      </c>
      <c r="L75" s="198" t="str">
        <f t="shared" si="25"/>
        <v/>
      </c>
      <c r="M75" s="198"/>
      <c r="N75" s="61" t="e">
        <f t="shared" si="9"/>
        <v>#REF!</v>
      </c>
      <c r="O75" s="100"/>
      <c r="P75" s="25"/>
      <c r="Q75" s="55"/>
      <c r="R75" s="121">
        <f t="shared" si="15"/>
        <v>-0.02</v>
      </c>
      <c r="S75" s="209" t="str">
        <f t="shared" si="21"/>
        <v/>
      </c>
      <c r="T75" s="209"/>
      <c r="U75" s="201" t="str">
        <f t="shared" ref="U75:U108" si="31">IF(P75="","",IF(S75&lt;0,K75*(-1),IF(G75="買",(R75-H75)*100,(H75-R75)*100)))</f>
        <v/>
      </c>
      <c r="V75" s="201"/>
      <c r="W75" s="108"/>
      <c r="X75" s="108"/>
      <c r="Y75" s="108"/>
      <c r="AA75" s="60"/>
      <c r="AB75" s="60"/>
      <c r="AC75" s="63" t="s">
        <v>97</v>
      </c>
      <c r="AE75" s="122" t="e">
        <f t="shared" si="26"/>
        <v>#REF!</v>
      </c>
      <c r="AF75" s="122" t="e">
        <f t="shared" si="24"/>
        <v>#REF!</v>
      </c>
      <c r="AG75" s="122" t="e">
        <f>#REF!-#REF!</f>
        <v>#REF!</v>
      </c>
      <c r="AH75" s="122" t="e">
        <f t="shared" si="27"/>
        <v>#REF!</v>
      </c>
      <c r="AI75" s="59" t="e">
        <f t="shared" si="28"/>
        <v>#REF!</v>
      </c>
    </row>
    <row r="76" spans="2:35" ht="15.75" customHeight="1">
      <c r="B76" s="123">
        <v>64</v>
      </c>
      <c r="C76" s="195" t="str">
        <f t="shared" si="29"/>
        <v/>
      </c>
      <c r="D76" s="195"/>
      <c r="E76" s="100"/>
      <c r="F76" s="100"/>
      <c r="G76" s="123" t="s">
        <v>33</v>
      </c>
      <c r="H76" s="197" t="e">
        <f>IF(G76="買",#REF!,#REF!)</f>
        <v>#REF!</v>
      </c>
      <c r="I76" s="197"/>
      <c r="J76" s="121" t="e">
        <f>IF(G76="買",#REF!-0.02,#REF!+0.02)</f>
        <v>#REF!</v>
      </c>
      <c r="K76" s="121" t="e">
        <f t="shared" si="30"/>
        <v>#REF!</v>
      </c>
      <c r="L76" s="198" t="str">
        <f t="shared" si="25"/>
        <v/>
      </c>
      <c r="M76" s="198"/>
      <c r="N76" s="61" t="e">
        <f t="shared" si="9"/>
        <v>#REF!</v>
      </c>
      <c r="O76" s="100"/>
      <c r="P76" s="25"/>
      <c r="Q76" s="55"/>
      <c r="R76" s="121">
        <f t="shared" si="15"/>
        <v>0.02</v>
      </c>
      <c r="S76" s="209" t="str">
        <f t="shared" si="21"/>
        <v/>
      </c>
      <c r="T76" s="209"/>
      <c r="U76" s="201" t="str">
        <f t="shared" si="31"/>
        <v/>
      </c>
      <c r="V76" s="201"/>
      <c r="W76" s="108"/>
      <c r="X76" s="108"/>
      <c r="Y76" s="108"/>
      <c r="AA76" s="60"/>
      <c r="AB76" s="60"/>
      <c r="AC76" s="63" t="s">
        <v>44</v>
      </c>
      <c r="AE76" s="122" t="e">
        <f t="shared" si="26"/>
        <v>#REF!</v>
      </c>
      <c r="AF76" s="122" t="e">
        <f t="shared" si="24"/>
        <v>#REF!</v>
      </c>
      <c r="AG76" s="122" t="e">
        <f>#REF!-#REF!</f>
        <v>#REF!</v>
      </c>
      <c r="AH76" s="122" t="e">
        <f t="shared" si="27"/>
        <v>#REF!</v>
      </c>
      <c r="AI76" s="59" t="e">
        <f t="shared" si="28"/>
        <v>#REF!</v>
      </c>
    </row>
    <row r="77" spans="2:35" ht="15.75" customHeight="1">
      <c r="B77" s="123">
        <v>65</v>
      </c>
      <c r="C77" s="195" t="str">
        <f t="shared" si="29"/>
        <v/>
      </c>
      <c r="D77" s="195"/>
      <c r="E77" s="100"/>
      <c r="F77" s="100"/>
      <c r="G77" s="123" t="s">
        <v>34</v>
      </c>
      <c r="H77" s="197" t="e">
        <f>IF(G77="買",#REF!,#REF!)</f>
        <v>#REF!</v>
      </c>
      <c r="I77" s="197"/>
      <c r="J77" s="121" t="e">
        <f>IF(G77="買",#REF!-0.02,#REF!+0.02)</f>
        <v>#REF!</v>
      </c>
      <c r="K77" s="121" t="e">
        <f t="shared" si="30"/>
        <v>#REF!</v>
      </c>
      <c r="L77" s="198" t="str">
        <f t="shared" si="25"/>
        <v/>
      </c>
      <c r="M77" s="198"/>
      <c r="N77" s="61" t="e">
        <f t="shared" si="9"/>
        <v>#REF!</v>
      </c>
      <c r="O77" s="100"/>
      <c r="P77" s="25"/>
      <c r="Q77" s="55"/>
      <c r="R77" s="121">
        <f t="shared" ref="R77:R108" si="32">IF(G77="買",Q77-0.02,Q77+0.02)</f>
        <v>-0.02</v>
      </c>
      <c r="S77" s="209" t="str">
        <f>IF(P77="","",ROUNDDOWN((IF(G77="売",H77-R77,R77-H77))*N77*10000000/81,0))</f>
        <v/>
      </c>
      <c r="T77" s="209"/>
      <c r="U77" s="201" t="str">
        <f t="shared" si="31"/>
        <v/>
      </c>
      <c r="V77" s="201"/>
      <c r="W77" s="108"/>
      <c r="X77" s="108"/>
      <c r="Y77" s="108"/>
      <c r="AA77" s="60"/>
      <c r="AB77" s="63"/>
      <c r="AC77" s="63" t="s">
        <v>44</v>
      </c>
      <c r="AE77" s="122" t="e">
        <f t="shared" si="26"/>
        <v>#REF!</v>
      </c>
      <c r="AF77" s="122" t="e">
        <f t="shared" si="24"/>
        <v>#REF!</v>
      </c>
      <c r="AG77" s="122" t="e">
        <f>#REF!-#REF!</f>
        <v>#REF!</v>
      </c>
      <c r="AH77" s="122" t="e">
        <f t="shared" si="27"/>
        <v>#REF!</v>
      </c>
      <c r="AI77" s="59" t="e">
        <f t="shared" si="28"/>
        <v>#REF!</v>
      </c>
    </row>
    <row r="78" spans="2:35" ht="15.75" customHeight="1">
      <c r="B78" s="123">
        <v>66</v>
      </c>
      <c r="C78" s="195" t="str">
        <f t="shared" si="29"/>
        <v/>
      </c>
      <c r="D78" s="195"/>
      <c r="E78" s="100"/>
      <c r="F78" s="100"/>
      <c r="G78" s="123" t="s">
        <v>34</v>
      </c>
      <c r="H78" s="197" t="e">
        <f>IF(G78="買",#REF!,#REF!)</f>
        <v>#REF!</v>
      </c>
      <c r="I78" s="197"/>
      <c r="J78" s="121" t="e">
        <f>IF(G78="買",#REF!-0.02,#REF!+0.02)</f>
        <v>#REF!</v>
      </c>
      <c r="K78" s="121" t="e">
        <f t="shared" si="30"/>
        <v>#REF!</v>
      </c>
      <c r="L78" s="198" t="str">
        <f t="shared" si="25"/>
        <v/>
      </c>
      <c r="M78" s="198"/>
      <c r="N78" s="61" t="e">
        <f t="shared" si="9"/>
        <v>#REF!</v>
      </c>
      <c r="O78" s="100"/>
      <c r="P78" s="25"/>
      <c r="Q78" s="55"/>
      <c r="R78" s="121">
        <f t="shared" si="32"/>
        <v>-0.02</v>
      </c>
      <c r="S78" s="209" t="str">
        <f t="shared" si="21"/>
        <v/>
      </c>
      <c r="T78" s="209"/>
      <c r="U78" s="201" t="str">
        <f t="shared" si="31"/>
        <v/>
      </c>
      <c r="V78" s="201"/>
      <c r="W78" s="108"/>
      <c r="X78" s="108"/>
      <c r="Y78" s="108"/>
      <c r="AA78" s="60"/>
      <c r="AC78" s="63" t="s">
        <v>44</v>
      </c>
      <c r="AE78" s="122" t="e">
        <f t="shared" si="26"/>
        <v>#REF!</v>
      </c>
      <c r="AF78" s="122" t="e">
        <f t="shared" si="24"/>
        <v>#REF!</v>
      </c>
      <c r="AG78" s="122" t="e">
        <f>#REF!-#REF!</f>
        <v>#REF!</v>
      </c>
      <c r="AH78" s="122" t="e">
        <f t="shared" si="27"/>
        <v>#REF!</v>
      </c>
      <c r="AI78" s="59" t="e">
        <f t="shared" si="28"/>
        <v>#REF!</v>
      </c>
    </row>
    <row r="79" spans="2:35" ht="15.75" customHeight="1">
      <c r="B79" s="123">
        <v>67</v>
      </c>
      <c r="C79" s="195" t="str">
        <f t="shared" si="29"/>
        <v/>
      </c>
      <c r="D79" s="195"/>
      <c r="E79" s="100"/>
      <c r="F79" s="100"/>
      <c r="G79" s="123" t="s">
        <v>34</v>
      </c>
      <c r="H79" s="197" t="e">
        <f>IF(G79="買",#REF!,#REF!)</f>
        <v>#REF!</v>
      </c>
      <c r="I79" s="197"/>
      <c r="J79" s="121" t="e">
        <f>IF(G79="買",#REF!-0.02,#REF!+0.02)</f>
        <v>#REF!</v>
      </c>
      <c r="K79" s="121" t="e">
        <f t="shared" si="30"/>
        <v>#REF!</v>
      </c>
      <c r="L79" s="198" t="str">
        <f t="shared" si="25"/>
        <v/>
      </c>
      <c r="M79" s="198"/>
      <c r="N79" s="61" t="e">
        <f t="shared" si="9"/>
        <v>#REF!</v>
      </c>
      <c r="O79" s="100"/>
      <c r="P79" s="25"/>
      <c r="Q79" s="55"/>
      <c r="R79" s="121">
        <f t="shared" si="32"/>
        <v>-0.02</v>
      </c>
      <c r="S79" s="209" t="str">
        <f t="shared" si="21"/>
        <v/>
      </c>
      <c r="T79" s="209"/>
      <c r="U79" s="201" t="str">
        <f t="shared" si="31"/>
        <v/>
      </c>
      <c r="V79" s="201"/>
      <c r="W79" s="108"/>
      <c r="X79" s="108"/>
      <c r="Y79" s="108"/>
      <c r="AA79" s="60"/>
      <c r="AB79" s="63"/>
      <c r="AC79" s="63" t="s">
        <v>44</v>
      </c>
      <c r="AE79" s="122" t="e">
        <f t="shared" si="26"/>
        <v>#REF!</v>
      </c>
      <c r="AF79" s="122" t="e">
        <f t="shared" si="24"/>
        <v>#REF!</v>
      </c>
      <c r="AG79" s="122" t="e">
        <f>#REF!-#REF!</f>
        <v>#REF!</v>
      </c>
      <c r="AH79" s="122" t="e">
        <f t="shared" si="27"/>
        <v>#REF!</v>
      </c>
      <c r="AI79" s="59" t="e">
        <f t="shared" si="28"/>
        <v>#REF!</v>
      </c>
    </row>
    <row r="80" spans="2:35" ht="15.75" customHeight="1">
      <c r="B80" s="123">
        <v>68</v>
      </c>
      <c r="C80" s="195" t="str">
        <f t="shared" si="29"/>
        <v/>
      </c>
      <c r="D80" s="195"/>
      <c r="E80" s="100"/>
      <c r="F80" s="100"/>
      <c r="G80" s="123" t="s">
        <v>33</v>
      </c>
      <c r="H80" s="197" t="e">
        <f>IF(G80="買",#REF!,#REF!)</f>
        <v>#REF!</v>
      </c>
      <c r="I80" s="197"/>
      <c r="J80" s="121" t="e">
        <f>IF(G80="買",#REF!-0.02,#REF!+0.02)</f>
        <v>#REF!</v>
      </c>
      <c r="K80" s="121" t="e">
        <f t="shared" si="30"/>
        <v>#REF!</v>
      </c>
      <c r="L80" s="198" t="str">
        <f t="shared" si="25"/>
        <v/>
      </c>
      <c r="M80" s="198"/>
      <c r="N80" s="61" t="e">
        <f t="shared" si="9"/>
        <v>#REF!</v>
      </c>
      <c r="O80" s="100"/>
      <c r="P80" s="25"/>
      <c r="Q80" s="55"/>
      <c r="R80" s="121">
        <f t="shared" si="32"/>
        <v>0.02</v>
      </c>
      <c r="S80" s="209" t="str">
        <f t="shared" si="21"/>
        <v/>
      </c>
      <c r="T80" s="209"/>
      <c r="U80" s="201" t="str">
        <f t="shared" si="31"/>
        <v/>
      </c>
      <c r="V80" s="201"/>
      <c r="W80" s="108"/>
      <c r="X80" s="108"/>
      <c r="Y80" s="108"/>
      <c r="AA80" s="60"/>
      <c r="AB80" s="63"/>
      <c r="AC80" s="63" t="s">
        <v>97</v>
      </c>
      <c r="AE80" s="122" t="e">
        <f t="shared" si="26"/>
        <v>#REF!</v>
      </c>
      <c r="AF80" s="122" t="e">
        <f t="shared" si="24"/>
        <v>#REF!</v>
      </c>
      <c r="AG80" s="122" t="e">
        <f>#REF!-#REF!</f>
        <v>#REF!</v>
      </c>
      <c r="AH80" s="122" t="e">
        <f t="shared" si="27"/>
        <v>#REF!</v>
      </c>
      <c r="AI80" s="59" t="e">
        <f t="shared" si="28"/>
        <v>#REF!</v>
      </c>
    </row>
    <row r="81" spans="2:35" ht="15.75" customHeight="1">
      <c r="B81" s="123">
        <v>69</v>
      </c>
      <c r="C81" s="195" t="str">
        <f t="shared" si="29"/>
        <v/>
      </c>
      <c r="D81" s="195"/>
      <c r="E81" s="100"/>
      <c r="F81" s="100"/>
      <c r="G81" s="123"/>
      <c r="H81" s="197" t="e">
        <f>IF(G81="買",#REF!,#REF!)</f>
        <v>#REF!</v>
      </c>
      <c r="I81" s="197"/>
      <c r="J81" s="121" t="e">
        <f>IF(G81="買",#REF!-0.02,#REF!+0.02)</f>
        <v>#REF!</v>
      </c>
      <c r="K81" s="121" t="e">
        <f t="shared" si="30"/>
        <v>#REF!</v>
      </c>
      <c r="L81" s="198" t="str">
        <f t="shared" si="25"/>
        <v/>
      </c>
      <c r="M81" s="198"/>
      <c r="N81" s="61" t="e">
        <f t="shared" si="9"/>
        <v>#REF!</v>
      </c>
      <c r="O81" s="100"/>
      <c r="P81" s="25"/>
      <c r="Q81" s="55"/>
      <c r="R81" s="121">
        <f t="shared" si="32"/>
        <v>0.02</v>
      </c>
      <c r="S81" s="209" t="str">
        <f t="shared" si="21"/>
        <v/>
      </c>
      <c r="T81" s="209"/>
      <c r="U81" s="201" t="str">
        <f t="shared" si="31"/>
        <v/>
      </c>
      <c r="V81" s="201"/>
      <c r="W81" s="108"/>
      <c r="X81" s="108"/>
      <c r="Y81" s="108"/>
      <c r="AE81" s="122" t="e">
        <f t="shared" si="26"/>
        <v>#REF!</v>
      </c>
      <c r="AF81" s="122" t="e">
        <f t="shared" si="24"/>
        <v>#REF!</v>
      </c>
      <c r="AG81" s="122" t="e">
        <f>#REF!-#REF!</f>
        <v>#REF!</v>
      </c>
      <c r="AH81" s="122" t="e">
        <f t="shared" si="27"/>
        <v>#REF!</v>
      </c>
      <c r="AI81" s="59" t="e">
        <f t="shared" si="28"/>
        <v>#REF!</v>
      </c>
    </row>
    <row r="82" spans="2:35" ht="15.75" customHeight="1">
      <c r="B82" s="123">
        <v>70</v>
      </c>
      <c r="C82" s="195" t="str">
        <f t="shared" si="29"/>
        <v/>
      </c>
      <c r="D82" s="195"/>
      <c r="E82" s="100"/>
      <c r="F82" s="100"/>
      <c r="G82" s="123"/>
      <c r="H82" s="197" t="e">
        <f>IF(G82="買",#REF!,#REF!)</f>
        <v>#REF!</v>
      </c>
      <c r="I82" s="197"/>
      <c r="J82" s="121" t="e">
        <f>IF(G82="買",#REF!-0.02,#REF!+0.02)</f>
        <v>#REF!</v>
      </c>
      <c r="K82" s="121" t="e">
        <f t="shared" si="30"/>
        <v>#REF!</v>
      </c>
      <c r="L82" s="198" t="str">
        <f t="shared" si="25"/>
        <v/>
      </c>
      <c r="M82" s="198"/>
      <c r="N82" s="61" t="e">
        <f t="shared" si="9"/>
        <v>#REF!</v>
      </c>
      <c r="O82" s="100"/>
      <c r="P82" s="25"/>
      <c r="Q82" s="55"/>
      <c r="R82" s="121">
        <f t="shared" si="32"/>
        <v>0.02</v>
      </c>
      <c r="S82" s="209" t="str">
        <f t="shared" si="21"/>
        <v/>
      </c>
      <c r="T82" s="209"/>
      <c r="U82" s="201" t="str">
        <f t="shared" si="31"/>
        <v/>
      </c>
      <c r="V82" s="201"/>
      <c r="W82" s="108"/>
      <c r="X82" s="108"/>
      <c r="Y82" s="108"/>
      <c r="AE82" s="122" t="e">
        <f t="shared" si="26"/>
        <v>#REF!</v>
      </c>
      <c r="AF82" s="122" t="e">
        <f t="shared" si="24"/>
        <v>#REF!</v>
      </c>
      <c r="AG82" s="122" t="e">
        <f>#REF!-#REF!</f>
        <v>#REF!</v>
      </c>
      <c r="AH82" s="122" t="e">
        <f t="shared" si="27"/>
        <v>#REF!</v>
      </c>
      <c r="AI82" s="59" t="e">
        <f t="shared" si="28"/>
        <v>#REF!</v>
      </c>
    </row>
    <row r="83" spans="2:35" ht="15.75" customHeight="1">
      <c r="B83" s="123">
        <v>71</v>
      </c>
      <c r="C83" s="195" t="str">
        <f t="shared" si="29"/>
        <v/>
      </c>
      <c r="D83" s="195"/>
      <c r="E83" s="100"/>
      <c r="F83" s="100"/>
      <c r="G83" s="123"/>
      <c r="H83" s="197" t="e">
        <f>IF(G83="買",#REF!,#REF!)</f>
        <v>#REF!</v>
      </c>
      <c r="I83" s="197"/>
      <c r="J83" s="121" t="e">
        <f>IF(G83="買",#REF!-0.02,#REF!+0.02)</f>
        <v>#REF!</v>
      </c>
      <c r="K83" s="121" t="e">
        <f t="shared" si="30"/>
        <v>#REF!</v>
      </c>
      <c r="L83" s="198" t="str">
        <f t="shared" si="25"/>
        <v/>
      </c>
      <c r="M83" s="198"/>
      <c r="N83" s="61" t="e">
        <f t="shared" si="9"/>
        <v>#REF!</v>
      </c>
      <c r="O83" s="100"/>
      <c r="P83" s="25"/>
      <c r="Q83" s="55"/>
      <c r="R83" s="121">
        <f t="shared" si="32"/>
        <v>0.02</v>
      </c>
      <c r="S83" s="209" t="str">
        <f t="shared" si="21"/>
        <v/>
      </c>
      <c r="T83" s="209"/>
      <c r="U83" s="201" t="str">
        <f t="shared" si="31"/>
        <v/>
      </c>
      <c r="V83" s="201"/>
      <c r="W83" s="108"/>
      <c r="X83" s="108"/>
      <c r="Y83" s="108"/>
      <c r="AE83" s="122" t="e">
        <f t="shared" si="26"/>
        <v>#REF!</v>
      </c>
      <c r="AF83" s="122" t="e">
        <f t="shared" si="24"/>
        <v>#REF!</v>
      </c>
      <c r="AG83" s="122" t="e">
        <f>#REF!-#REF!</f>
        <v>#REF!</v>
      </c>
      <c r="AH83" s="122" t="e">
        <f t="shared" si="27"/>
        <v>#REF!</v>
      </c>
      <c r="AI83" s="59" t="e">
        <f t="shared" si="28"/>
        <v>#REF!</v>
      </c>
    </row>
    <row r="84" spans="2:35" ht="15.75" customHeight="1">
      <c r="B84" s="123">
        <v>72</v>
      </c>
      <c r="C84" s="195" t="str">
        <f t="shared" si="29"/>
        <v/>
      </c>
      <c r="D84" s="195"/>
      <c r="E84" s="100"/>
      <c r="F84" s="100"/>
      <c r="G84" s="123"/>
      <c r="H84" s="197" t="e">
        <f>IF(G84="買",#REF!,#REF!)</f>
        <v>#REF!</v>
      </c>
      <c r="I84" s="197"/>
      <c r="J84" s="121" t="e">
        <f>IF(G84="買",#REF!-0.02,#REF!+0.02)</f>
        <v>#REF!</v>
      </c>
      <c r="K84" s="121" t="e">
        <f t="shared" si="30"/>
        <v>#REF!</v>
      </c>
      <c r="L84" s="198" t="str">
        <f t="shared" si="25"/>
        <v/>
      </c>
      <c r="M84" s="198"/>
      <c r="N84" s="61" t="e">
        <f t="shared" si="9"/>
        <v>#REF!</v>
      </c>
      <c r="O84" s="100"/>
      <c r="P84" s="25"/>
      <c r="Q84" s="55"/>
      <c r="R84" s="121">
        <f t="shared" si="32"/>
        <v>0.02</v>
      </c>
      <c r="S84" s="209" t="str">
        <f t="shared" si="21"/>
        <v/>
      </c>
      <c r="T84" s="209"/>
      <c r="U84" s="201" t="str">
        <f t="shared" si="31"/>
        <v/>
      </c>
      <c r="V84" s="201"/>
      <c r="W84" s="108"/>
      <c r="X84" s="108"/>
      <c r="Y84" s="108"/>
      <c r="AE84" s="122" t="e">
        <f t="shared" si="26"/>
        <v>#REF!</v>
      </c>
      <c r="AF84" s="122" t="e">
        <f t="shared" si="24"/>
        <v>#REF!</v>
      </c>
      <c r="AG84" s="122" t="e">
        <f>#REF!-#REF!</f>
        <v>#REF!</v>
      </c>
      <c r="AH84" s="122" t="e">
        <f t="shared" si="27"/>
        <v>#REF!</v>
      </c>
      <c r="AI84" s="59" t="e">
        <f t="shared" si="28"/>
        <v>#REF!</v>
      </c>
    </row>
    <row r="85" spans="2:35" ht="15.75" customHeight="1">
      <c r="B85" s="123">
        <v>73</v>
      </c>
      <c r="C85" s="195" t="str">
        <f t="shared" si="29"/>
        <v/>
      </c>
      <c r="D85" s="195"/>
      <c r="E85" s="100"/>
      <c r="F85" s="100"/>
      <c r="G85" s="123"/>
      <c r="H85" s="197" t="e">
        <f>IF(G85="買",#REF!,#REF!)</f>
        <v>#REF!</v>
      </c>
      <c r="I85" s="197"/>
      <c r="J85" s="121" t="e">
        <f>IF(G85="買",#REF!-0.02,#REF!+0.02)</f>
        <v>#REF!</v>
      </c>
      <c r="K85" s="121" t="e">
        <f t="shared" si="30"/>
        <v>#REF!</v>
      </c>
      <c r="L85" s="198" t="str">
        <f t="shared" si="25"/>
        <v/>
      </c>
      <c r="M85" s="198"/>
      <c r="N85" s="61" t="e">
        <f t="shared" si="9"/>
        <v>#REF!</v>
      </c>
      <c r="O85" s="100"/>
      <c r="P85" s="25"/>
      <c r="Q85" s="55"/>
      <c r="R85" s="121">
        <f t="shared" si="32"/>
        <v>0.02</v>
      </c>
      <c r="S85" s="209" t="str">
        <f t="shared" si="21"/>
        <v/>
      </c>
      <c r="T85" s="209"/>
      <c r="U85" s="201" t="str">
        <f t="shared" si="31"/>
        <v/>
      </c>
      <c r="V85" s="201"/>
      <c r="W85" s="108"/>
      <c r="X85" s="108"/>
      <c r="Y85" s="108"/>
      <c r="AE85" s="122" t="e">
        <f t="shared" si="26"/>
        <v>#REF!</v>
      </c>
      <c r="AF85" s="122" t="e">
        <f t="shared" si="24"/>
        <v>#REF!</v>
      </c>
      <c r="AG85" s="122" t="e">
        <f>#REF!-#REF!</f>
        <v>#REF!</v>
      </c>
      <c r="AH85" s="122" t="e">
        <f t="shared" si="27"/>
        <v>#REF!</v>
      </c>
      <c r="AI85" s="59" t="e">
        <f t="shared" si="28"/>
        <v>#REF!</v>
      </c>
    </row>
    <row r="86" spans="2:35" ht="15.75" customHeight="1">
      <c r="B86" s="123">
        <v>74</v>
      </c>
      <c r="C86" s="195" t="str">
        <f t="shared" si="29"/>
        <v/>
      </c>
      <c r="D86" s="195"/>
      <c r="E86" s="100"/>
      <c r="F86" s="100"/>
      <c r="G86" s="123"/>
      <c r="H86" s="197" t="e">
        <f>IF(G86="買",#REF!,#REF!)</f>
        <v>#REF!</v>
      </c>
      <c r="I86" s="197"/>
      <c r="J86" s="121" t="e">
        <f>IF(G86="買",#REF!-0.02,#REF!+0.02)</f>
        <v>#REF!</v>
      </c>
      <c r="K86" s="121" t="e">
        <f t="shared" si="30"/>
        <v>#REF!</v>
      </c>
      <c r="L86" s="198" t="str">
        <f t="shared" si="25"/>
        <v/>
      </c>
      <c r="M86" s="198"/>
      <c r="N86" s="61" t="e">
        <f t="shared" si="9"/>
        <v>#REF!</v>
      </c>
      <c r="O86" s="100"/>
      <c r="P86" s="25"/>
      <c r="Q86" s="55"/>
      <c r="R86" s="121">
        <f t="shared" si="32"/>
        <v>0.02</v>
      </c>
      <c r="S86" s="209" t="str">
        <f t="shared" si="21"/>
        <v/>
      </c>
      <c r="T86" s="209"/>
      <c r="U86" s="201" t="str">
        <f t="shared" si="31"/>
        <v/>
      </c>
      <c r="V86" s="201"/>
      <c r="W86" s="108"/>
      <c r="X86" s="108"/>
      <c r="Y86" s="108"/>
      <c r="AE86" s="122" t="e">
        <f t="shared" si="26"/>
        <v>#REF!</v>
      </c>
      <c r="AF86" s="122" t="e">
        <f t="shared" si="24"/>
        <v>#REF!</v>
      </c>
      <c r="AG86" s="122" t="e">
        <f>#REF!-#REF!</f>
        <v>#REF!</v>
      </c>
      <c r="AH86" s="122" t="e">
        <f t="shared" si="27"/>
        <v>#REF!</v>
      </c>
      <c r="AI86" s="59" t="e">
        <f t="shared" si="28"/>
        <v>#REF!</v>
      </c>
    </row>
    <row r="87" spans="2:35" ht="15.75" customHeight="1">
      <c r="B87" s="123">
        <v>75</v>
      </c>
      <c r="C87" s="195" t="str">
        <f t="shared" si="29"/>
        <v/>
      </c>
      <c r="D87" s="195"/>
      <c r="E87" s="100"/>
      <c r="F87" s="100"/>
      <c r="G87" s="123"/>
      <c r="H87" s="197" t="e">
        <f>IF(G87="買",#REF!,#REF!)</f>
        <v>#REF!</v>
      </c>
      <c r="I87" s="197"/>
      <c r="J87" s="121" t="e">
        <f>IF(G87="買",#REF!-0.02,#REF!+0.02)</f>
        <v>#REF!</v>
      </c>
      <c r="K87" s="121" t="e">
        <f t="shared" si="30"/>
        <v>#REF!</v>
      </c>
      <c r="L87" s="198" t="str">
        <f t="shared" si="25"/>
        <v/>
      </c>
      <c r="M87" s="198"/>
      <c r="N87" s="61" t="e">
        <f t="shared" si="9"/>
        <v>#REF!</v>
      </c>
      <c r="O87" s="100"/>
      <c r="P87" s="25"/>
      <c r="Q87" s="55"/>
      <c r="R87" s="121">
        <f t="shared" si="32"/>
        <v>0.02</v>
      </c>
      <c r="S87" s="209" t="str">
        <f t="shared" si="21"/>
        <v/>
      </c>
      <c r="T87" s="209"/>
      <c r="U87" s="201" t="str">
        <f t="shared" si="31"/>
        <v/>
      </c>
      <c r="V87" s="201"/>
      <c r="W87" s="108"/>
      <c r="X87" s="108"/>
      <c r="Y87" s="108"/>
      <c r="AE87" s="122" t="e">
        <f t="shared" si="26"/>
        <v>#REF!</v>
      </c>
      <c r="AF87" s="122" t="e">
        <f t="shared" si="24"/>
        <v>#REF!</v>
      </c>
      <c r="AG87" s="122" t="e">
        <f>#REF!-#REF!</f>
        <v>#REF!</v>
      </c>
      <c r="AH87" s="122" t="e">
        <f t="shared" si="27"/>
        <v>#REF!</v>
      </c>
      <c r="AI87" s="59" t="e">
        <f t="shared" si="28"/>
        <v>#REF!</v>
      </c>
    </row>
    <row r="88" spans="2:35" ht="15.75" customHeight="1">
      <c r="B88" s="123">
        <v>76</v>
      </c>
      <c r="C88" s="195" t="str">
        <f t="shared" si="29"/>
        <v/>
      </c>
      <c r="D88" s="195"/>
      <c r="E88" s="100"/>
      <c r="F88" s="100"/>
      <c r="G88" s="123"/>
      <c r="H88" s="197" t="e">
        <f>IF(G88="買",#REF!,#REF!)</f>
        <v>#REF!</v>
      </c>
      <c r="I88" s="197"/>
      <c r="J88" s="121" t="e">
        <f>IF(G88="買",#REF!-0.02,#REF!+0.02)</f>
        <v>#REF!</v>
      </c>
      <c r="K88" s="121" t="e">
        <f t="shared" si="30"/>
        <v>#REF!</v>
      </c>
      <c r="L88" s="198" t="str">
        <f t="shared" si="25"/>
        <v/>
      </c>
      <c r="M88" s="198"/>
      <c r="N88" s="61" t="e">
        <f t="shared" si="9"/>
        <v>#REF!</v>
      </c>
      <c r="O88" s="100"/>
      <c r="P88" s="25"/>
      <c r="Q88" s="55"/>
      <c r="R88" s="121">
        <f t="shared" si="32"/>
        <v>0.02</v>
      </c>
      <c r="S88" s="209" t="str">
        <f t="shared" si="21"/>
        <v/>
      </c>
      <c r="T88" s="209"/>
      <c r="U88" s="201" t="str">
        <f t="shared" si="31"/>
        <v/>
      </c>
      <c r="V88" s="201"/>
      <c r="W88" s="108"/>
      <c r="X88" s="108"/>
      <c r="Y88" s="108"/>
      <c r="AE88" s="122" t="e">
        <f t="shared" si="26"/>
        <v>#REF!</v>
      </c>
      <c r="AF88" s="122" t="e">
        <f t="shared" si="24"/>
        <v>#REF!</v>
      </c>
      <c r="AG88" s="122" t="e">
        <f>#REF!-#REF!</f>
        <v>#REF!</v>
      </c>
      <c r="AH88" s="122" t="e">
        <f t="shared" si="27"/>
        <v>#REF!</v>
      </c>
      <c r="AI88" s="59" t="e">
        <f t="shared" si="28"/>
        <v>#REF!</v>
      </c>
    </row>
    <row r="89" spans="2:35" ht="15.75" customHeight="1">
      <c r="B89" s="123">
        <v>77</v>
      </c>
      <c r="C89" s="195" t="str">
        <f t="shared" si="29"/>
        <v/>
      </c>
      <c r="D89" s="195"/>
      <c r="E89" s="100"/>
      <c r="F89" s="100"/>
      <c r="G89" s="123"/>
      <c r="H89" s="197" t="e">
        <f>IF(G89="買",#REF!,#REF!)</f>
        <v>#REF!</v>
      </c>
      <c r="I89" s="197"/>
      <c r="J89" s="121" t="e">
        <f>IF(G89="買",#REF!-0.02,#REF!+0.02)</f>
        <v>#REF!</v>
      </c>
      <c r="K89" s="121" t="e">
        <f t="shared" si="30"/>
        <v>#REF!</v>
      </c>
      <c r="L89" s="198" t="str">
        <f t="shared" si="25"/>
        <v/>
      </c>
      <c r="M89" s="198"/>
      <c r="N89" s="61" t="e">
        <f t="shared" si="9"/>
        <v>#REF!</v>
      </c>
      <c r="O89" s="100"/>
      <c r="P89" s="25"/>
      <c r="Q89" s="55"/>
      <c r="R89" s="121">
        <f t="shared" si="32"/>
        <v>0.02</v>
      </c>
      <c r="S89" s="209" t="str">
        <f t="shared" si="21"/>
        <v/>
      </c>
      <c r="T89" s="209"/>
      <c r="U89" s="201" t="str">
        <f t="shared" si="31"/>
        <v/>
      </c>
      <c r="V89" s="201"/>
      <c r="W89" s="108"/>
      <c r="X89" s="108"/>
      <c r="Y89" s="108"/>
      <c r="AC89" s="35"/>
      <c r="AE89" s="122" t="e">
        <f t="shared" si="26"/>
        <v>#REF!</v>
      </c>
      <c r="AF89" s="122" t="e">
        <f t="shared" si="24"/>
        <v>#REF!</v>
      </c>
      <c r="AG89" s="122" t="e">
        <f>#REF!-#REF!</f>
        <v>#REF!</v>
      </c>
      <c r="AH89" s="122" t="e">
        <f t="shared" si="27"/>
        <v>#REF!</v>
      </c>
      <c r="AI89" s="59" t="e">
        <f t="shared" si="28"/>
        <v>#REF!</v>
      </c>
    </row>
    <row r="90" spans="2:35" ht="15.75" customHeight="1">
      <c r="B90" s="123">
        <v>78</v>
      </c>
      <c r="C90" s="195" t="str">
        <f t="shared" si="29"/>
        <v/>
      </c>
      <c r="D90" s="195"/>
      <c r="E90" s="100"/>
      <c r="F90" s="100"/>
      <c r="G90" s="123"/>
      <c r="H90" s="197" t="e">
        <f>IF(G90="買",#REF!,#REF!)</f>
        <v>#REF!</v>
      </c>
      <c r="I90" s="197"/>
      <c r="J90" s="121" t="e">
        <f>IF(G90="買",#REF!-0.02,#REF!+0.02)</f>
        <v>#REF!</v>
      </c>
      <c r="K90" s="121" t="e">
        <f t="shared" si="30"/>
        <v>#REF!</v>
      </c>
      <c r="L90" s="198" t="str">
        <f t="shared" si="25"/>
        <v/>
      </c>
      <c r="M90" s="198"/>
      <c r="N90" s="61" t="e">
        <f t="shared" si="9"/>
        <v>#REF!</v>
      </c>
      <c r="O90" s="100"/>
      <c r="P90" s="25"/>
      <c r="Q90" s="55"/>
      <c r="R90" s="121">
        <f t="shared" si="32"/>
        <v>0.02</v>
      </c>
      <c r="S90" s="209" t="str">
        <f t="shared" si="21"/>
        <v/>
      </c>
      <c r="T90" s="209"/>
      <c r="U90" s="201" t="str">
        <f t="shared" si="31"/>
        <v/>
      </c>
      <c r="V90" s="201"/>
      <c r="W90" s="108"/>
      <c r="X90" s="108"/>
      <c r="Y90" s="108"/>
      <c r="AE90" s="122" t="e">
        <f t="shared" si="26"/>
        <v>#REF!</v>
      </c>
      <c r="AF90" s="122" t="e">
        <f t="shared" si="24"/>
        <v>#REF!</v>
      </c>
      <c r="AG90" s="122" t="e">
        <f>#REF!-#REF!</f>
        <v>#REF!</v>
      </c>
      <c r="AH90" s="122" t="e">
        <f t="shared" si="27"/>
        <v>#REF!</v>
      </c>
      <c r="AI90" s="59" t="e">
        <f t="shared" si="28"/>
        <v>#REF!</v>
      </c>
    </row>
    <row r="91" spans="2:35" ht="15.75" customHeight="1">
      <c r="B91" s="123">
        <v>79</v>
      </c>
      <c r="C91" s="195" t="str">
        <f t="shared" si="29"/>
        <v/>
      </c>
      <c r="D91" s="195"/>
      <c r="E91" s="100"/>
      <c r="F91" s="100"/>
      <c r="G91" s="123"/>
      <c r="H91" s="197" t="e">
        <f>IF(G91="買",#REF!,#REF!)</f>
        <v>#REF!</v>
      </c>
      <c r="I91" s="197"/>
      <c r="J91" s="121" t="e">
        <f>IF(G91="買",#REF!-0.02,#REF!+0.02)</f>
        <v>#REF!</v>
      </c>
      <c r="K91" s="121" t="e">
        <f t="shared" si="30"/>
        <v>#REF!</v>
      </c>
      <c r="L91" s="198" t="str">
        <f t="shared" si="25"/>
        <v/>
      </c>
      <c r="M91" s="198"/>
      <c r="N91" s="61" t="e">
        <f t="shared" si="9"/>
        <v>#REF!</v>
      </c>
      <c r="O91" s="100"/>
      <c r="P91" s="25"/>
      <c r="Q91" s="55"/>
      <c r="R91" s="121">
        <f t="shared" si="32"/>
        <v>0.02</v>
      </c>
      <c r="S91" s="209" t="str">
        <f t="shared" si="21"/>
        <v/>
      </c>
      <c r="T91" s="209"/>
      <c r="U91" s="201" t="str">
        <f t="shared" si="31"/>
        <v/>
      </c>
      <c r="V91" s="201"/>
      <c r="W91" s="108"/>
      <c r="X91" s="108"/>
      <c r="Y91" s="108"/>
      <c r="AE91" s="122" t="e">
        <f t="shared" si="26"/>
        <v>#REF!</v>
      </c>
      <c r="AF91" s="122" t="e">
        <f t="shared" si="24"/>
        <v>#REF!</v>
      </c>
      <c r="AG91" s="122" t="e">
        <f>#REF!-#REF!</f>
        <v>#REF!</v>
      </c>
      <c r="AH91" s="122" t="e">
        <f t="shared" si="27"/>
        <v>#REF!</v>
      </c>
      <c r="AI91" s="59" t="e">
        <f t="shared" si="28"/>
        <v>#REF!</v>
      </c>
    </row>
    <row r="92" spans="2:35" ht="15.75" customHeight="1">
      <c r="B92" s="123">
        <v>80</v>
      </c>
      <c r="C92" s="195" t="str">
        <f t="shared" si="29"/>
        <v/>
      </c>
      <c r="D92" s="195"/>
      <c r="E92" s="100"/>
      <c r="F92" s="100"/>
      <c r="G92" s="123"/>
      <c r="H92" s="197" t="e">
        <f>IF(G92="買",#REF!,#REF!)</f>
        <v>#REF!</v>
      </c>
      <c r="I92" s="197"/>
      <c r="J92" s="121" t="e">
        <f>IF(G92="買",#REF!-0.02,#REF!+0.02)</f>
        <v>#REF!</v>
      </c>
      <c r="K92" s="121" t="e">
        <f t="shared" si="30"/>
        <v>#REF!</v>
      </c>
      <c r="L92" s="198" t="str">
        <f t="shared" si="25"/>
        <v/>
      </c>
      <c r="M92" s="198"/>
      <c r="N92" s="61" t="e">
        <f t="shared" si="9"/>
        <v>#REF!</v>
      </c>
      <c r="O92" s="100"/>
      <c r="P92" s="25"/>
      <c r="Q92" s="55"/>
      <c r="R92" s="121">
        <f t="shared" si="32"/>
        <v>0.02</v>
      </c>
      <c r="S92" s="209" t="str">
        <f t="shared" si="21"/>
        <v/>
      </c>
      <c r="T92" s="209"/>
      <c r="U92" s="201" t="str">
        <f t="shared" si="31"/>
        <v/>
      </c>
      <c r="V92" s="201"/>
      <c r="W92" s="108"/>
      <c r="X92" s="108"/>
      <c r="Y92" s="108"/>
      <c r="AE92" s="122" t="e">
        <f t="shared" si="26"/>
        <v>#REF!</v>
      </c>
      <c r="AF92" s="122" t="e">
        <f t="shared" si="24"/>
        <v>#REF!</v>
      </c>
      <c r="AG92" s="122" t="e">
        <f>#REF!-#REF!</f>
        <v>#REF!</v>
      </c>
      <c r="AH92" s="122" t="e">
        <f t="shared" si="27"/>
        <v>#REF!</v>
      </c>
      <c r="AI92" s="59" t="e">
        <f t="shared" si="28"/>
        <v>#REF!</v>
      </c>
    </row>
    <row r="93" spans="2:35" ht="15.75" customHeight="1">
      <c r="B93" s="123">
        <v>81</v>
      </c>
      <c r="C93" s="195" t="str">
        <f t="shared" si="29"/>
        <v/>
      </c>
      <c r="D93" s="195"/>
      <c r="E93" s="100"/>
      <c r="F93" s="100"/>
      <c r="G93" s="123"/>
      <c r="H93" s="197" t="e">
        <f>IF(G93="買",#REF!,#REF!)</f>
        <v>#REF!</v>
      </c>
      <c r="I93" s="197"/>
      <c r="J93" s="121" t="e">
        <f>IF(G93="買",#REF!-0.02,#REF!+0.02)</f>
        <v>#REF!</v>
      </c>
      <c r="K93" s="121" t="e">
        <f t="shared" si="30"/>
        <v>#REF!</v>
      </c>
      <c r="L93" s="198" t="str">
        <f t="shared" si="25"/>
        <v/>
      </c>
      <c r="M93" s="198"/>
      <c r="N93" s="61" t="e">
        <f t="shared" si="9"/>
        <v>#REF!</v>
      </c>
      <c r="O93" s="100"/>
      <c r="P93" s="25"/>
      <c r="Q93" s="55"/>
      <c r="R93" s="121">
        <f t="shared" si="32"/>
        <v>0.02</v>
      </c>
      <c r="S93" s="209" t="str">
        <f t="shared" si="21"/>
        <v/>
      </c>
      <c r="T93" s="209"/>
      <c r="U93" s="201" t="str">
        <f t="shared" si="31"/>
        <v/>
      </c>
      <c r="V93" s="201"/>
      <c r="W93" s="108"/>
      <c r="X93" s="108"/>
      <c r="Y93" s="108"/>
      <c r="AE93" s="122" t="e">
        <f t="shared" si="26"/>
        <v>#REF!</v>
      </c>
      <c r="AF93" s="122" t="e">
        <f t="shared" si="24"/>
        <v>#REF!</v>
      </c>
      <c r="AG93" s="122" t="e">
        <f>#REF!-#REF!</f>
        <v>#REF!</v>
      </c>
      <c r="AH93" s="122" t="e">
        <f t="shared" si="27"/>
        <v>#REF!</v>
      </c>
      <c r="AI93" s="59" t="e">
        <f t="shared" si="28"/>
        <v>#REF!</v>
      </c>
    </row>
    <row r="94" spans="2:35" ht="15.75" customHeight="1">
      <c r="B94" s="123">
        <v>82</v>
      </c>
      <c r="C94" s="195" t="str">
        <f t="shared" si="29"/>
        <v/>
      </c>
      <c r="D94" s="195"/>
      <c r="E94" s="100"/>
      <c r="F94" s="100"/>
      <c r="G94" s="123"/>
      <c r="H94" s="197" t="e">
        <f>IF(G94="買",#REF!,#REF!)</f>
        <v>#REF!</v>
      </c>
      <c r="I94" s="197"/>
      <c r="J94" s="121" t="e">
        <f>IF(G94="買",#REF!-0.02,#REF!+0.02)</f>
        <v>#REF!</v>
      </c>
      <c r="K94" s="121" t="e">
        <f t="shared" si="30"/>
        <v>#REF!</v>
      </c>
      <c r="L94" s="198" t="str">
        <f t="shared" si="25"/>
        <v/>
      </c>
      <c r="M94" s="198"/>
      <c r="N94" s="61" t="e">
        <f t="shared" si="9"/>
        <v>#REF!</v>
      </c>
      <c r="O94" s="100"/>
      <c r="P94" s="25"/>
      <c r="Q94" s="55"/>
      <c r="R94" s="121">
        <f t="shared" si="32"/>
        <v>0.02</v>
      </c>
      <c r="S94" s="209" t="str">
        <f t="shared" si="21"/>
        <v/>
      </c>
      <c r="T94" s="209"/>
      <c r="U94" s="201" t="str">
        <f t="shared" si="31"/>
        <v/>
      </c>
      <c r="V94" s="201"/>
      <c r="W94" s="108"/>
      <c r="X94" s="108"/>
      <c r="Y94" s="108"/>
      <c r="AE94" s="122" t="e">
        <f t="shared" si="26"/>
        <v>#REF!</v>
      </c>
      <c r="AF94" s="122" t="e">
        <f t="shared" si="24"/>
        <v>#REF!</v>
      </c>
      <c r="AG94" s="122" t="e">
        <f>#REF!-#REF!</f>
        <v>#REF!</v>
      </c>
      <c r="AH94" s="122" t="e">
        <f t="shared" si="27"/>
        <v>#REF!</v>
      </c>
      <c r="AI94" s="59" t="e">
        <f t="shared" si="28"/>
        <v>#REF!</v>
      </c>
    </row>
    <row r="95" spans="2:35" ht="15.75" customHeight="1">
      <c r="B95" s="123">
        <v>83</v>
      </c>
      <c r="C95" s="195" t="str">
        <f t="shared" si="29"/>
        <v/>
      </c>
      <c r="D95" s="195"/>
      <c r="E95" s="100"/>
      <c r="F95" s="100"/>
      <c r="G95" s="123"/>
      <c r="H95" s="197" t="e">
        <f>IF(G95="買",#REF!,#REF!)</f>
        <v>#REF!</v>
      </c>
      <c r="I95" s="197"/>
      <c r="J95" s="121" t="e">
        <f>IF(G95="買",#REF!-0.02,#REF!+0.02)</f>
        <v>#REF!</v>
      </c>
      <c r="K95" s="121" t="e">
        <f t="shared" si="30"/>
        <v>#REF!</v>
      </c>
      <c r="L95" s="198" t="str">
        <f t="shared" si="25"/>
        <v/>
      </c>
      <c r="M95" s="198"/>
      <c r="N95" s="61" t="e">
        <f t="shared" si="9"/>
        <v>#REF!</v>
      </c>
      <c r="O95" s="100"/>
      <c r="P95" s="25"/>
      <c r="Q95" s="55"/>
      <c r="R95" s="121">
        <f t="shared" si="32"/>
        <v>0.02</v>
      </c>
      <c r="S95" s="209" t="str">
        <f t="shared" si="21"/>
        <v/>
      </c>
      <c r="T95" s="209"/>
      <c r="U95" s="201" t="str">
        <f t="shared" si="31"/>
        <v/>
      </c>
      <c r="V95" s="201"/>
      <c r="W95" s="108"/>
      <c r="X95" s="108"/>
      <c r="Y95" s="108"/>
      <c r="AE95" s="122" t="e">
        <f t="shared" si="26"/>
        <v>#REF!</v>
      </c>
      <c r="AF95" s="122" t="e">
        <f t="shared" si="24"/>
        <v>#REF!</v>
      </c>
      <c r="AG95" s="122" t="e">
        <f>#REF!-#REF!</f>
        <v>#REF!</v>
      </c>
      <c r="AH95" s="122" t="e">
        <f t="shared" si="27"/>
        <v>#REF!</v>
      </c>
      <c r="AI95" s="59" t="e">
        <f t="shared" si="28"/>
        <v>#REF!</v>
      </c>
    </row>
    <row r="96" spans="2:35" ht="15.75" customHeight="1">
      <c r="B96" s="123">
        <v>84</v>
      </c>
      <c r="C96" s="195" t="str">
        <f t="shared" si="29"/>
        <v/>
      </c>
      <c r="D96" s="195"/>
      <c r="E96" s="100"/>
      <c r="F96" s="100"/>
      <c r="G96" s="123"/>
      <c r="H96" s="197" t="e">
        <f>IF(G96="買",#REF!,#REF!)</f>
        <v>#REF!</v>
      </c>
      <c r="I96" s="197"/>
      <c r="J96" s="121" t="e">
        <f>IF(G96="買",#REF!-0.02,#REF!+0.02)</f>
        <v>#REF!</v>
      </c>
      <c r="K96" s="121" t="e">
        <f t="shared" si="30"/>
        <v>#REF!</v>
      </c>
      <c r="L96" s="198" t="str">
        <f t="shared" si="25"/>
        <v/>
      </c>
      <c r="M96" s="198"/>
      <c r="N96" s="61" t="e">
        <f t="shared" si="9"/>
        <v>#REF!</v>
      </c>
      <c r="O96" s="100"/>
      <c r="P96" s="25"/>
      <c r="Q96" s="55"/>
      <c r="R96" s="121">
        <f t="shared" si="32"/>
        <v>0.02</v>
      </c>
      <c r="S96" s="209" t="str">
        <f t="shared" si="21"/>
        <v/>
      </c>
      <c r="T96" s="209"/>
      <c r="U96" s="201" t="str">
        <f t="shared" si="31"/>
        <v/>
      </c>
      <c r="V96" s="201"/>
      <c r="W96" s="108"/>
      <c r="X96" s="108"/>
      <c r="Y96" s="108"/>
      <c r="AE96" s="122" t="e">
        <f t="shared" si="26"/>
        <v>#REF!</v>
      </c>
      <c r="AF96" s="122" t="e">
        <f t="shared" si="24"/>
        <v>#REF!</v>
      </c>
      <c r="AG96" s="122" t="e">
        <f>#REF!-#REF!</f>
        <v>#REF!</v>
      </c>
      <c r="AH96" s="122" t="e">
        <f t="shared" si="27"/>
        <v>#REF!</v>
      </c>
      <c r="AI96" s="59" t="e">
        <f t="shared" si="28"/>
        <v>#REF!</v>
      </c>
    </row>
    <row r="97" spans="2:35" ht="15.75" customHeight="1">
      <c r="B97" s="123">
        <v>85</v>
      </c>
      <c r="C97" s="195" t="str">
        <f t="shared" si="29"/>
        <v/>
      </c>
      <c r="D97" s="195"/>
      <c r="E97" s="100"/>
      <c r="F97" s="100"/>
      <c r="G97" s="123"/>
      <c r="H97" s="197" t="e">
        <f>IF(G97="買",#REF!,#REF!)</f>
        <v>#REF!</v>
      </c>
      <c r="I97" s="197"/>
      <c r="J97" s="121" t="e">
        <f>IF(G97="買",#REF!-0.02,#REF!+0.02)</f>
        <v>#REF!</v>
      </c>
      <c r="K97" s="121" t="e">
        <f t="shared" si="30"/>
        <v>#REF!</v>
      </c>
      <c r="L97" s="198" t="str">
        <f t="shared" si="25"/>
        <v/>
      </c>
      <c r="M97" s="198"/>
      <c r="N97" s="61" t="e">
        <f t="shared" si="9"/>
        <v>#REF!</v>
      </c>
      <c r="O97" s="100"/>
      <c r="P97" s="25"/>
      <c r="Q97" s="55"/>
      <c r="R97" s="121">
        <f t="shared" si="32"/>
        <v>0.02</v>
      </c>
      <c r="S97" s="209" t="str">
        <f t="shared" si="21"/>
        <v/>
      </c>
      <c r="T97" s="209"/>
      <c r="U97" s="201" t="str">
        <f t="shared" si="31"/>
        <v/>
      </c>
      <c r="V97" s="201"/>
      <c r="W97" s="108"/>
      <c r="X97" s="108"/>
      <c r="Y97" s="108"/>
      <c r="AE97" s="122" t="e">
        <f t="shared" si="26"/>
        <v>#REF!</v>
      </c>
      <c r="AF97" s="122" t="e">
        <f t="shared" si="24"/>
        <v>#REF!</v>
      </c>
      <c r="AG97" s="122" t="e">
        <f>#REF!-#REF!</f>
        <v>#REF!</v>
      </c>
      <c r="AH97" s="122" t="e">
        <f t="shared" si="27"/>
        <v>#REF!</v>
      </c>
      <c r="AI97" s="59" t="e">
        <f t="shared" si="28"/>
        <v>#REF!</v>
      </c>
    </row>
    <row r="98" spans="2:35" ht="15.75" customHeight="1">
      <c r="B98" s="123">
        <v>86</v>
      </c>
      <c r="C98" s="195" t="str">
        <f t="shared" si="29"/>
        <v/>
      </c>
      <c r="D98" s="195"/>
      <c r="E98" s="100"/>
      <c r="F98" s="100"/>
      <c r="G98" s="123"/>
      <c r="H98" s="197" t="e">
        <f>IF(G98="買",#REF!,#REF!)</f>
        <v>#REF!</v>
      </c>
      <c r="I98" s="197"/>
      <c r="J98" s="121" t="e">
        <f>IF(G98="買",#REF!-0.02,#REF!+0.02)</f>
        <v>#REF!</v>
      </c>
      <c r="K98" s="121" t="e">
        <f t="shared" si="30"/>
        <v>#REF!</v>
      </c>
      <c r="L98" s="198" t="str">
        <f t="shared" si="25"/>
        <v/>
      </c>
      <c r="M98" s="198"/>
      <c r="N98" s="61" t="e">
        <f t="shared" si="9"/>
        <v>#REF!</v>
      </c>
      <c r="O98" s="100"/>
      <c r="P98" s="25"/>
      <c r="Q98" s="55"/>
      <c r="R98" s="121">
        <f t="shared" si="32"/>
        <v>0.02</v>
      </c>
      <c r="S98" s="209" t="str">
        <f t="shared" si="21"/>
        <v/>
      </c>
      <c r="T98" s="209"/>
      <c r="U98" s="201" t="str">
        <f t="shared" si="31"/>
        <v/>
      </c>
      <c r="V98" s="201"/>
      <c r="W98" s="108"/>
      <c r="X98" s="108"/>
      <c r="Y98" s="108"/>
      <c r="AE98" s="122" t="e">
        <f t="shared" si="26"/>
        <v>#REF!</v>
      </c>
      <c r="AF98" s="122" t="e">
        <f t="shared" si="24"/>
        <v>#REF!</v>
      </c>
      <c r="AG98" s="122" t="e">
        <f>#REF!-#REF!</f>
        <v>#REF!</v>
      </c>
      <c r="AH98" s="122" t="e">
        <f t="shared" si="27"/>
        <v>#REF!</v>
      </c>
      <c r="AI98" s="59" t="e">
        <f t="shared" si="28"/>
        <v>#REF!</v>
      </c>
    </row>
    <row r="99" spans="2:35" ht="15.75" customHeight="1">
      <c r="B99" s="123">
        <v>87</v>
      </c>
      <c r="C99" s="195" t="str">
        <f t="shared" si="29"/>
        <v/>
      </c>
      <c r="D99" s="195"/>
      <c r="E99" s="100"/>
      <c r="F99" s="100"/>
      <c r="G99" s="123"/>
      <c r="H99" s="197" t="e">
        <f>IF(G99="買",#REF!,#REF!)</f>
        <v>#REF!</v>
      </c>
      <c r="I99" s="197"/>
      <c r="J99" s="121" t="e">
        <f>IF(G99="買",#REF!-0.02,#REF!+0.02)</f>
        <v>#REF!</v>
      </c>
      <c r="K99" s="121" t="e">
        <f t="shared" si="30"/>
        <v>#REF!</v>
      </c>
      <c r="L99" s="198" t="str">
        <f t="shared" si="25"/>
        <v/>
      </c>
      <c r="M99" s="198"/>
      <c r="N99" s="61" t="e">
        <f t="shared" si="9"/>
        <v>#REF!</v>
      </c>
      <c r="O99" s="100"/>
      <c r="P99" s="25"/>
      <c r="Q99" s="55"/>
      <c r="R99" s="121">
        <f t="shared" si="32"/>
        <v>0.02</v>
      </c>
      <c r="S99" s="209" t="str">
        <f t="shared" si="21"/>
        <v/>
      </c>
      <c r="T99" s="209"/>
      <c r="U99" s="201" t="str">
        <f t="shared" si="31"/>
        <v/>
      </c>
      <c r="V99" s="201"/>
      <c r="W99" s="108"/>
      <c r="X99" s="108"/>
      <c r="Y99" s="108"/>
      <c r="AE99" s="122" t="e">
        <f t="shared" si="26"/>
        <v>#REF!</v>
      </c>
      <c r="AF99" s="122" t="e">
        <f t="shared" si="24"/>
        <v>#REF!</v>
      </c>
      <c r="AG99" s="122" t="e">
        <f>#REF!-#REF!</f>
        <v>#REF!</v>
      </c>
      <c r="AH99" s="122" t="e">
        <f t="shared" si="27"/>
        <v>#REF!</v>
      </c>
      <c r="AI99" s="59" t="e">
        <f t="shared" si="28"/>
        <v>#REF!</v>
      </c>
    </row>
    <row r="100" spans="2:35" ht="15.75" customHeight="1">
      <c r="B100" s="123">
        <v>88</v>
      </c>
      <c r="C100" s="195" t="str">
        <f t="shared" si="29"/>
        <v/>
      </c>
      <c r="D100" s="195"/>
      <c r="E100" s="100"/>
      <c r="F100" s="100"/>
      <c r="G100" s="123"/>
      <c r="H100" s="197" t="e">
        <f>IF(G100="買",#REF!,#REF!)</f>
        <v>#REF!</v>
      </c>
      <c r="I100" s="197"/>
      <c r="J100" s="121" t="e">
        <f>IF(G100="買",#REF!-0.02,#REF!+0.02)</f>
        <v>#REF!</v>
      </c>
      <c r="K100" s="121" t="e">
        <f t="shared" si="30"/>
        <v>#REF!</v>
      </c>
      <c r="L100" s="198" t="str">
        <f t="shared" si="25"/>
        <v/>
      </c>
      <c r="M100" s="198"/>
      <c r="N100" s="61" t="e">
        <f t="shared" si="9"/>
        <v>#REF!</v>
      </c>
      <c r="O100" s="100"/>
      <c r="P100" s="25"/>
      <c r="Q100" s="55"/>
      <c r="R100" s="121">
        <f t="shared" si="32"/>
        <v>0.02</v>
      </c>
      <c r="S100" s="209" t="str">
        <f t="shared" si="21"/>
        <v/>
      </c>
      <c r="T100" s="209"/>
      <c r="U100" s="201" t="str">
        <f t="shared" si="31"/>
        <v/>
      </c>
      <c r="V100" s="201"/>
      <c r="W100" s="108"/>
      <c r="X100" s="108"/>
      <c r="Y100" s="108"/>
      <c r="AE100" s="122" t="e">
        <f t="shared" si="26"/>
        <v>#REF!</v>
      </c>
      <c r="AF100" s="122" t="e">
        <f t="shared" si="24"/>
        <v>#REF!</v>
      </c>
      <c r="AG100" s="122" t="e">
        <f>#REF!-#REF!</f>
        <v>#REF!</v>
      </c>
      <c r="AH100" s="122" t="e">
        <f t="shared" si="27"/>
        <v>#REF!</v>
      </c>
      <c r="AI100" s="59" t="e">
        <f t="shared" si="28"/>
        <v>#REF!</v>
      </c>
    </row>
    <row r="101" spans="2:35" ht="15.75" customHeight="1">
      <c r="B101" s="123">
        <v>92</v>
      </c>
      <c r="C101" s="195" t="str">
        <f t="shared" si="29"/>
        <v/>
      </c>
      <c r="D101" s="195"/>
      <c r="E101" s="100"/>
      <c r="F101" s="100"/>
      <c r="G101" s="123"/>
      <c r="H101" s="197" t="e">
        <f>IF(G101="買",#REF!,#REF!)</f>
        <v>#REF!</v>
      </c>
      <c r="I101" s="197"/>
      <c r="J101" s="121" t="e">
        <f>IF(G101="買",#REF!-0.02,#REF!+0.02)</f>
        <v>#REF!</v>
      </c>
      <c r="K101" s="121" t="e">
        <f t="shared" si="30"/>
        <v>#REF!</v>
      </c>
      <c r="L101" s="198" t="str">
        <f t="shared" si="25"/>
        <v/>
      </c>
      <c r="M101" s="198"/>
      <c r="N101" s="61" t="e">
        <f t="shared" si="9"/>
        <v>#REF!</v>
      </c>
      <c r="O101" s="100"/>
      <c r="P101" s="25"/>
      <c r="Q101" s="55"/>
      <c r="R101" s="121">
        <f t="shared" si="32"/>
        <v>0.02</v>
      </c>
      <c r="S101" s="209" t="str">
        <f t="shared" si="21"/>
        <v/>
      </c>
      <c r="T101" s="209"/>
      <c r="U101" s="201" t="str">
        <f t="shared" si="31"/>
        <v/>
      </c>
      <c r="V101" s="201"/>
      <c r="W101" s="108"/>
      <c r="X101" s="108"/>
      <c r="Y101" s="108"/>
      <c r="AE101" s="122" t="e">
        <f t="shared" si="26"/>
        <v>#REF!</v>
      </c>
      <c r="AF101" s="122" t="e">
        <f t="shared" si="24"/>
        <v>#REF!</v>
      </c>
      <c r="AG101" s="122" t="e">
        <f>#REF!-#REF!</f>
        <v>#REF!</v>
      </c>
      <c r="AH101" s="122" t="e">
        <f t="shared" si="27"/>
        <v>#REF!</v>
      </c>
      <c r="AI101" s="59" t="e">
        <f t="shared" si="28"/>
        <v>#REF!</v>
      </c>
    </row>
    <row r="102" spans="2:35" ht="15.75" customHeight="1">
      <c r="B102" s="123">
        <v>93</v>
      </c>
      <c r="C102" s="195" t="str">
        <f t="shared" si="29"/>
        <v/>
      </c>
      <c r="D102" s="195"/>
      <c r="E102" s="100"/>
      <c r="F102" s="100"/>
      <c r="G102" s="123"/>
      <c r="H102" s="197" t="e">
        <f>IF(G102="買",#REF!,#REF!)</f>
        <v>#REF!</v>
      </c>
      <c r="I102" s="197"/>
      <c r="J102" s="121" t="e">
        <f>IF(G102="買",#REF!-0.02,#REF!+0.02)</f>
        <v>#REF!</v>
      </c>
      <c r="K102" s="121" t="e">
        <f t="shared" si="30"/>
        <v>#REF!</v>
      </c>
      <c r="L102" s="198" t="str">
        <f t="shared" si="25"/>
        <v/>
      </c>
      <c r="M102" s="198"/>
      <c r="N102" s="61" t="e">
        <f t="shared" si="9"/>
        <v>#REF!</v>
      </c>
      <c r="O102" s="100"/>
      <c r="P102" s="25"/>
      <c r="Q102" s="55"/>
      <c r="R102" s="121">
        <f t="shared" si="32"/>
        <v>0.02</v>
      </c>
      <c r="S102" s="209" t="str">
        <f t="shared" si="21"/>
        <v/>
      </c>
      <c r="T102" s="209"/>
      <c r="U102" s="201" t="str">
        <f t="shared" si="31"/>
        <v/>
      </c>
      <c r="V102" s="201"/>
      <c r="W102" s="108"/>
      <c r="X102" s="108"/>
      <c r="Y102" s="108"/>
      <c r="AE102" s="122" t="e">
        <f t="shared" si="26"/>
        <v>#REF!</v>
      </c>
      <c r="AF102" s="122" t="e">
        <f t="shared" si="24"/>
        <v>#REF!</v>
      </c>
      <c r="AG102" s="122" t="e">
        <f>#REF!-#REF!</f>
        <v>#REF!</v>
      </c>
      <c r="AH102" s="122" t="e">
        <f t="shared" si="27"/>
        <v>#REF!</v>
      </c>
      <c r="AI102" s="59" t="e">
        <f t="shared" si="28"/>
        <v>#REF!</v>
      </c>
    </row>
    <row r="103" spans="2:35" ht="15.75" customHeight="1">
      <c r="B103" s="123">
        <v>94</v>
      </c>
      <c r="C103" s="195" t="str">
        <f t="shared" si="29"/>
        <v/>
      </c>
      <c r="D103" s="195"/>
      <c r="E103" s="100"/>
      <c r="F103" s="100"/>
      <c r="G103" s="123"/>
      <c r="H103" s="197" t="e">
        <f>IF(G103="買",#REF!,#REF!)</f>
        <v>#REF!</v>
      </c>
      <c r="I103" s="197"/>
      <c r="J103" s="121" t="e">
        <f>IF(G103="買",#REF!-0.02,#REF!+0.02)</f>
        <v>#REF!</v>
      </c>
      <c r="K103" s="121" t="e">
        <f t="shared" si="30"/>
        <v>#REF!</v>
      </c>
      <c r="L103" s="198" t="str">
        <f t="shared" si="25"/>
        <v/>
      </c>
      <c r="M103" s="198"/>
      <c r="N103" s="61" t="e">
        <f t="shared" si="9"/>
        <v>#REF!</v>
      </c>
      <c r="O103" s="100"/>
      <c r="P103" s="25"/>
      <c r="Q103" s="55"/>
      <c r="R103" s="121">
        <f t="shared" si="32"/>
        <v>0.02</v>
      </c>
      <c r="S103" s="209" t="str">
        <f t="shared" si="21"/>
        <v/>
      </c>
      <c r="T103" s="209"/>
      <c r="U103" s="201" t="str">
        <f t="shared" si="31"/>
        <v/>
      </c>
      <c r="V103" s="201"/>
      <c r="W103" s="108"/>
      <c r="X103" s="108"/>
      <c r="Y103" s="108"/>
      <c r="AE103" s="122" t="e">
        <f t="shared" si="26"/>
        <v>#REF!</v>
      </c>
      <c r="AF103" s="122" t="e">
        <f t="shared" si="24"/>
        <v>#REF!</v>
      </c>
      <c r="AG103" s="122" t="e">
        <f>#REF!-#REF!</f>
        <v>#REF!</v>
      </c>
      <c r="AH103" s="122" t="e">
        <f t="shared" si="27"/>
        <v>#REF!</v>
      </c>
      <c r="AI103" s="59" t="e">
        <f t="shared" si="28"/>
        <v>#REF!</v>
      </c>
    </row>
    <row r="104" spans="2:35" ht="15.75" customHeight="1">
      <c r="B104" s="123">
        <v>95</v>
      </c>
      <c r="C104" s="195" t="str">
        <f t="shared" si="29"/>
        <v/>
      </c>
      <c r="D104" s="195"/>
      <c r="E104" s="100"/>
      <c r="F104" s="100"/>
      <c r="G104" s="123"/>
      <c r="H104" s="197" t="e">
        <f>IF(G104="買",#REF!,#REF!)</f>
        <v>#REF!</v>
      </c>
      <c r="I104" s="197"/>
      <c r="J104" s="121" t="e">
        <f>IF(G104="買",#REF!-0.02,#REF!+0.02)</f>
        <v>#REF!</v>
      </c>
      <c r="K104" s="121" t="e">
        <f t="shared" si="30"/>
        <v>#REF!</v>
      </c>
      <c r="L104" s="198" t="str">
        <f t="shared" si="25"/>
        <v/>
      </c>
      <c r="M104" s="198"/>
      <c r="N104" s="61" t="e">
        <f t="shared" si="9"/>
        <v>#REF!</v>
      </c>
      <c r="O104" s="100"/>
      <c r="P104" s="25"/>
      <c r="Q104" s="55"/>
      <c r="R104" s="121">
        <f t="shared" si="32"/>
        <v>0.02</v>
      </c>
      <c r="S104" s="209" t="str">
        <f t="shared" si="21"/>
        <v/>
      </c>
      <c r="T104" s="209"/>
      <c r="U104" s="201" t="str">
        <f t="shared" si="31"/>
        <v/>
      </c>
      <c r="V104" s="201"/>
      <c r="W104" s="108"/>
      <c r="X104" s="108"/>
      <c r="Y104" s="108"/>
      <c r="AE104" s="122" t="e">
        <f t="shared" si="26"/>
        <v>#REF!</v>
      </c>
      <c r="AF104" s="122" t="e">
        <f t="shared" si="24"/>
        <v>#REF!</v>
      </c>
      <c r="AG104" s="122" t="e">
        <f>#REF!-#REF!</f>
        <v>#REF!</v>
      </c>
      <c r="AH104" s="122" t="e">
        <f t="shared" si="27"/>
        <v>#REF!</v>
      </c>
      <c r="AI104" s="59" t="e">
        <f t="shared" si="28"/>
        <v>#REF!</v>
      </c>
    </row>
    <row r="105" spans="2:35" ht="15.75" customHeight="1">
      <c r="B105" s="123">
        <v>96</v>
      </c>
      <c r="C105" s="195" t="str">
        <f t="shared" si="29"/>
        <v/>
      </c>
      <c r="D105" s="195"/>
      <c r="E105" s="100"/>
      <c r="F105" s="100"/>
      <c r="G105" s="123"/>
      <c r="H105" s="197" t="e">
        <f>IF(G105="買",#REF!,#REF!)</f>
        <v>#REF!</v>
      </c>
      <c r="I105" s="197"/>
      <c r="J105" s="121" t="e">
        <f>IF(G105="買",#REF!-0.02,#REF!+0.02)</f>
        <v>#REF!</v>
      </c>
      <c r="K105" s="121" t="e">
        <f t="shared" si="30"/>
        <v>#REF!</v>
      </c>
      <c r="L105" s="198" t="str">
        <f t="shared" si="25"/>
        <v/>
      </c>
      <c r="M105" s="198"/>
      <c r="N105" s="61" t="e">
        <f t="shared" si="9"/>
        <v>#REF!</v>
      </c>
      <c r="O105" s="100"/>
      <c r="P105" s="25"/>
      <c r="Q105" s="55"/>
      <c r="R105" s="121">
        <f t="shared" si="32"/>
        <v>0.02</v>
      </c>
      <c r="S105" s="209" t="str">
        <f>IF(P105="","",ROUNDDOWN((IF(G105="売",H105-R105,R105-H105))*N105*10000000/81,0))</f>
        <v/>
      </c>
      <c r="T105" s="209"/>
      <c r="U105" s="201" t="str">
        <f t="shared" si="31"/>
        <v/>
      </c>
      <c r="V105" s="201"/>
      <c r="W105" s="108"/>
      <c r="X105" s="108"/>
      <c r="Y105" s="108"/>
      <c r="AE105" s="122" t="e">
        <f t="shared" si="26"/>
        <v>#REF!</v>
      </c>
      <c r="AF105" s="122" t="e">
        <f t="shared" si="24"/>
        <v>#REF!</v>
      </c>
      <c r="AG105" s="122" t="e">
        <f>#REF!-#REF!</f>
        <v>#REF!</v>
      </c>
      <c r="AH105" s="122" t="e">
        <f t="shared" si="27"/>
        <v>#REF!</v>
      </c>
      <c r="AI105" s="59" t="e">
        <f t="shared" si="28"/>
        <v>#REF!</v>
      </c>
    </row>
    <row r="106" spans="2:35" ht="15.75" customHeight="1">
      <c r="B106" s="123">
        <v>97</v>
      </c>
      <c r="C106" s="195" t="str">
        <f t="shared" si="29"/>
        <v/>
      </c>
      <c r="D106" s="195"/>
      <c r="E106" s="100"/>
      <c r="F106" s="100"/>
      <c r="G106" s="123"/>
      <c r="H106" s="197" t="e">
        <f>IF(G106="買",#REF!,#REF!)</f>
        <v>#REF!</v>
      </c>
      <c r="I106" s="197"/>
      <c r="J106" s="121" t="e">
        <f>IF(G106="買",#REF!-0.02,#REF!+0.02)</f>
        <v>#REF!</v>
      </c>
      <c r="K106" s="121" t="e">
        <f t="shared" si="30"/>
        <v>#REF!</v>
      </c>
      <c r="L106" s="198" t="str">
        <f t="shared" si="25"/>
        <v/>
      </c>
      <c r="M106" s="198"/>
      <c r="N106" s="61" t="e">
        <f t="shared" si="9"/>
        <v>#REF!</v>
      </c>
      <c r="O106" s="100"/>
      <c r="P106" s="25"/>
      <c r="Q106" s="55"/>
      <c r="R106" s="121">
        <f t="shared" si="32"/>
        <v>0.02</v>
      </c>
      <c r="S106" s="209" t="str">
        <f>IF(P106="","",ROUNDDOWN((IF(G106="売",H106-R106,R106-H106))*N106*10000000/81,0))</f>
        <v/>
      </c>
      <c r="T106" s="209"/>
      <c r="U106" s="201" t="str">
        <f t="shared" si="31"/>
        <v/>
      </c>
      <c r="V106" s="201"/>
      <c r="W106" s="108"/>
      <c r="X106" s="108"/>
      <c r="Y106" s="108"/>
      <c r="AE106" s="122" t="e">
        <f t="shared" si="26"/>
        <v>#REF!</v>
      </c>
      <c r="AF106" s="122" t="e">
        <f t="shared" si="24"/>
        <v>#REF!</v>
      </c>
      <c r="AG106" s="122" t="e">
        <f>#REF!-#REF!</f>
        <v>#REF!</v>
      </c>
      <c r="AH106" s="122" t="e">
        <f t="shared" si="27"/>
        <v>#REF!</v>
      </c>
      <c r="AI106" s="59" t="e">
        <f t="shared" si="28"/>
        <v>#REF!</v>
      </c>
    </row>
    <row r="107" spans="2:35" ht="15.75" customHeight="1">
      <c r="B107" s="123">
        <v>98</v>
      </c>
      <c r="C107" s="195" t="str">
        <f t="shared" si="29"/>
        <v/>
      </c>
      <c r="D107" s="195"/>
      <c r="E107" s="100"/>
      <c r="F107" s="100"/>
      <c r="G107" s="123"/>
      <c r="H107" s="197" t="e">
        <f>IF(G107="買",#REF!,#REF!)</f>
        <v>#REF!</v>
      </c>
      <c r="I107" s="197"/>
      <c r="J107" s="121" t="e">
        <f>IF(G107="買",#REF!-0.02,#REF!+0.02)</f>
        <v>#REF!</v>
      </c>
      <c r="K107" s="121" t="e">
        <f t="shared" si="30"/>
        <v>#REF!</v>
      </c>
      <c r="L107" s="198" t="str">
        <f t="shared" si="25"/>
        <v/>
      </c>
      <c r="M107" s="198"/>
      <c r="N107" s="61" t="e">
        <f t="shared" si="9"/>
        <v>#REF!</v>
      </c>
      <c r="O107" s="100"/>
      <c r="P107" s="25"/>
      <c r="Q107" s="55"/>
      <c r="R107" s="121">
        <f t="shared" si="32"/>
        <v>0.02</v>
      </c>
      <c r="S107" s="209" t="str">
        <f>IF(P107="","",ROUNDDOWN((IF(G107="売",H107-R107,R107-H107))*N107*10000000/81,0))</f>
        <v/>
      </c>
      <c r="T107" s="209"/>
      <c r="U107" s="201" t="str">
        <f t="shared" si="31"/>
        <v/>
      </c>
      <c r="V107" s="201"/>
      <c r="W107" s="108"/>
      <c r="X107" s="108"/>
      <c r="Y107" s="108"/>
      <c r="AE107" s="122" t="e">
        <f t="shared" si="26"/>
        <v>#REF!</v>
      </c>
      <c r="AF107" s="122" t="e">
        <f t="shared" si="24"/>
        <v>#REF!</v>
      </c>
      <c r="AG107" s="122" t="e">
        <f>#REF!-#REF!</f>
        <v>#REF!</v>
      </c>
      <c r="AH107" s="122" t="e">
        <f t="shared" si="27"/>
        <v>#REF!</v>
      </c>
      <c r="AI107" s="59" t="e">
        <f t="shared" si="28"/>
        <v>#REF!</v>
      </c>
    </row>
    <row r="108" spans="2:35" ht="15.75" customHeight="1">
      <c r="B108" s="123">
        <v>99</v>
      </c>
      <c r="C108" s="195" t="str">
        <f t="shared" si="29"/>
        <v/>
      </c>
      <c r="D108" s="195"/>
      <c r="E108" s="100"/>
      <c r="F108" s="100"/>
      <c r="G108" s="123"/>
      <c r="H108" s="197" t="e">
        <f>IF(G108="買",#REF!,#REF!)</f>
        <v>#REF!</v>
      </c>
      <c r="I108" s="197"/>
      <c r="J108" s="121" t="e">
        <f>IF(G108="買",#REF!-0.02,#REF!+0.02)</f>
        <v>#REF!</v>
      </c>
      <c r="K108" s="121" t="e">
        <f t="shared" si="30"/>
        <v>#REF!</v>
      </c>
      <c r="L108" s="198" t="str">
        <f t="shared" si="25"/>
        <v/>
      </c>
      <c r="M108" s="198"/>
      <c r="N108" s="61" t="e">
        <f t="shared" si="9"/>
        <v>#REF!</v>
      </c>
      <c r="O108" s="100"/>
      <c r="P108" s="25"/>
      <c r="Q108" s="55"/>
      <c r="R108" s="121">
        <f t="shared" si="32"/>
        <v>0.02</v>
      </c>
      <c r="S108" s="209" t="str">
        <f>IF(P108="","",ROUNDDOWN((IF(G108="売",H108-R108,R108-H108))*N108*10000000/81,0))</f>
        <v/>
      </c>
      <c r="T108" s="209"/>
      <c r="U108" s="201" t="str">
        <f t="shared" si="31"/>
        <v/>
      </c>
      <c r="V108" s="201"/>
      <c r="W108" s="108"/>
      <c r="X108" s="108"/>
      <c r="Y108" s="108"/>
      <c r="AC108" s="122" t="s">
        <v>44</v>
      </c>
      <c r="AE108" s="122" t="e">
        <f t="shared" si="26"/>
        <v>#REF!</v>
      </c>
      <c r="AF108" s="122" t="e">
        <f t="shared" si="24"/>
        <v>#REF!</v>
      </c>
      <c r="AG108" s="122" t="e">
        <f>#REF!-#REF!</f>
        <v>#REF!</v>
      </c>
      <c r="AH108" s="122" t="e">
        <f t="shared" si="27"/>
        <v>#REF!</v>
      </c>
      <c r="AI108" s="59" t="e">
        <f t="shared" si="28"/>
        <v>#REF!</v>
      </c>
    </row>
    <row r="109" spans="2:35" ht="15.75" customHeight="1">
      <c r="E109" s="110"/>
    </row>
    <row r="110" spans="2:35" ht="15.75" customHeight="1">
      <c r="E110" s="110"/>
    </row>
    <row r="111" spans="2:35" ht="15.75" customHeight="1">
      <c r="E111" s="110"/>
    </row>
    <row r="112" spans="2:35" ht="15.75" customHeight="1">
      <c r="E112" s="110"/>
    </row>
  </sheetData>
  <sheetProtection selectLockedCells="1" selectUnlockedCells="1"/>
  <mergeCells count="531">
    <mergeCell ref="O2:P2"/>
    <mergeCell ref="B3:C3"/>
    <mergeCell ref="D3:I3"/>
    <mergeCell ref="K3:L3"/>
    <mergeCell ref="M3:R3"/>
    <mergeCell ref="B4:C4"/>
    <mergeCell ref="D4:E4"/>
    <mergeCell ref="F4:G4"/>
    <mergeCell ref="H4:I4"/>
    <mergeCell ref="K4:L4"/>
    <mergeCell ref="B2:C2"/>
    <mergeCell ref="D2:E2"/>
    <mergeCell ref="F2:G2"/>
    <mergeCell ref="H2:I2"/>
    <mergeCell ref="K2:L2"/>
    <mergeCell ref="M2:N2"/>
    <mergeCell ref="M4:N4"/>
    <mergeCell ref="O4:P4"/>
    <mergeCell ref="K5:L5"/>
    <mergeCell ref="M5:N5"/>
    <mergeCell ref="B7:B8"/>
    <mergeCell ref="C7:D8"/>
    <mergeCell ref="E7:I7"/>
    <mergeCell ref="K7:M7"/>
    <mergeCell ref="N7:N8"/>
    <mergeCell ref="O7:R7"/>
    <mergeCell ref="S7:V7"/>
    <mergeCell ref="H8:I8"/>
    <mergeCell ref="L8:M8"/>
    <mergeCell ref="S8:T8"/>
    <mergeCell ref="U8:V8"/>
    <mergeCell ref="C9:D9"/>
    <mergeCell ref="H9:I9"/>
    <mergeCell ref="L9:M9"/>
    <mergeCell ref="S9:T9"/>
    <mergeCell ref="U9:V9"/>
    <mergeCell ref="C10:D10"/>
    <mergeCell ref="H10:I10"/>
    <mergeCell ref="L10:M10"/>
    <mergeCell ref="S10:T10"/>
    <mergeCell ref="U10:V10"/>
    <mergeCell ref="C11:D11"/>
    <mergeCell ref="H11:I11"/>
    <mergeCell ref="L11:M11"/>
    <mergeCell ref="S11:T11"/>
    <mergeCell ref="U11:V11"/>
    <mergeCell ref="C12:D12"/>
    <mergeCell ref="H12:I12"/>
    <mergeCell ref="L12:M12"/>
    <mergeCell ref="S12:T12"/>
    <mergeCell ref="U12:V12"/>
    <mergeCell ref="C13:D13"/>
    <mergeCell ref="H13:I13"/>
    <mergeCell ref="L13:M13"/>
    <mergeCell ref="S13:T13"/>
    <mergeCell ref="U13:V13"/>
    <mergeCell ref="C14:D14"/>
    <mergeCell ref="H14:I14"/>
    <mergeCell ref="L14:M14"/>
    <mergeCell ref="S14:T14"/>
    <mergeCell ref="U14:V14"/>
    <mergeCell ref="C15:D15"/>
    <mergeCell ref="H15:I15"/>
    <mergeCell ref="L15:M15"/>
    <mergeCell ref="S15:T15"/>
    <mergeCell ref="U15:V15"/>
    <mergeCell ref="C16:D16"/>
    <mergeCell ref="H16:I16"/>
    <mergeCell ref="L16:M16"/>
    <mergeCell ref="S16:T16"/>
    <mergeCell ref="U16:V16"/>
    <mergeCell ref="C17:D17"/>
    <mergeCell ref="H17:I17"/>
    <mergeCell ref="L17:M17"/>
    <mergeCell ref="S17:T17"/>
    <mergeCell ref="U17:V17"/>
    <mergeCell ref="C18:D18"/>
    <mergeCell ref="H18:I18"/>
    <mergeCell ref="L18:M18"/>
    <mergeCell ref="S18:T18"/>
    <mergeCell ref="U18:V18"/>
    <mergeCell ref="C19:D19"/>
    <mergeCell ref="H19:I19"/>
    <mergeCell ref="L19:M19"/>
    <mergeCell ref="S19:T19"/>
    <mergeCell ref="U19:V19"/>
    <mergeCell ref="C20:D20"/>
    <mergeCell ref="H20:I20"/>
    <mergeCell ref="L20:M20"/>
    <mergeCell ref="S20:T20"/>
    <mergeCell ref="U20:V20"/>
    <mergeCell ref="C21:D21"/>
    <mergeCell ref="H21:I21"/>
    <mergeCell ref="L21:M21"/>
    <mergeCell ref="S21:T21"/>
    <mergeCell ref="U21:V21"/>
    <mergeCell ref="C22:D22"/>
    <mergeCell ref="H22:I22"/>
    <mergeCell ref="L22:M22"/>
    <mergeCell ref="S22:T22"/>
    <mergeCell ref="U22:V22"/>
    <mergeCell ref="C23:D23"/>
    <mergeCell ref="H23:I23"/>
    <mergeCell ref="L23:M23"/>
    <mergeCell ref="S23:T23"/>
    <mergeCell ref="U23:V23"/>
    <mergeCell ref="C24:D24"/>
    <mergeCell ref="H24:I24"/>
    <mergeCell ref="L24:M24"/>
    <mergeCell ref="S24:T24"/>
    <mergeCell ref="U24:V24"/>
    <mergeCell ref="C25:D25"/>
    <mergeCell ref="H25:I25"/>
    <mergeCell ref="L25:M25"/>
    <mergeCell ref="S25:T25"/>
    <mergeCell ref="U25:V25"/>
    <mergeCell ref="C26:D26"/>
    <mergeCell ref="H26:I26"/>
    <mergeCell ref="L26:M26"/>
    <mergeCell ref="S26:T26"/>
    <mergeCell ref="U26:V26"/>
    <mergeCell ref="C27:D27"/>
    <mergeCell ref="H27:I27"/>
    <mergeCell ref="L27:M27"/>
    <mergeCell ref="S27:T27"/>
    <mergeCell ref="U27:V27"/>
    <mergeCell ref="C28:D28"/>
    <mergeCell ref="H28:I28"/>
    <mergeCell ref="L28:M28"/>
    <mergeCell ref="S28:T28"/>
    <mergeCell ref="U28:V28"/>
    <mergeCell ref="C29:D29"/>
    <mergeCell ref="H29:I29"/>
    <mergeCell ref="L29:M29"/>
    <mergeCell ref="S29:T29"/>
    <mergeCell ref="U29:V29"/>
    <mergeCell ref="C30:D30"/>
    <mergeCell ref="H30:I30"/>
    <mergeCell ref="L30:M30"/>
    <mergeCell ref="S30:T30"/>
    <mergeCell ref="U30:V30"/>
    <mergeCell ref="C31:D31"/>
    <mergeCell ref="H31:I31"/>
    <mergeCell ref="L31:M31"/>
    <mergeCell ref="S31:T31"/>
    <mergeCell ref="U31:V31"/>
    <mergeCell ref="C32:D32"/>
    <mergeCell ref="H32:I32"/>
    <mergeCell ref="L32:M32"/>
    <mergeCell ref="S32:T32"/>
    <mergeCell ref="U32:V32"/>
    <mergeCell ref="C33:D33"/>
    <mergeCell ref="H33:I33"/>
    <mergeCell ref="L33:M33"/>
    <mergeCell ref="S33:T33"/>
    <mergeCell ref="U33:V33"/>
    <mergeCell ref="C34:D34"/>
    <mergeCell ref="H34:I34"/>
    <mergeCell ref="L34:M34"/>
    <mergeCell ref="S34:T34"/>
    <mergeCell ref="U34:V34"/>
    <mergeCell ref="C35:D35"/>
    <mergeCell ref="H35:I35"/>
    <mergeCell ref="L35:M35"/>
    <mergeCell ref="S35:T35"/>
    <mergeCell ref="U35:V35"/>
    <mergeCell ref="C36:D36"/>
    <mergeCell ref="H36:I36"/>
    <mergeCell ref="L36:M36"/>
    <mergeCell ref="S36:T36"/>
    <mergeCell ref="U36:V36"/>
    <mergeCell ref="C37:D37"/>
    <mergeCell ref="H37:I37"/>
    <mergeCell ref="L37:M37"/>
    <mergeCell ref="S37:T37"/>
    <mergeCell ref="U37:V37"/>
    <mergeCell ref="C38:D38"/>
    <mergeCell ref="H38:I38"/>
    <mergeCell ref="L38:M38"/>
    <mergeCell ref="S38:T38"/>
    <mergeCell ref="U38:V38"/>
    <mergeCell ref="C39:D39"/>
    <mergeCell ref="H39:I39"/>
    <mergeCell ref="L39:M39"/>
    <mergeCell ref="S39:T39"/>
    <mergeCell ref="U39:V39"/>
    <mergeCell ref="C40:D40"/>
    <mergeCell ref="H40:I40"/>
    <mergeCell ref="L40:M40"/>
    <mergeCell ref="S40:T40"/>
    <mergeCell ref="U40:V40"/>
    <mergeCell ref="C41:D41"/>
    <mergeCell ref="H41:I41"/>
    <mergeCell ref="L41:M41"/>
    <mergeCell ref="S41:T41"/>
    <mergeCell ref="U41:V41"/>
    <mergeCell ref="C42:D42"/>
    <mergeCell ref="H42:I42"/>
    <mergeCell ref="L42:M42"/>
    <mergeCell ref="S42:T42"/>
    <mergeCell ref="U42:V42"/>
    <mergeCell ref="C43:D43"/>
    <mergeCell ref="H43:I43"/>
    <mergeCell ref="L43:M43"/>
    <mergeCell ref="S43:T43"/>
    <mergeCell ref="U43:V43"/>
    <mergeCell ref="C44:D44"/>
    <mergeCell ref="H44:I44"/>
    <mergeCell ref="L44:M44"/>
    <mergeCell ref="S44:T44"/>
    <mergeCell ref="U44:V44"/>
    <mergeCell ref="C45:D45"/>
    <mergeCell ref="H45:I45"/>
    <mergeCell ref="L45:M45"/>
    <mergeCell ref="S45:T45"/>
    <mergeCell ref="U45:V45"/>
    <mergeCell ref="C46:D46"/>
    <mergeCell ref="H46:I46"/>
    <mergeCell ref="L46:M46"/>
    <mergeCell ref="S46:T46"/>
    <mergeCell ref="U46:V46"/>
    <mergeCell ref="C47:D47"/>
    <mergeCell ref="H47:I47"/>
    <mergeCell ref="L47:M47"/>
    <mergeCell ref="S47:T47"/>
    <mergeCell ref="U47:V47"/>
    <mergeCell ref="C48:D48"/>
    <mergeCell ref="H48:I48"/>
    <mergeCell ref="L48:M48"/>
    <mergeCell ref="S48:T48"/>
    <mergeCell ref="U48:V48"/>
    <mergeCell ref="C49:D49"/>
    <mergeCell ref="H49:I49"/>
    <mergeCell ref="L49:M49"/>
    <mergeCell ref="S49:T49"/>
    <mergeCell ref="U49:V49"/>
    <mergeCell ref="C50:D50"/>
    <mergeCell ref="H50:I50"/>
    <mergeCell ref="L50:M50"/>
    <mergeCell ref="S50:T50"/>
    <mergeCell ref="U50:V50"/>
    <mergeCell ref="C51:D51"/>
    <mergeCell ref="H51:I51"/>
    <mergeCell ref="L51:M51"/>
    <mergeCell ref="S51:T51"/>
    <mergeCell ref="U51:V51"/>
    <mergeCell ref="C52:D52"/>
    <mergeCell ref="H52:I52"/>
    <mergeCell ref="L52:M52"/>
    <mergeCell ref="S52:T52"/>
    <mergeCell ref="U52:V52"/>
    <mergeCell ref="C53:D53"/>
    <mergeCell ref="H53:I53"/>
    <mergeCell ref="L53:M53"/>
    <mergeCell ref="S53:T53"/>
    <mergeCell ref="U53:V53"/>
    <mergeCell ref="C54:D54"/>
    <mergeCell ref="H54:I54"/>
    <mergeCell ref="L54:M54"/>
    <mergeCell ref="S54:T54"/>
    <mergeCell ref="U54:V54"/>
    <mergeCell ref="C55:D55"/>
    <mergeCell ref="H55:I55"/>
    <mergeCell ref="L55:M55"/>
    <mergeCell ref="S55:T55"/>
    <mergeCell ref="U55:V55"/>
    <mergeCell ref="C56:D56"/>
    <mergeCell ref="H56:I56"/>
    <mergeCell ref="L56:M56"/>
    <mergeCell ref="S56:T56"/>
    <mergeCell ref="U56:V56"/>
    <mergeCell ref="C57:D57"/>
    <mergeCell ref="H57:I57"/>
    <mergeCell ref="L57:M57"/>
    <mergeCell ref="S57:T57"/>
    <mergeCell ref="U57:V57"/>
    <mergeCell ref="C58:D58"/>
    <mergeCell ref="H58:I58"/>
    <mergeCell ref="L58:M58"/>
    <mergeCell ref="S58:T58"/>
    <mergeCell ref="U58:V58"/>
    <mergeCell ref="C59:D59"/>
    <mergeCell ref="H59:I59"/>
    <mergeCell ref="L59:M59"/>
    <mergeCell ref="S59:T59"/>
    <mergeCell ref="U59:V59"/>
    <mergeCell ref="C60:D60"/>
    <mergeCell ref="H60:I60"/>
    <mergeCell ref="L60:M60"/>
    <mergeCell ref="S60:T60"/>
    <mergeCell ref="U60:V60"/>
    <mergeCell ref="C61:D61"/>
    <mergeCell ref="H61:I61"/>
    <mergeCell ref="L61:M61"/>
    <mergeCell ref="S61:T61"/>
    <mergeCell ref="U61:V61"/>
    <mergeCell ref="C62:D62"/>
    <mergeCell ref="H62:I62"/>
    <mergeCell ref="L62:M62"/>
    <mergeCell ref="S62:T62"/>
    <mergeCell ref="U62:V62"/>
    <mergeCell ref="C63:D63"/>
    <mergeCell ref="H63:I63"/>
    <mergeCell ref="L63:M63"/>
    <mergeCell ref="S63:T63"/>
    <mergeCell ref="U63:V63"/>
    <mergeCell ref="C64:D64"/>
    <mergeCell ref="H64:I64"/>
    <mergeCell ref="L64:M64"/>
    <mergeCell ref="S64:T64"/>
    <mergeCell ref="U64:V64"/>
    <mergeCell ref="C65:D65"/>
    <mergeCell ref="H65:I65"/>
    <mergeCell ref="L65:M65"/>
    <mergeCell ref="S65:T65"/>
    <mergeCell ref="U65:V65"/>
    <mergeCell ref="C66:D66"/>
    <mergeCell ref="H66:I66"/>
    <mergeCell ref="L66:M66"/>
    <mergeCell ref="S66:T66"/>
    <mergeCell ref="U66:V66"/>
    <mergeCell ref="C67:D67"/>
    <mergeCell ref="H67:I67"/>
    <mergeCell ref="L67:M67"/>
    <mergeCell ref="S67:T67"/>
    <mergeCell ref="U67:V67"/>
    <mergeCell ref="C68:D68"/>
    <mergeCell ref="H68:I68"/>
    <mergeCell ref="L68:M68"/>
    <mergeCell ref="S68:T68"/>
    <mergeCell ref="U68:V68"/>
    <mergeCell ref="C69:D69"/>
    <mergeCell ref="H69:I69"/>
    <mergeCell ref="L69:M69"/>
    <mergeCell ref="S69:T69"/>
    <mergeCell ref="U69:V69"/>
    <mergeCell ref="C70:D70"/>
    <mergeCell ref="H70:I70"/>
    <mergeCell ref="L70:M70"/>
    <mergeCell ref="S70:T70"/>
    <mergeCell ref="U70:V70"/>
    <mergeCell ref="C71:D71"/>
    <mergeCell ref="H71:I71"/>
    <mergeCell ref="L71:M71"/>
    <mergeCell ref="S71:T71"/>
    <mergeCell ref="U71:V71"/>
    <mergeCell ref="C72:D72"/>
    <mergeCell ref="H72:I72"/>
    <mergeCell ref="L72:M72"/>
    <mergeCell ref="S72:T72"/>
    <mergeCell ref="U72:V72"/>
    <mergeCell ref="C73:D73"/>
    <mergeCell ref="H73:I73"/>
    <mergeCell ref="L73:M73"/>
    <mergeCell ref="S73:T73"/>
    <mergeCell ref="U73:V73"/>
    <mergeCell ref="C74:D74"/>
    <mergeCell ref="H74:I74"/>
    <mergeCell ref="L74:M74"/>
    <mergeCell ref="S74:T74"/>
    <mergeCell ref="U74:V74"/>
    <mergeCell ref="C75:D75"/>
    <mergeCell ref="H75:I75"/>
    <mergeCell ref="L75:M75"/>
    <mergeCell ref="S75:T75"/>
    <mergeCell ref="U75:V75"/>
    <mergeCell ref="C76:D76"/>
    <mergeCell ref="H76:I76"/>
    <mergeCell ref="L76:M76"/>
    <mergeCell ref="S76:T76"/>
    <mergeCell ref="U76:V76"/>
    <mergeCell ref="C77:D77"/>
    <mergeCell ref="H77:I77"/>
    <mergeCell ref="L77:M77"/>
    <mergeCell ref="S77:T77"/>
    <mergeCell ref="U77:V77"/>
    <mergeCell ref="C78:D78"/>
    <mergeCell ref="H78:I78"/>
    <mergeCell ref="L78:M78"/>
    <mergeCell ref="S78:T78"/>
    <mergeCell ref="U78:V78"/>
    <mergeCell ref="C79:D79"/>
    <mergeCell ref="H79:I79"/>
    <mergeCell ref="L79:M79"/>
    <mergeCell ref="S79:T79"/>
    <mergeCell ref="U79:V79"/>
    <mergeCell ref="C80:D80"/>
    <mergeCell ref="H80:I80"/>
    <mergeCell ref="L80:M80"/>
    <mergeCell ref="S80:T80"/>
    <mergeCell ref="U80:V80"/>
    <mergeCell ref="C81:D81"/>
    <mergeCell ref="H81:I81"/>
    <mergeCell ref="L81:M81"/>
    <mergeCell ref="S81:T81"/>
    <mergeCell ref="U81:V81"/>
    <mergeCell ref="C82:D82"/>
    <mergeCell ref="H82:I82"/>
    <mergeCell ref="L82:M82"/>
    <mergeCell ref="S82:T82"/>
    <mergeCell ref="U82:V82"/>
    <mergeCell ref="C83:D83"/>
    <mergeCell ref="H83:I83"/>
    <mergeCell ref="L83:M83"/>
    <mergeCell ref="S83:T83"/>
    <mergeCell ref="U83:V83"/>
    <mergeCell ref="C84:D84"/>
    <mergeCell ref="H84:I84"/>
    <mergeCell ref="L84:M84"/>
    <mergeCell ref="S84:T84"/>
    <mergeCell ref="U84:V84"/>
    <mergeCell ref="C85:D85"/>
    <mergeCell ref="H85:I85"/>
    <mergeCell ref="L85:M85"/>
    <mergeCell ref="S85:T85"/>
    <mergeCell ref="U85:V85"/>
    <mergeCell ref="C86:D86"/>
    <mergeCell ref="H86:I86"/>
    <mergeCell ref="L86:M86"/>
    <mergeCell ref="S86:T86"/>
    <mergeCell ref="U86:V86"/>
    <mergeCell ref="C87:D87"/>
    <mergeCell ref="H87:I87"/>
    <mergeCell ref="L87:M87"/>
    <mergeCell ref="S87:T87"/>
    <mergeCell ref="U87:V87"/>
    <mergeCell ref="C88:D88"/>
    <mergeCell ref="H88:I88"/>
    <mergeCell ref="L88:M88"/>
    <mergeCell ref="S88:T88"/>
    <mergeCell ref="U88:V88"/>
    <mergeCell ref="C89:D89"/>
    <mergeCell ref="H89:I89"/>
    <mergeCell ref="L89:M89"/>
    <mergeCell ref="S89:T89"/>
    <mergeCell ref="U89:V89"/>
    <mergeCell ref="C90:D90"/>
    <mergeCell ref="H90:I90"/>
    <mergeCell ref="L90:M90"/>
    <mergeCell ref="S90:T90"/>
    <mergeCell ref="U90:V90"/>
    <mergeCell ref="C91:D91"/>
    <mergeCell ref="H91:I91"/>
    <mergeCell ref="L91:M91"/>
    <mergeCell ref="S91:T91"/>
    <mergeCell ref="U91:V91"/>
    <mergeCell ref="C92:D92"/>
    <mergeCell ref="H92:I92"/>
    <mergeCell ref="L92:M92"/>
    <mergeCell ref="S92:T92"/>
    <mergeCell ref="U92:V92"/>
    <mergeCell ref="C93:D93"/>
    <mergeCell ref="H93:I93"/>
    <mergeCell ref="L93:M93"/>
    <mergeCell ref="S93:T93"/>
    <mergeCell ref="U93:V93"/>
    <mergeCell ref="C94:D94"/>
    <mergeCell ref="H94:I94"/>
    <mergeCell ref="L94:M94"/>
    <mergeCell ref="S94:T94"/>
    <mergeCell ref="U94:V94"/>
    <mergeCell ref="C95:D95"/>
    <mergeCell ref="H95:I95"/>
    <mergeCell ref="L95:M95"/>
    <mergeCell ref="S95:T95"/>
    <mergeCell ref="U95:V95"/>
    <mergeCell ref="C96:D96"/>
    <mergeCell ref="H96:I96"/>
    <mergeCell ref="L96:M96"/>
    <mergeCell ref="S96:T96"/>
    <mergeCell ref="U96:V96"/>
    <mergeCell ref="C97:D97"/>
    <mergeCell ref="H97:I97"/>
    <mergeCell ref="L97:M97"/>
    <mergeCell ref="S97:T97"/>
    <mergeCell ref="U97:V97"/>
    <mergeCell ref="C98:D98"/>
    <mergeCell ref="H98:I98"/>
    <mergeCell ref="L98:M98"/>
    <mergeCell ref="S98:T98"/>
    <mergeCell ref="U98:V98"/>
    <mergeCell ref="C99:D99"/>
    <mergeCell ref="H99:I99"/>
    <mergeCell ref="L99:M99"/>
    <mergeCell ref="S99:T99"/>
    <mergeCell ref="U99:V99"/>
    <mergeCell ref="C100:D100"/>
    <mergeCell ref="H100:I100"/>
    <mergeCell ref="L100:M100"/>
    <mergeCell ref="S100:T100"/>
    <mergeCell ref="U100:V100"/>
    <mergeCell ref="C101:D101"/>
    <mergeCell ref="H101:I101"/>
    <mergeCell ref="L101:M101"/>
    <mergeCell ref="S101:T101"/>
    <mergeCell ref="U101:V101"/>
    <mergeCell ref="C102:D102"/>
    <mergeCell ref="H102:I102"/>
    <mergeCell ref="L102:M102"/>
    <mergeCell ref="S102:T102"/>
    <mergeCell ref="U102:V102"/>
    <mergeCell ref="C103:D103"/>
    <mergeCell ref="H103:I103"/>
    <mergeCell ref="L103:M103"/>
    <mergeCell ref="S103:T103"/>
    <mergeCell ref="U103:V103"/>
    <mergeCell ref="C104:D104"/>
    <mergeCell ref="H104:I104"/>
    <mergeCell ref="L104:M104"/>
    <mergeCell ref="S104:T104"/>
    <mergeCell ref="U104:V104"/>
    <mergeCell ref="C105:D105"/>
    <mergeCell ref="H105:I105"/>
    <mergeCell ref="L105:M105"/>
    <mergeCell ref="S105:T105"/>
    <mergeCell ref="U105:V105"/>
    <mergeCell ref="C108:D108"/>
    <mergeCell ref="H108:I108"/>
    <mergeCell ref="L108:M108"/>
    <mergeCell ref="S108:T108"/>
    <mergeCell ref="U108:V108"/>
    <mergeCell ref="C106:D106"/>
    <mergeCell ref="H106:I106"/>
    <mergeCell ref="L106:M106"/>
    <mergeCell ref="S106:T106"/>
    <mergeCell ref="U106:V106"/>
    <mergeCell ref="C107:D107"/>
    <mergeCell ref="H107:I107"/>
    <mergeCell ref="L107:M107"/>
    <mergeCell ref="S107:T107"/>
    <mergeCell ref="U107:V107"/>
  </mergeCells>
  <phoneticPr fontId="11"/>
  <conditionalFormatting sqref="G62:G108">
    <cfRule type="cellIs" dxfId="27" priority="19" stopIfTrue="1" operator="equal">
      <formula>"買"</formula>
    </cfRule>
    <cfRule type="cellIs" dxfId="26" priority="20" stopIfTrue="1" operator="equal">
      <formula>"売"</formula>
    </cfRule>
  </conditionalFormatting>
  <conditionalFormatting sqref="G46">
    <cfRule type="cellIs" dxfId="25" priority="13" stopIfTrue="1" operator="equal">
      <formula>"買"</formula>
    </cfRule>
    <cfRule type="cellIs" dxfId="24" priority="14" stopIfTrue="1" operator="equal">
      <formula>"売"</formula>
    </cfRule>
  </conditionalFormatting>
  <conditionalFormatting sqref="G9:G11 G14:G32 G44:G45 G58:G61 G36:G41 G47:G56">
    <cfRule type="cellIs" dxfId="23" priority="15" stopIfTrue="1" operator="equal">
      <formula>"買"</formula>
    </cfRule>
    <cfRule type="cellIs" dxfId="22" priority="16" stopIfTrue="1" operator="equal">
      <formula>"売"</formula>
    </cfRule>
  </conditionalFormatting>
  <conditionalFormatting sqref="G12">
    <cfRule type="cellIs" dxfId="21" priority="17" stopIfTrue="1" operator="equal">
      <formula>"買"</formula>
    </cfRule>
    <cfRule type="cellIs" dxfId="20" priority="18" stopIfTrue="1" operator="equal">
      <formula>"売"</formula>
    </cfRule>
  </conditionalFormatting>
  <conditionalFormatting sqref="G42:G43">
    <cfRule type="cellIs" dxfId="19" priority="11" stopIfTrue="1" operator="equal">
      <formula>"買"</formula>
    </cfRule>
    <cfRule type="cellIs" dxfId="18" priority="12" stopIfTrue="1" operator="equal">
      <formula>"売"</formula>
    </cfRule>
  </conditionalFormatting>
  <conditionalFormatting sqref="G57">
    <cfRule type="cellIs" dxfId="17" priority="9" stopIfTrue="1" operator="equal">
      <formula>"買"</formula>
    </cfRule>
    <cfRule type="cellIs" dxfId="16" priority="10" stopIfTrue="1" operator="equal">
      <formula>"売"</formula>
    </cfRule>
  </conditionalFormatting>
  <conditionalFormatting sqref="G13">
    <cfRule type="cellIs" dxfId="15" priority="7" stopIfTrue="1" operator="equal">
      <formula>"買"</formula>
    </cfRule>
    <cfRule type="cellIs" dxfId="14" priority="8" stopIfTrue="1" operator="equal">
      <formula>"売"</formula>
    </cfRule>
  </conditionalFormatting>
  <conditionalFormatting sqref="G33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34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35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operator="equal" allowBlank="1" showErrorMessage="1" sqref="G9:G108">
      <formula1>"買,売"</formula1>
      <formula2>0</formula2>
    </dataValidation>
  </dataValidations>
  <hyperlinks>
    <hyperlink ref="J37" r:id="rId1" display="101.@384"/>
  </hyperlinks>
  <pageMargins left="0.7" right="0.7" top="0.75" bottom="0.75" header="0.51180555555555551" footer="0.51180555555555551"/>
  <pageSetup paperSize="9" firstPageNumber="0" orientation="portrait" horizontalDpi="300" verticalDpi="300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"/>
  <sheetViews>
    <sheetView zoomScale="70" zoomScaleNormal="70" workbookViewId="0">
      <selection activeCell="H2110" sqref="H2110"/>
    </sheetView>
  </sheetViews>
  <sheetFormatPr defaultRowHeight="13"/>
  <sheetData>
    <row r="3" spans="11:11">
      <c r="K3">
        <v>235689</v>
      </c>
    </row>
  </sheetData>
  <phoneticPr fontId="1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"/>
  <sheetViews>
    <sheetView tabSelected="1" zoomScale="85" zoomScaleNormal="85" zoomScaleSheetLayoutView="100" workbookViewId="0">
      <selection activeCell="A2" sqref="A2:J24"/>
    </sheetView>
  </sheetViews>
  <sheetFormatPr defaultRowHeight="13.5" customHeight="1"/>
  <cols>
    <col min="1" max="3" width="9.7265625" customWidth="1"/>
    <col min="4" max="4" width="10.36328125" customWidth="1"/>
    <col min="5" max="10" width="9.7265625" customWidth="1"/>
    <col min="11" max="11" width="20.08984375" customWidth="1"/>
    <col min="12" max="16" width="12.08984375" customWidth="1"/>
    <col min="17" max="17" width="20.54296875" customWidth="1"/>
    <col min="18" max="18" width="12.7265625" customWidth="1"/>
    <col min="19" max="19" width="12.6328125" customWidth="1"/>
    <col min="20" max="20" width="10.90625" customWidth="1"/>
    <col min="21" max="21" width="14" customWidth="1"/>
    <col min="22" max="28" width="10.90625" customWidth="1"/>
  </cols>
  <sheetData>
    <row r="1" spans="1:10" ht="13.5" customHeight="1">
      <c r="A1" t="s">
        <v>35</v>
      </c>
    </row>
    <row r="2" spans="1:10" ht="13.5" customHeight="1">
      <c r="A2" s="226" t="s">
        <v>207</v>
      </c>
      <c r="B2" s="226"/>
      <c r="C2" s="226"/>
      <c r="D2" s="226"/>
      <c r="E2" s="226"/>
      <c r="F2" s="226"/>
      <c r="G2" s="226"/>
      <c r="H2" s="226"/>
      <c r="I2" s="226"/>
      <c r="J2" s="226"/>
    </row>
    <row r="3" spans="1:10" s="77" customFormat="1" ht="13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</row>
    <row r="4" spans="1:10" s="77" customFormat="1" ht="13.5" customHeight="1">
      <c r="A4" s="226"/>
      <c r="B4" s="226"/>
      <c r="C4" s="226"/>
      <c r="D4" s="226"/>
      <c r="E4" s="226"/>
      <c r="F4" s="226"/>
      <c r="G4" s="226"/>
      <c r="H4" s="226"/>
      <c r="I4" s="226"/>
      <c r="J4" s="226"/>
    </row>
    <row r="5" spans="1:10" s="77" customFormat="1" ht="13.5" customHeight="1">
      <c r="A5" s="226"/>
      <c r="B5" s="226"/>
      <c r="C5" s="226"/>
      <c r="D5" s="226"/>
      <c r="E5" s="226"/>
      <c r="F5" s="226"/>
      <c r="G5" s="226"/>
      <c r="H5" s="226"/>
      <c r="I5" s="226"/>
      <c r="J5" s="226"/>
    </row>
    <row r="6" spans="1:10" s="77" customFormat="1" ht="13.5" customHeight="1">
      <c r="A6" s="226"/>
      <c r="B6" s="226"/>
      <c r="C6" s="226"/>
      <c r="D6" s="226"/>
      <c r="E6" s="226"/>
      <c r="F6" s="226"/>
      <c r="G6" s="226"/>
      <c r="H6" s="226"/>
      <c r="I6" s="226"/>
      <c r="J6" s="226"/>
    </row>
    <row r="7" spans="1:10" s="77" customFormat="1" ht="13.5" customHeight="1">
      <c r="A7" s="226"/>
      <c r="B7" s="226"/>
      <c r="C7" s="226"/>
      <c r="D7" s="226"/>
      <c r="E7" s="226"/>
      <c r="F7" s="226"/>
      <c r="G7" s="226"/>
      <c r="H7" s="226"/>
      <c r="I7" s="226"/>
      <c r="J7" s="226"/>
    </row>
    <row r="8" spans="1:10" s="77" customFormat="1" ht="13.5" customHeight="1">
      <c r="A8" s="226"/>
      <c r="B8" s="226"/>
      <c r="C8" s="226"/>
      <c r="D8" s="226"/>
      <c r="E8" s="226"/>
      <c r="F8" s="226"/>
      <c r="G8" s="226"/>
      <c r="H8" s="226"/>
      <c r="I8" s="226"/>
      <c r="J8" s="226"/>
    </row>
    <row r="9" spans="1:10" s="77" customFormat="1" ht="13.5" customHeight="1">
      <c r="A9" s="226"/>
      <c r="B9" s="226"/>
      <c r="C9" s="226"/>
      <c r="D9" s="226"/>
      <c r="E9" s="226"/>
      <c r="F9" s="226"/>
      <c r="G9" s="226"/>
      <c r="H9" s="226"/>
      <c r="I9" s="226"/>
      <c r="J9" s="226"/>
    </row>
    <row r="10" spans="1:10" s="77" customFormat="1" ht="13.5" customHeight="1">
      <c r="A10" s="226"/>
      <c r="B10" s="226"/>
      <c r="C10" s="226"/>
      <c r="D10" s="226"/>
      <c r="E10" s="226"/>
      <c r="F10" s="226"/>
      <c r="G10" s="226"/>
      <c r="H10" s="226"/>
      <c r="I10" s="226"/>
      <c r="J10" s="226"/>
    </row>
    <row r="11" spans="1:10" s="77" customFormat="1" ht="13.5" customHeight="1">
      <c r="A11" s="226"/>
      <c r="B11" s="226"/>
      <c r="C11" s="226"/>
      <c r="D11" s="226"/>
      <c r="E11" s="226"/>
      <c r="F11" s="226"/>
      <c r="G11" s="226"/>
      <c r="H11" s="226"/>
      <c r="I11" s="226"/>
      <c r="J11" s="226"/>
    </row>
    <row r="12" spans="1:10" s="77" customFormat="1" ht="13.5" customHeight="1">
      <c r="A12" s="226"/>
      <c r="B12" s="226"/>
      <c r="C12" s="226"/>
      <c r="D12" s="226"/>
      <c r="E12" s="226"/>
      <c r="F12" s="226"/>
      <c r="G12" s="226"/>
      <c r="H12" s="226"/>
      <c r="I12" s="226"/>
      <c r="J12" s="226"/>
    </row>
    <row r="13" spans="1:10" ht="13.5" customHeight="1">
      <c r="A13" s="226"/>
      <c r="B13" s="226"/>
      <c r="C13" s="226"/>
      <c r="D13" s="226"/>
      <c r="E13" s="226"/>
      <c r="F13" s="226"/>
      <c r="G13" s="226"/>
      <c r="H13" s="226"/>
      <c r="I13" s="226"/>
      <c r="J13" s="226"/>
    </row>
    <row r="14" spans="1:10" ht="13.5" customHeight="1">
      <c r="A14" s="226"/>
      <c r="B14" s="226"/>
      <c r="C14" s="226"/>
      <c r="D14" s="226"/>
      <c r="E14" s="226"/>
      <c r="F14" s="226"/>
      <c r="G14" s="226"/>
      <c r="H14" s="226"/>
      <c r="I14" s="226"/>
      <c r="J14" s="226"/>
    </row>
    <row r="15" spans="1:10" ht="13.5" customHeight="1">
      <c r="A15" s="226"/>
      <c r="B15" s="226"/>
      <c r="C15" s="226"/>
      <c r="D15" s="226"/>
      <c r="E15" s="226"/>
      <c r="F15" s="226"/>
      <c r="G15" s="226"/>
      <c r="H15" s="226"/>
      <c r="I15" s="226"/>
      <c r="J15" s="226"/>
    </row>
    <row r="16" spans="1:10" ht="13.5" customHeight="1">
      <c r="A16" s="226"/>
      <c r="B16" s="226"/>
      <c r="C16" s="226"/>
      <c r="D16" s="226"/>
      <c r="E16" s="226"/>
      <c r="F16" s="226"/>
      <c r="G16" s="226"/>
      <c r="H16" s="226"/>
      <c r="I16" s="226"/>
      <c r="J16" s="226"/>
    </row>
    <row r="17" spans="1:11" ht="13.5" customHeight="1">
      <c r="A17" s="226"/>
      <c r="B17" s="226"/>
      <c r="C17" s="226"/>
      <c r="D17" s="226"/>
      <c r="E17" s="226"/>
      <c r="F17" s="226"/>
      <c r="G17" s="226"/>
      <c r="H17" s="226"/>
      <c r="I17" s="226"/>
      <c r="J17" s="226"/>
    </row>
    <row r="18" spans="1:11" ht="13.5" customHeight="1">
      <c r="A18" s="226"/>
      <c r="B18" s="226"/>
      <c r="C18" s="226"/>
      <c r="D18" s="226"/>
      <c r="E18" s="226"/>
      <c r="F18" s="226"/>
      <c r="G18" s="226"/>
      <c r="H18" s="226"/>
      <c r="I18" s="226"/>
      <c r="J18" s="226"/>
    </row>
    <row r="19" spans="1:11" s="77" customFormat="1" ht="13.5" customHeight="1">
      <c r="A19" s="226"/>
      <c r="B19" s="226"/>
      <c r="C19" s="226"/>
      <c r="D19" s="226"/>
      <c r="E19" s="226"/>
      <c r="F19" s="226"/>
      <c r="G19" s="226"/>
      <c r="H19" s="226"/>
      <c r="I19" s="226"/>
      <c r="J19" s="226"/>
    </row>
    <row r="20" spans="1:11" s="77" customFormat="1" ht="13.5" customHeight="1">
      <c r="A20" s="226"/>
      <c r="B20" s="226"/>
      <c r="C20" s="226"/>
      <c r="D20" s="226"/>
      <c r="E20" s="226"/>
      <c r="F20" s="226"/>
      <c r="G20" s="226"/>
      <c r="H20" s="226"/>
      <c r="I20" s="226"/>
      <c r="J20" s="226"/>
    </row>
    <row r="21" spans="1:11" s="77" customFormat="1" ht="13.5" customHeight="1">
      <c r="A21" s="226"/>
      <c r="B21" s="226"/>
      <c r="C21" s="226"/>
      <c r="D21" s="226"/>
      <c r="E21" s="226"/>
      <c r="F21" s="226"/>
      <c r="G21" s="226"/>
      <c r="H21" s="226"/>
      <c r="I21" s="226"/>
      <c r="J21" s="226"/>
    </row>
    <row r="22" spans="1:11" s="77" customFormat="1" ht="13.5" customHeight="1">
      <c r="A22" s="226"/>
      <c r="B22" s="226"/>
      <c r="C22" s="226"/>
      <c r="D22" s="226"/>
      <c r="E22" s="226"/>
      <c r="F22" s="226"/>
      <c r="G22" s="226"/>
      <c r="H22" s="226"/>
      <c r="I22" s="226"/>
      <c r="J22" s="226"/>
    </row>
    <row r="23" spans="1:11" ht="13.5" customHeight="1">
      <c r="A23" s="226"/>
      <c r="B23" s="226"/>
      <c r="C23" s="226"/>
      <c r="D23" s="226"/>
      <c r="E23" s="226"/>
      <c r="F23" s="226"/>
      <c r="G23" s="226"/>
      <c r="H23" s="226"/>
      <c r="I23" s="226"/>
      <c r="J23" s="226"/>
      <c r="K23" s="227"/>
    </row>
    <row r="24" spans="1:11" ht="13.5" customHeight="1">
      <c r="A24" s="226"/>
      <c r="B24" s="226"/>
      <c r="C24" s="226"/>
      <c r="D24" s="226"/>
      <c r="E24" s="226"/>
      <c r="F24" s="226"/>
      <c r="G24" s="226"/>
      <c r="H24" s="226"/>
      <c r="I24" s="226"/>
      <c r="J24" s="226"/>
      <c r="K24" s="227"/>
    </row>
    <row r="25" spans="1:11" ht="13.5" customHeight="1">
      <c r="K25" s="227"/>
    </row>
    <row r="27" spans="1:11" ht="13.5" customHeight="1">
      <c r="A27" t="s">
        <v>36</v>
      </c>
    </row>
    <row r="28" spans="1:11" ht="13.5" customHeight="1">
      <c r="A28" s="224" t="s">
        <v>206</v>
      </c>
      <c r="B28" s="224"/>
      <c r="C28" s="224"/>
      <c r="D28" s="224"/>
      <c r="E28" s="224"/>
      <c r="F28" s="224"/>
      <c r="G28" s="224"/>
      <c r="H28" s="224"/>
      <c r="I28" s="224"/>
      <c r="J28" s="224"/>
    </row>
    <row r="29" spans="1:11" ht="13.5" customHeight="1">
      <c r="A29" s="225"/>
      <c r="B29" s="225"/>
      <c r="C29" s="225"/>
      <c r="D29" s="225"/>
      <c r="E29" s="225"/>
      <c r="F29" s="225"/>
      <c r="G29" s="225"/>
      <c r="H29" s="225"/>
      <c r="I29" s="225"/>
      <c r="J29" s="225"/>
    </row>
    <row r="30" spans="1:11" ht="13.5" customHeight="1">
      <c r="A30" s="225"/>
      <c r="B30" s="225"/>
      <c r="C30" s="225"/>
      <c r="D30" s="225"/>
      <c r="E30" s="225"/>
      <c r="F30" s="225"/>
      <c r="G30" s="225"/>
      <c r="H30" s="225"/>
      <c r="I30" s="225"/>
      <c r="J30" s="225"/>
    </row>
    <row r="31" spans="1:11" ht="13.5" customHeight="1">
      <c r="A31" s="225"/>
      <c r="B31" s="225"/>
      <c r="C31" s="225"/>
      <c r="D31" s="225"/>
      <c r="E31" s="225"/>
      <c r="F31" s="225"/>
      <c r="G31" s="225"/>
      <c r="H31" s="225"/>
      <c r="I31" s="225"/>
      <c r="J31" s="225"/>
    </row>
    <row r="32" spans="1:11" ht="13.5" customHeight="1">
      <c r="A32" s="225"/>
      <c r="B32" s="225"/>
      <c r="C32" s="225"/>
      <c r="D32" s="225"/>
      <c r="E32" s="225"/>
      <c r="F32" s="225"/>
      <c r="G32" s="225"/>
      <c r="H32" s="225"/>
      <c r="I32" s="225"/>
      <c r="J32" s="225"/>
    </row>
    <row r="33" spans="1:10" ht="13.5" customHeight="1">
      <c r="A33" s="225"/>
      <c r="B33" s="225"/>
      <c r="C33" s="225"/>
      <c r="D33" s="225"/>
      <c r="E33" s="225"/>
      <c r="F33" s="225"/>
      <c r="G33" s="225"/>
      <c r="H33" s="225"/>
      <c r="I33" s="225"/>
      <c r="J33" s="225"/>
    </row>
    <row r="34" spans="1:10" ht="13.5" customHeight="1">
      <c r="A34" s="225"/>
      <c r="B34" s="225"/>
      <c r="C34" s="225"/>
      <c r="D34" s="225"/>
      <c r="E34" s="225"/>
      <c r="F34" s="225"/>
      <c r="G34" s="225"/>
      <c r="H34" s="225"/>
      <c r="I34" s="225"/>
      <c r="J34" s="225"/>
    </row>
    <row r="35" spans="1:10" ht="13.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</row>
    <row r="36" spans="1:10" ht="13.5" customHeight="1">
      <c r="A36" t="s">
        <v>92</v>
      </c>
    </row>
    <row r="41" spans="1:10" ht="13.5" customHeight="1">
      <c r="A41" s="88"/>
      <c r="B41" s="88"/>
      <c r="C41" s="88"/>
      <c r="D41" s="88"/>
      <c r="E41" s="88"/>
      <c r="F41" s="88"/>
      <c r="G41" s="88"/>
    </row>
    <row r="42" spans="1:10" ht="13.5" customHeight="1">
      <c r="A42" s="88" t="s">
        <v>91</v>
      </c>
      <c r="B42" s="88"/>
      <c r="C42" s="88"/>
      <c r="D42" s="88"/>
      <c r="E42" s="88"/>
      <c r="F42" s="88"/>
      <c r="G42" s="88"/>
    </row>
    <row r="43" spans="1:10" ht="13.5" customHeight="1">
      <c r="A43" s="88" t="s">
        <v>79</v>
      </c>
      <c r="B43" s="88"/>
      <c r="C43" s="88"/>
      <c r="D43" s="88"/>
      <c r="E43" s="88"/>
      <c r="F43" s="88"/>
      <c r="G43" s="88"/>
    </row>
    <row r="44" spans="1:10" ht="13.5" customHeight="1">
      <c r="A44" s="88"/>
      <c r="B44" s="88"/>
      <c r="C44" s="88"/>
      <c r="D44" s="88"/>
      <c r="E44" s="88"/>
      <c r="F44" s="88"/>
      <c r="G44" s="88"/>
    </row>
    <row r="45" spans="1:10" ht="13.5" customHeight="1">
      <c r="A45" s="88"/>
      <c r="B45" s="88"/>
      <c r="C45" s="88"/>
      <c r="D45" s="88"/>
      <c r="E45" s="88"/>
      <c r="F45" s="88"/>
      <c r="G45" s="88"/>
    </row>
    <row r="46" spans="1:10" ht="13.5" customHeight="1">
      <c r="A46" s="88"/>
      <c r="B46" s="88"/>
      <c r="C46" s="88"/>
      <c r="D46" s="88"/>
      <c r="E46" s="88"/>
      <c r="F46" s="88"/>
      <c r="G46" s="88"/>
    </row>
    <row r="54" spans="1:4" ht="13.5" customHeight="1">
      <c r="D54" s="36"/>
    </row>
    <row r="55" spans="1:4" ht="13.5" customHeight="1">
      <c r="A55" s="35"/>
    </row>
    <row r="84" spans="17:29" ht="13.5" customHeight="1" thickBot="1">
      <c r="Q84" s="85" t="s">
        <v>78</v>
      </c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7:29" ht="13.5" customHeight="1" thickTop="1">
      <c r="Q85" s="86" t="s">
        <v>77</v>
      </c>
      <c r="R85" s="84" t="s">
        <v>80</v>
      </c>
      <c r="S85" s="86" t="s">
        <v>81</v>
      </c>
      <c r="T85" s="89" t="s">
        <v>82</v>
      </c>
      <c r="U85" s="93" t="s">
        <v>90</v>
      </c>
      <c r="V85" s="91" t="s">
        <v>83</v>
      </c>
      <c r="W85" s="86" t="s">
        <v>84</v>
      </c>
      <c r="X85" s="86" t="s">
        <v>85</v>
      </c>
      <c r="Y85" s="86" t="s">
        <v>86</v>
      </c>
      <c r="Z85" s="86" t="s">
        <v>87</v>
      </c>
      <c r="AA85" s="86" t="s">
        <v>88</v>
      </c>
      <c r="AB85" s="86" t="s">
        <v>89</v>
      </c>
      <c r="AC85" s="85"/>
    </row>
    <row r="86" spans="17:29" ht="13.5" customHeight="1">
      <c r="Q86" s="86" t="s">
        <v>76</v>
      </c>
      <c r="R86" s="87">
        <v>714177</v>
      </c>
      <c r="S86" s="87">
        <v>1073998.2050000001</v>
      </c>
      <c r="T86" s="90">
        <v>1018155.49</v>
      </c>
      <c r="U86" s="94">
        <v>1132744.855</v>
      </c>
      <c r="V86" s="92">
        <v>923585.41999999993</v>
      </c>
      <c r="W86" s="87">
        <v>911261.7</v>
      </c>
      <c r="X86" s="87">
        <v>937209.29</v>
      </c>
      <c r="Y86" s="87">
        <v>828875.4</v>
      </c>
      <c r="Z86" s="87">
        <v>901271.25</v>
      </c>
      <c r="AA86" s="87">
        <v>714177</v>
      </c>
      <c r="AB86" s="87">
        <v>714177</v>
      </c>
      <c r="AC86" s="85"/>
    </row>
    <row r="87" spans="17:29" ht="13.5" customHeight="1" thickBot="1">
      <c r="Q87" s="86" t="s">
        <v>75</v>
      </c>
      <c r="R87" s="87">
        <v>900667</v>
      </c>
      <c r="S87" s="87">
        <v>1144527.31</v>
      </c>
      <c r="T87" s="90">
        <v>1193148.3699999999</v>
      </c>
      <c r="U87" s="95">
        <v>1354498.6099999999</v>
      </c>
      <c r="V87" s="92">
        <v>1214496.2</v>
      </c>
      <c r="W87" s="87">
        <v>1180654.575</v>
      </c>
      <c r="X87" s="87">
        <v>1208075.8</v>
      </c>
      <c r="Y87" s="87">
        <v>1029098.4</v>
      </c>
      <c r="Z87" s="87">
        <v>1110514.5</v>
      </c>
      <c r="AA87" s="87">
        <v>900667</v>
      </c>
      <c r="AB87" s="87">
        <v>900667</v>
      </c>
      <c r="AC87" s="85"/>
    </row>
    <row r="88" spans="17:29" ht="13.5" customHeight="1" thickTop="1"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7:29" ht="13.5" customHeight="1"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</sheetData>
  <sheetProtection selectLockedCells="1" selectUnlockedCells="1"/>
  <mergeCells count="3">
    <mergeCell ref="A28:J35"/>
    <mergeCell ref="A2:J24"/>
    <mergeCell ref="K23:K25"/>
  </mergeCells>
  <phoneticPr fontId="1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7"/>
  <sheetViews>
    <sheetView zoomScale="90" zoomScaleNormal="90" zoomScaleSheetLayoutView="100" workbookViewId="0">
      <selection activeCell="E21" sqref="E21"/>
    </sheetView>
  </sheetViews>
  <sheetFormatPr defaultColWidth="8.90625" defaultRowHeight="17.25" customHeight="1"/>
  <cols>
    <col min="1" max="1" width="3.08984375" style="27" customWidth="1"/>
    <col min="2" max="2" width="9.90625" style="28" customWidth="1"/>
    <col min="3" max="3" width="32.81640625" style="28" customWidth="1"/>
    <col min="4" max="4" width="15.7265625" style="29" customWidth="1"/>
    <col min="5" max="5" width="13" style="29" customWidth="1"/>
    <col min="6" max="6" width="15.90625" style="30" customWidth="1"/>
    <col min="7" max="9" width="15.90625" style="29" customWidth="1"/>
    <col min="10" max="10" width="15.90625" style="30" customWidth="1"/>
    <col min="11" max="11" width="15.90625" style="29" customWidth="1"/>
    <col min="12" max="12" width="15.90625" style="30" customWidth="1"/>
    <col min="13" max="16384" width="8.90625" style="27"/>
  </cols>
  <sheetData>
    <row r="2" spans="2:17" ht="17.25" customHeight="1">
      <c r="B2" s="31" t="s">
        <v>37</v>
      </c>
      <c r="C2" s="31"/>
      <c r="D2" s="27"/>
    </row>
    <row r="4" spans="2:17" ht="17.25" customHeight="1">
      <c r="B4" s="228" t="s">
        <v>38</v>
      </c>
      <c r="C4" s="229"/>
      <c r="D4" s="42" t="s">
        <v>0</v>
      </c>
      <c r="E4" s="42"/>
      <c r="F4" s="43" t="s">
        <v>39</v>
      </c>
      <c r="G4" s="57" t="s">
        <v>50</v>
      </c>
      <c r="H4" s="57" t="s">
        <v>51</v>
      </c>
      <c r="I4" s="57" t="s">
        <v>54</v>
      </c>
      <c r="J4" s="57" t="s">
        <v>48</v>
      </c>
      <c r="K4" s="57" t="s">
        <v>49</v>
      </c>
      <c r="L4" s="57" t="s">
        <v>47</v>
      </c>
      <c r="Q4"/>
    </row>
    <row r="5" spans="2:17" ht="17.25" customHeight="1">
      <c r="B5" s="44" t="s">
        <v>40</v>
      </c>
      <c r="C5" s="44">
        <v>1</v>
      </c>
      <c r="D5" s="45" t="s">
        <v>52</v>
      </c>
      <c r="E5" s="45" t="s">
        <v>56</v>
      </c>
      <c r="F5" s="133">
        <v>42367</v>
      </c>
      <c r="G5" s="39">
        <v>33</v>
      </c>
      <c r="H5" s="39">
        <v>67</v>
      </c>
      <c r="I5" s="39">
        <v>0</v>
      </c>
      <c r="J5" s="40">
        <v>2386553</v>
      </c>
      <c r="K5" s="40">
        <v>3386553</v>
      </c>
      <c r="L5" s="41" t="s">
        <v>55</v>
      </c>
      <c r="Q5"/>
    </row>
    <row r="6" spans="2:17" ht="17.25" customHeight="1">
      <c r="B6" s="44" t="s">
        <v>53</v>
      </c>
      <c r="C6" s="47" t="s">
        <v>57</v>
      </c>
      <c r="D6" s="45" t="s">
        <v>52</v>
      </c>
      <c r="E6" s="45" t="s">
        <v>56</v>
      </c>
      <c r="F6" s="133">
        <v>42368</v>
      </c>
      <c r="G6" s="39">
        <v>22</v>
      </c>
      <c r="H6" s="39">
        <v>36</v>
      </c>
      <c r="I6" s="39">
        <v>42</v>
      </c>
      <c r="J6" s="39">
        <v>2913852</v>
      </c>
      <c r="K6" s="39">
        <v>3913852</v>
      </c>
      <c r="L6" s="46">
        <v>0.22</v>
      </c>
    </row>
    <row r="7" spans="2:17" ht="17.25" customHeight="1">
      <c r="B7" s="44" t="s">
        <v>40</v>
      </c>
      <c r="C7" s="44">
        <v>2</v>
      </c>
      <c r="D7" s="45" t="s">
        <v>67</v>
      </c>
      <c r="E7" s="45" t="s">
        <v>68</v>
      </c>
      <c r="F7" s="133">
        <v>42007</v>
      </c>
      <c r="G7" s="45">
        <v>27</v>
      </c>
      <c r="H7" s="45">
        <v>61</v>
      </c>
      <c r="I7" s="45">
        <v>0</v>
      </c>
      <c r="J7" s="79">
        <v>-2446</v>
      </c>
      <c r="K7" s="39">
        <f>1000000+J7</f>
        <v>997554</v>
      </c>
      <c r="L7" s="58">
        <v>0.3</v>
      </c>
    </row>
    <row r="8" spans="2:17" ht="17.25" customHeight="1">
      <c r="B8" s="44" t="s">
        <v>40</v>
      </c>
      <c r="C8" s="47" t="s">
        <v>58</v>
      </c>
      <c r="D8" s="45" t="s">
        <v>69</v>
      </c>
      <c r="E8" s="45" t="s">
        <v>70</v>
      </c>
      <c r="F8" s="133">
        <v>42007</v>
      </c>
      <c r="G8" s="45">
        <v>20</v>
      </c>
      <c r="H8" s="45">
        <v>41</v>
      </c>
      <c r="I8" s="45">
        <v>29</v>
      </c>
      <c r="J8" s="39">
        <v>4132</v>
      </c>
      <c r="K8" s="39">
        <v>985410</v>
      </c>
      <c r="L8" s="58">
        <v>0.222</v>
      </c>
    </row>
    <row r="9" spans="2:17" ht="17.25" customHeight="1">
      <c r="B9" s="44" t="s">
        <v>71</v>
      </c>
      <c r="C9" s="44">
        <v>3</v>
      </c>
      <c r="D9" s="45" t="s">
        <v>72</v>
      </c>
      <c r="E9" s="45" t="s">
        <v>56</v>
      </c>
      <c r="F9" s="133">
        <v>42014</v>
      </c>
      <c r="G9" s="45">
        <v>29</v>
      </c>
      <c r="H9" s="45">
        <v>46</v>
      </c>
      <c r="I9" s="45">
        <v>0</v>
      </c>
      <c r="J9" s="39">
        <v>2359090</v>
      </c>
      <c r="K9" s="39">
        <v>3359090</v>
      </c>
      <c r="L9" s="78">
        <f t="shared" ref="L9:L11" si="0">G9/(G9+H9+I9)*100</f>
        <v>38.666666666666664</v>
      </c>
    </row>
    <row r="10" spans="2:17" ht="17.25" customHeight="1">
      <c r="B10" s="44" t="s">
        <v>73</v>
      </c>
      <c r="C10" s="47" t="s">
        <v>57</v>
      </c>
      <c r="D10" s="45" t="s">
        <v>67</v>
      </c>
      <c r="E10" s="45" t="s">
        <v>56</v>
      </c>
      <c r="F10" s="133">
        <v>42014</v>
      </c>
      <c r="G10" s="45">
        <v>20</v>
      </c>
      <c r="H10" s="45">
        <v>35</v>
      </c>
      <c r="I10" s="45">
        <v>20</v>
      </c>
      <c r="J10" s="39">
        <v>4840014</v>
      </c>
      <c r="K10" s="39">
        <v>5840014</v>
      </c>
      <c r="L10" s="78">
        <f t="shared" si="0"/>
        <v>26.666666666666668</v>
      </c>
    </row>
    <row r="11" spans="2:17" ht="17.25" customHeight="1">
      <c r="B11" s="44" t="s">
        <v>73</v>
      </c>
      <c r="C11" s="44">
        <v>4</v>
      </c>
      <c r="D11" s="45" t="s">
        <v>67</v>
      </c>
      <c r="E11" s="45" t="s">
        <v>68</v>
      </c>
      <c r="F11" s="133">
        <v>42020</v>
      </c>
      <c r="G11" s="45">
        <v>16</v>
      </c>
      <c r="H11" s="45">
        <v>35</v>
      </c>
      <c r="I11" s="45">
        <v>0</v>
      </c>
      <c r="J11" s="80">
        <v>-285823</v>
      </c>
      <c r="K11" s="45">
        <f>1000000+J11</f>
        <v>714177</v>
      </c>
      <c r="L11" s="78">
        <f t="shared" si="0"/>
        <v>31.372549019607842</v>
      </c>
    </row>
    <row r="12" spans="2:17" ht="17.25" customHeight="1">
      <c r="B12" s="125" t="s">
        <v>73</v>
      </c>
      <c r="C12" s="126" t="s">
        <v>57</v>
      </c>
      <c r="D12" s="127" t="s">
        <v>67</v>
      </c>
      <c r="E12" s="127" t="s">
        <v>70</v>
      </c>
      <c r="F12" s="134">
        <v>42020</v>
      </c>
      <c r="G12" s="127">
        <v>10</v>
      </c>
      <c r="H12" s="127">
        <v>17</v>
      </c>
      <c r="I12" s="127">
        <v>24</v>
      </c>
      <c r="J12" s="128">
        <v>-99333</v>
      </c>
      <c r="K12" s="127">
        <f>1000000+J12</f>
        <v>900667</v>
      </c>
      <c r="L12" s="129">
        <f>G12/(G12+H12+I12)*100</f>
        <v>19.607843137254903</v>
      </c>
    </row>
    <row r="13" spans="2:17" ht="17.25" customHeight="1">
      <c r="B13" s="130" t="s">
        <v>200</v>
      </c>
      <c r="C13" s="130">
        <v>5</v>
      </c>
      <c r="D13" s="131" t="s">
        <v>52</v>
      </c>
      <c r="E13" s="131" t="s">
        <v>202</v>
      </c>
      <c r="F13" s="134">
        <v>42041</v>
      </c>
      <c r="G13" s="131">
        <v>29</v>
      </c>
      <c r="H13" s="131">
        <v>43</v>
      </c>
      <c r="I13" s="131">
        <v>0</v>
      </c>
      <c r="J13" s="130">
        <v>313655</v>
      </c>
      <c r="K13" s="131">
        <f t="shared" ref="K13:K17" si="1">1000000+J13</f>
        <v>1313655</v>
      </c>
      <c r="L13" s="132">
        <f t="shared" ref="L13:L14" si="2">G13/(G13+H13+I13)*100</f>
        <v>40.277777777777779</v>
      </c>
    </row>
    <row r="14" spans="2:17" ht="17.25" customHeight="1" thickBot="1">
      <c r="B14" s="157" t="s">
        <v>200</v>
      </c>
      <c r="C14" s="158" t="s">
        <v>201</v>
      </c>
      <c r="D14" s="159" t="s">
        <v>52</v>
      </c>
      <c r="E14" s="159" t="s">
        <v>202</v>
      </c>
      <c r="F14" s="160">
        <v>42041</v>
      </c>
      <c r="G14" s="159">
        <v>12</v>
      </c>
      <c r="H14" s="159">
        <v>17</v>
      </c>
      <c r="I14" s="159">
        <v>43</v>
      </c>
      <c r="J14" s="157">
        <v>77936</v>
      </c>
      <c r="K14" s="159">
        <f t="shared" si="1"/>
        <v>1077936</v>
      </c>
      <c r="L14" s="161">
        <f t="shared" si="2"/>
        <v>16.666666666666664</v>
      </c>
    </row>
    <row r="15" spans="2:17" ht="17.25" customHeight="1">
      <c r="B15" s="162" t="s">
        <v>203</v>
      </c>
      <c r="C15" s="163">
        <v>5</v>
      </c>
      <c r="D15" s="164" t="s">
        <v>52</v>
      </c>
      <c r="E15" s="165" t="s">
        <v>68</v>
      </c>
      <c r="F15" s="166">
        <v>42049</v>
      </c>
      <c r="G15" s="164">
        <v>35</v>
      </c>
      <c r="H15" s="164">
        <v>15</v>
      </c>
      <c r="I15" s="164">
        <v>0</v>
      </c>
      <c r="J15" s="163">
        <v>531113</v>
      </c>
      <c r="K15" s="164">
        <f t="shared" si="1"/>
        <v>1531113</v>
      </c>
      <c r="L15" s="167">
        <f t="shared" ref="L15:L16" si="3">G15/(G15+H15+I15)*100</f>
        <v>70</v>
      </c>
    </row>
    <row r="16" spans="2:17" ht="17.25" customHeight="1">
      <c r="B16" s="175" t="s">
        <v>203</v>
      </c>
      <c r="C16" s="156" t="s">
        <v>205</v>
      </c>
      <c r="D16" s="153" t="s">
        <v>52</v>
      </c>
      <c r="E16" s="154" t="s">
        <v>68</v>
      </c>
      <c r="F16" s="155">
        <v>42049</v>
      </c>
      <c r="G16" s="153">
        <v>18</v>
      </c>
      <c r="H16" s="153">
        <v>9</v>
      </c>
      <c r="I16" s="153">
        <v>23</v>
      </c>
      <c r="J16" s="152">
        <v>171325</v>
      </c>
      <c r="K16" s="153">
        <f t="shared" si="1"/>
        <v>1171325</v>
      </c>
      <c r="L16" s="176">
        <f t="shared" si="3"/>
        <v>36</v>
      </c>
    </row>
    <row r="17" spans="2:12" ht="17.25" customHeight="1" thickBot="1">
      <c r="B17" s="168" t="s">
        <v>203</v>
      </c>
      <c r="C17" s="169" t="s">
        <v>204</v>
      </c>
      <c r="D17" s="170" t="s">
        <v>52</v>
      </c>
      <c r="E17" s="171" t="s">
        <v>68</v>
      </c>
      <c r="F17" s="172">
        <v>42049</v>
      </c>
      <c r="G17" s="170">
        <v>5</v>
      </c>
      <c r="H17" s="170">
        <v>2</v>
      </c>
      <c r="I17" s="170">
        <v>0</v>
      </c>
      <c r="J17" s="173">
        <v>158628</v>
      </c>
      <c r="K17" s="170">
        <f t="shared" si="1"/>
        <v>1158628</v>
      </c>
      <c r="L17" s="174">
        <f t="shared" ref="L17" si="4">G17/(G17+H17+I17)*100</f>
        <v>71.428571428571431</v>
      </c>
    </row>
  </sheetData>
  <sheetProtection selectLockedCells="1" selectUnlockedCells="1"/>
  <mergeCells count="1">
    <mergeCell ref="B4:C4"/>
  </mergeCells>
  <phoneticPr fontId="1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8"/>
  <sheetViews>
    <sheetView zoomScale="90" zoomScaleNormal="90" workbookViewId="0">
      <pane ySplit="8" topLeftCell="A9" activePane="bottomLeft" state="frozen"/>
      <selection pane="bottomLeft" activeCell="F29" sqref="F29"/>
    </sheetView>
  </sheetViews>
  <sheetFormatPr defaultRowHeight="13.5" customHeight="1"/>
  <cols>
    <col min="1" max="1" width="2.90625" customWidth="1"/>
    <col min="2" max="18" width="6.6328125" customWidth="1"/>
    <col min="22" max="22" width="10.90625" style="1" customWidth="1"/>
  </cols>
  <sheetData>
    <row r="2" spans="2:21" ht="13.5" customHeight="1">
      <c r="B2" s="177" t="s">
        <v>0</v>
      </c>
      <c r="C2" s="177"/>
      <c r="D2" s="183"/>
      <c r="E2" s="183"/>
      <c r="F2" s="177" t="s">
        <v>1</v>
      </c>
      <c r="G2" s="177"/>
      <c r="H2" s="183" t="s">
        <v>2</v>
      </c>
      <c r="I2" s="183"/>
      <c r="J2" s="177" t="s">
        <v>3</v>
      </c>
      <c r="K2" s="177"/>
      <c r="L2" s="184">
        <f>C9</f>
        <v>1000000</v>
      </c>
      <c r="M2" s="184"/>
      <c r="N2" s="177" t="s">
        <v>4</v>
      </c>
      <c r="O2" s="177"/>
      <c r="P2" s="184" t="e">
        <f>C108+R108</f>
        <v>#VALUE!</v>
      </c>
      <c r="Q2" s="184"/>
      <c r="R2" s="4"/>
      <c r="S2" s="4"/>
      <c r="T2" s="4"/>
    </row>
    <row r="3" spans="2:21" ht="57" customHeight="1">
      <c r="B3" s="177" t="s">
        <v>5</v>
      </c>
      <c r="C3" s="177"/>
      <c r="D3" s="178" t="s">
        <v>41</v>
      </c>
      <c r="E3" s="178"/>
      <c r="F3" s="178"/>
      <c r="G3" s="178"/>
      <c r="H3" s="178"/>
      <c r="I3" s="178"/>
      <c r="J3" s="177" t="s">
        <v>6</v>
      </c>
      <c r="K3" s="177"/>
      <c r="L3" s="178" t="s">
        <v>42</v>
      </c>
      <c r="M3" s="178"/>
      <c r="N3" s="178"/>
      <c r="O3" s="178"/>
      <c r="P3" s="178"/>
      <c r="Q3" s="178"/>
      <c r="R3" s="4"/>
      <c r="S3" s="4"/>
    </row>
    <row r="4" spans="2:21" ht="13.5" customHeight="1">
      <c r="B4" s="177" t="s">
        <v>8</v>
      </c>
      <c r="C4" s="177"/>
      <c r="D4" s="179">
        <f>SUM($R$9:$S$993)</f>
        <v>-29503</v>
      </c>
      <c r="E4" s="179"/>
      <c r="F4" s="177" t="s">
        <v>9</v>
      </c>
      <c r="G4" s="177"/>
      <c r="H4" s="180">
        <f>SUM($T$9:$U$108)</f>
        <v>-57</v>
      </c>
      <c r="I4" s="180"/>
      <c r="J4" s="181" t="s">
        <v>10</v>
      </c>
      <c r="K4" s="181"/>
      <c r="L4" s="184">
        <f>MAX($C$9:$D$990)-C9</f>
        <v>0</v>
      </c>
      <c r="M4" s="184"/>
      <c r="N4" s="181" t="s">
        <v>11</v>
      </c>
      <c r="O4" s="181"/>
      <c r="P4" s="179">
        <f>MIN($C$9:$D$990)-C9</f>
        <v>-29503</v>
      </c>
      <c r="Q4" s="179"/>
      <c r="R4" s="4"/>
      <c r="S4" s="4"/>
      <c r="T4" s="4"/>
    </row>
    <row r="5" spans="2:21" ht="13.5" customHeight="1">
      <c r="B5" s="6" t="s">
        <v>12</v>
      </c>
      <c r="C5" s="3">
        <f>COUNTIF($R$9:$R$990,"&gt;0")</f>
        <v>0</v>
      </c>
      <c r="D5" s="2" t="s">
        <v>13</v>
      </c>
      <c r="E5" s="7">
        <f>COUNTIF($R$9:$R$990,"&lt;0")</f>
        <v>1</v>
      </c>
      <c r="F5" s="2" t="s">
        <v>14</v>
      </c>
      <c r="G5" s="3">
        <f>COUNTIF($R$9:$R$990,"=0")</f>
        <v>0</v>
      </c>
      <c r="H5" s="2" t="s">
        <v>15</v>
      </c>
      <c r="I5" s="8">
        <f>C5/SUM(C5,E5,G5)</f>
        <v>0</v>
      </c>
      <c r="J5" s="185" t="s">
        <v>16</v>
      </c>
      <c r="K5" s="185"/>
      <c r="L5" s="183"/>
      <c r="M5" s="183"/>
      <c r="N5" s="9" t="s">
        <v>17</v>
      </c>
      <c r="O5" s="10"/>
      <c r="P5" s="183"/>
      <c r="Q5" s="183"/>
      <c r="R5" s="4"/>
      <c r="S5" s="4"/>
      <c r="T5" s="4"/>
    </row>
    <row r="6" spans="2:21" ht="13.5" customHeight="1">
      <c r="B6" s="11"/>
      <c r="C6" s="12"/>
      <c r="D6" s="13"/>
      <c r="E6" s="14"/>
      <c r="F6" s="11"/>
      <c r="G6" s="14"/>
      <c r="H6" s="11"/>
      <c r="I6" s="15"/>
      <c r="J6" s="11"/>
      <c r="K6" s="11"/>
      <c r="L6" s="14"/>
      <c r="M6" s="14"/>
      <c r="N6" s="16"/>
      <c r="O6" s="16"/>
      <c r="P6" s="17"/>
      <c r="Q6" s="18"/>
      <c r="R6" s="4"/>
      <c r="S6" s="4"/>
      <c r="T6" s="4"/>
    </row>
    <row r="7" spans="2:21" ht="13.5" customHeight="1">
      <c r="B7" s="186" t="s">
        <v>18</v>
      </c>
      <c r="C7" s="187" t="s">
        <v>19</v>
      </c>
      <c r="D7" s="187"/>
      <c r="E7" s="194" t="s">
        <v>20</v>
      </c>
      <c r="F7" s="194"/>
      <c r="G7" s="194"/>
      <c r="H7" s="194"/>
      <c r="I7" s="194"/>
      <c r="J7" s="188" t="s">
        <v>22</v>
      </c>
      <c r="K7" s="188"/>
      <c r="L7" s="188"/>
      <c r="M7" s="189" t="s">
        <v>23</v>
      </c>
      <c r="N7" s="190" t="s">
        <v>24</v>
      </c>
      <c r="O7" s="190"/>
      <c r="P7" s="190"/>
      <c r="Q7" s="190"/>
      <c r="R7" s="191" t="s">
        <v>25</v>
      </c>
      <c r="S7" s="191"/>
      <c r="T7" s="191"/>
      <c r="U7" s="191"/>
    </row>
    <row r="8" spans="2:21" ht="13.5" customHeight="1">
      <c r="B8" s="186"/>
      <c r="C8" s="187"/>
      <c r="D8" s="187"/>
      <c r="E8" s="20" t="s">
        <v>26</v>
      </c>
      <c r="F8" s="20" t="s">
        <v>27</v>
      </c>
      <c r="G8" s="20" t="s">
        <v>28</v>
      </c>
      <c r="H8" s="192" t="s">
        <v>29</v>
      </c>
      <c r="I8" s="192"/>
      <c r="J8" s="21" t="s">
        <v>30</v>
      </c>
      <c r="K8" s="193" t="s">
        <v>31</v>
      </c>
      <c r="L8" s="193"/>
      <c r="M8" s="189"/>
      <c r="N8" s="22" t="s">
        <v>26</v>
      </c>
      <c r="O8" s="22" t="s">
        <v>27</v>
      </c>
      <c r="P8" s="231" t="s">
        <v>29</v>
      </c>
      <c r="Q8" s="231"/>
      <c r="R8" s="191" t="s">
        <v>32</v>
      </c>
      <c r="S8" s="191"/>
      <c r="T8" s="191" t="s">
        <v>30</v>
      </c>
      <c r="U8" s="191"/>
    </row>
    <row r="9" spans="2:21" ht="13.5" customHeight="1">
      <c r="B9" s="24">
        <v>1</v>
      </c>
      <c r="C9" s="195">
        <v>1000000</v>
      </c>
      <c r="D9" s="195"/>
      <c r="E9" s="24">
        <v>2001</v>
      </c>
      <c r="F9" s="25">
        <v>42111</v>
      </c>
      <c r="G9" s="24" t="s">
        <v>34</v>
      </c>
      <c r="H9" s="230">
        <v>1.4382900000000001</v>
      </c>
      <c r="I9" s="230"/>
      <c r="J9" s="24">
        <v>57</v>
      </c>
      <c r="K9" s="195">
        <f t="shared" ref="K9:K108" si="0">IF(F9="","",C9*0.03)</f>
        <v>30000</v>
      </c>
      <c r="L9" s="195"/>
      <c r="M9" s="26">
        <f t="shared" ref="M9:M108" si="1">IF(J9="","",ROUNDDOWN(K9/(J9/81)/100000,2))</f>
        <v>0.42</v>
      </c>
      <c r="N9" s="24">
        <v>2001</v>
      </c>
      <c r="O9" s="25">
        <v>42111</v>
      </c>
      <c r="P9" s="230">
        <v>1.4326000000000001</v>
      </c>
      <c r="Q9" s="230"/>
      <c r="R9" s="209">
        <f t="shared" ref="R9:R108" si="2">IF(O9="","",ROUNDDOWN((IF(G9="売",H9-P9,P9-H9))*M9*1000000000/81,0))</f>
        <v>-29503</v>
      </c>
      <c r="S9" s="209"/>
      <c r="T9" s="201">
        <f t="shared" ref="T9:T51" si="3">IF(O9="","",IF(R9&lt;0,J9*(-1),IF(G9="買",(P9-H9)*10000,(H9-P9)*10000)))</f>
        <v>-57</v>
      </c>
      <c r="U9" s="201"/>
    </row>
    <row r="10" spans="2:21" ht="13.5" customHeight="1">
      <c r="B10" s="24">
        <v>2</v>
      </c>
      <c r="C10" s="195">
        <f t="shared" ref="C10:C108" si="4">IF(R9="","",C9+R9)</f>
        <v>970497</v>
      </c>
      <c r="D10" s="195"/>
      <c r="E10" s="24"/>
      <c r="F10" s="25"/>
      <c r="G10" s="24" t="s">
        <v>34</v>
      </c>
      <c r="H10" s="230"/>
      <c r="I10" s="230"/>
      <c r="J10" s="24"/>
      <c r="K10" s="195" t="str">
        <f t="shared" si="0"/>
        <v/>
      </c>
      <c r="L10" s="195"/>
      <c r="M10" s="26" t="str">
        <f t="shared" si="1"/>
        <v/>
      </c>
      <c r="N10" s="24"/>
      <c r="O10" s="25"/>
      <c r="P10" s="230"/>
      <c r="Q10" s="230"/>
      <c r="R10" s="209" t="str">
        <f t="shared" si="2"/>
        <v/>
      </c>
      <c r="S10" s="209"/>
      <c r="T10" s="201" t="str">
        <f t="shared" si="3"/>
        <v/>
      </c>
      <c r="U10" s="201"/>
    </row>
    <row r="11" spans="2:21" ht="13.5" customHeight="1">
      <c r="B11" s="24">
        <v>3</v>
      </c>
      <c r="C11" s="195" t="str">
        <f t="shared" si="4"/>
        <v/>
      </c>
      <c r="D11" s="195"/>
      <c r="E11" s="24"/>
      <c r="F11" s="25"/>
      <c r="G11" s="24" t="s">
        <v>34</v>
      </c>
      <c r="H11" s="230"/>
      <c r="I11" s="230"/>
      <c r="J11" s="24"/>
      <c r="K11" s="195" t="str">
        <f t="shared" si="0"/>
        <v/>
      </c>
      <c r="L11" s="195"/>
      <c r="M11" s="26" t="str">
        <f t="shared" si="1"/>
        <v/>
      </c>
      <c r="N11" s="24"/>
      <c r="O11" s="25"/>
      <c r="P11" s="230"/>
      <c r="Q11" s="230"/>
      <c r="R11" s="209" t="str">
        <f t="shared" si="2"/>
        <v/>
      </c>
      <c r="S11" s="209"/>
      <c r="T11" s="201" t="str">
        <f t="shared" si="3"/>
        <v/>
      </c>
      <c r="U11" s="201"/>
    </row>
    <row r="12" spans="2:21" ht="13.5" customHeight="1">
      <c r="B12" s="24">
        <v>4</v>
      </c>
      <c r="C12" s="195" t="str">
        <f t="shared" si="4"/>
        <v/>
      </c>
      <c r="D12" s="195"/>
      <c r="E12" s="24"/>
      <c r="F12" s="25"/>
      <c r="G12" s="24" t="s">
        <v>33</v>
      </c>
      <c r="H12" s="230"/>
      <c r="I12" s="230"/>
      <c r="J12" s="24"/>
      <c r="K12" s="195" t="str">
        <f t="shared" si="0"/>
        <v/>
      </c>
      <c r="L12" s="195"/>
      <c r="M12" s="26" t="str">
        <f t="shared" si="1"/>
        <v/>
      </c>
      <c r="N12" s="24"/>
      <c r="O12" s="25"/>
      <c r="P12" s="230"/>
      <c r="Q12" s="230"/>
      <c r="R12" s="209" t="str">
        <f t="shared" si="2"/>
        <v/>
      </c>
      <c r="S12" s="209"/>
      <c r="T12" s="201" t="str">
        <f t="shared" si="3"/>
        <v/>
      </c>
      <c r="U12" s="201"/>
    </row>
    <row r="13" spans="2:21" ht="13.5" customHeight="1">
      <c r="B13" s="24">
        <v>5</v>
      </c>
      <c r="C13" s="195" t="str">
        <f t="shared" si="4"/>
        <v/>
      </c>
      <c r="D13" s="195"/>
      <c r="E13" s="24"/>
      <c r="F13" s="25"/>
      <c r="G13" s="24" t="s">
        <v>33</v>
      </c>
      <c r="H13" s="230"/>
      <c r="I13" s="230"/>
      <c r="J13" s="24"/>
      <c r="K13" s="195" t="str">
        <f t="shared" si="0"/>
        <v/>
      </c>
      <c r="L13" s="195"/>
      <c r="M13" s="26" t="str">
        <f t="shared" si="1"/>
        <v/>
      </c>
      <c r="N13" s="24"/>
      <c r="O13" s="25"/>
      <c r="P13" s="230"/>
      <c r="Q13" s="230"/>
      <c r="R13" s="209" t="str">
        <f t="shared" si="2"/>
        <v/>
      </c>
      <c r="S13" s="209"/>
      <c r="T13" s="201" t="str">
        <f t="shared" si="3"/>
        <v/>
      </c>
      <c r="U13" s="201"/>
    </row>
    <row r="14" spans="2:21" ht="13.5" customHeight="1">
      <c r="B14" s="24">
        <v>6</v>
      </c>
      <c r="C14" s="195" t="str">
        <f t="shared" si="4"/>
        <v/>
      </c>
      <c r="D14" s="195"/>
      <c r="E14" s="24"/>
      <c r="F14" s="25"/>
      <c r="G14" s="24" t="s">
        <v>34</v>
      </c>
      <c r="H14" s="230"/>
      <c r="I14" s="230"/>
      <c r="J14" s="24"/>
      <c r="K14" s="195" t="str">
        <f t="shared" si="0"/>
        <v/>
      </c>
      <c r="L14" s="195"/>
      <c r="M14" s="26" t="str">
        <f t="shared" si="1"/>
        <v/>
      </c>
      <c r="N14" s="24"/>
      <c r="O14" s="25"/>
      <c r="P14" s="230"/>
      <c r="Q14" s="230"/>
      <c r="R14" s="209" t="str">
        <f t="shared" si="2"/>
        <v/>
      </c>
      <c r="S14" s="209"/>
      <c r="T14" s="201" t="str">
        <f t="shared" si="3"/>
        <v/>
      </c>
      <c r="U14" s="201"/>
    </row>
    <row r="15" spans="2:21" ht="13.5" customHeight="1">
      <c r="B15" s="24">
        <v>7</v>
      </c>
      <c r="C15" s="195" t="str">
        <f t="shared" si="4"/>
        <v/>
      </c>
      <c r="D15" s="195"/>
      <c r="E15" s="24"/>
      <c r="F15" s="25"/>
      <c r="G15" s="24" t="s">
        <v>34</v>
      </c>
      <c r="H15" s="230"/>
      <c r="I15" s="230"/>
      <c r="J15" s="24"/>
      <c r="K15" s="195" t="str">
        <f t="shared" si="0"/>
        <v/>
      </c>
      <c r="L15" s="195"/>
      <c r="M15" s="26" t="str">
        <f t="shared" si="1"/>
        <v/>
      </c>
      <c r="N15" s="24"/>
      <c r="O15" s="25"/>
      <c r="P15" s="230"/>
      <c r="Q15" s="230"/>
      <c r="R15" s="209" t="str">
        <f t="shared" si="2"/>
        <v/>
      </c>
      <c r="S15" s="209"/>
      <c r="T15" s="201" t="str">
        <f t="shared" si="3"/>
        <v/>
      </c>
      <c r="U15" s="201"/>
    </row>
    <row r="16" spans="2:21" ht="13.5" customHeight="1">
      <c r="B16" s="24">
        <v>8</v>
      </c>
      <c r="C16" s="195" t="str">
        <f t="shared" si="4"/>
        <v/>
      </c>
      <c r="D16" s="195"/>
      <c r="E16" s="24"/>
      <c r="F16" s="25"/>
      <c r="G16" s="24" t="s">
        <v>34</v>
      </c>
      <c r="H16" s="230"/>
      <c r="I16" s="230"/>
      <c r="J16" s="24"/>
      <c r="K16" s="195" t="str">
        <f t="shared" si="0"/>
        <v/>
      </c>
      <c r="L16" s="195"/>
      <c r="M16" s="26" t="str">
        <f t="shared" si="1"/>
        <v/>
      </c>
      <c r="N16" s="24"/>
      <c r="O16" s="25"/>
      <c r="P16" s="230"/>
      <c r="Q16" s="230"/>
      <c r="R16" s="209" t="str">
        <f t="shared" si="2"/>
        <v/>
      </c>
      <c r="S16" s="209"/>
      <c r="T16" s="201" t="str">
        <f t="shared" si="3"/>
        <v/>
      </c>
      <c r="U16" s="201"/>
    </row>
    <row r="17" spans="2:21" ht="13.5" customHeight="1">
      <c r="B17" s="24">
        <v>9</v>
      </c>
      <c r="C17" s="195" t="str">
        <f t="shared" si="4"/>
        <v/>
      </c>
      <c r="D17" s="195"/>
      <c r="E17" s="24"/>
      <c r="F17" s="25"/>
      <c r="G17" s="24" t="s">
        <v>34</v>
      </c>
      <c r="H17" s="230"/>
      <c r="I17" s="230"/>
      <c r="J17" s="24"/>
      <c r="K17" s="195" t="str">
        <f t="shared" si="0"/>
        <v/>
      </c>
      <c r="L17" s="195"/>
      <c r="M17" s="26" t="str">
        <f t="shared" si="1"/>
        <v/>
      </c>
      <c r="N17" s="24"/>
      <c r="O17" s="25"/>
      <c r="P17" s="230"/>
      <c r="Q17" s="230"/>
      <c r="R17" s="209" t="str">
        <f t="shared" si="2"/>
        <v/>
      </c>
      <c r="S17" s="209"/>
      <c r="T17" s="201" t="str">
        <f t="shared" si="3"/>
        <v/>
      </c>
      <c r="U17" s="201"/>
    </row>
    <row r="18" spans="2:21" ht="13.5" customHeight="1">
      <c r="B18" s="24">
        <v>10</v>
      </c>
      <c r="C18" s="195" t="str">
        <f t="shared" si="4"/>
        <v/>
      </c>
      <c r="D18" s="195"/>
      <c r="E18" s="24"/>
      <c r="F18" s="25"/>
      <c r="G18" s="24" t="s">
        <v>34</v>
      </c>
      <c r="H18" s="230"/>
      <c r="I18" s="230"/>
      <c r="J18" s="24"/>
      <c r="K18" s="195" t="str">
        <f t="shared" si="0"/>
        <v/>
      </c>
      <c r="L18" s="195"/>
      <c r="M18" s="26" t="str">
        <f t="shared" si="1"/>
        <v/>
      </c>
      <c r="N18" s="24"/>
      <c r="O18" s="25"/>
      <c r="P18" s="230"/>
      <c r="Q18" s="230"/>
      <c r="R18" s="209" t="str">
        <f t="shared" si="2"/>
        <v/>
      </c>
      <c r="S18" s="209"/>
      <c r="T18" s="201" t="str">
        <f t="shared" si="3"/>
        <v/>
      </c>
      <c r="U18" s="201"/>
    </row>
    <row r="19" spans="2:21" ht="13.5" customHeight="1">
      <c r="B19" s="24">
        <v>11</v>
      </c>
      <c r="C19" s="195" t="str">
        <f t="shared" si="4"/>
        <v/>
      </c>
      <c r="D19" s="195"/>
      <c r="E19" s="24"/>
      <c r="F19" s="25"/>
      <c r="G19" s="24" t="s">
        <v>34</v>
      </c>
      <c r="H19" s="230"/>
      <c r="I19" s="230"/>
      <c r="J19" s="24"/>
      <c r="K19" s="195" t="str">
        <f t="shared" si="0"/>
        <v/>
      </c>
      <c r="L19" s="195"/>
      <c r="M19" s="26" t="str">
        <f t="shared" si="1"/>
        <v/>
      </c>
      <c r="N19" s="24"/>
      <c r="O19" s="25"/>
      <c r="P19" s="230"/>
      <c r="Q19" s="230"/>
      <c r="R19" s="209" t="str">
        <f t="shared" si="2"/>
        <v/>
      </c>
      <c r="S19" s="209"/>
      <c r="T19" s="201" t="str">
        <f t="shared" si="3"/>
        <v/>
      </c>
      <c r="U19" s="201"/>
    </row>
    <row r="20" spans="2:21" ht="13.5" customHeight="1">
      <c r="B20" s="24">
        <v>12</v>
      </c>
      <c r="C20" s="195" t="str">
        <f t="shared" si="4"/>
        <v/>
      </c>
      <c r="D20" s="195"/>
      <c r="E20" s="24"/>
      <c r="F20" s="25"/>
      <c r="G20" s="24" t="s">
        <v>34</v>
      </c>
      <c r="H20" s="230"/>
      <c r="I20" s="230"/>
      <c r="J20" s="24"/>
      <c r="K20" s="195" t="str">
        <f t="shared" si="0"/>
        <v/>
      </c>
      <c r="L20" s="195"/>
      <c r="M20" s="26" t="str">
        <f t="shared" si="1"/>
        <v/>
      </c>
      <c r="N20" s="24"/>
      <c r="O20" s="25"/>
      <c r="P20" s="230"/>
      <c r="Q20" s="230"/>
      <c r="R20" s="209" t="str">
        <f t="shared" si="2"/>
        <v/>
      </c>
      <c r="S20" s="209"/>
      <c r="T20" s="201" t="str">
        <f t="shared" si="3"/>
        <v/>
      </c>
      <c r="U20" s="201"/>
    </row>
    <row r="21" spans="2:21" ht="13.5" customHeight="1">
      <c r="B21" s="24">
        <v>13</v>
      </c>
      <c r="C21" s="195" t="str">
        <f t="shared" si="4"/>
        <v/>
      </c>
      <c r="D21" s="195"/>
      <c r="E21" s="24"/>
      <c r="F21" s="25"/>
      <c r="G21" s="24" t="s">
        <v>34</v>
      </c>
      <c r="H21" s="230"/>
      <c r="I21" s="230"/>
      <c r="J21" s="24"/>
      <c r="K21" s="195" t="str">
        <f t="shared" si="0"/>
        <v/>
      </c>
      <c r="L21" s="195"/>
      <c r="M21" s="26" t="str">
        <f t="shared" si="1"/>
        <v/>
      </c>
      <c r="N21" s="24"/>
      <c r="O21" s="25"/>
      <c r="P21" s="230"/>
      <c r="Q21" s="230"/>
      <c r="R21" s="209" t="str">
        <f t="shared" si="2"/>
        <v/>
      </c>
      <c r="S21" s="209"/>
      <c r="T21" s="201" t="str">
        <f t="shared" si="3"/>
        <v/>
      </c>
      <c r="U21" s="201"/>
    </row>
    <row r="22" spans="2:21" ht="13.5" customHeight="1">
      <c r="B22" s="24">
        <v>14</v>
      </c>
      <c r="C22" s="195" t="str">
        <f t="shared" si="4"/>
        <v/>
      </c>
      <c r="D22" s="195"/>
      <c r="E22" s="24"/>
      <c r="F22" s="25"/>
      <c r="G22" s="24" t="s">
        <v>33</v>
      </c>
      <c r="H22" s="230"/>
      <c r="I22" s="230"/>
      <c r="J22" s="24"/>
      <c r="K22" s="195" t="str">
        <f t="shared" si="0"/>
        <v/>
      </c>
      <c r="L22" s="195"/>
      <c r="M22" s="26" t="str">
        <f t="shared" si="1"/>
        <v/>
      </c>
      <c r="N22" s="24"/>
      <c r="O22" s="25"/>
      <c r="P22" s="230"/>
      <c r="Q22" s="230"/>
      <c r="R22" s="209" t="str">
        <f t="shared" si="2"/>
        <v/>
      </c>
      <c r="S22" s="209"/>
      <c r="T22" s="201" t="str">
        <f t="shared" si="3"/>
        <v/>
      </c>
      <c r="U22" s="201"/>
    </row>
    <row r="23" spans="2:21" ht="13.5" customHeight="1">
      <c r="B23" s="24">
        <v>15</v>
      </c>
      <c r="C23" s="195" t="str">
        <f t="shared" si="4"/>
        <v/>
      </c>
      <c r="D23" s="195"/>
      <c r="E23" s="24"/>
      <c r="F23" s="25"/>
      <c r="G23" s="24" t="s">
        <v>34</v>
      </c>
      <c r="H23" s="230"/>
      <c r="I23" s="230"/>
      <c r="J23" s="24"/>
      <c r="K23" s="195" t="str">
        <f t="shared" si="0"/>
        <v/>
      </c>
      <c r="L23" s="195"/>
      <c r="M23" s="26" t="str">
        <f t="shared" si="1"/>
        <v/>
      </c>
      <c r="N23" s="24"/>
      <c r="O23" s="25"/>
      <c r="P23" s="230"/>
      <c r="Q23" s="230"/>
      <c r="R23" s="209" t="str">
        <f t="shared" si="2"/>
        <v/>
      </c>
      <c r="S23" s="209"/>
      <c r="T23" s="201" t="str">
        <f t="shared" si="3"/>
        <v/>
      </c>
      <c r="U23" s="201"/>
    </row>
    <row r="24" spans="2:21" ht="13.5" customHeight="1">
      <c r="B24" s="24">
        <v>16</v>
      </c>
      <c r="C24" s="195" t="str">
        <f t="shared" si="4"/>
        <v/>
      </c>
      <c r="D24" s="195"/>
      <c r="E24" s="24"/>
      <c r="F24" s="25"/>
      <c r="G24" s="24" t="s">
        <v>34</v>
      </c>
      <c r="H24" s="230"/>
      <c r="I24" s="230"/>
      <c r="J24" s="24"/>
      <c r="K24" s="195" t="str">
        <f t="shared" si="0"/>
        <v/>
      </c>
      <c r="L24" s="195"/>
      <c r="M24" s="26" t="str">
        <f t="shared" si="1"/>
        <v/>
      </c>
      <c r="N24" s="24"/>
      <c r="O24" s="25"/>
      <c r="P24" s="230"/>
      <c r="Q24" s="230"/>
      <c r="R24" s="209" t="str">
        <f t="shared" si="2"/>
        <v/>
      </c>
      <c r="S24" s="209"/>
      <c r="T24" s="201" t="str">
        <f t="shared" si="3"/>
        <v/>
      </c>
      <c r="U24" s="201"/>
    </row>
    <row r="25" spans="2:21" ht="13.5" customHeight="1">
      <c r="B25" s="24">
        <v>17</v>
      </c>
      <c r="C25" s="195" t="str">
        <f t="shared" si="4"/>
        <v/>
      </c>
      <c r="D25" s="195"/>
      <c r="E25" s="24"/>
      <c r="F25" s="25"/>
      <c r="G25" s="24" t="s">
        <v>34</v>
      </c>
      <c r="H25" s="230"/>
      <c r="I25" s="230"/>
      <c r="J25" s="24"/>
      <c r="K25" s="195" t="str">
        <f t="shared" si="0"/>
        <v/>
      </c>
      <c r="L25" s="195"/>
      <c r="M25" s="26" t="str">
        <f t="shared" si="1"/>
        <v/>
      </c>
      <c r="N25" s="24"/>
      <c r="O25" s="25"/>
      <c r="P25" s="230"/>
      <c r="Q25" s="230"/>
      <c r="R25" s="209" t="str">
        <f t="shared" si="2"/>
        <v/>
      </c>
      <c r="S25" s="209"/>
      <c r="T25" s="201" t="str">
        <f t="shared" si="3"/>
        <v/>
      </c>
      <c r="U25" s="201"/>
    </row>
    <row r="26" spans="2:21" ht="13.5" customHeight="1">
      <c r="B26" s="24">
        <v>18</v>
      </c>
      <c r="C26" s="195" t="str">
        <f t="shared" si="4"/>
        <v/>
      </c>
      <c r="D26" s="195"/>
      <c r="E26" s="24"/>
      <c r="F26" s="25"/>
      <c r="G26" s="24" t="s">
        <v>34</v>
      </c>
      <c r="H26" s="230"/>
      <c r="I26" s="230"/>
      <c r="J26" s="24"/>
      <c r="K26" s="195" t="str">
        <f t="shared" si="0"/>
        <v/>
      </c>
      <c r="L26" s="195"/>
      <c r="M26" s="26" t="str">
        <f t="shared" si="1"/>
        <v/>
      </c>
      <c r="N26" s="24"/>
      <c r="O26" s="25"/>
      <c r="P26" s="230"/>
      <c r="Q26" s="230"/>
      <c r="R26" s="209" t="str">
        <f t="shared" si="2"/>
        <v/>
      </c>
      <c r="S26" s="209"/>
      <c r="T26" s="201" t="str">
        <f t="shared" si="3"/>
        <v/>
      </c>
      <c r="U26" s="201"/>
    </row>
    <row r="27" spans="2:21" ht="13.5" customHeight="1">
      <c r="B27" s="24">
        <v>19</v>
      </c>
      <c r="C27" s="195" t="str">
        <f t="shared" si="4"/>
        <v/>
      </c>
      <c r="D27" s="195"/>
      <c r="E27" s="24"/>
      <c r="F27" s="25"/>
      <c r="G27" s="24" t="s">
        <v>33</v>
      </c>
      <c r="H27" s="230"/>
      <c r="I27" s="230"/>
      <c r="J27" s="24"/>
      <c r="K27" s="195" t="str">
        <f t="shared" si="0"/>
        <v/>
      </c>
      <c r="L27" s="195"/>
      <c r="M27" s="26" t="str">
        <f t="shared" si="1"/>
        <v/>
      </c>
      <c r="N27" s="24"/>
      <c r="O27" s="25"/>
      <c r="P27" s="230"/>
      <c r="Q27" s="230"/>
      <c r="R27" s="209" t="str">
        <f t="shared" si="2"/>
        <v/>
      </c>
      <c r="S27" s="209"/>
      <c r="T27" s="201" t="str">
        <f t="shared" si="3"/>
        <v/>
      </c>
      <c r="U27" s="201"/>
    </row>
    <row r="28" spans="2:21" ht="13.5" customHeight="1">
      <c r="B28" s="24">
        <v>20</v>
      </c>
      <c r="C28" s="195" t="str">
        <f t="shared" si="4"/>
        <v/>
      </c>
      <c r="D28" s="195"/>
      <c r="E28" s="24"/>
      <c r="F28" s="25"/>
      <c r="G28" s="24" t="s">
        <v>34</v>
      </c>
      <c r="H28" s="230"/>
      <c r="I28" s="230"/>
      <c r="J28" s="24"/>
      <c r="K28" s="195" t="str">
        <f t="shared" si="0"/>
        <v/>
      </c>
      <c r="L28" s="195"/>
      <c r="M28" s="26" t="str">
        <f t="shared" si="1"/>
        <v/>
      </c>
      <c r="N28" s="24"/>
      <c r="O28" s="25"/>
      <c r="P28" s="230"/>
      <c r="Q28" s="230"/>
      <c r="R28" s="209" t="str">
        <f t="shared" si="2"/>
        <v/>
      </c>
      <c r="S28" s="209"/>
      <c r="T28" s="201" t="str">
        <f t="shared" si="3"/>
        <v/>
      </c>
      <c r="U28" s="201"/>
    </row>
    <row r="29" spans="2:21" ht="13.5" customHeight="1">
      <c r="B29" s="24">
        <v>21</v>
      </c>
      <c r="C29" s="195" t="str">
        <f t="shared" si="4"/>
        <v/>
      </c>
      <c r="D29" s="195"/>
      <c r="E29" s="24"/>
      <c r="F29" s="25"/>
      <c r="G29" s="24" t="s">
        <v>33</v>
      </c>
      <c r="H29" s="230"/>
      <c r="I29" s="230"/>
      <c r="J29" s="24"/>
      <c r="K29" s="195" t="str">
        <f t="shared" si="0"/>
        <v/>
      </c>
      <c r="L29" s="195"/>
      <c r="M29" s="26" t="str">
        <f t="shared" si="1"/>
        <v/>
      </c>
      <c r="N29" s="24"/>
      <c r="O29" s="25"/>
      <c r="P29" s="230"/>
      <c r="Q29" s="230"/>
      <c r="R29" s="209" t="str">
        <f t="shared" si="2"/>
        <v/>
      </c>
      <c r="S29" s="209"/>
      <c r="T29" s="201" t="str">
        <f t="shared" si="3"/>
        <v/>
      </c>
      <c r="U29" s="201"/>
    </row>
    <row r="30" spans="2:21" ht="13.5" customHeight="1">
      <c r="B30" s="24">
        <v>22</v>
      </c>
      <c r="C30" s="195" t="str">
        <f t="shared" si="4"/>
        <v/>
      </c>
      <c r="D30" s="195"/>
      <c r="E30" s="24"/>
      <c r="F30" s="25"/>
      <c r="G30" s="24" t="s">
        <v>33</v>
      </c>
      <c r="H30" s="230"/>
      <c r="I30" s="230"/>
      <c r="J30" s="24"/>
      <c r="K30" s="195" t="str">
        <f t="shared" si="0"/>
        <v/>
      </c>
      <c r="L30" s="195"/>
      <c r="M30" s="26" t="str">
        <f t="shared" si="1"/>
        <v/>
      </c>
      <c r="N30" s="24"/>
      <c r="O30" s="25"/>
      <c r="P30" s="230"/>
      <c r="Q30" s="230"/>
      <c r="R30" s="209" t="str">
        <f t="shared" si="2"/>
        <v/>
      </c>
      <c r="S30" s="209"/>
      <c r="T30" s="201" t="str">
        <f t="shared" si="3"/>
        <v/>
      </c>
      <c r="U30" s="201"/>
    </row>
    <row r="31" spans="2:21" ht="13.5" customHeight="1">
      <c r="B31" s="24">
        <v>23</v>
      </c>
      <c r="C31" s="195" t="str">
        <f t="shared" si="4"/>
        <v/>
      </c>
      <c r="D31" s="195"/>
      <c r="E31" s="24"/>
      <c r="F31" s="25"/>
      <c r="G31" s="24" t="s">
        <v>33</v>
      </c>
      <c r="H31" s="230"/>
      <c r="I31" s="230"/>
      <c r="J31" s="24"/>
      <c r="K31" s="195" t="str">
        <f t="shared" si="0"/>
        <v/>
      </c>
      <c r="L31" s="195"/>
      <c r="M31" s="26" t="str">
        <f t="shared" si="1"/>
        <v/>
      </c>
      <c r="N31" s="24"/>
      <c r="O31" s="25"/>
      <c r="P31" s="230"/>
      <c r="Q31" s="230"/>
      <c r="R31" s="209" t="str">
        <f t="shared" si="2"/>
        <v/>
      </c>
      <c r="S31" s="209"/>
      <c r="T31" s="201" t="str">
        <f t="shared" si="3"/>
        <v/>
      </c>
      <c r="U31" s="201"/>
    </row>
    <row r="32" spans="2:21" ht="13.5" customHeight="1">
      <c r="B32" s="24">
        <v>24</v>
      </c>
      <c r="C32" s="195" t="str">
        <f t="shared" si="4"/>
        <v/>
      </c>
      <c r="D32" s="195"/>
      <c r="E32" s="24"/>
      <c r="F32" s="25"/>
      <c r="G32" s="24" t="s">
        <v>33</v>
      </c>
      <c r="H32" s="230"/>
      <c r="I32" s="230"/>
      <c r="J32" s="24"/>
      <c r="K32" s="195" t="str">
        <f t="shared" si="0"/>
        <v/>
      </c>
      <c r="L32" s="195"/>
      <c r="M32" s="26" t="str">
        <f t="shared" si="1"/>
        <v/>
      </c>
      <c r="N32" s="24"/>
      <c r="O32" s="25"/>
      <c r="P32" s="230"/>
      <c r="Q32" s="230"/>
      <c r="R32" s="209" t="str">
        <f t="shared" si="2"/>
        <v/>
      </c>
      <c r="S32" s="209"/>
      <c r="T32" s="201" t="str">
        <f t="shared" si="3"/>
        <v/>
      </c>
      <c r="U32" s="201"/>
    </row>
    <row r="33" spans="2:21" ht="13.5" customHeight="1">
      <c r="B33" s="24">
        <v>25</v>
      </c>
      <c r="C33" s="195" t="str">
        <f t="shared" si="4"/>
        <v/>
      </c>
      <c r="D33" s="195"/>
      <c r="E33" s="24"/>
      <c r="F33" s="25"/>
      <c r="G33" s="24" t="s">
        <v>34</v>
      </c>
      <c r="H33" s="230"/>
      <c r="I33" s="230"/>
      <c r="J33" s="24"/>
      <c r="K33" s="195" t="str">
        <f t="shared" si="0"/>
        <v/>
      </c>
      <c r="L33" s="195"/>
      <c r="M33" s="26" t="str">
        <f t="shared" si="1"/>
        <v/>
      </c>
      <c r="N33" s="24"/>
      <c r="O33" s="25"/>
      <c r="P33" s="230"/>
      <c r="Q33" s="230"/>
      <c r="R33" s="209" t="str">
        <f t="shared" si="2"/>
        <v/>
      </c>
      <c r="S33" s="209"/>
      <c r="T33" s="201" t="str">
        <f t="shared" si="3"/>
        <v/>
      </c>
      <c r="U33" s="201"/>
    </row>
    <row r="34" spans="2:21" ht="13.5" customHeight="1">
      <c r="B34" s="24">
        <v>26</v>
      </c>
      <c r="C34" s="195" t="str">
        <f t="shared" si="4"/>
        <v/>
      </c>
      <c r="D34" s="195"/>
      <c r="E34" s="24"/>
      <c r="F34" s="25"/>
      <c r="G34" s="24" t="s">
        <v>33</v>
      </c>
      <c r="H34" s="230"/>
      <c r="I34" s="230"/>
      <c r="J34" s="24"/>
      <c r="K34" s="195" t="str">
        <f t="shared" si="0"/>
        <v/>
      </c>
      <c r="L34" s="195"/>
      <c r="M34" s="26" t="str">
        <f t="shared" si="1"/>
        <v/>
      </c>
      <c r="N34" s="24"/>
      <c r="O34" s="25"/>
      <c r="P34" s="230"/>
      <c r="Q34" s="230"/>
      <c r="R34" s="209" t="str">
        <f t="shared" si="2"/>
        <v/>
      </c>
      <c r="S34" s="209"/>
      <c r="T34" s="201" t="str">
        <f t="shared" si="3"/>
        <v/>
      </c>
      <c r="U34" s="201"/>
    </row>
    <row r="35" spans="2:21" ht="13.5" customHeight="1">
      <c r="B35" s="24">
        <v>27</v>
      </c>
      <c r="C35" s="195" t="str">
        <f t="shared" si="4"/>
        <v/>
      </c>
      <c r="D35" s="195"/>
      <c r="E35" s="24"/>
      <c r="F35" s="25"/>
      <c r="G35" s="24" t="s">
        <v>33</v>
      </c>
      <c r="H35" s="230"/>
      <c r="I35" s="230"/>
      <c r="J35" s="24"/>
      <c r="K35" s="195" t="str">
        <f t="shared" si="0"/>
        <v/>
      </c>
      <c r="L35" s="195"/>
      <c r="M35" s="26" t="str">
        <f t="shared" si="1"/>
        <v/>
      </c>
      <c r="N35" s="24"/>
      <c r="O35" s="25"/>
      <c r="P35" s="230"/>
      <c r="Q35" s="230"/>
      <c r="R35" s="209" t="str">
        <f t="shared" si="2"/>
        <v/>
      </c>
      <c r="S35" s="209"/>
      <c r="T35" s="201" t="str">
        <f t="shared" si="3"/>
        <v/>
      </c>
      <c r="U35" s="201"/>
    </row>
    <row r="36" spans="2:21" ht="13.5" customHeight="1">
      <c r="B36" s="24">
        <v>28</v>
      </c>
      <c r="C36" s="195" t="str">
        <f t="shared" si="4"/>
        <v/>
      </c>
      <c r="D36" s="195"/>
      <c r="E36" s="24"/>
      <c r="F36" s="25"/>
      <c r="G36" s="24" t="s">
        <v>33</v>
      </c>
      <c r="H36" s="230"/>
      <c r="I36" s="230"/>
      <c r="J36" s="24"/>
      <c r="K36" s="195" t="str">
        <f t="shared" si="0"/>
        <v/>
      </c>
      <c r="L36" s="195"/>
      <c r="M36" s="26" t="str">
        <f t="shared" si="1"/>
        <v/>
      </c>
      <c r="N36" s="24"/>
      <c r="O36" s="25"/>
      <c r="P36" s="230"/>
      <c r="Q36" s="230"/>
      <c r="R36" s="209" t="str">
        <f t="shared" si="2"/>
        <v/>
      </c>
      <c r="S36" s="209"/>
      <c r="T36" s="201" t="str">
        <f t="shared" si="3"/>
        <v/>
      </c>
      <c r="U36" s="201"/>
    </row>
    <row r="37" spans="2:21" ht="13.5" customHeight="1">
      <c r="B37" s="24">
        <v>29</v>
      </c>
      <c r="C37" s="195" t="str">
        <f t="shared" si="4"/>
        <v/>
      </c>
      <c r="D37" s="195"/>
      <c r="E37" s="24"/>
      <c r="F37" s="25"/>
      <c r="G37" s="24" t="s">
        <v>33</v>
      </c>
      <c r="H37" s="230"/>
      <c r="I37" s="230"/>
      <c r="J37" s="24"/>
      <c r="K37" s="195" t="str">
        <f t="shared" si="0"/>
        <v/>
      </c>
      <c r="L37" s="195"/>
      <c r="M37" s="26" t="str">
        <f t="shared" si="1"/>
        <v/>
      </c>
      <c r="N37" s="24"/>
      <c r="O37" s="25"/>
      <c r="P37" s="230"/>
      <c r="Q37" s="230"/>
      <c r="R37" s="209" t="str">
        <f t="shared" si="2"/>
        <v/>
      </c>
      <c r="S37" s="209"/>
      <c r="T37" s="201" t="str">
        <f t="shared" si="3"/>
        <v/>
      </c>
      <c r="U37" s="201"/>
    </row>
    <row r="38" spans="2:21" ht="13.5" customHeight="1">
      <c r="B38" s="24">
        <v>30</v>
      </c>
      <c r="C38" s="195" t="str">
        <f t="shared" si="4"/>
        <v/>
      </c>
      <c r="D38" s="195"/>
      <c r="E38" s="24"/>
      <c r="F38" s="25"/>
      <c r="G38" s="24" t="s">
        <v>34</v>
      </c>
      <c r="H38" s="230"/>
      <c r="I38" s="230"/>
      <c r="J38" s="24"/>
      <c r="K38" s="195" t="str">
        <f t="shared" si="0"/>
        <v/>
      </c>
      <c r="L38" s="195"/>
      <c r="M38" s="26" t="str">
        <f t="shared" si="1"/>
        <v/>
      </c>
      <c r="N38" s="24"/>
      <c r="O38" s="25"/>
      <c r="P38" s="230"/>
      <c r="Q38" s="230"/>
      <c r="R38" s="209" t="str">
        <f t="shared" si="2"/>
        <v/>
      </c>
      <c r="S38" s="209"/>
      <c r="T38" s="201" t="str">
        <f t="shared" si="3"/>
        <v/>
      </c>
      <c r="U38" s="201"/>
    </row>
    <row r="39" spans="2:21" ht="13.5" customHeight="1">
      <c r="B39" s="24">
        <v>31</v>
      </c>
      <c r="C39" s="195" t="str">
        <f t="shared" si="4"/>
        <v/>
      </c>
      <c r="D39" s="195"/>
      <c r="E39" s="24"/>
      <c r="F39" s="25"/>
      <c r="G39" s="24" t="s">
        <v>34</v>
      </c>
      <c r="H39" s="230"/>
      <c r="I39" s="230"/>
      <c r="J39" s="24"/>
      <c r="K39" s="195" t="str">
        <f t="shared" si="0"/>
        <v/>
      </c>
      <c r="L39" s="195"/>
      <c r="M39" s="26" t="str">
        <f t="shared" si="1"/>
        <v/>
      </c>
      <c r="N39" s="24"/>
      <c r="O39" s="25"/>
      <c r="P39" s="230"/>
      <c r="Q39" s="230"/>
      <c r="R39" s="209" t="str">
        <f t="shared" si="2"/>
        <v/>
      </c>
      <c r="S39" s="209"/>
      <c r="T39" s="201" t="str">
        <f t="shared" si="3"/>
        <v/>
      </c>
      <c r="U39" s="201"/>
    </row>
    <row r="40" spans="2:21" ht="13.5" customHeight="1">
      <c r="B40" s="24">
        <v>32</v>
      </c>
      <c r="C40" s="195" t="str">
        <f t="shared" si="4"/>
        <v/>
      </c>
      <c r="D40" s="195"/>
      <c r="E40" s="24"/>
      <c r="F40" s="25"/>
      <c r="G40" s="24" t="s">
        <v>34</v>
      </c>
      <c r="H40" s="230"/>
      <c r="I40" s="230"/>
      <c r="J40" s="24"/>
      <c r="K40" s="195" t="str">
        <f t="shared" si="0"/>
        <v/>
      </c>
      <c r="L40" s="195"/>
      <c r="M40" s="26" t="str">
        <f t="shared" si="1"/>
        <v/>
      </c>
      <c r="N40" s="24"/>
      <c r="O40" s="25"/>
      <c r="P40" s="230"/>
      <c r="Q40" s="230"/>
      <c r="R40" s="209" t="str">
        <f t="shared" si="2"/>
        <v/>
      </c>
      <c r="S40" s="209"/>
      <c r="T40" s="201" t="str">
        <f t="shared" si="3"/>
        <v/>
      </c>
      <c r="U40" s="201"/>
    </row>
    <row r="41" spans="2:21" ht="13.5" customHeight="1">
      <c r="B41" s="24">
        <v>33</v>
      </c>
      <c r="C41" s="195" t="str">
        <f t="shared" si="4"/>
        <v/>
      </c>
      <c r="D41" s="195"/>
      <c r="E41" s="24"/>
      <c r="F41" s="25"/>
      <c r="G41" s="24" t="s">
        <v>33</v>
      </c>
      <c r="H41" s="230"/>
      <c r="I41" s="230"/>
      <c r="J41" s="24"/>
      <c r="K41" s="195" t="str">
        <f t="shared" si="0"/>
        <v/>
      </c>
      <c r="L41" s="195"/>
      <c r="M41" s="26" t="str">
        <f t="shared" si="1"/>
        <v/>
      </c>
      <c r="N41" s="24"/>
      <c r="O41" s="25"/>
      <c r="P41" s="230"/>
      <c r="Q41" s="230"/>
      <c r="R41" s="209" t="str">
        <f t="shared" si="2"/>
        <v/>
      </c>
      <c r="S41" s="209"/>
      <c r="T41" s="201" t="str">
        <f t="shared" si="3"/>
        <v/>
      </c>
      <c r="U41" s="201"/>
    </row>
    <row r="42" spans="2:21" ht="13.5" customHeight="1">
      <c r="B42" s="24">
        <v>34</v>
      </c>
      <c r="C42" s="195" t="str">
        <f t="shared" si="4"/>
        <v/>
      </c>
      <c r="D42" s="195"/>
      <c r="E42" s="24"/>
      <c r="F42" s="25"/>
      <c r="G42" s="24" t="s">
        <v>34</v>
      </c>
      <c r="H42" s="230"/>
      <c r="I42" s="230"/>
      <c r="J42" s="24"/>
      <c r="K42" s="195" t="str">
        <f t="shared" si="0"/>
        <v/>
      </c>
      <c r="L42" s="195"/>
      <c r="M42" s="26" t="str">
        <f t="shared" si="1"/>
        <v/>
      </c>
      <c r="N42" s="24"/>
      <c r="O42" s="25"/>
      <c r="P42" s="230"/>
      <c r="Q42" s="230"/>
      <c r="R42" s="209" t="str">
        <f t="shared" si="2"/>
        <v/>
      </c>
      <c r="S42" s="209"/>
      <c r="T42" s="201" t="str">
        <f t="shared" si="3"/>
        <v/>
      </c>
      <c r="U42" s="201"/>
    </row>
    <row r="43" spans="2:21" ht="13.5" customHeight="1">
      <c r="B43" s="24">
        <v>35</v>
      </c>
      <c r="C43" s="195" t="str">
        <f t="shared" si="4"/>
        <v/>
      </c>
      <c r="D43" s="195"/>
      <c r="E43" s="24"/>
      <c r="F43" s="25"/>
      <c r="G43" s="24" t="s">
        <v>33</v>
      </c>
      <c r="H43" s="230"/>
      <c r="I43" s="230"/>
      <c r="J43" s="24"/>
      <c r="K43" s="195" t="str">
        <f t="shared" si="0"/>
        <v/>
      </c>
      <c r="L43" s="195"/>
      <c r="M43" s="26" t="str">
        <f t="shared" si="1"/>
        <v/>
      </c>
      <c r="N43" s="24"/>
      <c r="O43" s="25"/>
      <c r="P43" s="230"/>
      <c r="Q43" s="230"/>
      <c r="R43" s="209" t="str">
        <f t="shared" si="2"/>
        <v/>
      </c>
      <c r="S43" s="209"/>
      <c r="T43" s="201" t="str">
        <f t="shared" si="3"/>
        <v/>
      </c>
      <c r="U43" s="201"/>
    </row>
    <row r="44" spans="2:21" ht="13.5" customHeight="1">
      <c r="B44" s="24">
        <v>36</v>
      </c>
      <c r="C44" s="195" t="str">
        <f t="shared" si="4"/>
        <v/>
      </c>
      <c r="D44" s="195"/>
      <c r="E44" s="24"/>
      <c r="F44" s="25"/>
      <c r="G44" s="24" t="s">
        <v>34</v>
      </c>
      <c r="H44" s="230"/>
      <c r="I44" s="230"/>
      <c r="J44" s="24"/>
      <c r="K44" s="195" t="str">
        <f t="shared" si="0"/>
        <v/>
      </c>
      <c r="L44" s="195"/>
      <c r="M44" s="26" t="str">
        <f t="shared" si="1"/>
        <v/>
      </c>
      <c r="N44" s="24"/>
      <c r="O44" s="25"/>
      <c r="P44" s="230"/>
      <c r="Q44" s="230"/>
      <c r="R44" s="209" t="str">
        <f t="shared" si="2"/>
        <v/>
      </c>
      <c r="S44" s="209"/>
      <c r="T44" s="201" t="str">
        <f t="shared" si="3"/>
        <v/>
      </c>
      <c r="U44" s="201"/>
    </row>
    <row r="45" spans="2:21" ht="13.5" customHeight="1">
      <c r="B45" s="24">
        <v>37</v>
      </c>
      <c r="C45" s="195" t="str">
        <f t="shared" si="4"/>
        <v/>
      </c>
      <c r="D45" s="195"/>
      <c r="E45" s="24"/>
      <c r="F45" s="25"/>
      <c r="G45" s="24" t="s">
        <v>33</v>
      </c>
      <c r="H45" s="230"/>
      <c r="I45" s="230"/>
      <c r="J45" s="24"/>
      <c r="K45" s="195" t="str">
        <f t="shared" si="0"/>
        <v/>
      </c>
      <c r="L45" s="195"/>
      <c r="M45" s="26" t="str">
        <f t="shared" si="1"/>
        <v/>
      </c>
      <c r="N45" s="24"/>
      <c r="O45" s="25"/>
      <c r="P45" s="230"/>
      <c r="Q45" s="230"/>
      <c r="R45" s="209" t="str">
        <f t="shared" si="2"/>
        <v/>
      </c>
      <c r="S45" s="209"/>
      <c r="T45" s="201" t="str">
        <f t="shared" si="3"/>
        <v/>
      </c>
      <c r="U45" s="201"/>
    </row>
    <row r="46" spans="2:21" ht="13.5" customHeight="1">
      <c r="B46" s="24">
        <v>38</v>
      </c>
      <c r="C46" s="195" t="str">
        <f t="shared" si="4"/>
        <v/>
      </c>
      <c r="D46" s="195"/>
      <c r="E46" s="24"/>
      <c r="F46" s="25"/>
      <c r="G46" s="24" t="s">
        <v>34</v>
      </c>
      <c r="H46" s="230"/>
      <c r="I46" s="230"/>
      <c r="J46" s="24"/>
      <c r="K46" s="195" t="str">
        <f t="shared" si="0"/>
        <v/>
      </c>
      <c r="L46" s="195"/>
      <c r="M46" s="26" t="str">
        <f t="shared" si="1"/>
        <v/>
      </c>
      <c r="N46" s="24"/>
      <c r="O46" s="25"/>
      <c r="P46" s="230"/>
      <c r="Q46" s="230"/>
      <c r="R46" s="209" t="str">
        <f t="shared" si="2"/>
        <v/>
      </c>
      <c r="S46" s="209"/>
      <c r="T46" s="201" t="str">
        <f t="shared" si="3"/>
        <v/>
      </c>
      <c r="U46" s="201"/>
    </row>
    <row r="47" spans="2:21" ht="13.5" customHeight="1">
      <c r="B47" s="24">
        <v>39</v>
      </c>
      <c r="C47" s="195" t="str">
        <f t="shared" si="4"/>
        <v/>
      </c>
      <c r="D47" s="195"/>
      <c r="E47" s="24"/>
      <c r="F47" s="25"/>
      <c r="G47" s="24" t="s">
        <v>34</v>
      </c>
      <c r="H47" s="230"/>
      <c r="I47" s="230"/>
      <c r="J47" s="24"/>
      <c r="K47" s="195" t="str">
        <f t="shared" si="0"/>
        <v/>
      </c>
      <c r="L47" s="195"/>
      <c r="M47" s="26" t="str">
        <f t="shared" si="1"/>
        <v/>
      </c>
      <c r="N47" s="24"/>
      <c r="O47" s="25"/>
      <c r="P47" s="230"/>
      <c r="Q47" s="230"/>
      <c r="R47" s="209" t="str">
        <f t="shared" si="2"/>
        <v/>
      </c>
      <c r="S47" s="209"/>
      <c r="T47" s="201" t="str">
        <f t="shared" si="3"/>
        <v/>
      </c>
      <c r="U47" s="201"/>
    </row>
    <row r="48" spans="2:21" ht="13.5" customHeight="1">
      <c r="B48" s="24">
        <v>40</v>
      </c>
      <c r="C48" s="195" t="str">
        <f t="shared" si="4"/>
        <v/>
      </c>
      <c r="D48" s="195"/>
      <c r="E48" s="24"/>
      <c r="F48" s="25"/>
      <c r="G48" s="24" t="s">
        <v>33</v>
      </c>
      <c r="H48" s="230"/>
      <c r="I48" s="230"/>
      <c r="J48" s="24"/>
      <c r="K48" s="195" t="str">
        <f t="shared" si="0"/>
        <v/>
      </c>
      <c r="L48" s="195"/>
      <c r="M48" s="26" t="str">
        <f t="shared" si="1"/>
        <v/>
      </c>
      <c r="N48" s="24"/>
      <c r="O48" s="25"/>
      <c r="P48" s="230"/>
      <c r="Q48" s="230"/>
      <c r="R48" s="209" t="str">
        <f t="shared" si="2"/>
        <v/>
      </c>
      <c r="S48" s="209"/>
      <c r="T48" s="201" t="str">
        <f t="shared" si="3"/>
        <v/>
      </c>
      <c r="U48" s="201"/>
    </row>
    <row r="49" spans="2:21" ht="13.5" customHeight="1">
      <c r="B49" s="24">
        <v>41</v>
      </c>
      <c r="C49" s="195" t="str">
        <f t="shared" si="4"/>
        <v/>
      </c>
      <c r="D49" s="195"/>
      <c r="E49" s="24"/>
      <c r="F49" s="25"/>
      <c r="G49" s="24" t="s">
        <v>34</v>
      </c>
      <c r="H49" s="230"/>
      <c r="I49" s="230"/>
      <c r="J49" s="24"/>
      <c r="K49" s="195" t="str">
        <f t="shared" si="0"/>
        <v/>
      </c>
      <c r="L49" s="195"/>
      <c r="M49" s="26" t="str">
        <f t="shared" si="1"/>
        <v/>
      </c>
      <c r="N49" s="24"/>
      <c r="O49" s="25"/>
      <c r="P49" s="230"/>
      <c r="Q49" s="230"/>
      <c r="R49" s="209" t="str">
        <f t="shared" si="2"/>
        <v/>
      </c>
      <c r="S49" s="209"/>
      <c r="T49" s="201" t="str">
        <f t="shared" si="3"/>
        <v/>
      </c>
      <c r="U49" s="201"/>
    </row>
    <row r="50" spans="2:21" ht="13.5" customHeight="1">
      <c r="B50" s="24">
        <v>42</v>
      </c>
      <c r="C50" s="195" t="str">
        <f t="shared" si="4"/>
        <v/>
      </c>
      <c r="D50" s="195"/>
      <c r="E50" s="24"/>
      <c r="F50" s="25"/>
      <c r="G50" s="24" t="s">
        <v>34</v>
      </c>
      <c r="H50" s="230"/>
      <c r="I50" s="230"/>
      <c r="J50" s="24"/>
      <c r="K50" s="195" t="str">
        <f t="shared" si="0"/>
        <v/>
      </c>
      <c r="L50" s="195"/>
      <c r="M50" s="26" t="str">
        <f t="shared" si="1"/>
        <v/>
      </c>
      <c r="N50" s="24"/>
      <c r="O50" s="25"/>
      <c r="P50" s="230"/>
      <c r="Q50" s="230"/>
      <c r="R50" s="209" t="str">
        <f t="shared" si="2"/>
        <v/>
      </c>
      <c r="S50" s="209"/>
      <c r="T50" s="201" t="str">
        <f t="shared" si="3"/>
        <v/>
      </c>
      <c r="U50" s="201"/>
    </row>
    <row r="51" spans="2:21" ht="13.5" customHeight="1">
      <c r="B51" s="24">
        <v>43</v>
      </c>
      <c r="C51" s="195" t="str">
        <f t="shared" si="4"/>
        <v/>
      </c>
      <c r="D51" s="195"/>
      <c r="E51" s="24"/>
      <c r="F51" s="25"/>
      <c r="G51" s="24" t="s">
        <v>33</v>
      </c>
      <c r="H51" s="230"/>
      <c r="I51" s="230"/>
      <c r="J51" s="24"/>
      <c r="K51" s="195" t="str">
        <f t="shared" si="0"/>
        <v/>
      </c>
      <c r="L51" s="195"/>
      <c r="M51" s="26" t="str">
        <f t="shared" si="1"/>
        <v/>
      </c>
      <c r="N51" s="24"/>
      <c r="O51" s="25"/>
      <c r="P51" s="230"/>
      <c r="Q51" s="230"/>
      <c r="R51" s="209" t="str">
        <f t="shared" si="2"/>
        <v/>
      </c>
      <c r="S51" s="209"/>
      <c r="T51" s="201" t="str">
        <f t="shared" si="3"/>
        <v/>
      </c>
      <c r="U51" s="201"/>
    </row>
    <row r="52" spans="2:21" ht="13.5" customHeight="1">
      <c r="B52" s="24">
        <v>44</v>
      </c>
      <c r="C52" s="195" t="str">
        <f t="shared" si="4"/>
        <v/>
      </c>
      <c r="D52" s="195"/>
      <c r="E52" s="24"/>
      <c r="F52" s="25"/>
      <c r="G52" s="24" t="s">
        <v>33</v>
      </c>
      <c r="H52" s="230"/>
      <c r="I52" s="230"/>
      <c r="J52" s="24"/>
      <c r="K52" s="195" t="str">
        <f t="shared" si="0"/>
        <v/>
      </c>
      <c r="L52" s="195"/>
      <c r="M52" s="26" t="str">
        <f t="shared" si="1"/>
        <v/>
      </c>
      <c r="N52" s="24"/>
      <c r="O52" s="25"/>
      <c r="P52" s="230"/>
      <c r="Q52" s="230"/>
      <c r="R52" s="209" t="str">
        <f t="shared" si="2"/>
        <v/>
      </c>
      <c r="S52" s="209"/>
      <c r="T52" s="201"/>
      <c r="U52" s="201"/>
    </row>
    <row r="53" spans="2:21" ht="13.5" customHeight="1">
      <c r="B53" s="24">
        <v>45</v>
      </c>
      <c r="C53" s="195" t="str">
        <f t="shared" si="4"/>
        <v/>
      </c>
      <c r="D53" s="195"/>
      <c r="E53" s="24"/>
      <c r="F53" s="25"/>
      <c r="G53" s="24" t="s">
        <v>34</v>
      </c>
      <c r="H53" s="230"/>
      <c r="I53" s="230"/>
      <c r="J53" s="24"/>
      <c r="K53" s="195" t="str">
        <f t="shared" si="0"/>
        <v/>
      </c>
      <c r="L53" s="195"/>
      <c r="M53" s="26" t="str">
        <f t="shared" si="1"/>
        <v/>
      </c>
      <c r="N53" s="24"/>
      <c r="O53" s="25"/>
      <c r="P53" s="230"/>
      <c r="Q53" s="230"/>
      <c r="R53" s="209" t="str">
        <f t="shared" si="2"/>
        <v/>
      </c>
      <c r="S53" s="209"/>
      <c r="T53" s="201"/>
      <c r="U53" s="201"/>
    </row>
    <row r="54" spans="2:21" ht="13.5" customHeight="1">
      <c r="B54" s="24">
        <v>46</v>
      </c>
      <c r="C54" s="195" t="str">
        <f t="shared" si="4"/>
        <v/>
      </c>
      <c r="D54" s="195"/>
      <c r="E54" s="24"/>
      <c r="F54" s="25"/>
      <c r="G54" s="24" t="s">
        <v>34</v>
      </c>
      <c r="H54" s="230"/>
      <c r="I54" s="230"/>
      <c r="J54" s="24"/>
      <c r="K54" s="195" t="str">
        <f t="shared" si="0"/>
        <v/>
      </c>
      <c r="L54" s="195"/>
      <c r="M54" s="26" t="str">
        <f t="shared" si="1"/>
        <v/>
      </c>
      <c r="N54" s="24"/>
      <c r="O54" s="25"/>
      <c r="P54" s="230"/>
      <c r="Q54" s="230"/>
      <c r="R54" s="209" t="str">
        <f t="shared" si="2"/>
        <v/>
      </c>
      <c r="S54" s="209"/>
      <c r="T54" s="201"/>
      <c r="U54" s="201"/>
    </row>
    <row r="55" spans="2:21" ht="13.5" customHeight="1">
      <c r="B55" s="24">
        <v>47</v>
      </c>
      <c r="C55" s="195" t="str">
        <f t="shared" si="4"/>
        <v/>
      </c>
      <c r="D55" s="195"/>
      <c r="E55" s="24"/>
      <c r="F55" s="25"/>
      <c r="G55" s="24" t="s">
        <v>33</v>
      </c>
      <c r="H55" s="230"/>
      <c r="I55" s="230"/>
      <c r="J55" s="24"/>
      <c r="K55" s="195" t="str">
        <f t="shared" si="0"/>
        <v/>
      </c>
      <c r="L55" s="195"/>
      <c r="M55" s="26" t="str">
        <f t="shared" si="1"/>
        <v/>
      </c>
      <c r="N55" s="24"/>
      <c r="O55" s="25"/>
      <c r="P55" s="230"/>
      <c r="Q55" s="230"/>
      <c r="R55" s="209" t="str">
        <f t="shared" si="2"/>
        <v/>
      </c>
      <c r="S55" s="209"/>
      <c r="T55" s="201"/>
      <c r="U55" s="201"/>
    </row>
    <row r="56" spans="2:21" ht="13.5" customHeight="1">
      <c r="B56" s="24">
        <v>48</v>
      </c>
      <c r="C56" s="195" t="str">
        <f t="shared" si="4"/>
        <v/>
      </c>
      <c r="D56" s="195"/>
      <c r="E56" s="24"/>
      <c r="F56" s="25"/>
      <c r="G56" s="24" t="s">
        <v>33</v>
      </c>
      <c r="H56" s="230"/>
      <c r="I56" s="230"/>
      <c r="J56" s="24"/>
      <c r="K56" s="195" t="str">
        <f t="shared" si="0"/>
        <v/>
      </c>
      <c r="L56" s="195"/>
      <c r="M56" s="26" t="str">
        <f t="shared" si="1"/>
        <v/>
      </c>
      <c r="N56" s="24"/>
      <c r="O56" s="25"/>
      <c r="P56" s="230"/>
      <c r="Q56" s="230"/>
      <c r="R56" s="209" t="str">
        <f t="shared" si="2"/>
        <v/>
      </c>
      <c r="S56" s="209"/>
      <c r="T56" s="201" t="str">
        <f t="shared" ref="T56:T108" si="5">IF(O56="","",IF(R56&lt;0,J56*(-1),IF(G56="買",(P56-H56)*10000,(H56-P56)*10000)))</f>
        <v/>
      </c>
      <c r="U56" s="201"/>
    </row>
    <row r="57" spans="2:21" ht="13.5" customHeight="1">
      <c r="B57" s="24">
        <v>49</v>
      </c>
      <c r="C57" s="195" t="str">
        <f t="shared" si="4"/>
        <v/>
      </c>
      <c r="D57" s="195"/>
      <c r="E57" s="24"/>
      <c r="F57" s="25"/>
      <c r="G57" s="24" t="s">
        <v>33</v>
      </c>
      <c r="H57" s="230"/>
      <c r="I57" s="230"/>
      <c r="J57" s="24"/>
      <c r="K57" s="195" t="str">
        <f t="shared" si="0"/>
        <v/>
      </c>
      <c r="L57" s="195"/>
      <c r="M57" s="26" t="str">
        <f t="shared" si="1"/>
        <v/>
      </c>
      <c r="N57" s="24"/>
      <c r="O57" s="25"/>
      <c r="P57" s="230"/>
      <c r="Q57" s="230"/>
      <c r="R57" s="209" t="str">
        <f t="shared" si="2"/>
        <v/>
      </c>
      <c r="S57" s="209"/>
      <c r="T57" s="201" t="str">
        <f t="shared" si="5"/>
        <v/>
      </c>
      <c r="U57" s="201"/>
    </row>
    <row r="58" spans="2:21" ht="13.5" customHeight="1">
      <c r="B58" s="24">
        <v>50</v>
      </c>
      <c r="C58" s="195" t="str">
        <f t="shared" si="4"/>
        <v/>
      </c>
      <c r="D58" s="195"/>
      <c r="E58" s="24"/>
      <c r="F58" s="25"/>
      <c r="G58" s="24" t="s">
        <v>33</v>
      </c>
      <c r="H58" s="230"/>
      <c r="I58" s="230"/>
      <c r="J58" s="24"/>
      <c r="K58" s="195" t="str">
        <f t="shared" si="0"/>
        <v/>
      </c>
      <c r="L58" s="195"/>
      <c r="M58" s="26" t="str">
        <f t="shared" si="1"/>
        <v/>
      </c>
      <c r="N58" s="24"/>
      <c r="O58" s="25"/>
      <c r="P58" s="230"/>
      <c r="Q58" s="230"/>
      <c r="R58" s="209" t="str">
        <f t="shared" si="2"/>
        <v/>
      </c>
      <c r="S58" s="209"/>
      <c r="T58" s="201" t="str">
        <f t="shared" si="5"/>
        <v/>
      </c>
      <c r="U58" s="201"/>
    </row>
    <row r="59" spans="2:21" ht="13.5" customHeight="1">
      <c r="B59" s="24">
        <v>51</v>
      </c>
      <c r="C59" s="195" t="str">
        <f t="shared" si="4"/>
        <v/>
      </c>
      <c r="D59" s="195"/>
      <c r="E59" s="24"/>
      <c r="F59" s="25"/>
      <c r="G59" s="24" t="s">
        <v>33</v>
      </c>
      <c r="H59" s="230"/>
      <c r="I59" s="230"/>
      <c r="J59" s="24"/>
      <c r="K59" s="195" t="str">
        <f t="shared" si="0"/>
        <v/>
      </c>
      <c r="L59" s="195"/>
      <c r="M59" s="26" t="str">
        <f t="shared" si="1"/>
        <v/>
      </c>
      <c r="N59" s="24"/>
      <c r="O59" s="25"/>
      <c r="P59" s="230"/>
      <c r="Q59" s="230"/>
      <c r="R59" s="209" t="str">
        <f t="shared" si="2"/>
        <v/>
      </c>
      <c r="S59" s="209"/>
      <c r="T59" s="201" t="str">
        <f t="shared" si="5"/>
        <v/>
      </c>
      <c r="U59" s="201"/>
    </row>
    <row r="60" spans="2:21" ht="13.5" customHeight="1">
      <c r="B60" s="24">
        <v>52</v>
      </c>
      <c r="C60" s="195" t="str">
        <f t="shared" si="4"/>
        <v/>
      </c>
      <c r="D60" s="195"/>
      <c r="E60" s="24"/>
      <c r="F60" s="25"/>
      <c r="G60" s="24" t="s">
        <v>33</v>
      </c>
      <c r="H60" s="230"/>
      <c r="I60" s="230"/>
      <c r="J60" s="24"/>
      <c r="K60" s="195" t="str">
        <f t="shared" si="0"/>
        <v/>
      </c>
      <c r="L60" s="195"/>
      <c r="M60" s="26" t="str">
        <f t="shared" si="1"/>
        <v/>
      </c>
      <c r="N60" s="24"/>
      <c r="O60" s="25"/>
      <c r="P60" s="230"/>
      <c r="Q60" s="230"/>
      <c r="R60" s="209" t="str">
        <f t="shared" si="2"/>
        <v/>
      </c>
      <c r="S60" s="209"/>
      <c r="T60" s="201" t="str">
        <f t="shared" si="5"/>
        <v/>
      </c>
      <c r="U60" s="201"/>
    </row>
    <row r="61" spans="2:21" ht="13.5" customHeight="1">
      <c r="B61" s="24">
        <v>53</v>
      </c>
      <c r="C61" s="195" t="str">
        <f t="shared" si="4"/>
        <v/>
      </c>
      <c r="D61" s="195"/>
      <c r="E61" s="24"/>
      <c r="F61" s="25"/>
      <c r="G61" s="24" t="s">
        <v>33</v>
      </c>
      <c r="H61" s="230"/>
      <c r="I61" s="230"/>
      <c r="J61" s="24"/>
      <c r="K61" s="195" t="str">
        <f t="shared" si="0"/>
        <v/>
      </c>
      <c r="L61" s="195"/>
      <c r="M61" s="26" t="str">
        <f t="shared" si="1"/>
        <v/>
      </c>
      <c r="N61" s="24"/>
      <c r="O61" s="25"/>
      <c r="P61" s="230"/>
      <c r="Q61" s="230"/>
      <c r="R61" s="209" t="str">
        <f t="shared" si="2"/>
        <v/>
      </c>
      <c r="S61" s="209"/>
      <c r="T61" s="201" t="str">
        <f t="shared" si="5"/>
        <v/>
      </c>
      <c r="U61" s="201"/>
    </row>
    <row r="62" spans="2:21" ht="13.5" customHeight="1">
      <c r="B62" s="24">
        <v>54</v>
      </c>
      <c r="C62" s="195" t="str">
        <f t="shared" si="4"/>
        <v/>
      </c>
      <c r="D62" s="195"/>
      <c r="E62" s="24"/>
      <c r="F62" s="25"/>
      <c r="G62" s="24" t="s">
        <v>33</v>
      </c>
      <c r="H62" s="230"/>
      <c r="I62" s="230"/>
      <c r="J62" s="24"/>
      <c r="K62" s="195" t="str">
        <f t="shared" si="0"/>
        <v/>
      </c>
      <c r="L62" s="195"/>
      <c r="M62" s="26" t="str">
        <f t="shared" si="1"/>
        <v/>
      </c>
      <c r="N62" s="24"/>
      <c r="O62" s="25"/>
      <c r="P62" s="230"/>
      <c r="Q62" s="230"/>
      <c r="R62" s="209" t="str">
        <f t="shared" si="2"/>
        <v/>
      </c>
      <c r="S62" s="209"/>
      <c r="T62" s="201" t="str">
        <f t="shared" si="5"/>
        <v/>
      </c>
      <c r="U62" s="201"/>
    </row>
    <row r="63" spans="2:21" ht="13.5" customHeight="1">
      <c r="B63" s="24">
        <v>55</v>
      </c>
      <c r="C63" s="195" t="str">
        <f t="shared" si="4"/>
        <v/>
      </c>
      <c r="D63" s="195"/>
      <c r="E63" s="24"/>
      <c r="F63" s="25"/>
      <c r="G63" s="24" t="s">
        <v>34</v>
      </c>
      <c r="H63" s="230"/>
      <c r="I63" s="230"/>
      <c r="J63" s="24"/>
      <c r="K63" s="195" t="str">
        <f t="shared" si="0"/>
        <v/>
      </c>
      <c r="L63" s="195"/>
      <c r="M63" s="26" t="str">
        <f t="shared" si="1"/>
        <v/>
      </c>
      <c r="N63" s="24"/>
      <c r="O63" s="25"/>
      <c r="P63" s="230"/>
      <c r="Q63" s="230"/>
      <c r="R63" s="209" t="str">
        <f t="shared" si="2"/>
        <v/>
      </c>
      <c r="S63" s="209"/>
      <c r="T63" s="201" t="str">
        <f t="shared" si="5"/>
        <v/>
      </c>
      <c r="U63" s="201"/>
    </row>
    <row r="64" spans="2:21" ht="13.5" customHeight="1">
      <c r="B64" s="24">
        <v>56</v>
      </c>
      <c r="C64" s="195" t="str">
        <f t="shared" si="4"/>
        <v/>
      </c>
      <c r="D64" s="195"/>
      <c r="E64" s="24"/>
      <c r="F64" s="25"/>
      <c r="G64" s="24" t="s">
        <v>33</v>
      </c>
      <c r="H64" s="230"/>
      <c r="I64" s="230"/>
      <c r="J64" s="24"/>
      <c r="K64" s="195" t="str">
        <f t="shared" si="0"/>
        <v/>
      </c>
      <c r="L64" s="195"/>
      <c r="M64" s="26" t="str">
        <f t="shared" si="1"/>
        <v/>
      </c>
      <c r="N64" s="24"/>
      <c r="O64" s="25"/>
      <c r="P64" s="230"/>
      <c r="Q64" s="230"/>
      <c r="R64" s="209" t="str">
        <f t="shared" si="2"/>
        <v/>
      </c>
      <c r="S64" s="209"/>
      <c r="T64" s="201" t="str">
        <f t="shared" si="5"/>
        <v/>
      </c>
      <c r="U64" s="201"/>
    </row>
    <row r="65" spans="2:21" ht="13.5" customHeight="1">
      <c r="B65" s="24">
        <v>57</v>
      </c>
      <c r="C65" s="195" t="str">
        <f t="shared" si="4"/>
        <v/>
      </c>
      <c r="D65" s="195"/>
      <c r="E65" s="24"/>
      <c r="F65" s="25"/>
      <c r="G65" s="24" t="s">
        <v>33</v>
      </c>
      <c r="H65" s="230"/>
      <c r="I65" s="230"/>
      <c r="J65" s="24"/>
      <c r="K65" s="195" t="str">
        <f t="shared" si="0"/>
        <v/>
      </c>
      <c r="L65" s="195"/>
      <c r="M65" s="26" t="str">
        <f t="shared" si="1"/>
        <v/>
      </c>
      <c r="N65" s="24"/>
      <c r="O65" s="25"/>
      <c r="P65" s="230"/>
      <c r="Q65" s="230"/>
      <c r="R65" s="209" t="str">
        <f t="shared" si="2"/>
        <v/>
      </c>
      <c r="S65" s="209"/>
      <c r="T65" s="201" t="str">
        <f t="shared" si="5"/>
        <v/>
      </c>
      <c r="U65" s="201"/>
    </row>
    <row r="66" spans="2:21" ht="13.5" customHeight="1">
      <c r="B66" s="24">
        <v>58</v>
      </c>
      <c r="C66" s="195" t="str">
        <f t="shared" si="4"/>
        <v/>
      </c>
      <c r="D66" s="195"/>
      <c r="E66" s="24"/>
      <c r="F66" s="25"/>
      <c r="G66" s="24" t="s">
        <v>33</v>
      </c>
      <c r="H66" s="230"/>
      <c r="I66" s="230"/>
      <c r="J66" s="24"/>
      <c r="K66" s="195" t="str">
        <f t="shared" si="0"/>
        <v/>
      </c>
      <c r="L66" s="195"/>
      <c r="M66" s="26" t="str">
        <f t="shared" si="1"/>
        <v/>
      </c>
      <c r="N66" s="24"/>
      <c r="O66" s="25"/>
      <c r="P66" s="230"/>
      <c r="Q66" s="230"/>
      <c r="R66" s="209" t="str">
        <f t="shared" si="2"/>
        <v/>
      </c>
      <c r="S66" s="209"/>
      <c r="T66" s="201" t="str">
        <f t="shared" si="5"/>
        <v/>
      </c>
      <c r="U66" s="201"/>
    </row>
    <row r="67" spans="2:21" ht="13.5" customHeight="1">
      <c r="B67" s="24">
        <v>59</v>
      </c>
      <c r="C67" s="195" t="str">
        <f t="shared" si="4"/>
        <v/>
      </c>
      <c r="D67" s="195"/>
      <c r="E67" s="24"/>
      <c r="F67" s="25"/>
      <c r="G67" s="24" t="s">
        <v>33</v>
      </c>
      <c r="H67" s="230"/>
      <c r="I67" s="230"/>
      <c r="J67" s="24"/>
      <c r="K67" s="195" t="str">
        <f t="shared" si="0"/>
        <v/>
      </c>
      <c r="L67" s="195"/>
      <c r="M67" s="26" t="str">
        <f t="shared" si="1"/>
        <v/>
      </c>
      <c r="N67" s="24"/>
      <c r="O67" s="25"/>
      <c r="P67" s="230"/>
      <c r="Q67" s="230"/>
      <c r="R67" s="209" t="str">
        <f t="shared" si="2"/>
        <v/>
      </c>
      <c r="S67" s="209"/>
      <c r="T67" s="201" t="str">
        <f t="shared" si="5"/>
        <v/>
      </c>
      <c r="U67" s="201"/>
    </row>
    <row r="68" spans="2:21" ht="13.5" customHeight="1">
      <c r="B68" s="24">
        <v>60</v>
      </c>
      <c r="C68" s="195" t="str">
        <f t="shared" si="4"/>
        <v/>
      </c>
      <c r="D68" s="195"/>
      <c r="E68" s="24"/>
      <c r="F68" s="25"/>
      <c r="G68" s="24" t="s">
        <v>34</v>
      </c>
      <c r="H68" s="230"/>
      <c r="I68" s="230"/>
      <c r="J68" s="24"/>
      <c r="K68" s="195" t="str">
        <f t="shared" si="0"/>
        <v/>
      </c>
      <c r="L68" s="195"/>
      <c r="M68" s="26" t="str">
        <f t="shared" si="1"/>
        <v/>
      </c>
      <c r="N68" s="24"/>
      <c r="O68" s="25"/>
      <c r="P68" s="230"/>
      <c r="Q68" s="230"/>
      <c r="R68" s="209" t="str">
        <f t="shared" si="2"/>
        <v/>
      </c>
      <c r="S68" s="209"/>
      <c r="T68" s="201" t="str">
        <f t="shared" si="5"/>
        <v/>
      </c>
      <c r="U68" s="201"/>
    </row>
    <row r="69" spans="2:21" ht="13.5" customHeight="1">
      <c r="B69" s="24">
        <v>61</v>
      </c>
      <c r="C69" s="195" t="str">
        <f t="shared" si="4"/>
        <v/>
      </c>
      <c r="D69" s="195"/>
      <c r="E69" s="24"/>
      <c r="F69" s="25"/>
      <c r="G69" s="24" t="s">
        <v>34</v>
      </c>
      <c r="H69" s="230"/>
      <c r="I69" s="230"/>
      <c r="J69" s="24"/>
      <c r="K69" s="195" t="str">
        <f t="shared" si="0"/>
        <v/>
      </c>
      <c r="L69" s="195"/>
      <c r="M69" s="26" t="str">
        <f t="shared" si="1"/>
        <v/>
      </c>
      <c r="N69" s="24"/>
      <c r="O69" s="25"/>
      <c r="P69" s="230"/>
      <c r="Q69" s="230"/>
      <c r="R69" s="209" t="str">
        <f t="shared" si="2"/>
        <v/>
      </c>
      <c r="S69" s="209"/>
      <c r="T69" s="201" t="str">
        <f t="shared" si="5"/>
        <v/>
      </c>
      <c r="U69" s="201"/>
    </row>
    <row r="70" spans="2:21" ht="13.5" customHeight="1">
      <c r="B70" s="24">
        <v>62</v>
      </c>
      <c r="C70" s="195" t="str">
        <f t="shared" si="4"/>
        <v/>
      </c>
      <c r="D70" s="195"/>
      <c r="E70" s="24"/>
      <c r="F70" s="25"/>
      <c r="G70" s="24" t="s">
        <v>33</v>
      </c>
      <c r="H70" s="230"/>
      <c r="I70" s="230"/>
      <c r="J70" s="24"/>
      <c r="K70" s="195" t="str">
        <f t="shared" si="0"/>
        <v/>
      </c>
      <c r="L70" s="195"/>
      <c r="M70" s="26" t="str">
        <f t="shared" si="1"/>
        <v/>
      </c>
      <c r="N70" s="24"/>
      <c r="O70" s="25"/>
      <c r="P70" s="230"/>
      <c r="Q70" s="230"/>
      <c r="R70" s="209" t="str">
        <f t="shared" si="2"/>
        <v/>
      </c>
      <c r="S70" s="209"/>
      <c r="T70" s="201" t="str">
        <f t="shared" si="5"/>
        <v/>
      </c>
      <c r="U70" s="201"/>
    </row>
    <row r="71" spans="2:21" ht="13.5" customHeight="1">
      <c r="B71" s="24">
        <v>63</v>
      </c>
      <c r="C71" s="195" t="str">
        <f t="shared" si="4"/>
        <v/>
      </c>
      <c r="D71" s="195"/>
      <c r="E71" s="24"/>
      <c r="F71" s="25"/>
      <c r="G71" s="24" t="s">
        <v>34</v>
      </c>
      <c r="H71" s="230"/>
      <c r="I71" s="230"/>
      <c r="J71" s="24"/>
      <c r="K71" s="195" t="str">
        <f t="shared" si="0"/>
        <v/>
      </c>
      <c r="L71" s="195"/>
      <c r="M71" s="26" t="str">
        <f t="shared" si="1"/>
        <v/>
      </c>
      <c r="N71" s="24"/>
      <c r="O71" s="25"/>
      <c r="P71" s="230"/>
      <c r="Q71" s="230"/>
      <c r="R71" s="209" t="str">
        <f t="shared" si="2"/>
        <v/>
      </c>
      <c r="S71" s="209"/>
      <c r="T71" s="201" t="str">
        <f t="shared" si="5"/>
        <v/>
      </c>
      <c r="U71" s="201"/>
    </row>
    <row r="72" spans="2:21" ht="13.5" customHeight="1">
      <c r="B72" s="24">
        <v>64</v>
      </c>
      <c r="C72" s="195" t="str">
        <f t="shared" si="4"/>
        <v/>
      </c>
      <c r="D72" s="195"/>
      <c r="E72" s="24"/>
      <c r="F72" s="25"/>
      <c r="G72" s="24" t="s">
        <v>33</v>
      </c>
      <c r="H72" s="230"/>
      <c r="I72" s="230"/>
      <c r="J72" s="24"/>
      <c r="K72" s="195" t="str">
        <f t="shared" si="0"/>
        <v/>
      </c>
      <c r="L72" s="195"/>
      <c r="M72" s="26" t="str">
        <f t="shared" si="1"/>
        <v/>
      </c>
      <c r="N72" s="24"/>
      <c r="O72" s="25"/>
      <c r="P72" s="230"/>
      <c r="Q72" s="230"/>
      <c r="R72" s="209" t="str">
        <f t="shared" si="2"/>
        <v/>
      </c>
      <c r="S72" s="209"/>
      <c r="T72" s="201" t="str">
        <f t="shared" si="5"/>
        <v/>
      </c>
      <c r="U72" s="201"/>
    </row>
    <row r="73" spans="2:21" ht="13.5" customHeight="1">
      <c r="B73" s="24">
        <v>65</v>
      </c>
      <c r="C73" s="195" t="str">
        <f t="shared" si="4"/>
        <v/>
      </c>
      <c r="D73" s="195"/>
      <c r="E73" s="24"/>
      <c r="F73" s="25"/>
      <c r="G73" s="24" t="s">
        <v>34</v>
      </c>
      <c r="H73" s="230"/>
      <c r="I73" s="230"/>
      <c r="J73" s="24"/>
      <c r="K73" s="195" t="str">
        <f t="shared" si="0"/>
        <v/>
      </c>
      <c r="L73" s="195"/>
      <c r="M73" s="26" t="str">
        <f t="shared" si="1"/>
        <v/>
      </c>
      <c r="N73" s="24"/>
      <c r="O73" s="25"/>
      <c r="P73" s="230"/>
      <c r="Q73" s="230"/>
      <c r="R73" s="209" t="str">
        <f t="shared" si="2"/>
        <v/>
      </c>
      <c r="S73" s="209"/>
      <c r="T73" s="201" t="str">
        <f t="shared" si="5"/>
        <v/>
      </c>
      <c r="U73" s="201"/>
    </row>
    <row r="74" spans="2:21" ht="13.5" customHeight="1">
      <c r="B74" s="24">
        <v>66</v>
      </c>
      <c r="C74" s="195" t="str">
        <f t="shared" si="4"/>
        <v/>
      </c>
      <c r="D74" s="195"/>
      <c r="E74" s="24"/>
      <c r="F74" s="25"/>
      <c r="G74" s="24" t="s">
        <v>34</v>
      </c>
      <c r="H74" s="230"/>
      <c r="I74" s="230"/>
      <c r="J74" s="24"/>
      <c r="K74" s="195" t="str">
        <f t="shared" si="0"/>
        <v/>
      </c>
      <c r="L74" s="195"/>
      <c r="M74" s="26" t="str">
        <f t="shared" si="1"/>
        <v/>
      </c>
      <c r="N74" s="24"/>
      <c r="O74" s="25"/>
      <c r="P74" s="230"/>
      <c r="Q74" s="230"/>
      <c r="R74" s="209" t="str">
        <f t="shared" si="2"/>
        <v/>
      </c>
      <c r="S74" s="209"/>
      <c r="T74" s="201" t="str">
        <f t="shared" si="5"/>
        <v/>
      </c>
      <c r="U74" s="201"/>
    </row>
    <row r="75" spans="2:21" ht="13.5" customHeight="1">
      <c r="B75" s="24">
        <v>67</v>
      </c>
      <c r="C75" s="195" t="str">
        <f t="shared" si="4"/>
        <v/>
      </c>
      <c r="D75" s="195"/>
      <c r="E75" s="24"/>
      <c r="F75" s="25"/>
      <c r="G75" s="24" t="s">
        <v>33</v>
      </c>
      <c r="H75" s="230"/>
      <c r="I75" s="230"/>
      <c r="J75" s="24"/>
      <c r="K75" s="195" t="str">
        <f t="shared" si="0"/>
        <v/>
      </c>
      <c r="L75" s="195"/>
      <c r="M75" s="26" t="str">
        <f t="shared" si="1"/>
        <v/>
      </c>
      <c r="N75" s="24"/>
      <c r="O75" s="25"/>
      <c r="P75" s="230"/>
      <c r="Q75" s="230"/>
      <c r="R75" s="209" t="str">
        <f t="shared" si="2"/>
        <v/>
      </c>
      <c r="S75" s="209"/>
      <c r="T75" s="201" t="str">
        <f t="shared" si="5"/>
        <v/>
      </c>
      <c r="U75" s="201"/>
    </row>
    <row r="76" spans="2:21" ht="13.5" customHeight="1">
      <c r="B76" s="24">
        <v>68</v>
      </c>
      <c r="C76" s="195" t="str">
        <f t="shared" si="4"/>
        <v/>
      </c>
      <c r="D76" s="195"/>
      <c r="E76" s="24"/>
      <c r="F76" s="25"/>
      <c r="G76" s="24" t="s">
        <v>33</v>
      </c>
      <c r="H76" s="230"/>
      <c r="I76" s="230"/>
      <c r="J76" s="24"/>
      <c r="K76" s="195" t="str">
        <f t="shared" si="0"/>
        <v/>
      </c>
      <c r="L76" s="195"/>
      <c r="M76" s="26" t="str">
        <f t="shared" si="1"/>
        <v/>
      </c>
      <c r="N76" s="24"/>
      <c r="O76" s="25"/>
      <c r="P76" s="230"/>
      <c r="Q76" s="230"/>
      <c r="R76" s="209" t="str">
        <f t="shared" si="2"/>
        <v/>
      </c>
      <c r="S76" s="209"/>
      <c r="T76" s="201" t="str">
        <f t="shared" si="5"/>
        <v/>
      </c>
      <c r="U76" s="201"/>
    </row>
    <row r="77" spans="2:21" ht="13.5" customHeight="1">
      <c r="B77" s="24">
        <v>69</v>
      </c>
      <c r="C77" s="195" t="str">
        <f t="shared" si="4"/>
        <v/>
      </c>
      <c r="D77" s="195"/>
      <c r="E77" s="24"/>
      <c r="F77" s="25"/>
      <c r="G77" s="24" t="s">
        <v>33</v>
      </c>
      <c r="H77" s="230"/>
      <c r="I77" s="230"/>
      <c r="J77" s="24"/>
      <c r="K77" s="195" t="str">
        <f t="shared" si="0"/>
        <v/>
      </c>
      <c r="L77" s="195"/>
      <c r="M77" s="26" t="str">
        <f t="shared" si="1"/>
        <v/>
      </c>
      <c r="N77" s="24"/>
      <c r="O77" s="25"/>
      <c r="P77" s="230"/>
      <c r="Q77" s="230"/>
      <c r="R77" s="209" t="str">
        <f t="shared" si="2"/>
        <v/>
      </c>
      <c r="S77" s="209"/>
      <c r="T77" s="201" t="str">
        <f t="shared" si="5"/>
        <v/>
      </c>
      <c r="U77" s="201"/>
    </row>
    <row r="78" spans="2:21" ht="13.5" customHeight="1">
      <c r="B78" s="24">
        <v>70</v>
      </c>
      <c r="C78" s="195" t="str">
        <f t="shared" si="4"/>
        <v/>
      </c>
      <c r="D78" s="195"/>
      <c r="E78" s="24"/>
      <c r="F78" s="25"/>
      <c r="G78" s="24" t="s">
        <v>34</v>
      </c>
      <c r="H78" s="230"/>
      <c r="I78" s="230"/>
      <c r="J78" s="24"/>
      <c r="K78" s="195" t="str">
        <f t="shared" si="0"/>
        <v/>
      </c>
      <c r="L78" s="195"/>
      <c r="M78" s="26" t="str">
        <f t="shared" si="1"/>
        <v/>
      </c>
      <c r="N78" s="24"/>
      <c r="O78" s="25"/>
      <c r="P78" s="230"/>
      <c r="Q78" s="230"/>
      <c r="R78" s="209" t="str">
        <f t="shared" si="2"/>
        <v/>
      </c>
      <c r="S78" s="209"/>
      <c r="T78" s="201" t="str">
        <f t="shared" si="5"/>
        <v/>
      </c>
      <c r="U78" s="201"/>
    </row>
    <row r="79" spans="2:21" ht="13.5" customHeight="1">
      <c r="B79" s="24">
        <v>71</v>
      </c>
      <c r="C79" s="195" t="str">
        <f t="shared" si="4"/>
        <v/>
      </c>
      <c r="D79" s="195"/>
      <c r="E79" s="24"/>
      <c r="F79" s="25"/>
      <c r="G79" s="24" t="s">
        <v>33</v>
      </c>
      <c r="H79" s="230"/>
      <c r="I79" s="230"/>
      <c r="J79" s="24"/>
      <c r="K79" s="195" t="str">
        <f t="shared" si="0"/>
        <v/>
      </c>
      <c r="L79" s="195"/>
      <c r="M79" s="26" t="str">
        <f t="shared" si="1"/>
        <v/>
      </c>
      <c r="N79" s="24"/>
      <c r="O79" s="25"/>
      <c r="P79" s="230"/>
      <c r="Q79" s="230"/>
      <c r="R79" s="209" t="str">
        <f t="shared" si="2"/>
        <v/>
      </c>
      <c r="S79" s="209"/>
      <c r="T79" s="201" t="str">
        <f t="shared" si="5"/>
        <v/>
      </c>
      <c r="U79" s="201"/>
    </row>
    <row r="80" spans="2:21" ht="13.5" customHeight="1">
      <c r="B80" s="24">
        <v>72</v>
      </c>
      <c r="C80" s="195" t="str">
        <f t="shared" si="4"/>
        <v/>
      </c>
      <c r="D80" s="195"/>
      <c r="E80" s="24"/>
      <c r="F80" s="25"/>
      <c r="G80" s="24" t="s">
        <v>34</v>
      </c>
      <c r="H80" s="230"/>
      <c r="I80" s="230"/>
      <c r="J80" s="24"/>
      <c r="K80" s="195" t="str">
        <f t="shared" si="0"/>
        <v/>
      </c>
      <c r="L80" s="195"/>
      <c r="M80" s="26" t="str">
        <f t="shared" si="1"/>
        <v/>
      </c>
      <c r="N80" s="24"/>
      <c r="O80" s="25"/>
      <c r="P80" s="230"/>
      <c r="Q80" s="230"/>
      <c r="R80" s="209" t="str">
        <f t="shared" si="2"/>
        <v/>
      </c>
      <c r="S80" s="209"/>
      <c r="T80" s="201" t="str">
        <f t="shared" si="5"/>
        <v/>
      </c>
      <c r="U80" s="201"/>
    </row>
    <row r="81" spans="2:21" ht="13.5" customHeight="1">
      <c r="B81" s="24">
        <v>73</v>
      </c>
      <c r="C81" s="195" t="str">
        <f t="shared" si="4"/>
        <v/>
      </c>
      <c r="D81" s="195"/>
      <c r="E81" s="24"/>
      <c r="F81" s="25"/>
      <c r="G81" s="24" t="s">
        <v>33</v>
      </c>
      <c r="H81" s="230"/>
      <c r="I81" s="230"/>
      <c r="J81" s="24"/>
      <c r="K81" s="195" t="str">
        <f t="shared" si="0"/>
        <v/>
      </c>
      <c r="L81" s="195"/>
      <c r="M81" s="26" t="str">
        <f t="shared" si="1"/>
        <v/>
      </c>
      <c r="N81" s="24"/>
      <c r="O81" s="25"/>
      <c r="P81" s="230"/>
      <c r="Q81" s="230"/>
      <c r="R81" s="209" t="str">
        <f t="shared" si="2"/>
        <v/>
      </c>
      <c r="S81" s="209"/>
      <c r="T81" s="201" t="str">
        <f t="shared" si="5"/>
        <v/>
      </c>
      <c r="U81" s="201"/>
    </row>
    <row r="82" spans="2:21" ht="13.5" customHeight="1">
      <c r="B82" s="24">
        <v>74</v>
      </c>
      <c r="C82" s="195" t="str">
        <f t="shared" si="4"/>
        <v/>
      </c>
      <c r="D82" s="195"/>
      <c r="E82" s="24"/>
      <c r="F82" s="25"/>
      <c r="G82" s="24" t="s">
        <v>33</v>
      </c>
      <c r="H82" s="230"/>
      <c r="I82" s="230"/>
      <c r="J82" s="24"/>
      <c r="K82" s="195" t="str">
        <f t="shared" si="0"/>
        <v/>
      </c>
      <c r="L82" s="195"/>
      <c r="M82" s="26" t="str">
        <f t="shared" si="1"/>
        <v/>
      </c>
      <c r="N82" s="24"/>
      <c r="O82" s="25"/>
      <c r="P82" s="230"/>
      <c r="Q82" s="230"/>
      <c r="R82" s="209" t="str">
        <f t="shared" si="2"/>
        <v/>
      </c>
      <c r="S82" s="209"/>
      <c r="T82" s="201" t="str">
        <f t="shared" si="5"/>
        <v/>
      </c>
      <c r="U82" s="201"/>
    </row>
    <row r="83" spans="2:21" ht="13.5" customHeight="1">
      <c r="B83" s="24">
        <v>75</v>
      </c>
      <c r="C83" s="195" t="str">
        <f t="shared" si="4"/>
        <v/>
      </c>
      <c r="D83" s="195"/>
      <c r="E83" s="24"/>
      <c r="F83" s="25"/>
      <c r="G83" s="24" t="s">
        <v>33</v>
      </c>
      <c r="H83" s="230"/>
      <c r="I83" s="230"/>
      <c r="J83" s="24"/>
      <c r="K83" s="195" t="str">
        <f t="shared" si="0"/>
        <v/>
      </c>
      <c r="L83" s="195"/>
      <c r="M83" s="26" t="str">
        <f t="shared" si="1"/>
        <v/>
      </c>
      <c r="N83" s="24"/>
      <c r="O83" s="25"/>
      <c r="P83" s="230"/>
      <c r="Q83" s="230"/>
      <c r="R83" s="209" t="str">
        <f t="shared" si="2"/>
        <v/>
      </c>
      <c r="S83" s="209"/>
      <c r="T83" s="201" t="str">
        <f t="shared" si="5"/>
        <v/>
      </c>
      <c r="U83" s="201"/>
    </row>
    <row r="84" spans="2:21" ht="13.5" customHeight="1">
      <c r="B84" s="24">
        <v>76</v>
      </c>
      <c r="C84" s="195" t="str">
        <f t="shared" si="4"/>
        <v/>
      </c>
      <c r="D84" s="195"/>
      <c r="E84" s="24"/>
      <c r="F84" s="25"/>
      <c r="G84" s="24" t="s">
        <v>33</v>
      </c>
      <c r="H84" s="230"/>
      <c r="I84" s="230"/>
      <c r="J84" s="24"/>
      <c r="K84" s="195" t="str">
        <f t="shared" si="0"/>
        <v/>
      </c>
      <c r="L84" s="195"/>
      <c r="M84" s="26" t="str">
        <f t="shared" si="1"/>
        <v/>
      </c>
      <c r="N84" s="24"/>
      <c r="O84" s="25"/>
      <c r="P84" s="230"/>
      <c r="Q84" s="230"/>
      <c r="R84" s="209" t="str">
        <f t="shared" si="2"/>
        <v/>
      </c>
      <c r="S84" s="209"/>
      <c r="T84" s="201" t="str">
        <f t="shared" si="5"/>
        <v/>
      </c>
      <c r="U84" s="201"/>
    </row>
    <row r="85" spans="2:21" ht="13.5" customHeight="1">
      <c r="B85" s="24">
        <v>77</v>
      </c>
      <c r="C85" s="195" t="str">
        <f t="shared" si="4"/>
        <v/>
      </c>
      <c r="D85" s="195"/>
      <c r="E85" s="24"/>
      <c r="F85" s="25"/>
      <c r="G85" s="24" t="s">
        <v>34</v>
      </c>
      <c r="H85" s="230"/>
      <c r="I85" s="230"/>
      <c r="J85" s="24"/>
      <c r="K85" s="195" t="str">
        <f t="shared" si="0"/>
        <v/>
      </c>
      <c r="L85" s="195"/>
      <c r="M85" s="26" t="str">
        <f t="shared" si="1"/>
        <v/>
      </c>
      <c r="N85" s="24"/>
      <c r="O85" s="25"/>
      <c r="P85" s="230"/>
      <c r="Q85" s="230"/>
      <c r="R85" s="209" t="str">
        <f t="shared" si="2"/>
        <v/>
      </c>
      <c r="S85" s="209"/>
      <c r="T85" s="201" t="str">
        <f t="shared" si="5"/>
        <v/>
      </c>
      <c r="U85" s="201"/>
    </row>
    <row r="86" spans="2:21" ht="13.5" customHeight="1">
      <c r="B86" s="24">
        <v>78</v>
      </c>
      <c r="C86" s="195" t="str">
        <f t="shared" si="4"/>
        <v/>
      </c>
      <c r="D86" s="195"/>
      <c r="E86" s="24"/>
      <c r="F86" s="25"/>
      <c r="G86" s="24" t="s">
        <v>33</v>
      </c>
      <c r="H86" s="230"/>
      <c r="I86" s="230"/>
      <c r="J86" s="24"/>
      <c r="K86" s="195" t="str">
        <f t="shared" si="0"/>
        <v/>
      </c>
      <c r="L86" s="195"/>
      <c r="M86" s="26" t="str">
        <f t="shared" si="1"/>
        <v/>
      </c>
      <c r="N86" s="24"/>
      <c r="O86" s="25"/>
      <c r="P86" s="230"/>
      <c r="Q86" s="230"/>
      <c r="R86" s="209" t="str">
        <f t="shared" si="2"/>
        <v/>
      </c>
      <c r="S86" s="209"/>
      <c r="T86" s="201" t="str">
        <f t="shared" si="5"/>
        <v/>
      </c>
      <c r="U86" s="201"/>
    </row>
    <row r="87" spans="2:21" ht="13.5" customHeight="1">
      <c r="B87" s="24">
        <v>79</v>
      </c>
      <c r="C87" s="195" t="str">
        <f t="shared" si="4"/>
        <v/>
      </c>
      <c r="D87" s="195"/>
      <c r="E87" s="24"/>
      <c r="F87" s="25"/>
      <c r="G87" s="24" t="s">
        <v>34</v>
      </c>
      <c r="H87" s="230"/>
      <c r="I87" s="230"/>
      <c r="J87" s="24"/>
      <c r="K87" s="195" t="str">
        <f t="shared" si="0"/>
        <v/>
      </c>
      <c r="L87" s="195"/>
      <c r="M87" s="26" t="str">
        <f t="shared" si="1"/>
        <v/>
      </c>
      <c r="N87" s="24"/>
      <c r="O87" s="25"/>
      <c r="P87" s="230"/>
      <c r="Q87" s="230"/>
      <c r="R87" s="209" t="str">
        <f t="shared" si="2"/>
        <v/>
      </c>
      <c r="S87" s="209"/>
      <c r="T87" s="201" t="str">
        <f t="shared" si="5"/>
        <v/>
      </c>
      <c r="U87" s="201"/>
    </row>
    <row r="88" spans="2:21" ht="13.5" customHeight="1">
      <c r="B88" s="24">
        <v>80</v>
      </c>
      <c r="C88" s="195" t="str">
        <f t="shared" si="4"/>
        <v/>
      </c>
      <c r="D88" s="195"/>
      <c r="E88" s="24"/>
      <c r="F88" s="25"/>
      <c r="G88" s="24" t="s">
        <v>34</v>
      </c>
      <c r="H88" s="230"/>
      <c r="I88" s="230"/>
      <c r="J88" s="24"/>
      <c r="K88" s="195" t="str">
        <f t="shared" si="0"/>
        <v/>
      </c>
      <c r="L88" s="195"/>
      <c r="M88" s="26" t="str">
        <f t="shared" si="1"/>
        <v/>
      </c>
      <c r="N88" s="24"/>
      <c r="O88" s="25"/>
      <c r="P88" s="230"/>
      <c r="Q88" s="230"/>
      <c r="R88" s="209" t="str">
        <f t="shared" si="2"/>
        <v/>
      </c>
      <c r="S88" s="209"/>
      <c r="T88" s="201" t="str">
        <f t="shared" si="5"/>
        <v/>
      </c>
      <c r="U88" s="201"/>
    </row>
    <row r="89" spans="2:21" ht="13.5" customHeight="1">
      <c r="B89" s="24">
        <v>81</v>
      </c>
      <c r="C89" s="195" t="str">
        <f t="shared" si="4"/>
        <v/>
      </c>
      <c r="D89" s="195"/>
      <c r="E89" s="24"/>
      <c r="F89" s="25"/>
      <c r="G89" s="24" t="s">
        <v>34</v>
      </c>
      <c r="H89" s="230"/>
      <c r="I89" s="230"/>
      <c r="J89" s="24"/>
      <c r="K89" s="195" t="str">
        <f t="shared" si="0"/>
        <v/>
      </c>
      <c r="L89" s="195"/>
      <c r="M89" s="26" t="str">
        <f t="shared" si="1"/>
        <v/>
      </c>
      <c r="N89" s="24"/>
      <c r="O89" s="25"/>
      <c r="P89" s="230"/>
      <c r="Q89" s="230"/>
      <c r="R89" s="209" t="str">
        <f t="shared" si="2"/>
        <v/>
      </c>
      <c r="S89" s="209"/>
      <c r="T89" s="201" t="str">
        <f t="shared" si="5"/>
        <v/>
      </c>
      <c r="U89" s="201"/>
    </row>
    <row r="90" spans="2:21" ht="13.5" customHeight="1">
      <c r="B90" s="24">
        <v>82</v>
      </c>
      <c r="C90" s="195" t="str">
        <f t="shared" si="4"/>
        <v/>
      </c>
      <c r="D90" s="195"/>
      <c r="E90" s="24"/>
      <c r="F90" s="25"/>
      <c r="G90" s="24" t="s">
        <v>34</v>
      </c>
      <c r="H90" s="230"/>
      <c r="I90" s="230"/>
      <c r="J90" s="24"/>
      <c r="K90" s="195" t="str">
        <f t="shared" si="0"/>
        <v/>
      </c>
      <c r="L90" s="195"/>
      <c r="M90" s="26" t="str">
        <f t="shared" si="1"/>
        <v/>
      </c>
      <c r="N90" s="24"/>
      <c r="O90" s="25"/>
      <c r="P90" s="230"/>
      <c r="Q90" s="230"/>
      <c r="R90" s="209" t="str">
        <f t="shared" si="2"/>
        <v/>
      </c>
      <c r="S90" s="209"/>
      <c r="T90" s="201" t="str">
        <f t="shared" si="5"/>
        <v/>
      </c>
      <c r="U90" s="201"/>
    </row>
    <row r="91" spans="2:21" ht="13.5" customHeight="1">
      <c r="B91" s="24">
        <v>83</v>
      </c>
      <c r="C91" s="195" t="str">
        <f t="shared" si="4"/>
        <v/>
      </c>
      <c r="D91" s="195"/>
      <c r="E91" s="24"/>
      <c r="F91" s="25"/>
      <c r="G91" s="24" t="s">
        <v>34</v>
      </c>
      <c r="H91" s="230"/>
      <c r="I91" s="230"/>
      <c r="J91" s="24"/>
      <c r="K91" s="195" t="str">
        <f t="shared" si="0"/>
        <v/>
      </c>
      <c r="L91" s="195"/>
      <c r="M91" s="26" t="str">
        <f t="shared" si="1"/>
        <v/>
      </c>
      <c r="N91" s="24"/>
      <c r="O91" s="25"/>
      <c r="P91" s="230"/>
      <c r="Q91" s="230"/>
      <c r="R91" s="209" t="str">
        <f t="shared" si="2"/>
        <v/>
      </c>
      <c r="S91" s="209"/>
      <c r="T91" s="201" t="str">
        <f t="shared" si="5"/>
        <v/>
      </c>
      <c r="U91" s="201"/>
    </row>
    <row r="92" spans="2:21" ht="13.5" customHeight="1">
      <c r="B92" s="24">
        <v>84</v>
      </c>
      <c r="C92" s="195" t="str">
        <f t="shared" si="4"/>
        <v/>
      </c>
      <c r="D92" s="195"/>
      <c r="E92" s="24"/>
      <c r="F92" s="25"/>
      <c r="G92" s="24" t="s">
        <v>33</v>
      </c>
      <c r="H92" s="230"/>
      <c r="I92" s="230"/>
      <c r="J92" s="24"/>
      <c r="K92" s="195" t="str">
        <f t="shared" si="0"/>
        <v/>
      </c>
      <c r="L92" s="195"/>
      <c r="M92" s="26" t="str">
        <f t="shared" si="1"/>
        <v/>
      </c>
      <c r="N92" s="24"/>
      <c r="O92" s="25"/>
      <c r="P92" s="230"/>
      <c r="Q92" s="230"/>
      <c r="R92" s="209" t="str">
        <f t="shared" si="2"/>
        <v/>
      </c>
      <c r="S92" s="209"/>
      <c r="T92" s="201" t="str">
        <f t="shared" si="5"/>
        <v/>
      </c>
      <c r="U92" s="201"/>
    </row>
    <row r="93" spans="2:21" ht="13.5" customHeight="1">
      <c r="B93" s="24">
        <v>85</v>
      </c>
      <c r="C93" s="195" t="str">
        <f t="shared" si="4"/>
        <v/>
      </c>
      <c r="D93" s="195"/>
      <c r="E93" s="24"/>
      <c r="F93" s="25"/>
      <c r="G93" s="24" t="s">
        <v>34</v>
      </c>
      <c r="H93" s="230"/>
      <c r="I93" s="230"/>
      <c r="J93" s="24"/>
      <c r="K93" s="195" t="str">
        <f t="shared" si="0"/>
        <v/>
      </c>
      <c r="L93" s="195"/>
      <c r="M93" s="26" t="str">
        <f t="shared" si="1"/>
        <v/>
      </c>
      <c r="N93" s="24"/>
      <c r="O93" s="25"/>
      <c r="P93" s="230"/>
      <c r="Q93" s="230"/>
      <c r="R93" s="209" t="str">
        <f t="shared" si="2"/>
        <v/>
      </c>
      <c r="S93" s="209"/>
      <c r="T93" s="201" t="str">
        <f t="shared" si="5"/>
        <v/>
      </c>
      <c r="U93" s="201"/>
    </row>
    <row r="94" spans="2:21" ht="13.5" customHeight="1">
      <c r="B94" s="24">
        <v>86</v>
      </c>
      <c r="C94" s="195" t="str">
        <f t="shared" si="4"/>
        <v/>
      </c>
      <c r="D94" s="195"/>
      <c r="E94" s="24"/>
      <c r="F94" s="25"/>
      <c r="G94" s="24" t="s">
        <v>33</v>
      </c>
      <c r="H94" s="230"/>
      <c r="I94" s="230"/>
      <c r="J94" s="24"/>
      <c r="K94" s="195" t="str">
        <f t="shared" si="0"/>
        <v/>
      </c>
      <c r="L94" s="195"/>
      <c r="M94" s="26" t="str">
        <f t="shared" si="1"/>
        <v/>
      </c>
      <c r="N94" s="24"/>
      <c r="O94" s="25"/>
      <c r="P94" s="230"/>
      <c r="Q94" s="230"/>
      <c r="R94" s="209" t="str">
        <f t="shared" si="2"/>
        <v/>
      </c>
      <c r="S94" s="209"/>
      <c r="T94" s="201" t="str">
        <f t="shared" si="5"/>
        <v/>
      </c>
      <c r="U94" s="201"/>
    </row>
    <row r="95" spans="2:21" ht="13.5" customHeight="1">
      <c r="B95" s="24">
        <v>87</v>
      </c>
      <c r="C95" s="195" t="str">
        <f t="shared" si="4"/>
        <v/>
      </c>
      <c r="D95" s="195"/>
      <c r="E95" s="24"/>
      <c r="F95" s="25"/>
      <c r="G95" s="24" t="s">
        <v>34</v>
      </c>
      <c r="H95" s="230"/>
      <c r="I95" s="230"/>
      <c r="J95" s="24"/>
      <c r="K95" s="195" t="str">
        <f t="shared" si="0"/>
        <v/>
      </c>
      <c r="L95" s="195"/>
      <c r="M95" s="26" t="str">
        <f t="shared" si="1"/>
        <v/>
      </c>
      <c r="N95" s="24"/>
      <c r="O95" s="25"/>
      <c r="P95" s="230"/>
      <c r="Q95" s="230"/>
      <c r="R95" s="209" t="str">
        <f t="shared" si="2"/>
        <v/>
      </c>
      <c r="S95" s="209"/>
      <c r="T95" s="201" t="str">
        <f t="shared" si="5"/>
        <v/>
      </c>
      <c r="U95" s="201"/>
    </row>
    <row r="96" spans="2:21" ht="13.5" customHeight="1">
      <c r="B96" s="24">
        <v>88</v>
      </c>
      <c r="C96" s="195" t="str">
        <f t="shared" si="4"/>
        <v/>
      </c>
      <c r="D96" s="195"/>
      <c r="E96" s="24"/>
      <c r="F96" s="25"/>
      <c r="G96" s="24" t="s">
        <v>33</v>
      </c>
      <c r="H96" s="230"/>
      <c r="I96" s="230"/>
      <c r="J96" s="24"/>
      <c r="K96" s="195" t="str">
        <f t="shared" si="0"/>
        <v/>
      </c>
      <c r="L96" s="195"/>
      <c r="M96" s="26" t="str">
        <f t="shared" si="1"/>
        <v/>
      </c>
      <c r="N96" s="24"/>
      <c r="O96" s="25"/>
      <c r="P96" s="230"/>
      <c r="Q96" s="230"/>
      <c r="R96" s="209" t="str">
        <f t="shared" si="2"/>
        <v/>
      </c>
      <c r="S96" s="209"/>
      <c r="T96" s="201" t="str">
        <f t="shared" si="5"/>
        <v/>
      </c>
      <c r="U96" s="201"/>
    </row>
    <row r="97" spans="2:21" ht="13.5" customHeight="1">
      <c r="B97" s="24">
        <v>89</v>
      </c>
      <c r="C97" s="195" t="str">
        <f t="shared" si="4"/>
        <v/>
      </c>
      <c r="D97" s="195"/>
      <c r="E97" s="24"/>
      <c r="F97" s="25"/>
      <c r="G97" s="24" t="s">
        <v>34</v>
      </c>
      <c r="H97" s="230"/>
      <c r="I97" s="230"/>
      <c r="J97" s="24"/>
      <c r="K97" s="195" t="str">
        <f t="shared" si="0"/>
        <v/>
      </c>
      <c r="L97" s="195"/>
      <c r="M97" s="26" t="str">
        <f t="shared" si="1"/>
        <v/>
      </c>
      <c r="N97" s="24"/>
      <c r="O97" s="25"/>
      <c r="P97" s="230"/>
      <c r="Q97" s="230"/>
      <c r="R97" s="209" t="str">
        <f t="shared" si="2"/>
        <v/>
      </c>
      <c r="S97" s="209"/>
      <c r="T97" s="201" t="str">
        <f t="shared" si="5"/>
        <v/>
      </c>
      <c r="U97" s="201"/>
    </row>
    <row r="98" spans="2:21" ht="13.5" customHeight="1">
      <c r="B98" s="24">
        <v>90</v>
      </c>
      <c r="C98" s="195" t="str">
        <f t="shared" si="4"/>
        <v/>
      </c>
      <c r="D98" s="195"/>
      <c r="E98" s="24"/>
      <c r="F98" s="25"/>
      <c r="G98" s="24" t="s">
        <v>33</v>
      </c>
      <c r="H98" s="230"/>
      <c r="I98" s="230"/>
      <c r="J98" s="24"/>
      <c r="K98" s="195" t="str">
        <f t="shared" si="0"/>
        <v/>
      </c>
      <c r="L98" s="195"/>
      <c r="M98" s="26" t="str">
        <f t="shared" si="1"/>
        <v/>
      </c>
      <c r="N98" s="24"/>
      <c r="O98" s="25"/>
      <c r="P98" s="230"/>
      <c r="Q98" s="230"/>
      <c r="R98" s="209" t="str">
        <f t="shared" si="2"/>
        <v/>
      </c>
      <c r="S98" s="209"/>
      <c r="T98" s="201" t="str">
        <f t="shared" si="5"/>
        <v/>
      </c>
      <c r="U98" s="201"/>
    </row>
    <row r="99" spans="2:21" ht="13.5" customHeight="1">
      <c r="B99" s="24">
        <v>91</v>
      </c>
      <c r="C99" s="195" t="str">
        <f t="shared" si="4"/>
        <v/>
      </c>
      <c r="D99" s="195"/>
      <c r="E99" s="24"/>
      <c r="F99" s="25"/>
      <c r="G99" s="24" t="s">
        <v>34</v>
      </c>
      <c r="H99" s="230"/>
      <c r="I99" s="230"/>
      <c r="J99" s="24"/>
      <c r="K99" s="195" t="str">
        <f t="shared" si="0"/>
        <v/>
      </c>
      <c r="L99" s="195"/>
      <c r="M99" s="26" t="str">
        <f t="shared" si="1"/>
        <v/>
      </c>
      <c r="N99" s="24"/>
      <c r="O99" s="25"/>
      <c r="P99" s="230"/>
      <c r="Q99" s="230"/>
      <c r="R99" s="209" t="str">
        <f t="shared" si="2"/>
        <v/>
      </c>
      <c r="S99" s="209"/>
      <c r="T99" s="201" t="str">
        <f t="shared" si="5"/>
        <v/>
      </c>
      <c r="U99" s="201"/>
    </row>
    <row r="100" spans="2:21" ht="13.5" customHeight="1">
      <c r="B100" s="24">
        <v>92</v>
      </c>
      <c r="C100" s="195" t="str">
        <f t="shared" si="4"/>
        <v/>
      </c>
      <c r="D100" s="195"/>
      <c r="E100" s="24"/>
      <c r="F100" s="25"/>
      <c r="G100" s="24" t="s">
        <v>34</v>
      </c>
      <c r="H100" s="230"/>
      <c r="I100" s="230"/>
      <c r="J100" s="24"/>
      <c r="K100" s="195" t="str">
        <f t="shared" si="0"/>
        <v/>
      </c>
      <c r="L100" s="195"/>
      <c r="M100" s="26" t="str">
        <f t="shared" si="1"/>
        <v/>
      </c>
      <c r="N100" s="24"/>
      <c r="O100" s="25"/>
      <c r="P100" s="230"/>
      <c r="Q100" s="230"/>
      <c r="R100" s="209" t="str">
        <f t="shared" si="2"/>
        <v/>
      </c>
      <c r="S100" s="209"/>
      <c r="T100" s="201" t="str">
        <f t="shared" si="5"/>
        <v/>
      </c>
      <c r="U100" s="201"/>
    </row>
    <row r="101" spans="2:21" ht="13.5" customHeight="1">
      <c r="B101" s="24">
        <v>93</v>
      </c>
      <c r="C101" s="195" t="str">
        <f t="shared" si="4"/>
        <v/>
      </c>
      <c r="D101" s="195"/>
      <c r="E101" s="24"/>
      <c r="F101" s="25"/>
      <c r="G101" s="24" t="s">
        <v>33</v>
      </c>
      <c r="H101" s="230"/>
      <c r="I101" s="230"/>
      <c r="J101" s="24"/>
      <c r="K101" s="195" t="str">
        <f t="shared" si="0"/>
        <v/>
      </c>
      <c r="L101" s="195"/>
      <c r="M101" s="26" t="str">
        <f t="shared" si="1"/>
        <v/>
      </c>
      <c r="N101" s="24"/>
      <c r="O101" s="25"/>
      <c r="P101" s="230"/>
      <c r="Q101" s="230"/>
      <c r="R101" s="209" t="str">
        <f t="shared" si="2"/>
        <v/>
      </c>
      <c r="S101" s="209"/>
      <c r="T101" s="201" t="str">
        <f t="shared" si="5"/>
        <v/>
      </c>
      <c r="U101" s="201"/>
    </row>
    <row r="102" spans="2:21" ht="13.5" customHeight="1">
      <c r="B102" s="24">
        <v>94</v>
      </c>
      <c r="C102" s="195" t="str">
        <f t="shared" si="4"/>
        <v/>
      </c>
      <c r="D102" s="195"/>
      <c r="E102" s="24"/>
      <c r="F102" s="25"/>
      <c r="G102" s="24" t="s">
        <v>33</v>
      </c>
      <c r="H102" s="230"/>
      <c r="I102" s="230"/>
      <c r="J102" s="24"/>
      <c r="K102" s="195" t="str">
        <f t="shared" si="0"/>
        <v/>
      </c>
      <c r="L102" s="195"/>
      <c r="M102" s="26" t="str">
        <f t="shared" si="1"/>
        <v/>
      </c>
      <c r="N102" s="24"/>
      <c r="O102" s="25"/>
      <c r="P102" s="230"/>
      <c r="Q102" s="230"/>
      <c r="R102" s="209" t="str">
        <f t="shared" si="2"/>
        <v/>
      </c>
      <c r="S102" s="209"/>
      <c r="T102" s="201" t="str">
        <f t="shared" si="5"/>
        <v/>
      </c>
      <c r="U102" s="201"/>
    </row>
    <row r="103" spans="2:21" ht="13.5" customHeight="1">
      <c r="B103" s="24">
        <v>95</v>
      </c>
      <c r="C103" s="195" t="str">
        <f t="shared" si="4"/>
        <v/>
      </c>
      <c r="D103" s="195"/>
      <c r="E103" s="24"/>
      <c r="F103" s="25"/>
      <c r="G103" s="24" t="s">
        <v>33</v>
      </c>
      <c r="H103" s="230"/>
      <c r="I103" s="230"/>
      <c r="J103" s="24"/>
      <c r="K103" s="195" t="str">
        <f t="shared" si="0"/>
        <v/>
      </c>
      <c r="L103" s="195"/>
      <c r="M103" s="26" t="str">
        <f t="shared" si="1"/>
        <v/>
      </c>
      <c r="N103" s="24"/>
      <c r="O103" s="25"/>
      <c r="P103" s="230"/>
      <c r="Q103" s="230"/>
      <c r="R103" s="209" t="str">
        <f t="shared" si="2"/>
        <v/>
      </c>
      <c r="S103" s="209"/>
      <c r="T103" s="201" t="str">
        <f t="shared" si="5"/>
        <v/>
      </c>
      <c r="U103" s="201"/>
    </row>
    <row r="104" spans="2:21" ht="13.5" customHeight="1">
      <c r="B104" s="24">
        <v>96</v>
      </c>
      <c r="C104" s="195" t="str">
        <f t="shared" si="4"/>
        <v/>
      </c>
      <c r="D104" s="195"/>
      <c r="E104" s="24"/>
      <c r="F104" s="25"/>
      <c r="G104" s="24" t="s">
        <v>34</v>
      </c>
      <c r="H104" s="230"/>
      <c r="I104" s="230"/>
      <c r="J104" s="24"/>
      <c r="K104" s="195" t="str">
        <f t="shared" si="0"/>
        <v/>
      </c>
      <c r="L104" s="195"/>
      <c r="M104" s="26" t="str">
        <f t="shared" si="1"/>
        <v/>
      </c>
      <c r="N104" s="24"/>
      <c r="O104" s="25"/>
      <c r="P104" s="230"/>
      <c r="Q104" s="230"/>
      <c r="R104" s="209" t="str">
        <f t="shared" si="2"/>
        <v/>
      </c>
      <c r="S104" s="209"/>
      <c r="T104" s="201" t="str">
        <f t="shared" si="5"/>
        <v/>
      </c>
      <c r="U104" s="201"/>
    </row>
    <row r="105" spans="2:21" ht="13.5" customHeight="1">
      <c r="B105" s="24">
        <v>97</v>
      </c>
      <c r="C105" s="195" t="str">
        <f t="shared" si="4"/>
        <v/>
      </c>
      <c r="D105" s="195"/>
      <c r="E105" s="24"/>
      <c r="F105" s="25"/>
      <c r="G105" s="24" t="s">
        <v>33</v>
      </c>
      <c r="H105" s="230"/>
      <c r="I105" s="230"/>
      <c r="J105" s="24"/>
      <c r="K105" s="195" t="str">
        <f t="shared" si="0"/>
        <v/>
      </c>
      <c r="L105" s="195"/>
      <c r="M105" s="26" t="str">
        <f t="shared" si="1"/>
        <v/>
      </c>
      <c r="N105" s="24"/>
      <c r="O105" s="25"/>
      <c r="P105" s="230"/>
      <c r="Q105" s="230"/>
      <c r="R105" s="209" t="str">
        <f t="shared" si="2"/>
        <v/>
      </c>
      <c r="S105" s="209"/>
      <c r="T105" s="201" t="str">
        <f t="shared" si="5"/>
        <v/>
      </c>
      <c r="U105" s="201"/>
    </row>
    <row r="106" spans="2:21" ht="13.5" customHeight="1">
      <c r="B106" s="24">
        <v>98</v>
      </c>
      <c r="C106" s="195" t="str">
        <f t="shared" si="4"/>
        <v/>
      </c>
      <c r="D106" s="195"/>
      <c r="E106" s="24"/>
      <c r="F106" s="25"/>
      <c r="G106" s="24" t="s">
        <v>34</v>
      </c>
      <c r="H106" s="230"/>
      <c r="I106" s="230"/>
      <c r="J106" s="24"/>
      <c r="K106" s="195" t="str">
        <f t="shared" si="0"/>
        <v/>
      </c>
      <c r="L106" s="195"/>
      <c r="M106" s="26" t="str">
        <f t="shared" si="1"/>
        <v/>
      </c>
      <c r="N106" s="24"/>
      <c r="O106" s="25"/>
      <c r="P106" s="230"/>
      <c r="Q106" s="230"/>
      <c r="R106" s="209" t="str">
        <f t="shared" si="2"/>
        <v/>
      </c>
      <c r="S106" s="209"/>
      <c r="T106" s="201" t="str">
        <f t="shared" si="5"/>
        <v/>
      </c>
      <c r="U106" s="201"/>
    </row>
    <row r="107" spans="2:21" ht="13.5" customHeight="1">
      <c r="B107" s="24">
        <v>99</v>
      </c>
      <c r="C107" s="195" t="str">
        <f t="shared" si="4"/>
        <v/>
      </c>
      <c r="D107" s="195"/>
      <c r="E107" s="24"/>
      <c r="F107" s="25"/>
      <c r="G107" s="24" t="s">
        <v>34</v>
      </c>
      <c r="H107" s="230"/>
      <c r="I107" s="230"/>
      <c r="J107" s="24"/>
      <c r="K107" s="195" t="str">
        <f t="shared" si="0"/>
        <v/>
      </c>
      <c r="L107" s="195"/>
      <c r="M107" s="26" t="str">
        <f t="shared" si="1"/>
        <v/>
      </c>
      <c r="N107" s="24"/>
      <c r="O107" s="25"/>
      <c r="P107" s="230"/>
      <c r="Q107" s="230"/>
      <c r="R107" s="209" t="str">
        <f t="shared" si="2"/>
        <v/>
      </c>
      <c r="S107" s="209"/>
      <c r="T107" s="201" t="str">
        <f t="shared" si="5"/>
        <v/>
      </c>
      <c r="U107" s="201"/>
    </row>
    <row r="108" spans="2:21" ht="13.5" customHeight="1">
      <c r="B108" s="24">
        <v>100</v>
      </c>
      <c r="C108" s="195" t="str">
        <f t="shared" si="4"/>
        <v/>
      </c>
      <c r="D108" s="195"/>
      <c r="E108" s="24"/>
      <c r="F108" s="25"/>
      <c r="G108" s="24" t="s">
        <v>33</v>
      </c>
      <c r="H108" s="230"/>
      <c r="I108" s="230"/>
      <c r="J108" s="24"/>
      <c r="K108" s="195" t="str">
        <f t="shared" si="0"/>
        <v/>
      </c>
      <c r="L108" s="195"/>
      <c r="M108" s="26" t="str">
        <f t="shared" si="1"/>
        <v/>
      </c>
      <c r="N108" s="24"/>
      <c r="O108" s="25"/>
      <c r="P108" s="230"/>
      <c r="Q108" s="230"/>
      <c r="R108" s="209" t="str">
        <f t="shared" si="2"/>
        <v/>
      </c>
      <c r="S108" s="209"/>
      <c r="T108" s="201" t="str">
        <f t="shared" si="5"/>
        <v/>
      </c>
      <c r="U108" s="201"/>
    </row>
  </sheetData>
  <sheetProtection selectLockedCells="1" selectUnlockedCells="1"/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11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7" stopIfTrue="1" operator="equal">
      <formula>"買"</formula>
    </cfRule>
    <cfRule type="cellIs" dxfId="0" priority="8" stopIfTrue="1" operator="equal">
      <formula>"売"</formula>
    </cfRule>
  </conditionalFormatting>
  <dataValidations count="1">
    <dataValidation type="list" operator="equal" allowBlank="1" showErrorMessage="1" sqref="G9:G108">
      <formula1>"買,売"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42499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FIB検証（$Y）</vt:lpstr>
      <vt:lpstr>FIB検証（$Y）建値</vt:lpstr>
      <vt:lpstr>FIB検証ダイバー</vt:lpstr>
      <vt:lpstr>画像1</vt:lpstr>
      <vt:lpstr>気づき</vt:lpstr>
      <vt:lpstr>検証終了通貨</vt:lpstr>
      <vt:lpstr>テンプレ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大塚直行</cp:lastModifiedBy>
  <cp:revision>26</cp:revision>
  <cp:lastPrinted>2015-07-15T10:17:15Z</cp:lastPrinted>
  <dcterms:created xsi:type="dcterms:W3CDTF">2013-10-09T23:04:08Z</dcterms:created>
  <dcterms:modified xsi:type="dcterms:W3CDTF">2016-02-15T14:18:09Z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