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.O\Desktop\"/>
    </mc:Choice>
  </mc:AlternateContent>
  <bookViews>
    <workbookView xWindow="0" yWindow="0" windowWidth="16380" windowHeight="8190" tabRatio="567" activeTab="1"/>
  </bookViews>
  <sheets>
    <sheet name="FIB検証（$Y）" sheetId="22" r:id="rId1"/>
    <sheet name="画像1" sheetId="6" r:id="rId2"/>
  </sheets>
  <calcPr calcId="152511"/>
</workbook>
</file>

<file path=xl/calcChain.xml><?xml version="1.0" encoding="utf-8"?>
<calcChain xmlns="http://schemas.openxmlformats.org/spreadsheetml/2006/main">
  <c r="K9" i="22" l="1"/>
  <c r="R13" i="22"/>
  <c r="R14" i="22"/>
  <c r="R15" i="22"/>
  <c r="R16" i="22"/>
  <c r="R17" i="22"/>
  <c r="R18" i="22"/>
  <c r="R19" i="22"/>
  <c r="R20" i="22"/>
  <c r="R21" i="22"/>
  <c r="R22" i="22"/>
  <c r="R23" i="22"/>
  <c r="R24" i="22"/>
  <c r="R25" i="22"/>
  <c r="R26" i="22"/>
  <c r="R27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0" i="22"/>
  <c r="R41" i="22"/>
  <c r="R42" i="22"/>
  <c r="R43" i="22"/>
  <c r="R44" i="22"/>
  <c r="R45" i="22"/>
  <c r="R46" i="22"/>
  <c r="R47" i="22"/>
  <c r="R48" i="22"/>
  <c r="R49" i="22"/>
  <c r="R50" i="22"/>
  <c r="R51" i="22"/>
  <c r="R52" i="22"/>
  <c r="R53" i="22"/>
  <c r="R54" i="22"/>
  <c r="R55" i="22"/>
  <c r="R56" i="22"/>
  <c r="R57" i="22"/>
  <c r="R58" i="22"/>
  <c r="R59" i="22"/>
  <c r="R60" i="22"/>
  <c r="R61" i="22"/>
  <c r="R62" i="22"/>
  <c r="R63" i="22"/>
  <c r="R64" i="22"/>
  <c r="R65" i="22"/>
  <c r="R66" i="22"/>
  <c r="R67" i="22"/>
  <c r="R68" i="22"/>
  <c r="R69" i="22"/>
  <c r="R70" i="22"/>
  <c r="R71" i="22"/>
  <c r="R72" i="22"/>
  <c r="R73" i="22"/>
  <c r="R74" i="22"/>
  <c r="R75" i="22"/>
  <c r="R76" i="22"/>
  <c r="R77" i="22"/>
  <c r="R78" i="22"/>
  <c r="R79" i="22"/>
  <c r="R80" i="22"/>
  <c r="R81" i="22"/>
  <c r="R82" i="22"/>
  <c r="R83" i="22"/>
  <c r="R84" i="22"/>
  <c r="R85" i="22"/>
  <c r="R86" i="22"/>
  <c r="R87" i="22"/>
  <c r="R88" i="22"/>
  <c r="R89" i="22"/>
  <c r="R90" i="22"/>
  <c r="R91" i="22"/>
  <c r="R92" i="22"/>
  <c r="H45" i="22" l="1"/>
  <c r="R93" i="22"/>
  <c r="R94" i="22"/>
  <c r="R95" i="22"/>
  <c r="R96" i="22"/>
  <c r="R97" i="22"/>
  <c r="R98" i="22"/>
  <c r="R99" i="22"/>
  <c r="R100" i="22"/>
  <c r="R101" i="22"/>
  <c r="U108" i="22" l="1"/>
  <c r="S108" i="22"/>
  <c r="R108" i="22"/>
  <c r="L108" i="22"/>
  <c r="J108" i="22"/>
  <c r="U107" i="22"/>
  <c r="S107" i="22"/>
  <c r="C108" i="22" s="1"/>
  <c r="R107" i="22"/>
  <c r="L107" i="22"/>
  <c r="J107" i="22"/>
  <c r="U106" i="22"/>
  <c r="S106" i="22"/>
  <c r="C107" i="22" s="1"/>
  <c r="R106" i="22"/>
  <c r="L106" i="22"/>
  <c r="J106" i="22"/>
  <c r="U105" i="22"/>
  <c r="S105" i="22"/>
  <c r="C106" i="22" s="1"/>
  <c r="R105" i="22"/>
  <c r="L105" i="22"/>
  <c r="H105" i="22"/>
  <c r="AD105" i="22" s="1"/>
  <c r="J105" i="22"/>
  <c r="U104" i="22"/>
  <c r="S104" i="22"/>
  <c r="C105" i="22" s="1"/>
  <c r="R104" i="22"/>
  <c r="L104" i="22"/>
  <c r="J104" i="22"/>
  <c r="U103" i="22"/>
  <c r="S103" i="22"/>
  <c r="C104" i="22" s="1"/>
  <c r="R103" i="22"/>
  <c r="L103" i="22"/>
  <c r="J103" i="22"/>
  <c r="H103" i="22"/>
  <c r="AD103" i="22" s="1"/>
  <c r="U102" i="22"/>
  <c r="S102" i="22"/>
  <c r="C103" i="22" s="1"/>
  <c r="R102" i="22"/>
  <c r="L102" i="22"/>
  <c r="U101" i="22"/>
  <c r="S101" i="22"/>
  <c r="C102" i="22" s="1"/>
  <c r="L101" i="22"/>
  <c r="H101" i="22"/>
  <c r="AD101" i="22" s="1"/>
  <c r="J101" i="22"/>
  <c r="U100" i="22"/>
  <c r="S100" i="22"/>
  <c r="C101" i="22" s="1"/>
  <c r="L100" i="22"/>
  <c r="J100" i="22"/>
  <c r="U99" i="22"/>
  <c r="S99" i="22"/>
  <c r="C100" i="22" s="1"/>
  <c r="L99" i="22"/>
  <c r="J99" i="22"/>
  <c r="H99" i="22"/>
  <c r="AD99" i="22" s="1"/>
  <c r="U98" i="22"/>
  <c r="S98" i="22"/>
  <c r="C99" i="22" s="1"/>
  <c r="L98" i="22"/>
  <c r="U97" i="22"/>
  <c r="S97" i="22"/>
  <c r="C98" i="22" s="1"/>
  <c r="L97" i="22"/>
  <c r="J97" i="22"/>
  <c r="H97" i="22"/>
  <c r="AD97" i="22" s="1"/>
  <c r="U96" i="22"/>
  <c r="S96" i="22"/>
  <c r="C97" i="22" s="1"/>
  <c r="L96" i="22"/>
  <c r="J96" i="22"/>
  <c r="U95" i="22"/>
  <c r="S95" i="22"/>
  <c r="C96" i="22" s="1"/>
  <c r="L95" i="22"/>
  <c r="H95" i="22"/>
  <c r="AD95" i="22" s="1"/>
  <c r="U94" i="22"/>
  <c r="S94" i="22"/>
  <c r="C95" i="22" s="1"/>
  <c r="L94" i="22"/>
  <c r="H94" i="22"/>
  <c r="U93" i="22"/>
  <c r="S93" i="22"/>
  <c r="C94" i="22" s="1"/>
  <c r="L93" i="22"/>
  <c r="J93" i="22"/>
  <c r="H93" i="22"/>
  <c r="U92" i="22"/>
  <c r="S92" i="22"/>
  <c r="C93" i="22" s="1"/>
  <c r="L92" i="22"/>
  <c r="J92" i="22"/>
  <c r="U91" i="22"/>
  <c r="S91" i="22"/>
  <c r="C92" i="22" s="1"/>
  <c r="L91" i="22"/>
  <c r="H91" i="22"/>
  <c r="U90" i="22"/>
  <c r="S90" i="22"/>
  <c r="C91" i="22" s="1"/>
  <c r="L90" i="22"/>
  <c r="H90" i="22"/>
  <c r="U89" i="22"/>
  <c r="S89" i="22"/>
  <c r="C90" i="22" s="1"/>
  <c r="L89" i="22"/>
  <c r="H89" i="22"/>
  <c r="AD89" i="22" s="1"/>
  <c r="U88" i="22"/>
  <c r="S88" i="22"/>
  <c r="C89" i="22" s="1"/>
  <c r="L88" i="22"/>
  <c r="H88" i="22"/>
  <c r="J88" i="22"/>
  <c r="U87" i="22"/>
  <c r="S87" i="22"/>
  <c r="C88" i="22" s="1"/>
  <c r="L87" i="22"/>
  <c r="J87" i="22"/>
  <c r="U86" i="22"/>
  <c r="S86" i="22"/>
  <c r="L86" i="22"/>
  <c r="H86" i="22"/>
  <c r="AD86" i="22" s="1"/>
  <c r="U85" i="22"/>
  <c r="S85" i="22"/>
  <c r="C86" i="22" s="1"/>
  <c r="L85" i="22"/>
  <c r="H85" i="22"/>
  <c r="U84" i="22"/>
  <c r="S84" i="22"/>
  <c r="L84" i="22"/>
  <c r="J84" i="22"/>
  <c r="H84" i="22"/>
  <c r="AD84" i="22" s="1"/>
  <c r="U83" i="22"/>
  <c r="S83" i="22"/>
  <c r="C84" i="22" s="1"/>
  <c r="L83" i="22"/>
  <c r="H83" i="22"/>
  <c r="U82" i="22"/>
  <c r="S82" i="22"/>
  <c r="L82" i="22"/>
  <c r="H82" i="22"/>
  <c r="U81" i="22"/>
  <c r="S81" i="22"/>
  <c r="C82" i="22" s="1"/>
  <c r="L81" i="22"/>
  <c r="J81" i="22"/>
  <c r="H80" i="22"/>
  <c r="J80" i="22"/>
  <c r="H79" i="22"/>
  <c r="J78" i="22"/>
  <c r="H78" i="22"/>
  <c r="AD78" i="22" s="1"/>
  <c r="AF77" i="22"/>
  <c r="H77" i="22"/>
  <c r="H76" i="22"/>
  <c r="AD76" i="22" s="1"/>
  <c r="H75" i="22"/>
  <c r="H74" i="22"/>
  <c r="AD74" i="22" s="1"/>
  <c r="H73" i="22"/>
  <c r="AG73" i="22" s="1"/>
  <c r="J72" i="22"/>
  <c r="H72" i="22"/>
  <c r="J71" i="22"/>
  <c r="H71" i="22"/>
  <c r="J70" i="22"/>
  <c r="J69" i="22"/>
  <c r="J68" i="22"/>
  <c r="H67" i="22"/>
  <c r="J67" i="22"/>
  <c r="H66" i="22"/>
  <c r="H65" i="22"/>
  <c r="J64" i="22"/>
  <c r="H64" i="22"/>
  <c r="H63" i="22"/>
  <c r="H62" i="22"/>
  <c r="J62" i="22"/>
  <c r="J61" i="22"/>
  <c r="H61" i="22"/>
  <c r="J60" i="22"/>
  <c r="H60" i="22"/>
  <c r="AF59" i="22"/>
  <c r="J59" i="22"/>
  <c r="H59" i="22"/>
  <c r="AF58" i="22"/>
  <c r="J58" i="22"/>
  <c r="H58" i="22"/>
  <c r="AD58" i="22" s="1"/>
  <c r="AF57" i="22"/>
  <c r="J57" i="22"/>
  <c r="H57" i="22"/>
  <c r="AF56" i="22"/>
  <c r="J56" i="22"/>
  <c r="H56" i="22"/>
  <c r="AD56" i="22" s="1"/>
  <c r="AF55" i="22"/>
  <c r="J55" i="22"/>
  <c r="H55" i="22"/>
  <c r="AF54" i="22"/>
  <c r="J54" i="22"/>
  <c r="H54" i="22"/>
  <c r="AD54" i="22" s="1"/>
  <c r="AF53" i="22"/>
  <c r="J53" i="22"/>
  <c r="H53" i="22"/>
  <c r="AD53" i="22" s="1"/>
  <c r="AF52" i="22"/>
  <c r="J52" i="22"/>
  <c r="H52" i="22"/>
  <c r="AD52" i="22" s="1"/>
  <c r="AF51" i="22"/>
  <c r="J51" i="22"/>
  <c r="H51" i="22"/>
  <c r="AF50" i="22"/>
  <c r="J50" i="22"/>
  <c r="H50" i="22"/>
  <c r="AD50" i="22" s="1"/>
  <c r="AF49" i="22"/>
  <c r="J49" i="22"/>
  <c r="H49" i="22"/>
  <c r="AD49" i="22" s="1"/>
  <c r="AF48" i="22"/>
  <c r="J48" i="22"/>
  <c r="H48" i="22"/>
  <c r="AF47" i="22"/>
  <c r="J47" i="22"/>
  <c r="H47" i="22"/>
  <c r="AF46" i="22"/>
  <c r="J46" i="22"/>
  <c r="H46" i="22"/>
  <c r="AD46" i="22" s="1"/>
  <c r="AF45" i="22"/>
  <c r="J45" i="22"/>
  <c r="AD45" i="22"/>
  <c r="AF44" i="22"/>
  <c r="J44" i="22"/>
  <c r="H44" i="22"/>
  <c r="AD44" i="22" s="1"/>
  <c r="AF43" i="22"/>
  <c r="J43" i="22"/>
  <c r="H43" i="22"/>
  <c r="AD43" i="22" s="1"/>
  <c r="AF42" i="22"/>
  <c r="J42" i="22"/>
  <c r="H42" i="22"/>
  <c r="AD42" i="22" s="1"/>
  <c r="AF41" i="22"/>
  <c r="J41" i="22"/>
  <c r="H41" i="22"/>
  <c r="AD41" i="22" s="1"/>
  <c r="AF40" i="22"/>
  <c r="J40" i="22"/>
  <c r="H40" i="22"/>
  <c r="AF39" i="22"/>
  <c r="J39" i="22"/>
  <c r="H39" i="22"/>
  <c r="AF38" i="22"/>
  <c r="J38" i="22"/>
  <c r="H38" i="22"/>
  <c r="AD38" i="22" s="1"/>
  <c r="AF37" i="22"/>
  <c r="J37" i="22"/>
  <c r="H37" i="22"/>
  <c r="AF36" i="22"/>
  <c r="J36" i="22"/>
  <c r="H36" i="22"/>
  <c r="AD36" i="22" s="1"/>
  <c r="AF35" i="22"/>
  <c r="J35" i="22"/>
  <c r="H35" i="22"/>
  <c r="AF34" i="22"/>
  <c r="J34" i="22"/>
  <c r="H34" i="22"/>
  <c r="AD34" i="22" s="1"/>
  <c r="AF33" i="22"/>
  <c r="J33" i="22"/>
  <c r="H33" i="22"/>
  <c r="AD33" i="22" s="1"/>
  <c r="AF32" i="22"/>
  <c r="J32" i="22"/>
  <c r="H32" i="22"/>
  <c r="AD32" i="22" s="1"/>
  <c r="AF31" i="22"/>
  <c r="J31" i="22"/>
  <c r="H31" i="22"/>
  <c r="AF30" i="22"/>
  <c r="J30" i="22"/>
  <c r="H30" i="22"/>
  <c r="AG30" i="22" s="1"/>
  <c r="AF29" i="22"/>
  <c r="J29" i="22"/>
  <c r="H29" i="22"/>
  <c r="AF28" i="22"/>
  <c r="J28" i="22"/>
  <c r="H28" i="22"/>
  <c r="AF27" i="22"/>
  <c r="J27" i="22"/>
  <c r="H27" i="22"/>
  <c r="AF26" i="22"/>
  <c r="J26" i="22"/>
  <c r="H26" i="22"/>
  <c r="AD26" i="22" s="1"/>
  <c r="AF25" i="22"/>
  <c r="J25" i="22"/>
  <c r="H25" i="22"/>
  <c r="AF24" i="22"/>
  <c r="J24" i="22"/>
  <c r="H24" i="22"/>
  <c r="AD24" i="22" s="1"/>
  <c r="AF23" i="22"/>
  <c r="J23" i="22"/>
  <c r="H23" i="22"/>
  <c r="AD23" i="22" s="1"/>
  <c r="AF22" i="22"/>
  <c r="J22" i="22"/>
  <c r="H22" i="22"/>
  <c r="AF21" i="22"/>
  <c r="J21" i="22"/>
  <c r="H21" i="22"/>
  <c r="AD21" i="22" s="1"/>
  <c r="AF20" i="22"/>
  <c r="J20" i="22"/>
  <c r="H20" i="22"/>
  <c r="AD20" i="22" s="1"/>
  <c r="AF19" i="22"/>
  <c r="J19" i="22"/>
  <c r="H19" i="22"/>
  <c r="AF18" i="22"/>
  <c r="J18" i="22"/>
  <c r="H18" i="22"/>
  <c r="AF17" i="22"/>
  <c r="J17" i="22"/>
  <c r="H17" i="22"/>
  <c r="AF16" i="22"/>
  <c r="J16" i="22"/>
  <c r="H16" i="22"/>
  <c r="AG16" i="22" s="1"/>
  <c r="AF15" i="22"/>
  <c r="J15" i="22"/>
  <c r="H15" i="22"/>
  <c r="AD15" i="22" s="1"/>
  <c r="AF14" i="22"/>
  <c r="J14" i="22"/>
  <c r="H14" i="22"/>
  <c r="AD14" i="22" s="1"/>
  <c r="AF13" i="22"/>
  <c r="AG13" i="22"/>
  <c r="AF12" i="22"/>
  <c r="R12" i="22"/>
  <c r="AF11" i="22"/>
  <c r="AD11" i="22"/>
  <c r="AF10" i="22"/>
  <c r="AD10" i="22"/>
  <c r="AF9" i="22"/>
  <c r="L9" i="22"/>
  <c r="N9" i="22" s="1"/>
  <c r="S9" i="22" s="1"/>
  <c r="M2" i="22"/>
  <c r="AD35" i="22" l="1"/>
  <c r="AE35" i="22" s="1"/>
  <c r="K34" i="22"/>
  <c r="AE45" i="22"/>
  <c r="AE49" i="22"/>
  <c r="K71" i="22"/>
  <c r="AE20" i="22"/>
  <c r="AE38" i="22"/>
  <c r="AE42" i="22"/>
  <c r="AF75" i="22"/>
  <c r="AF65" i="22"/>
  <c r="AD16" i="22"/>
  <c r="AE16" i="22" s="1"/>
  <c r="K32" i="22"/>
  <c r="AG35" i="22"/>
  <c r="AE36" i="22"/>
  <c r="AE23" i="22"/>
  <c r="AE34" i="22"/>
  <c r="K38" i="22"/>
  <c r="K52" i="22"/>
  <c r="AG51" i="22"/>
  <c r="AE52" i="22"/>
  <c r="K11" i="22"/>
  <c r="K42" i="22"/>
  <c r="K44" i="22"/>
  <c r="K25" i="22"/>
  <c r="AE33" i="22"/>
  <c r="K36" i="22"/>
  <c r="K45" i="22"/>
  <c r="K49" i="22"/>
  <c r="K51" i="22"/>
  <c r="AE54" i="22"/>
  <c r="AE56" i="22"/>
  <c r="AE58" i="22"/>
  <c r="AE21" i="22"/>
  <c r="AD30" i="22"/>
  <c r="AE30" i="22" s="1"/>
  <c r="K33" i="22"/>
  <c r="AE46" i="22"/>
  <c r="AG53" i="22"/>
  <c r="K10" i="22"/>
  <c r="K20" i="22"/>
  <c r="AG10" i="22"/>
  <c r="AG20" i="22"/>
  <c r="K35" i="22"/>
  <c r="AG36" i="22"/>
  <c r="K37" i="22"/>
  <c r="AE44" i="22"/>
  <c r="AG45" i="22"/>
  <c r="AE11" i="22"/>
  <c r="K23" i="22"/>
  <c r="AG24" i="22"/>
  <c r="AE32" i="22"/>
  <c r="AE50" i="22"/>
  <c r="AE53" i="22"/>
  <c r="K72" i="22"/>
  <c r="K93" i="22"/>
  <c r="N93" i="22" s="1"/>
  <c r="AG12" i="22"/>
  <c r="AG14" i="22"/>
  <c r="K50" i="22"/>
  <c r="K53" i="22"/>
  <c r="K67" i="22"/>
  <c r="J98" i="22"/>
  <c r="J102" i="22"/>
  <c r="AE26" i="22"/>
  <c r="K62" i="22"/>
  <c r="AG71" i="22"/>
  <c r="AF89" i="22"/>
  <c r="AG63" i="22"/>
  <c r="AD63" i="22"/>
  <c r="AG11" i="22"/>
  <c r="AG18" i="22"/>
  <c r="AE24" i="22"/>
  <c r="AE41" i="22"/>
  <c r="AE43" i="22"/>
  <c r="J66" i="22"/>
  <c r="K66" i="22" s="1"/>
  <c r="K78" i="22"/>
  <c r="J82" i="22"/>
  <c r="K82" i="22" s="1"/>
  <c r="N82" i="22" s="1"/>
  <c r="AG85" i="22"/>
  <c r="AD85" i="22"/>
  <c r="AD91" i="22"/>
  <c r="AG91" i="22"/>
  <c r="AD9" i="22"/>
  <c r="AE9" i="22" s="1"/>
  <c r="AE10" i="22"/>
  <c r="K16" i="22"/>
  <c r="K17" i="22"/>
  <c r="K18" i="22"/>
  <c r="K24" i="22"/>
  <c r="K30" i="22"/>
  <c r="AG75" i="22"/>
  <c r="AD75" i="22"/>
  <c r="AF81" i="22"/>
  <c r="H81" i="22"/>
  <c r="K81" i="22" s="1"/>
  <c r="N81" i="22" s="1"/>
  <c r="AG89" i="22"/>
  <c r="AD93" i="22"/>
  <c r="AG93" i="22"/>
  <c r="AD25" i="22"/>
  <c r="AE25" i="22" s="1"/>
  <c r="AG25" i="22"/>
  <c r="AD73" i="22"/>
  <c r="K64" i="22"/>
  <c r="AG67" i="22"/>
  <c r="AF68" i="22"/>
  <c r="AF69" i="22"/>
  <c r="AF70" i="22"/>
  <c r="AG72" i="22"/>
  <c r="AF73" i="22"/>
  <c r="AF87" i="22"/>
  <c r="R2" i="22"/>
  <c r="K26" i="22"/>
  <c r="K28" i="22"/>
  <c r="K29" i="22"/>
  <c r="AG33" i="22"/>
  <c r="AG34" i="22"/>
  <c r="AG38" i="22"/>
  <c r="K41" i="22"/>
  <c r="K43" i="22"/>
  <c r="AG44" i="22"/>
  <c r="K48" i="22"/>
  <c r="K60" i="22"/>
  <c r="AF63" i="22"/>
  <c r="AF67" i="22"/>
  <c r="AF79" i="22"/>
  <c r="K80" i="22"/>
  <c r="AF83" i="22"/>
  <c r="AF85" i="22"/>
  <c r="AF95" i="22"/>
  <c r="AE95" i="22" s="1"/>
  <c r="AG95" i="22"/>
  <c r="AF97" i="22"/>
  <c r="AE97" i="22" s="1"/>
  <c r="AG97" i="22"/>
  <c r="AF99" i="22"/>
  <c r="AE99" i="22" s="1"/>
  <c r="AG99" i="22"/>
  <c r="AF101" i="22"/>
  <c r="AE101" i="22" s="1"/>
  <c r="AG101" i="22"/>
  <c r="AF103" i="22"/>
  <c r="AE103" i="22" s="1"/>
  <c r="AG103" i="22"/>
  <c r="AF105" i="22"/>
  <c r="AE105" i="22" s="1"/>
  <c r="AG105" i="22"/>
  <c r="AF107" i="22"/>
  <c r="AD51" i="22"/>
  <c r="AE51" i="22" s="1"/>
  <c r="AF61" i="22"/>
  <c r="K84" i="22"/>
  <c r="N84" i="22" s="1"/>
  <c r="AF84" i="22"/>
  <c r="AE84" i="22" s="1"/>
  <c r="H87" i="22"/>
  <c r="K87" i="22" s="1"/>
  <c r="N87" i="22" s="1"/>
  <c r="AF88" i="22"/>
  <c r="AF91" i="22"/>
  <c r="AF93" i="22"/>
  <c r="AH93" i="22" s="1"/>
  <c r="K97" i="22"/>
  <c r="N97" i="22" s="1"/>
  <c r="K99" i="22"/>
  <c r="N99" i="22" s="1"/>
  <c r="K101" i="22"/>
  <c r="N101" i="22" s="1"/>
  <c r="K103" i="22"/>
  <c r="N103" i="22" s="1"/>
  <c r="K105" i="22"/>
  <c r="N105" i="22" s="1"/>
  <c r="AE15" i="22"/>
  <c r="AG15" i="22"/>
  <c r="AE14" i="22"/>
  <c r="K15" i="22"/>
  <c r="AD13" i="22"/>
  <c r="AE13" i="22" s="1"/>
  <c r="K14" i="22"/>
  <c r="AG21" i="22"/>
  <c r="AD19" i="22"/>
  <c r="AE19" i="22" s="1"/>
  <c r="AG19" i="22"/>
  <c r="K13" i="22"/>
  <c r="AG39" i="22"/>
  <c r="AG46" i="22"/>
  <c r="J74" i="22"/>
  <c r="K74" i="22" s="1"/>
  <c r="AF90" i="22"/>
  <c r="K19" i="22"/>
  <c r="K21" i="22"/>
  <c r="AD22" i="22"/>
  <c r="AE22" i="22" s="1"/>
  <c r="AG22" i="22"/>
  <c r="AG27" i="22"/>
  <c r="AD27" i="22"/>
  <c r="AE27" i="22" s="1"/>
  <c r="K46" i="22"/>
  <c r="AG47" i="22"/>
  <c r="AD60" i="22"/>
  <c r="AG60" i="22"/>
  <c r="AG61" i="22"/>
  <c r="AD61" i="22"/>
  <c r="AG65" i="22"/>
  <c r="AD65" i="22"/>
  <c r="AG9" i="22"/>
  <c r="AG17" i="22"/>
  <c r="AD17" i="22"/>
  <c r="AE17" i="22" s="1"/>
  <c r="K22" i="22"/>
  <c r="K27" i="22"/>
  <c r="AG28" i="22"/>
  <c r="AD28" i="22"/>
  <c r="AE28" i="22" s="1"/>
  <c r="AD39" i="22"/>
  <c r="AE39" i="22" s="1"/>
  <c r="K40" i="22"/>
  <c r="K47" i="22"/>
  <c r="AD48" i="22"/>
  <c r="AE48" i="22" s="1"/>
  <c r="AG48" i="22"/>
  <c r="K55" i="22"/>
  <c r="AD55" i="22"/>
  <c r="AE55" i="22" s="1"/>
  <c r="K57" i="22"/>
  <c r="AD57" i="22"/>
  <c r="AE57" i="22" s="1"/>
  <c r="K59" i="22"/>
  <c r="AD59" i="22"/>
  <c r="AE59" i="22" s="1"/>
  <c r="AF74" i="22"/>
  <c r="C83" i="22"/>
  <c r="J90" i="22"/>
  <c r="K90" i="22" s="1"/>
  <c r="N90" i="22" s="1"/>
  <c r="H98" i="22"/>
  <c r="K98" i="22" s="1"/>
  <c r="N98" i="22" s="1"/>
  <c r="AF98" i="22"/>
  <c r="AD12" i="22"/>
  <c r="AE12" i="22" s="1"/>
  <c r="K39" i="22"/>
  <c r="AD40" i="22"/>
  <c r="AE40" i="22" s="1"/>
  <c r="AG40" i="22"/>
  <c r="AD47" i="22"/>
  <c r="AE47" i="22" s="1"/>
  <c r="AD64" i="22"/>
  <c r="AG64" i="22"/>
  <c r="AD88" i="22"/>
  <c r="AG88" i="22"/>
  <c r="K12" i="22"/>
  <c r="AD18" i="22"/>
  <c r="AE18" i="22" s="1"/>
  <c r="AG26" i="22"/>
  <c r="AD29" i="22"/>
  <c r="AE29" i="22" s="1"/>
  <c r="AG29" i="22"/>
  <c r="AG31" i="22"/>
  <c r="K31" i="22"/>
  <c r="AD31" i="22"/>
  <c r="AE31" i="22" s="1"/>
  <c r="AD37" i="22"/>
  <c r="AE37" i="22" s="1"/>
  <c r="AG37" i="22"/>
  <c r="AG55" i="22"/>
  <c r="AG57" i="22"/>
  <c r="AG59" i="22"/>
  <c r="AF60" i="22"/>
  <c r="K61" i="22"/>
  <c r="AF64" i="22"/>
  <c r="AG23" i="22"/>
  <c r="AG32" i="22"/>
  <c r="AG41" i="22"/>
  <c r="AG42" i="22"/>
  <c r="AG43" i="22"/>
  <c r="AG49" i="22"/>
  <c r="AG50" i="22"/>
  <c r="AF62" i="22"/>
  <c r="AG66" i="22"/>
  <c r="AD66" i="22"/>
  <c r="AF66" i="22"/>
  <c r="AG52" i="22"/>
  <c r="K54" i="22"/>
  <c r="AG54" i="22"/>
  <c r="K56" i="22"/>
  <c r="AG56" i="22"/>
  <c r="K58" i="22"/>
  <c r="AG58" i="22"/>
  <c r="AD62" i="22"/>
  <c r="AG62" i="22"/>
  <c r="J76" i="22"/>
  <c r="K76" i="22" s="1"/>
  <c r="AF76" i="22"/>
  <c r="AG77" i="22"/>
  <c r="AD77" i="22"/>
  <c r="AG79" i="22"/>
  <c r="AD79" i="22"/>
  <c r="AD81" i="22"/>
  <c r="AE81" i="22" s="1"/>
  <c r="AG83" i="22"/>
  <c r="AD83" i="22"/>
  <c r="J86" i="22"/>
  <c r="K86" i="22" s="1"/>
  <c r="N86" i="22" s="1"/>
  <c r="AF86" i="22"/>
  <c r="AE86" i="22" s="1"/>
  <c r="J63" i="22"/>
  <c r="K63" i="22" s="1"/>
  <c r="J65" i="22"/>
  <c r="K65" i="22" s="1"/>
  <c r="AD67" i="22"/>
  <c r="AD71" i="22"/>
  <c r="AD72" i="22"/>
  <c r="C85" i="22"/>
  <c r="H68" i="22"/>
  <c r="H69" i="22"/>
  <c r="H70" i="22"/>
  <c r="AF71" i="22"/>
  <c r="AF72" i="22"/>
  <c r="AF78" i="22"/>
  <c r="AD80" i="22"/>
  <c r="AG80" i="22"/>
  <c r="AF80" i="22"/>
  <c r="AD82" i="22"/>
  <c r="AG82" i="22"/>
  <c r="AF82" i="22"/>
  <c r="C87" i="22"/>
  <c r="K88" i="22"/>
  <c r="N88" i="22" s="1"/>
  <c r="H106" i="22"/>
  <c r="AF106" i="22"/>
  <c r="J73" i="22"/>
  <c r="K73" i="22" s="1"/>
  <c r="AG74" i="22"/>
  <c r="J75" i="22"/>
  <c r="K75" i="22" s="1"/>
  <c r="AG76" i="22"/>
  <c r="J77" i="22"/>
  <c r="K77" i="22" s="1"/>
  <c r="AG78" i="22"/>
  <c r="J79" i="22"/>
  <c r="K79" i="22" s="1"/>
  <c r="J83" i="22"/>
  <c r="K83" i="22" s="1"/>
  <c r="N83" i="22" s="1"/>
  <c r="AG84" i="22"/>
  <c r="J85" i="22"/>
  <c r="K85" i="22" s="1"/>
  <c r="N85" i="22" s="1"/>
  <c r="AG86" i="22"/>
  <c r="AD90" i="22"/>
  <c r="AE90" i="22" s="1"/>
  <c r="AG90" i="22"/>
  <c r="AH90" i="22" s="1"/>
  <c r="H96" i="22"/>
  <c r="K96" i="22" s="1"/>
  <c r="N96" i="22" s="1"/>
  <c r="AF96" i="22"/>
  <c r="H104" i="22"/>
  <c r="K104" i="22" s="1"/>
  <c r="N104" i="22" s="1"/>
  <c r="AF104" i="22"/>
  <c r="AF94" i="22"/>
  <c r="J94" i="22"/>
  <c r="K94" i="22" s="1"/>
  <c r="N94" i="22" s="1"/>
  <c r="H102" i="22"/>
  <c r="K102" i="22" s="1"/>
  <c r="N102" i="22" s="1"/>
  <c r="AF102" i="22"/>
  <c r="H108" i="22"/>
  <c r="K108" i="22" s="1"/>
  <c r="N108" i="22" s="1"/>
  <c r="AF108" i="22"/>
  <c r="H92" i="22"/>
  <c r="K92" i="22" s="1"/>
  <c r="N92" i="22" s="1"/>
  <c r="AF92" i="22"/>
  <c r="AD94" i="22"/>
  <c r="AG94" i="22"/>
  <c r="H100" i="22"/>
  <c r="K100" i="22" s="1"/>
  <c r="N100" i="22" s="1"/>
  <c r="AF100" i="22"/>
  <c r="H107" i="22"/>
  <c r="K107" i="22" s="1"/>
  <c r="N107" i="22" s="1"/>
  <c r="J89" i="22"/>
  <c r="K89" i="22" s="1"/>
  <c r="N89" i="22" s="1"/>
  <c r="AE89" i="22"/>
  <c r="J91" i="22"/>
  <c r="K91" i="22" s="1"/>
  <c r="N91" i="22" s="1"/>
  <c r="J95" i="22"/>
  <c r="K95" i="22" s="1"/>
  <c r="N95" i="22" s="1"/>
  <c r="AH99" i="22" l="1"/>
  <c r="AE85" i="22"/>
  <c r="AH103" i="22"/>
  <c r="AH95" i="22"/>
  <c r="AH85" i="22"/>
  <c r="AE83" i="22"/>
  <c r="AG81" i="22"/>
  <c r="AH81" i="22" s="1"/>
  <c r="AE91" i="22"/>
  <c r="AE93" i="22"/>
  <c r="AH83" i="22"/>
  <c r="AH101" i="22"/>
  <c r="AH97" i="22"/>
  <c r="AH89" i="22"/>
  <c r="AH91" i="22"/>
  <c r="AR9" i="22"/>
  <c r="AO9" i="22"/>
  <c r="AP9" i="22"/>
  <c r="AI9" i="22"/>
  <c r="AL9" i="22"/>
  <c r="AJ9" i="22"/>
  <c r="AN9" i="22"/>
  <c r="AQ9" i="22"/>
  <c r="AK9" i="22"/>
  <c r="AM9" i="22"/>
  <c r="AE88" i="22"/>
  <c r="AH84" i="22"/>
  <c r="AH86" i="22"/>
  <c r="AH9" i="22"/>
  <c r="U9" i="22"/>
  <c r="C10" i="22"/>
  <c r="L10" i="22" s="1"/>
  <c r="AE7" i="22"/>
  <c r="AH94" i="22"/>
  <c r="AH82" i="22"/>
  <c r="AG87" i="22"/>
  <c r="AH87" i="22" s="1"/>
  <c r="AD87" i="22"/>
  <c r="AE87" i="22" s="1"/>
  <c r="AE82" i="22"/>
  <c r="AH88" i="22"/>
  <c r="AH105" i="22"/>
  <c r="AD92" i="22"/>
  <c r="AE92" i="22" s="1"/>
  <c r="AG92" i="22"/>
  <c r="AH92" i="22" s="1"/>
  <c r="AD96" i="22"/>
  <c r="AE96" i="22" s="1"/>
  <c r="AG96" i="22"/>
  <c r="AH96" i="22" s="1"/>
  <c r="AG68" i="22"/>
  <c r="AD68" i="22"/>
  <c r="K68" i="22"/>
  <c r="AD106" i="22"/>
  <c r="AE106" i="22" s="1"/>
  <c r="AG106" i="22"/>
  <c r="AH106" i="22" s="1"/>
  <c r="AG69" i="22"/>
  <c r="AD69" i="22"/>
  <c r="K69" i="22"/>
  <c r="AD107" i="22"/>
  <c r="AE107" i="22" s="1"/>
  <c r="AG107" i="22"/>
  <c r="AH107" i="22" s="1"/>
  <c r="AD100" i="22"/>
  <c r="AE100" i="22" s="1"/>
  <c r="AG100" i="22"/>
  <c r="AH100" i="22" s="1"/>
  <c r="AE94" i="22"/>
  <c r="K106" i="22"/>
  <c r="N106" i="22" s="1"/>
  <c r="AD98" i="22"/>
  <c r="AE98" i="22" s="1"/>
  <c r="AG98" i="22"/>
  <c r="AH98" i="22" s="1"/>
  <c r="AD108" i="22"/>
  <c r="AE108" i="22" s="1"/>
  <c r="AG108" i="22"/>
  <c r="AH108" i="22" s="1"/>
  <c r="AD102" i="22"/>
  <c r="AE102" i="22" s="1"/>
  <c r="AG102" i="22"/>
  <c r="AH102" i="22" s="1"/>
  <c r="AD104" i="22"/>
  <c r="AE104" i="22" s="1"/>
  <c r="AG104" i="22"/>
  <c r="AH104" i="22" s="1"/>
  <c r="AG70" i="22"/>
  <c r="AD70" i="22"/>
  <c r="K70" i="22"/>
  <c r="N10" i="22" l="1"/>
  <c r="S10" i="22" s="1"/>
  <c r="AH10" i="22" l="1"/>
  <c r="AM10" i="22"/>
  <c r="AK10" i="22"/>
  <c r="AR10" i="22"/>
  <c r="AJ10" i="22"/>
  <c r="AP10" i="22"/>
  <c r="AO10" i="22"/>
  <c r="AN10" i="22"/>
  <c r="AQ10" i="22"/>
  <c r="C11" i="22"/>
  <c r="L11" i="22" s="1"/>
  <c r="AI10" i="22"/>
  <c r="AL10" i="22"/>
  <c r="U10" i="22"/>
  <c r="N11" i="22" l="1"/>
  <c r="S11" i="22" s="1"/>
  <c r="C12" i="22" l="1"/>
  <c r="AI11" i="22"/>
  <c r="AP11" i="22"/>
  <c r="AL11" i="22"/>
  <c r="AR11" i="22"/>
  <c r="AK11" i="22"/>
  <c r="AJ11" i="22"/>
  <c r="AO11" i="22"/>
  <c r="AQ11" i="22"/>
  <c r="AM11" i="22"/>
  <c r="AN11" i="22"/>
  <c r="U11" i="22"/>
  <c r="AH11" i="22"/>
  <c r="L12" i="22"/>
  <c r="N12" i="22" l="1"/>
  <c r="S12" i="22" s="1"/>
  <c r="C13" i="22" l="1"/>
  <c r="AQ12" i="22"/>
  <c r="AR12" i="22"/>
  <c r="AK12" i="22"/>
  <c r="AI12" i="22"/>
  <c r="AN12" i="22"/>
  <c r="AL12" i="22"/>
  <c r="AJ12" i="22"/>
  <c r="AO12" i="22"/>
  <c r="AM12" i="22"/>
  <c r="AP12" i="22"/>
  <c r="U12" i="22"/>
  <c r="AH12" i="22"/>
  <c r="L13" i="22"/>
  <c r="N13" i="22" l="1"/>
  <c r="S13" i="22" s="1"/>
  <c r="U13" i="22" s="1"/>
  <c r="AI13" i="22" l="1"/>
  <c r="AL13" i="22"/>
  <c r="AP13" i="22"/>
  <c r="AJ13" i="22"/>
  <c r="AN13" i="22"/>
  <c r="AO13" i="22"/>
  <c r="AK13" i="22"/>
  <c r="AQ13" i="22"/>
  <c r="AR13" i="22"/>
  <c r="AM13" i="22"/>
  <c r="AH13" i="22"/>
  <c r="C14" i="22"/>
  <c r="L14" i="22" s="1"/>
  <c r="N14" i="22" l="1"/>
  <c r="S14" i="22" s="1"/>
  <c r="AI14" i="22" s="1"/>
  <c r="AJ14" i="22" l="1"/>
  <c r="AK14" i="22"/>
  <c r="AL14" i="22"/>
  <c r="AN14" i="22"/>
  <c r="AP14" i="22"/>
  <c r="AM14" i="22"/>
  <c r="C15" i="22"/>
  <c r="L15" i="22" s="1"/>
  <c r="N15" i="22" s="1"/>
  <c r="S15" i="22" s="1"/>
  <c r="AH15" i="22" s="1"/>
  <c r="AQ14" i="22"/>
  <c r="AR14" i="22"/>
  <c r="AO14" i="22"/>
  <c r="AH14" i="22"/>
  <c r="U14" i="22"/>
  <c r="AI15" i="22" l="1"/>
  <c r="AR15" i="22"/>
  <c r="AQ15" i="22"/>
  <c r="AL15" i="22"/>
  <c r="AN15" i="22"/>
  <c r="AJ15" i="22"/>
  <c r="AO15" i="22"/>
  <c r="AP15" i="22"/>
  <c r="AM15" i="22"/>
  <c r="AK15" i="22"/>
  <c r="C16" i="22"/>
  <c r="L16" i="22" s="1"/>
  <c r="U15" i="22"/>
  <c r="N16" i="22" l="1"/>
  <c r="S16" i="22" s="1"/>
  <c r="AL16" i="22" s="1"/>
  <c r="AP16" i="22" l="1"/>
  <c r="AJ16" i="22"/>
  <c r="AI16" i="22"/>
  <c r="AR16" i="22"/>
  <c r="AK16" i="22"/>
  <c r="AM16" i="22"/>
  <c r="AO16" i="22"/>
  <c r="AN16" i="22"/>
  <c r="AQ16" i="22"/>
  <c r="AH16" i="22"/>
  <c r="U16" i="22"/>
  <c r="C17" i="22"/>
  <c r="L17" i="22" s="1"/>
  <c r="N17" i="22" l="1"/>
  <c r="S17" i="22" s="1"/>
  <c r="AQ17" i="22" s="1"/>
  <c r="AI17" i="22" l="1"/>
  <c r="AK17" i="22"/>
  <c r="AM17" i="22"/>
  <c r="AL17" i="22"/>
  <c r="AR17" i="22"/>
  <c r="AP17" i="22"/>
  <c r="AO17" i="22"/>
  <c r="AN17" i="22"/>
  <c r="AJ17" i="22"/>
  <c r="U17" i="22"/>
  <c r="C18" i="22"/>
  <c r="L18" i="22" s="1"/>
  <c r="AH17" i="22"/>
  <c r="N18" i="22" l="1"/>
  <c r="S18" i="22" s="1"/>
  <c r="AR18" i="22" s="1"/>
  <c r="AI18" i="22" l="1"/>
  <c r="AK18" i="22"/>
  <c r="AM18" i="22"/>
  <c r="AJ18" i="22"/>
  <c r="AL18" i="22"/>
  <c r="AN18" i="22"/>
  <c r="AO18" i="22"/>
  <c r="AQ18" i="22"/>
  <c r="AP18" i="22"/>
  <c r="C19" i="22"/>
  <c r="L19" i="22" s="1"/>
  <c r="AH18" i="22"/>
  <c r="U18" i="22"/>
  <c r="N19" i="22" l="1"/>
  <c r="S19" i="22" s="1"/>
  <c r="AL19" i="22" s="1"/>
  <c r="AI19" i="22" l="1"/>
  <c r="AJ19" i="22"/>
  <c r="AK19" i="22"/>
  <c r="AP19" i="22"/>
  <c r="AR19" i="22"/>
  <c r="AQ19" i="22"/>
  <c r="AN19" i="22"/>
  <c r="AO19" i="22"/>
  <c r="AM19" i="22"/>
  <c r="AH19" i="22"/>
  <c r="U19" i="22"/>
  <c r="C20" i="22"/>
  <c r="L20" i="22" s="1"/>
  <c r="N20" i="22" l="1"/>
  <c r="S20" i="22" s="1"/>
  <c r="C21" i="22" s="1"/>
  <c r="L21" i="22" s="1"/>
  <c r="U20" i="22" l="1"/>
  <c r="AK20" i="22"/>
  <c r="AJ20" i="22"/>
  <c r="AH20" i="22"/>
  <c r="AN20" i="22"/>
  <c r="AO20" i="22"/>
  <c r="AI20" i="22"/>
  <c r="AL20" i="22"/>
  <c r="AR20" i="22"/>
  <c r="AQ20" i="22"/>
  <c r="AP20" i="22"/>
  <c r="AM20" i="22"/>
  <c r="N21" i="22"/>
  <c r="S21" i="22" s="1"/>
  <c r="AH21" i="22" s="1"/>
  <c r="AI21" i="22" l="1"/>
  <c r="AN21" i="22"/>
  <c r="AK21" i="22"/>
  <c r="U21" i="22"/>
  <c r="AQ21" i="22"/>
  <c r="AJ21" i="22"/>
  <c r="AM21" i="22"/>
  <c r="AO21" i="22"/>
  <c r="AR21" i="22"/>
  <c r="AL21" i="22"/>
  <c r="AP21" i="22"/>
  <c r="C22" i="22"/>
  <c r="L22" i="22" s="1"/>
  <c r="N22" i="22" l="1"/>
  <c r="S22" i="22" s="1"/>
  <c r="AI22" i="22" s="1"/>
  <c r="AN22" i="22" l="1"/>
  <c r="AM22" i="22"/>
  <c r="AK22" i="22"/>
  <c r="AO22" i="22"/>
  <c r="AL22" i="22"/>
  <c r="AJ22" i="22"/>
  <c r="AP22" i="22"/>
  <c r="AR22" i="22"/>
  <c r="AQ22" i="22"/>
  <c r="U22" i="22"/>
  <c r="AH22" i="22"/>
  <c r="C23" i="22"/>
  <c r="L23" i="22" s="1"/>
  <c r="N23" i="22" l="1"/>
  <c r="S23" i="22" s="1"/>
  <c r="AP23" i="22" s="1"/>
  <c r="AJ23" i="22" l="1"/>
  <c r="AI23" i="22"/>
  <c r="AN23" i="22"/>
  <c r="AQ23" i="22"/>
  <c r="AL23" i="22"/>
  <c r="AO23" i="22"/>
  <c r="AK23" i="22"/>
  <c r="AM23" i="22"/>
  <c r="AR23" i="22"/>
  <c r="C24" i="22"/>
  <c r="L24" i="22" s="1"/>
  <c r="AH23" i="22"/>
  <c r="U23" i="22"/>
  <c r="N24" i="22" l="1"/>
  <c r="S24" i="22" s="1"/>
  <c r="AP24" i="22" s="1"/>
  <c r="AI24" i="22" l="1"/>
  <c r="AJ24" i="22"/>
  <c r="AL24" i="22"/>
  <c r="AK24" i="22"/>
  <c r="AM24" i="22"/>
  <c r="AN24" i="22"/>
  <c r="AO24" i="22"/>
  <c r="AR24" i="22"/>
  <c r="AQ24" i="22"/>
  <c r="AH24" i="22"/>
  <c r="C25" i="22"/>
  <c r="L25" i="22" s="1"/>
  <c r="U24" i="22"/>
  <c r="N25" i="22" l="1"/>
  <c r="S25" i="22" s="1"/>
  <c r="AL25" i="22" s="1"/>
  <c r="AK25" i="22" l="1"/>
  <c r="AP25" i="22"/>
  <c r="AJ25" i="22"/>
  <c r="AQ25" i="22"/>
  <c r="AI25" i="22"/>
  <c r="AM25" i="22"/>
  <c r="AN25" i="22"/>
  <c r="AR25" i="22"/>
  <c r="AO25" i="22"/>
  <c r="C26" i="22"/>
  <c r="L26" i="22" s="1"/>
  <c r="AH25" i="22"/>
  <c r="U25" i="22"/>
  <c r="N26" i="22" l="1"/>
  <c r="S26" i="22" s="1"/>
  <c r="AO26" i="22" s="1"/>
  <c r="AP26" i="22" l="1"/>
  <c r="AQ26" i="22"/>
  <c r="AM26" i="22"/>
  <c r="AL26" i="22"/>
  <c r="AI26" i="22"/>
  <c r="AR26" i="22"/>
  <c r="AK26" i="22"/>
  <c r="AJ26" i="22"/>
  <c r="AN26" i="22"/>
  <c r="AH26" i="22"/>
  <c r="U26" i="22"/>
  <c r="C27" i="22"/>
  <c r="L27" i="22" s="1"/>
  <c r="N27" i="22" l="1"/>
  <c r="S27" i="22" s="1"/>
  <c r="AP27" i="22" s="1"/>
  <c r="AI27" i="22" l="1"/>
  <c r="AJ27" i="22"/>
  <c r="AK27" i="22"/>
  <c r="AM27" i="22"/>
  <c r="AL27" i="22"/>
  <c r="AR27" i="22"/>
  <c r="AQ27" i="22"/>
  <c r="AN27" i="22"/>
  <c r="AO27" i="22"/>
  <c r="U27" i="22"/>
  <c r="C28" i="22"/>
  <c r="L28" i="22" s="1"/>
  <c r="AH27" i="22"/>
  <c r="N28" i="22" l="1"/>
  <c r="S28" i="22" s="1"/>
  <c r="AR28" i="22" s="1"/>
  <c r="AI28" i="22" l="1"/>
  <c r="AJ28" i="22"/>
  <c r="AK28" i="22"/>
  <c r="AP28" i="22"/>
  <c r="AL28" i="22"/>
  <c r="AN28" i="22"/>
  <c r="AO28" i="22"/>
  <c r="AM28" i="22"/>
  <c r="AQ28" i="22"/>
  <c r="U28" i="22"/>
  <c r="C29" i="22"/>
  <c r="L29" i="22" s="1"/>
  <c r="AH28" i="22"/>
  <c r="N29" i="22" l="1"/>
  <c r="S29" i="22" s="1"/>
  <c r="AN29" i="22" s="1"/>
  <c r="AJ29" i="22" l="1"/>
  <c r="AI29" i="22"/>
  <c r="AK29" i="22"/>
  <c r="AQ29" i="22"/>
  <c r="AR29" i="22"/>
  <c r="AO29" i="22"/>
  <c r="AL29" i="22"/>
  <c r="AP29" i="22"/>
  <c r="AM29" i="22"/>
  <c r="C30" i="22"/>
  <c r="L30" i="22" s="1"/>
  <c r="AH29" i="22"/>
  <c r="U29" i="22"/>
  <c r="N30" i="22" l="1"/>
  <c r="S30" i="22" s="1"/>
  <c r="AL30" i="22" s="1"/>
  <c r="AK30" i="22" l="1"/>
  <c r="AI30" i="22"/>
  <c r="AJ30" i="22"/>
  <c r="AM30" i="22"/>
  <c r="AR30" i="22"/>
  <c r="AN30" i="22"/>
  <c r="AO30" i="22"/>
  <c r="AP30" i="22"/>
  <c r="AQ30" i="22"/>
  <c r="U30" i="22"/>
  <c r="C31" i="22"/>
  <c r="L31" i="22" s="1"/>
  <c r="AH30" i="22"/>
  <c r="N31" i="22" l="1"/>
  <c r="S31" i="22" s="1"/>
  <c r="AN31" i="22" s="1"/>
  <c r="AI31" i="22" l="1"/>
  <c r="AP31" i="22"/>
  <c r="AQ31" i="22"/>
  <c r="AK31" i="22"/>
  <c r="AM31" i="22"/>
  <c r="AO31" i="22"/>
  <c r="AR31" i="22"/>
  <c r="AL31" i="22"/>
  <c r="AJ31" i="22"/>
  <c r="C32" i="22"/>
  <c r="L32" i="22" s="1"/>
  <c r="AH31" i="22"/>
  <c r="U31" i="22"/>
  <c r="N32" i="22" l="1"/>
  <c r="S32" i="22" s="1"/>
  <c r="AP32" i="22" s="1"/>
  <c r="AK32" i="22" l="1"/>
  <c r="AJ32" i="22"/>
  <c r="AN32" i="22"/>
  <c r="AL32" i="22"/>
  <c r="AI32" i="22"/>
  <c r="AM32" i="22"/>
  <c r="AQ32" i="22"/>
  <c r="AR32" i="22"/>
  <c r="AO32" i="22"/>
  <c r="C33" i="22"/>
  <c r="L33" i="22" s="1"/>
  <c r="U32" i="22"/>
  <c r="AH32" i="22"/>
  <c r="N33" i="22" l="1"/>
  <c r="S33" i="22" s="1"/>
  <c r="AO33" i="22" s="1"/>
  <c r="AI33" i="22" l="1"/>
  <c r="AQ33" i="22"/>
  <c r="AR33" i="22"/>
  <c r="AK33" i="22"/>
  <c r="AP33" i="22"/>
  <c r="AJ33" i="22"/>
  <c r="AN33" i="22"/>
  <c r="AL33" i="22"/>
  <c r="AM33" i="22"/>
  <c r="AH33" i="22"/>
  <c r="U33" i="22"/>
  <c r="C34" i="22"/>
  <c r="L34" i="22" s="1"/>
  <c r="N34" i="22" l="1"/>
  <c r="S34" i="22" s="1"/>
  <c r="AL34" i="22" s="1"/>
  <c r="AK34" i="22" l="1"/>
  <c r="AQ34" i="22"/>
  <c r="AN34" i="22"/>
  <c r="AP34" i="22"/>
  <c r="AI34" i="22"/>
  <c r="AR34" i="22"/>
  <c r="AJ34" i="22"/>
  <c r="AM34" i="22"/>
  <c r="AO34" i="22"/>
  <c r="AH34" i="22"/>
  <c r="U34" i="22"/>
  <c r="C35" i="22"/>
  <c r="L35" i="22" s="1"/>
  <c r="N35" i="22" l="1"/>
  <c r="S35" i="22" l="1"/>
  <c r="AM35" i="22" s="1"/>
  <c r="U35" i="22" l="1"/>
  <c r="AO35" i="22"/>
  <c r="AI35" i="22"/>
  <c r="AH35" i="22"/>
  <c r="AQ35" i="22"/>
  <c r="AN35" i="22"/>
  <c r="AJ35" i="22"/>
  <c r="AP35" i="22"/>
  <c r="AR35" i="22"/>
  <c r="C36" i="22"/>
  <c r="L36" i="22" s="1"/>
  <c r="N36" i="22" s="1"/>
  <c r="S36" i="22" s="1"/>
  <c r="AJ36" i="22" s="1"/>
  <c r="AL35" i="22"/>
  <c r="AK35" i="22"/>
  <c r="AI36" i="22" l="1"/>
  <c r="AM36" i="22"/>
  <c r="AL36" i="22"/>
  <c r="AR36" i="22"/>
  <c r="AN36" i="22"/>
  <c r="AO36" i="22"/>
  <c r="AK36" i="22"/>
  <c r="AQ36" i="22"/>
  <c r="AP36" i="22"/>
  <c r="U36" i="22"/>
  <c r="C37" i="22"/>
  <c r="L37" i="22" s="1"/>
  <c r="AH36" i="22"/>
  <c r="N37" i="22" l="1"/>
  <c r="S37" i="22" s="1"/>
  <c r="AQ37" i="22" s="1"/>
  <c r="AI37" i="22" l="1"/>
  <c r="AL37" i="22"/>
  <c r="AR37" i="22"/>
  <c r="AM37" i="22"/>
  <c r="AJ37" i="22"/>
  <c r="AO37" i="22"/>
  <c r="AP37" i="22"/>
  <c r="AN37" i="22"/>
  <c r="AK37" i="22"/>
  <c r="U37" i="22"/>
  <c r="AH37" i="22"/>
  <c r="C38" i="22"/>
  <c r="L38" i="22" s="1"/>
  <c r="N38" i="22" l="1"/>
  <c r="S38" i="22" s="1"/>
  <c r="AP38" i="22" s="1"/>
  <c r="AK38" i="22" l="1"/>
  <c r="AJ38" i="22"/>
  <c r="AM38" i="22"/>
  <c r="AO38" i="22"/>
  <c r="AI38" i="22"/>
  <c r="AN38" i="22"/>
  <c r="AL38" i="22"/>
  <c r="AR38" i="22"/>
  <c r="AQ38" i="22"/>
  <c r="C39" i="22"/>
  <c r="L39" i="22" s="1"/>
  <c r="AH38" i="22"/>
  <c r="U38" i="22"/>
  <c r="N39" i="22" l="1"/>
  <c r="S39" i="22" s="1"/>
  <c r="AP39" i="22" s="1"/>
  <c r="AK39" i="22" l="1"/>
  <c r="AJ39" i="22"/>
  <c r="AR39" i="22"/>
  <c r="AN39" i="22"/>
  <c r="AI39" i="22"/>
  <c r="AQ39" i="22"/>
  <c r="AL39" i="22"/>
  <c r="AM39" i="22"/>
  <c r="AO39" i="22"/>
  <c r="C40" i="22"/>
  <c r="L40" i="22" s="1"/>
  <c r="AH39" i="22"/>
  <c r="U39" i="22"/>
  <c r="N40" i="22" l="1"/>
  <c r="S40" i="22" s="1"/>
  <c r="AP40" i="22" s="1"/>
  <c r="AI40" i="22" l="1"/>
  <c r="AJ40" i="22"/>
  <c r="AM40" i="22"/>
  <c r="AL40" i="22"/>
  <c r="AN40" i="22"/>
  <c r="AO40" i="22"/>
  <c r="AK40" i="22"/>
  <c r="AR40" i="22"/>
  <c r="AQ40" i="22"/>
  <c r="C41" i="22"/>
  <c r="L41" i="22" s="1"/>
  <c r="AH40" i="22"/>
  <c r="U40" i="22"/>
  <c r="N41" i="22" l="1"/>
  <c r="S41" i="22" s="1"/>
  <c r="AJ41" i="22" s="1"/>
  <c r="AL41" i="22" l="1"/>
  <c r="AN41" i="22"/>
  <c r="AQ41" i="22"/>
  <c r="AK41" i="22"/>
  <c r="AI41" i="22"/>
  <c r="AR41" i="22"/>
  <c r="AO41" i="22"/>
  <c r="AP41" i="22"/>
  <c r="AM41" i="22"/>
  <c r="AH41" i="22"/>
  <c r="U41" i="22"/>
  <c r="C42" i="22"/>
  <c r="L42" i="22" s="1"/>
  <c r="N42" i="22" l="1"/>
  <c r="S42" i="22" s="1"/>
  <c r="AP42" i="22" s="1"/>
  <c r="AK42" i="22" l="1"/>
  <c r="AQ42" i="22"/>
  <c r="AJ42" i="22"/>
  <c r="AM42" i="22"/>
  <c r="AI42" i="22"/>
  <c r="AO42" i="22"/>
  <c r="AR42" i="22"/>
  <c r="AN42" i="22"/>
  <c r="AL42" i="22"/>
  <c r="AH42" i="22"/>
  <c r="U42" i="22"/>
  <c r="C43" i="22"/>
  <c r="L43" i="22" s="1"/>
  <c r="N43" i="22" l="1"/>
  <c r="S43" i="22" s="1"/>
  <c r="AM43" i="22" s="1"/>
  <c r="AI43" i="22" l="1"/>
  <c r="AO43" i="22"/>
  <c r="AR43" i="22"/>
  <c r="AJ43" i="22"/>
  <c r="AP43" i="22"/>
  <c r="AL43" i="22"/>
  <c r="AK43" i="22"/>
  <c r="AQ43" i="22"/>
  <c r="AN43" i="22"/>
  <c r="AH43" i="22"/>
  <c r="U43" i="22"/>
  <c r="C44" i="22"/>
  <c r="L44" i="22" s="1"/>
  <c r="N44" i="22" l="1"/>
  <c r="S44" i="22" s="1"/>
  <c r="AP44" i="22" s="1"/>
  <c r="AJ44" i="22" l="1"/>
  <c r="AI44" i="22"/>
  <c r="AK44" i="22"/>
  <c r="AR44" i="22"/>
  <c r="AM44" i="22"/>
  <c r="AQ44" i="22"/>
  <c r="AL44" i="22"/>
  <c r="AN44" i="22"/>
  <c r="AO44" i="22"/>
  <c r="U44" i="22"/>
  <c r="C45" i="22"/>
  <c r="L45" i="22" s="1"/>
  <c r="AH44" i="22"/>
  <c r="N45" i="22" l="1"/>
  <c r="S45" i="22" s="1"/>
  <c r="AJ45" i="22" s="1"/>
  <c r="AI45" i="22" l="1"/>
  <c r="AP45" i="22"/>
  <c r="AO45" i="22"/>
  <c r="AN45" i="22"/>
  <c r="AK45" i="22"/>
  <c r="AQ45" i="22"/>
  <c r="AR45" i="22"/>
  <c r="AM45" i="22"/>
  <c r="AL45" i="22"/>
  <c r="U45" i="22"/>
  <c r="C46" i="22"/>
  <c r="L46" i="22" s="1"/>
  <c r="AH45" i="22"/>
  <c r="N46" i="22" l="1"/>
  <c r="S46" i="22" s="1"/>
  <c r="AJ46" i="22" s="1"/>
  <c r="AR46" i="22" l="1"/>
  <c r="AO46" i="22"/>
  <c r="AP46" i="22"/>
  <c r="AI46" i="22"/>
  <c r="AK46" i="22"/>
  <c r="AM46" i="22"/>
  <c r="AQ46" i="22"/>
  <c r="AN46" i="22"/>
  <c r="AL46" i="22"/>
  <c r="U46" i="22"/>
  <c r="C47" i="22"/>
  <c r="L47" i="22" s="1"/>
  <c r="AH46" i="22"/>
  <c r="N47" i="22" l="1"/>
  <c r="S47" i="22" s="1"/>
  <c r="AL47" i="22" s="1"/>
  <c r="AI47" i="22" l="1"/>
  <c r="AO47" i="22"/>
  <c r="AJ47" i="22"/>
  <c r="AR47" i="22"/>
  <c r="AP47" i="22"/>
  <c r="AM47" i="22"/>
  <c r="AK47" i="22"/>
  <c r="AN47" i="22"/>
  <c r="AQ47" i="22"/>
  <c r="C48" i="22"/>
  <c r="L48" i="22" s="1"/>
  <c r="U47" i="22"/>
  <c r="AH47" i="22"/>
  <c r="N48" i="22" l="1"/>
  <c r="S48" i="22" s="1"/>
  <c r="AO48" i="22" s="1"/>
  <c r="AM48" i="22" l="1"/>
  <c r="AJ48" i="22"/>
  <c r="AI48" i="22"/>
  <c r="AN48" i="22"/>
  <c r="AR48" i="22"/>
  <c r="AP48" i="22"/>
  <c r="AL48" i="22"/>
  <c r="AQ48" i="22"/>
  <c r="AK48" i="22"/>
  <c r="C49" i="22"/>
  <c r="L49" i="22" s="1"/>
  <c r="AH48" i="22"/>
  <c r="U48" i="22"/>
  <c r="N49" i="22" l="1"/>
  <c r="S49" i="22" s="1"/>
  <c r="AN49" i="22" s="1"/>
  <c r="AI49" i="22" l="1"/>
  <c r="AM49" i="22"/>
  <c r="AR49" i="22"/>
  <c r="AJ49" i="22"/>
  <c r="AQ49" i="22"/>
  <c r="AO49" i="22"/>
  <c r="AP49" i="22"/>
  <c r="AL49" i="22"/>
  <c r="AK49" i="22"/>
  <c r="C50" i="22"/>
  <c r="L50" i="22" s="1"/>
  <c r="AH49" i="22"/>
  <c r="U49" i="22"/>
  <c r="N50" i="22" l="1"/>
  <c r="S50" i="22" s="1"/>
  <c r="AK50" i="22" s="1"/>
  <c r="AI50" i="22" l="1"/>
  <c r="AP50" i="22"/>
  <c r="AO50" i="22"/>
  <c r="AM50" i="22"/>
  <c r="AN50" i="22"/>
  <c r="AQ50" i="22"/>
  <c r="AJ50" i="22"/>
  <c r="AL50" i="22"/>
  <c r="AR50" i="22"/>
  <c r="U50" i="22"/>
  <c r="AH50" i="22"/>
  <c r="C51" i="22"/>
  <c r="L51" i="22" s="1"/>
  <c r="N51" i="22" l="1"/>
  <c r="S51" i="22" s="1"/>
  <c r="AO51" i="22" s="1"/>
  <c r="AI51" i="22" l="1"/>
  <c r="AR51" i="22"/>
  <c r="AK51" i="22"/>
  <c r="AM51" i="22"/>
  <c r="AJ51" i="22"/>
  <c r="AN51" i="22"/>
  <c r="AQ51" i="22"/>
  <c r="AP51" i="22"/>
  <c r="AL51" i="22"/>
  <c r="U51" i="22"/>
  <c r="C52" i="22"/>
  <c r="L52" i="22" s="1"/>
  <c r="AH51" i="22"/>
  <c r="N52" i="22" l="1"/>
  <c r="S52" i="22" s="1"/>
  <c r="AO52" i="22" s="1"/>
  <c r="AP52" i="22" l="1"/>
  <c r="AJ52" i="22"/>
  <c r="AK52" i="22"/>
  <c r="AL52" i="22"/>
  <c r="AQ52" i="22"/>
  <c r="AI52" i="22"/>
  <c r="AM52" i="22"/>
  <c r="AR52" i="22"/>
  <c r="AN52" i="22"/>
  <c r="U52" i="22"/>
  <c r="C53" i="22"/>
  <c r="L53" i="22" s="1"/>
  <c r="AH52" i="22"/>
  <c r="N53" i="22" l="1"/>
  <c r="S53" i="22" s="1"/>
  <c r="AQ53" i="22" s="1"/>
  <c r="AI53" i="22" l="1"/>
  <c r="AL53" i="22"/>
  <c r="AR53" i="22"/>
  <c r="AM53" i="22"/>
  <c r="AO53" i="22"/>
  <c r="AP53" i="22"/>
  <c r="AN53" i="22"/>
  <c r="AJ53" i="22"/>
  <c r="AK53" i="22"/>
  <c r="C54" i="22"/>
  <c r="L54" i="22" s="1"/>
  <c r="AH53" i="22"/>
  <c r="U53" i="22"/>
  <c r="N54" i="22" l="1"/>
  <c r="S54" i="22" s="1"/>
  <c r="AL54" i="22" s="1"/>
  <c r="AM54" i="22" l="1"/>
  <c r="AQ54" i="22"/>
  <c r="AP54" i="22"/>
  <c r="AO54" i="22"/>
  <c r="AJ54" i="22"/>
  <c r="AI54" i="22"/>
  <c r="AN54" i="22"/>
  <c r="AK54" i="22"/>
  <c r="AR54" i="22"/>
  <c r="C55" i="22"/>
  <c r="L55" i="22" s="1"/>
  <c r="U54" i="22"/>
  <c r="AH54" i="22"/>
  <c r="N55" i="22" l="1"/>
  <c r="S55" i="22" s="1"/>
  <c r="AR55" i="22" s="1"/>
  <c r="AI55" i="22" l="1"/>
  <c r="AJ55" i="22"/>
  <c r="AL55" i="22"/>
  <c r="AM55" i="22"/>
  <c r="AK55" i="22"/>
  <c r="AN55" i="22"/>
  <c r="AQ55" i="22"/>
  <c r="AO55" i="22"/>
  <c r="AP55" i="22"/>
  <c r="U55" i="22"/>
  <c r="C56" i="22"/>
  <c r="L56" i="22" s="1"/>
  <c r="AH55" i="22"/>
  <c r="N56" i="22" l="1"/>
  <c r="S56" i="22" s="1"/>
  <c r="AO56" i="22" s="1"/>
  <c r="AI56" i="22" l="1"/>
  <c r="AN56" i="22"/>
  <c r="AK56" i="22"/>
  <c r="AR56" i="22"/>
  <c r="AQ56" i="22"/>
  <c r="AL56" i="22"/>
  <c r="AP56" i="22"/>
  <c r="AJ56" i="22"/>
  <c r="AM56" i="22"/>
  <c r="U56" i="22"/>
  <c r="AH56" i="22"/>
  <c r="C57" i="22"/>
  <c r="L57" i="22" l="1"/>
  <c r="N57" i="22" l="1"/>
  <c r="S57" i="22" s="1"/>
  <c r="AP57" i="22" s="1"/>
  <c r="AI57" i="22" l="1"/>
  <c r="AJ57" i="22"/>
  <c r="AM57" i="22"/>
  <c r="AN57" i="22"/>
  <c r="AK57" i="22"/>
  <c r="AL57" i="22"/>
  <c r="AO57" i="22"/>
  <c r="AR57" i="22"/>
  <c r="AQ57" i="22"/>
  <c r="AH57" i="22"/>
  <c r="C58" i="22"/>
  <c r="U57" i="22"/>
  <c r="L58" i="22" l="1"/>
  <c r="N58" i="22" l="1"/>
  <c r="S58" i="22" s="1"/>
  <c r="AM58" i="22" s="1"/>
  <c r="AP58" i="22" l="1"/>
  <c r="AK58" i="22"/>
  <c r="AN58" i="22"/>
  <c r="AQ58" i="22"/>
  <c r="AO58" i="22"/>
  <c r="AI58" i="22"/>
  <c r="AL58" i="22"/>
  <c r="AR58" i="22"/>
  <c r="AJ58" i="22"/>
  <c r="C59" i="22"/>
  <c r="U58" i="22"/>
  <c r="AH58" i="22"/>
  <c r="L59" i="22" l="1"/>
  <c r="N59" i="22" l="1"/>
  <c r="S59" i="22" s="1"/>
  <c r="AN59" i="22" s="1"/>
  <c r="AN3" i="22" s="1"/>
  <c r="AI59" i="22" l="1"/>
  <c r="AI3" i="22" s="1"/>
  <c r="AJ59" i="22"/>
  <c r="AJ3" i="22" s="1"/>
  <c r="AL59" i="22"/>
  <c r="AL3" i="22" s="1"/>
  <c r="AK59" i="22"/>
  <c r="AK3" i="22" s="1"/>
  <c r="AM59" i="22"/>
  <c r="AM3" i="22" s="1"/>
  <c r="AR59" i="22"/>
  <c r="AR3" i="22" s="1"/>
  <c r="AQ59" i="22"/>
  <c r="AQ3" i="22" s="1"/>
  <c r="AP59" i="22"/>
  <c r="AP3" i="22" s="1"/>
  <c r="AO59" i="22"/>
  <c r="AO3" i="22" s="1"/>
  <c r="U59" i="22"/>
  <c r="C60" i="22"/>
  <c r="L60" i="22" s="1"/>
  <c r="N60" i="22" s="1"/>
  <c r="S60" i="22" s="1"/>
  <c r="AH59" i="22"/>
  <c r="C61" i="22" l="1"/>
  <c r="L61" i="22" s="1"/>
  <c r="N61" i="22" s="1"/>
  <c r="S61" i="22" s="1"/>
  <c r="U60" i="22"/>
  <c r="AE60" i="22"/>
  <c r="AH60" i="22"/>
  <c r="C62" i="22" l="1"/>
  <c r="L62" i="22" s="1"/>
  <c r="N62" i="22" s="1"/>
  <c r="S62" i="22" s="1"/>
  <c r="U61" i="22"/>
  <c r="AE61" i="22"/>
  <c r="AH61" i="22"/>
  <c r="U62" i="22" l="1"/>
  <c r="C63" i="22"/>
  <c r="L63" i="22" s="1"/>
  <c r="N63" i="22" s="1"/>
  <c r="S63" i="22" s="1"/>
  <c r="AE62" i="22"/>
  <c r="AH62" i="22"/>
  <c r="C64" i="22" l="1"/>
  <c r="U63" i="22"/>
  <c r="AE63" i="22"/>
  <c r="AH63" i="22"/>
  <c r="L64" i="22" l="1"/>
  <c r="N64" i="22" s="1"/>
  <c r="S64" i="22" s="1"/>
  <c r="C65" i="22" l="1"/>
  <c r="U64" i="22"/>
  <c r="AE64" i="22"/>
  <c r="AH64" i="22"/>
  <c r="L65" i="22" l="1"/>
  <c r="N65" i="22" s="1"/>
  <c r="S65" i="22" s="1"/>
  <c r="C66" i="22" l="1"/>
  <c r="AE65" i="22"/>
  <c r="U65" i="22"/>
  <c r="AH65" i="22"/>
  <c r="L66" i="22" l="1"/>
  <c r="N66" i="22" s="1"/>
  <c r="S66" i="22" s="1"/>
  <c r="U66" i="22" l="1"/>
  <c r="C67" i="22"/>
  <c r="AE66" i="22"/>
  <c r="AH66" i="22"/>
  <c r="L67" i="22" l="1"/>
  <c r="N67" i="22" s="1"/>
  <c r="S67" i="22" s="1"/>
  <c r="AE67" i="22" l="1"/>
  <c r="AH67" i="22"/>
  <c r="U67" i="22"/>
  <c r="C68" i="22"/>
  <c r="L68" i="22" l="1"/>
  <c r="N68" i="22" s="1"/>
  <c r="S68" i="22" s="1"/>
  <c r="U68" i="22" l="1"/>
  <c r="C69" i="22"/>
  <c r="L69" i="22" s="1"/>
  <c r="N69" i="22" s="1"/>
  <c r="S69" i="22" s="1"/>
  <c r="AH68" i="22"/>
  <c r="AE68" i="22"/>
  <c r="AE69" i="22" l="1"/>
  <c r="U69" i="22"/>
  <c r="C70" i="22"/>
  <c r="L70" i="22" s="1"/>
  <c r="N70" i="22" s="1"/>
  <c r="S70" i="22" s="1"/>
  <c r="AH69" i="22"/>
  <c r="U70" i="22" l="1"/>
  <c r="C71" i="22"/>
  <c r="L71" i="22" s="1"/>
  <c r="N71" i="22" s="1"/>
  <c r="S71" i="22" s="1"/>
  <c r="AE70" i="22"/>
  <c r="AH70" i="22"/>
  <c r="U71" i="22" l="1"/>
  <c r="C72" i="22"/>
  <c r="L72" i="22" s="1"/>
  <c r="N72" i="22" s="1"/>
  <c r="S72" i="22" s="1"/>
  <c r="AH71" i="22"/>
  <c r="AE71" i="22"/>
  <c r="U72" i="22" l="1"/>
  <c r="C73" i="22"/>
  <c r="L73" i="22" s="1"/>
  <c r="N73" i="22" s="1"/>
  <c r="S73" i="22" s="1"/>
  <c r="AH72" i="22"/>
  <c r="AE72" i="22"/>
  <c r="C74" i="22" l="1"/>
  <c r="L74" i="22" s="1"/>
  <c r="N74" i="22" s="1"/>
  <c r="S74" i="22" s="1"/>
  <c r="U73" i="22"/>
  <c r="AH73" i="22"/>
  <c r="AE73" i="22"/>
  <c r="U74" i="22" l="1"/>
  <c r="C75" i="22"/>
  <c r="L75" i="22" s="1"/>
  <c r="N75" i="22" s="1"/>
  <c r="S75" i="22" s="1"/>
  <c r="AH74" i="22"/>
  <c r="AE74" i="22"/>
  <c r="C76" i="22" l="1"/>
  <c r="L76" i="22" s="1"/>
  <c r="N76" i="22" s="1"/>
  <c r="S76" i="22" s="1"/>
  <c r="U75" i="22"/>
  <c r="AH75" i="22"/>
  <c r="AE75" i="22"/>
  <c r="U76" i="22" l="1"/>
  <c r="C77" i="22"/>
  <c r="L77" i="22" s="1"/>
  <c r="N77" i="22" s="1"/>
  <c r="S77" i="22" s="1"/>
  <c r="AE76" i="22"/>
  <c r="AH76" i="22"/>
  <c r="U77" i="22" l="1"/>
  <c r="C78" i="22"/>
  <c r="L78" i="22" s="1"/>
  <c r="N78" i="22" s="1"/>
  <c r="S78" i="22" s="1"/>
  <c r="AH77" i="22"/>
  <c r="AE77" i="22"/>
  <c r="U78" i="22" l="1"/>
  <c r="C79" i="22"/>
  <c r="L79" i="22" s="1"/>
  <c r="N79" i="22" s="1"/>
  <c r="S79" i="22" s="1"/>
  <c r="AE78" i="22"/>
  <c r="AH78" i="22"/>
  <c r="C80" i="22" l="1"/>
  <c r="U79" i="22"/>
  <c r="AH79" i="22"/>
  <c r="AE79" i="22"/>
  <c r="L80" i="22" l="1"/>
  <c r="N80" i="22" s="1"/>
  <c r="S80" i="22" s="1"/>
  <c r="D4" i="22" s="1"/>
  <c r="U80" i="22" l="1"/>
  <c r="H4" i="22" s="1"/>
  <c r="C81" i="22"/>
  <c r="AH80" i="22"/>
  <c r="AE80" i="22"/>
  <c r="C5" i="22"/>
  <c r="E5" i="22"/>
  <c r="G5" i="22"/>
  <c r="M4" i="22" l="1"/>
  <c r="R4" i="22"/>
  <c r="I5" i="22"/>
</calcChain>
</file>

<file path=xl/sharedStrings.xml><?xml version="1.0" encoding="utf-8"?>
<sst xmlns="http://schemas.openxmlformats.org/spreadsheetml/2006/main" count="265" uniqueCount="72">
  <si>
    <t>通貨ペア</t>
  </si>
  <si>
    <t>時間足</t>
  </si>
  <si>
    <t>当初資金</t>
  </si>
  <si>
    <t>最終資金</t>
  </si>
  <si>
    <t>エントリー理由</t>
  </si>
  <si>
    <t>決済理由</t>
  </si>
  <si>
    <t>損益金額</t>
  </si>
  <si>
    <t>損益pips</t>
  </si>
  <si>
    <t>最大ドローアップ</t>
  </si>
  <si>
    <t>最大ドローダウン</t>
  </si>
  <si>
    <t>勝数</t>
  </si>
  <si>
    <t>負数</t>
  </si>
  <si>
    <t>引分</t>
  </si>
  <si>
    <t>勝率</t>
  </si>
  <si>
    <t>最大連勝</t>
  </si>
  <si>
    <t>最大連敗</t>
  </si>
  <si>
    <t>No.</t>
  </si>
  <si>
    <t>資金</t>
  </si>
  <si>
    <t>エントリー</t>
  </si>
  <si>
    <t>ロスカットレート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</si>
  <si>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</si>
  <si>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</si>
  <si>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</si>
  <si>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</si>
  <si>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</si>
  <si>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</si>
  <si>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</si>
  <si>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</si>
  <si>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</si>
  <si>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</si>
  <si>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</si>
  <si>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売</t>
  </si>
  <si>
    <t>買</t>
  </si>
  <si>
    <t>建値へ変更で損減らせた？
もしくは利益減った？
翌足以降、足単位で見ること</t>
    <phoneticPr fontId="7"/>
  </si>
  <si>
    <t>N</t>
    <phoneticPr fontId="7"/>
  </si>
  <si>
    <t>Y（利益０になっちゃう）</t>
    <rPh sb="2" eb="4">
      <t>リエキ</t>
    </rPh>
    <phoneticPr fontId="7"/>
  </si>
  <si>
    <t>Y（±０にできた）</t>
    <phoneticPr fontId="7"/>
  </si>
  <si>
    <t>USD/JPY</t>
    <phoneticPr fontId="7"/>
  </si>
  <si>
    <t>リワード/リスク</t>
    <phoneticPr fontId="7"/>
  </si>
  <si>
    <t>リスク</t>
    <phoneticPr fontId="7"/>
  </si>
  <si>
    <t>リワード</t>
    <phoneticPr fontId="7"/>
  </si>
  <si>
    <t>最大リワードレート</t>
    <rPh sb="0" eb="2">
      <t>サイダイ</t>
    </rPh>
    <phoneticPr fontId="7"/>
  </si>
  <si>
    <t>最大リワード/リスク</t>
    <phoneticPr fontId="7"/>
  </si>
  <si>
    <t>pips</t>
    <phoneticPr fontId="7"/>
  </si>
  <si>
    <t>平均</t>
    <rPh sb="0" eb="2">
      <t>ヘイキン</t>
    </rPh>
    <phoneticPr fontId="7"/>
  </si>
  <si>
    <t>リワード固定</t>
    <rPh sb="4" eb="6">
      <t>コテイ</t>
    </rPh>
    <phoneticPr fontId="7"/>
  </si>
  <si>
    <t>最大リワード
（PIPS)</t>
    <phoneticPr fontId="7"/>
  </si>
  <si>
    <t>N</t>
    <phoneticPr fontId="7"/>
  </si>
  <si>
    <t>N</t>
    <phoneticPr fontId="7"/>
  </si>
  <si>
    <t>買</t>
    <phoneticPr fontId="7"/>
  </si>
  <si>
    <t>N</t>
    <phoneticPr fontId="7"/>
  </si>
  <si>
    <t>N</t>
    <phoneticPr fontId="7"/>
  </si>
  <si>
    <t>Y（±０にできた）</t>
    <phoneticPr fontId="7"/>
  </si>
  <si>
    <t>4h</t>
    <phoneticPr fontId="7"/>
  </si>
  <si>
    <t>HS</t>
    <phoneticPr fontId="7"/>
  </si>
  <si>
    <t>W</t>
    <phoneticPr fontId="7"/>
  </si>
  <si>
    <t>D</t>
    <phoneticPr fontId="7"/>
  </si>
  <si>
    <t>N</t>
    <phoneticPr fontId="7"/>
  </si>
  <si>
    <t>Y</t>
    <phoneticPr fontId="7"/>
  </si>
  <si>
    <t>2010/4/7</t>
    <phoneticPr fontId="7"/>
  </si>
  <si>
    <t>o</t>
    <phoneticPr fontId="7"/>
  </si>
  <si>
    <t>o</t>
    <phoneticPr fontId="7"/>
  </si>
  <si>
    <t>エントリに
SR
（pip内）</t>
    <rPh sb="13" eb="14">
      <t>ナイ</t>
    </rPh>
    <phoneticPr fontId="7"/>
  </si>
  <si>
    <t>ロスカの時
レート
手入力</t>
    <rPh sb="4" eb="5">
      <t>トキ</t>
    </rPh>
    <rPh sb="10" eb="11">
      <t>テ</t>
    </rPh>
    <rPh sb="11" eb="13">
      <t>ニュウリョク</t>
    </rPh>
    <phoneticPr fontId="7"/>
  </si>
  <si>
    <t>レート
勝ちの時</t>
    <rPh sb="4" eb="5">
      <t>カ</t>
    </rPh>
    <rPh sb="7" eb="8">
      <t>トキ</t>
    </rPh>
    <phoneticPr fontId="7"/>
  </si>
  <si>
    <t>ent前にロスカ？</t>
    <rPh sb="3" eb="4">
      <t>マエ</t>
    </rPh>
    <phoneticPr fontId="7"/>
  </si>
  <si>
    <t>ロスカットを一番甘くした場合のレート</t>
    <rPh sb="6" eb="8">
      <t>イチバン</t>
    </rPh>
    <rPh sb="8" eb="9">
      <t>アマ</t>
    </rPh>
    <rPh sb="12" eb="14">
      <t>バアイ</t>
    </rPh>
    <phoneticPr fontId="7"/>
  </si>
  <si>
    <t>89.13</t>
    <phoneticPr fontId="7"/>
  </si>
  <si>
    <t>86.96</t>
    <phoneticPr fontId="7"/>
  </si>
  <si>
    <t>86.260</t>
    <phoneticPr fontId="7"/>
  </si>
  <si>
    <t xml:space="preserve">FIB23.8の戻りでサポート
戻りの中で32.8の戻りがあること
エントリー：直近高安値
</t>
    <rPh sb="8" eb="9">
      <t>モド</t>
    </rPh>
    <rPh sb="16" eb="17">
      <t>モド</t>
    </rPh>
    <rPh sb="19" eb="20">
      <t>ナカ</t>
    </rPh>
    <rPh sb="26" eb="27">
      <t>モド</t>
    </rPh>
    <rPh sb="40" eb="42">
      <t>チョッキン</t>
    </rPh>
    <rPh sb="42" eb="44">
      <t>タカヤス</t>
    </rPh>
    <rPh sb="44" eb="45">
      <t>ネ</t>
    </rPh>
    <phoneticPr fontId="7"/>
  </si>
  <si>
    <t>決済：FIB61.8</t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</si>
</sst>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#,##0\ "/>
    <numFmt numFmtId="177" formatCode="#,##0\ ;[Red]\-#,##0\ "/>
    <numFmt numFmtId="178" formatCode="0.0\ ;[Red]\-0.0\ "/>
    <numFmt numFmtId="179" formatCode="0.0%"/>
    <numFmt numFmtId="181" formatCode="m/d;@"/>
    <numFmt numFmtId="184" formatCode="0_ "/>
    <numFmt numFmtId="185" formatCode="0.00_);[Red]\(0.00\)"/>
    <numFmt numFmtId="186" formatCode="0.0"/>
    <numFmt numFmtId="187" formatCode="0.000\ "/>
    <numFmt numFmtId="190" formatCode="0.000"/>
  </numFmts>
  <fonts count="9" x14ac:knownFonts="1"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7">
    <xf numFmtId="0" fontId="0" fillId="0" borderId="0">
      <alignment vertical="center"/>
    </xf>
    <xf numFmtId="9" fontId="6" fillId="0" borderId="0" applyFill="0" applyBorder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02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179" fontId="0" fillId="0" borderId="1" xfId="1" applyNumberFormat="1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79" fontId="0" fillId="0" borderId="5" xfId="1" applyNumberFormat="1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shrinkToFit="1"/>
    </xf>
    <xf numFmtId="0" fontId="0" fillId="0" borderId="0" xfId="0" applyFont="1" applyAlignment="1">
      <alignment vertical="center" wrapText="1"/>
    </xf>
    <xf numFmtId="181" fontId="5" fillId="0" borderId="1" xfId="0" applyNumberFormat="1" applyFont="1" applyFill="1" applyBorder="1" applyAlignment="1">
      <alignment horizontal="center" vertical="center"/>
    </xf>
    <xf numFmtId="176" fontId="0" fillId="0" borderId="7" xfId="0" applyNumberFormat="1" applyBorder="1" applyAlignment="1">
      <alignment horizontal="center" vertical="center"/>
    </xf>
    <xf numFmtId="177" fontId="0" fillId="0" borderId="7" xfId="0" applyNumberForma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56" fontId="0" fillId="0" borderId="0" xfId="0" applyNumberFormat="1">
      <alignment vertical="center"/>
    </xf>
    <xf numFmtId="184" fontId="0" fillId="0" borderId="0" xfId="0" applyNumberFormat="1">
      <alignment vertical="center"/>
    </xf>
    <xf numFmtId="184" fontId="4" fillId="0" borderId="0" xfId="0" applyNumberFormat="1" applyFont="1" applyAlignment="1">
      <alignment horizontal="center" vertical="center"/>
    </xf>
    <xf numFmtId="185" fontId="0" fillId="0" borderId="0" xfId="0" applyNumberFormat="1">
      <alignment vertical="center"/>
    </xf>
    <xf numFmtId="185" fontId="4" fillId="2" borderId="1" xfId="0" applyNumberFormat="1" applyFont="1" applyFill="1" applyBorder="1" applyAlignment="1">
      <alignment horizontal="center" vertical="center"/>
    </xf>
    <xf numFmtId="185" fontId="4" fillId="2" borderId="1" xfId="0" applyNumberFormat="1" applyFont="1" applyFill="1" applyBorder="1" applyAlignment="1">
      <alignment horizontal="center" vertical="center" shrinkToFit="1"/>
    </xf>
    <xf numFmtId="185" fontId="4" fillId="2" borderId="4" xfId="0" applyNumberFormat="1" applyFont="1" applyFill="1" applyBorder="1" applyAlignment="1">
      <alignment vertical="center"/>
    </xf>
    <xf numFmtId="185" fontId="4" fillId="0" borderId="5" xfId="0" applyNumberFormat="1" applyFont="1" applyFill="1" applyBorder="1" applyAlignment="1">
      <alignment vertical="center"/>
    </xf>
    <xf numFmtId="185" fontId="5" fillId="0" borderId="1" xfId="0" applyNumberFormat="1" applyFont="1" applyFill="1" applyBorder="1" applyAlignment="1">
      <alignment horizontal="center" vertical="center"/>
    </xf>
    <xf numFmtId="185" fontId="5" fillId="0" borderId="7" xfId="0" applyNumberFormat="1" applyFont="1" applyFill="1" applyBorder="1" applyAlignment="1">
      <alignment horizontal="center" vertical="center"/>
    </xf>
    <xf numFmtId="185" fontId="5" fillId="0" borderId="1" xfId="0" applyNumberFormat="1" applyFont="1" applyFill="1" applyBorder="1" applyAlignment="1">
      <alignment vertical="center"/>
    </xf>
    <xf numFmtId="2" fontId="5" fillId="9" borderId="1" xfId="0" applyNumberFormat="1" applyFont="1" applyFill="1" applyBorder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0" fontId="0" fillId="0" borderId="0" xfId="0" applyFont="1" applyFill="1">
      <alignment vertical="center"/>
    </xf>
    <xf numFmtId="187" fontId="5" fillId="9" borderId="1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/>
    </xf>
    <xf numFmtId="186" fontId="0" fillId="0" borderId="0" xfId="0" applyNumberFormat="1" applyFill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>
      <alignment vertical="center"/>
    </xf>
    <xf numFmtId="0" fontId="4" fillId="5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8" fillId="0" borderId="0" xfId="0" applyNumberFormat="1" applyFont="1">
      <alignment vertical="center"/>
    </xf>
    <xf numFmtId="0" fontId="8" fillId="0" borderId="0" xfId="0" applyFont="1">
      <alignment vertical="center"/>
    </xf>
    <xf numFmtId="0" fontId="0" fillId="0" borderId="0" xfId="0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190" fontId="5" fillId="9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176" fontId="5" fillId="9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176" fontId="5" fillId="0" borderId="7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176" fontId="5" fillId="9" borderId="7" xfId="0" applyNumberFormat="1" applyFont="1" applyFill="1" applyBorder="1" applyAlignment="1">
      <alignment horizontal="center" vertical="center"/>
    </xf>
    <xf numFmtId="176" fontId="5" fillId="9" borderId="4" xfId="0" applyNumberFormat="1" applyFont="1" applyFill="1" applyBorder="1" applyAlignment="1">
      <alignment horizontal="center" vertical="center"/>
    </xf>
    <xf numFmtId="177" fontId="5" fillId="0" borderId="7" xfId="0" applyNumberFormat="1" applyFont="1" applyFill="1" applyBorder="1" applyAlignment="1">
      <alignment horizontal="center" vertical="center"/>
    </xf>
    <xf numFmtId="177" fontId="5" fillId="0" borderId="4" xfId="0" applyNumberFormat="1" applyFont="1" applyFill="1" applyBorder="1" applyAlignment="1">
      <alignment horizontal="center" vertical="center"/>
    </xf>
    <xf numFmtId="178" fontId="5" fillId="0" borderId="7" xfId="0" applyNumberFormat="1" applyFont="1" applyFill="1" applyBorder="1" applyAlignment="1">
      <alignment horizontal="center" vertical="center"/>
    </xf>
    <xf numFmtId="178" fontId="5" fillId="0" borderId="4" xfId="0" applyNumberFormat="1" applyFont="1" applyFill="1" applyBorder="1" applyAlignment="1">
      <alignment horizontal="center" vertical="center"/>
    </xf>
    <xf numFmtId="176" fontId="5" fillId="0" borderId="5" xfId="0" applyNumberFormat="1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 shrinkToFit="1"/>
    </xf>
    <xf numFmtId="0" fontId="4" fillId="8" borderId="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shrinkToFit="1"/>
    </xf>
    <xf numFmtId="0" fontId="4" fillId="6" borderId="1" xfId="0" applyFont="1" applyFill="1" applyBorder="1" applyAlignment="1">
      <alignment horizontal="center" vertical="center" shrinkToFit="1"/>
    </xf>
    <xf numFmtId="0" fontId="4" fillId="4" borderId="8" xfId="0" applyFont="1" applyFill="1" applyBorder="1" applyAlignment="1">
      <alignment horizontal="center" vertical="center" shrinkToFit="1"/>
    </xf>
    <xf numFmtId="0" fontId="4" fillId="7" borderId="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85" fontId="4" fillId="5" borderId="1" xfId="0" applyNumberFormat="1" applyFont="1" applyFill="1" applyBorder="1" applyAlignment="1">
      <alignment horizontal="center" vertical="center" wrapText="1" shrinkToFit="1"/>
    </xf>
    <xf numFmtId="0" fontId="4" fillId="8" borderId="0" xfId="0" applyFont="1" applyFill="1" applyBorder="1" applyAlignment="1">
      <alignment horizontal="center" vertical="center" shrinkToFit="1"/>
    </xf>
    <xf numFmtId="178" fontId="5" fillId="0" borderId="0" xfId="0" applyNumberFormat="1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 wrapText="1" shrinkToFit="1"/>
    </xf>
    <xf numFmtId="49" fontId="0" fillId="0" borderId="0" xfId="0" applyNumberFormat="1">
      <alignment vertical="center"/>
    </xf>
    <xf numFmtId="0" fontId="4" fillId="5" borderId="1" xfId="0" applyFont="1" applyFill="1" applyBorder="1" applyAlignment="1">
      <alignment vertical="center" wrapText="1" shrinkToFit="1"/>
    </xf>
  </cellXfs>
  <cellStyles count="7">
    <cellStyle name="パーセント" xfId="1" builtinId="5"/>
    <cellStyle name="標準" xfId="0" builtinId="0"/>
    <cellStyle name="標準 2" xfId="2"/>
    <cellStyle name="標準 3" xfId="3"/>
    <cellStyle name="標準 4" xfId="4"/>
    <cellStyle name="標準 5" xfId="5"/>
    <cellStyle name="標準 6" xfId="6"/>
  </cellStyles>
  <dxfs count="20"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仕掛け</a:t>
            </a:r>
            <a:r>
              <a:rPr lang="en-US" altLang="ja-JP"/>
              <a:t>2</a:t>
            </a:r>
            <a:r>
              <a:rPr lang="ja-JP" altLang="en-US"/>
              <a:t>　建値決済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リワード/リスク0.5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'FIB検証（$Y）'!$B$9:$B$60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22.5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39.299999999999997</c:v>
                </c:pt>
                <c:pt idx="41">
                  <c:v>39.6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45.5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</c:numCache>
            </c:numRef>
          </c:xVal>
          <c:yVal>
            <c:numRef>
              <c:f>'FIB検証（$Y）'!$AI$9:$AI$59</c:f>
            </c:numRef>
          </c:yVal>
          <c:smooth val="0"/>
        </c:ser>
        <c:ser>
          <c:idx val="1"/>
          <c:order val="1"/>
          <c:tx>
            <c:v>リワード/リスク１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'FIB検証（$Y）'!$B$9:$B$108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22.5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39.299999999999997</c:v>
                </c:pt>
                <c:pt idx="41">
                  <c:v>39.6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45.5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  <c:pt idx="73">
                  <c:v>70</c:v>
                </c:pt>
                <c:pt idx="74">
                  <c:v>71</c:v>
                </c:pt>
                <c:pt idx="75">
                  <c:v>72</c:v>
                </c:pt>
                <c:pt idx="76">
                  <c:v>73</c:v>
                </c:pt>
                <c:pt idx="77">
                  <c:v>74</c:v>
                </c:pt>
                <c:pt idx="78">
                  <c:v>75</c:v>
                </c:pt>
                <c:pt idx="79">
                  <c:v>76</c:v>
                </c:pt>
                <c:pt idx="80">
                  <c:v>77</c:v>
                </c:pt>
                <c:pt idx="81">
                  <c:v>78</c:v>
                </c:pt>
                <c:pt idx="82">
                  <c:v>79</c:v>
                </c:pt>
                <c:pt idx="83">
                  <c:v>80</c:v>
                </c:pt>
                <c:pt idx="84">
                  <c:v>81</c:v>
                </c:pt>
                <c:pt idx="85">
                  <c:v>82</c:v>
                </c:pt>
                <c:pt idx="86">
                  <c:v>83</c:v>
                </c:pt>
                <c:pt idx="87">
                  <c:v>84</c:v>
                </c:pt>
                <c:pt idx="88">
                  <c:v>85</c:v>
                </c:pt>
                <c:pt idx="89">
                  <c:v>86</c:v>
                </c:pt>
                <c:pt idx="90">
                  <c:v>87</c:v>
                </c:pt>
                <c:pt idx="91">
                  <c:v>88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xVal>
          <c:yVal>
            <c:numRef>
              <c:f>'FIB検証（$Y）'!$AJ$9:$AJ$59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85256"/>
        <c:axId val="337785648"/>
      </c:scatterChart>
      <c:valAx>
        <c:axId val="337785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37785648"/>
        <c:crosses val="autoZero"/>
        <c:crossBetween val="midCat"/>
      </c:valAx>
      <c:valAx>
        <c:axId val="337785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37785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'FIB検証（$Y）'!$B$9:$B$81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22.5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39.299999999999997</c:v>
                </c:pt>
                <c:pt idx="41">
                  <c:v>39.6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45.5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'FIB検証（$Y）'!$C$9:$C$81</c:f>
              <c:numCache>
                <c:formatCode>#,##0\ </c:formatCode>
                <c:ptCount val="73"/>
                <c:pt idx="0">
                  <c:v>1000000</c:v>
                </c:pt>
                <c:pt idx="1">
                  <c:v>1031543</c:v>
                </c:pt>
                <c:pt idx="2">
                  <c:v>1054061</c:v>
                </c:pt>
                <c:pt idx="3">
                  <c:v>1081270</c:v>
                </c:pt>
                <c:pt idx="4">
                  <c:v>1049357</c:v>
                </c:pt>
                <c:pt idx="5">
                  <c:v>1017098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'FIB検証（$Y）'!$B$9:$B$81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22.5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39.299999999999997</c:v>
                </c:pt>
                <c:pt idx="41">
                  <c:v>39.6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45.5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'FIB検証（$Y）'!$D$9:$D$81</c:f>
              <c:numCache>
                <c:formatCode>#,##0\ </c:formatCode>
                <c:ptCount val="73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783296"/>
        <c:axId val="337784080"/>
      </c:scatterChart>
      <c:valAx>
        <c:axId val="337783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37784080"/>
        <c:crosses val="autoZero"/>
        <c:crossBetween val="midCat"/>
      </c:valAx>
      <c:valAx>
        <c:axId val="33778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37783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227582</xdr:colOff>
      <xdr:row>7</xdr:row>
      <xdr:rowOff>110757</xdr:rowOff>
    </xdr:from>
    <xdr:to>
      <xdr:col>52</xdr:col>
      <xdr:colOff>516218</xdr:colOff>
      <xdr:row>19</xdr:row>
      <xdr:rowOff>127663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</xdr:colOff>
      <xdr:row>84</xdr:row>
      <xdr:rowOff>167467</xdr:rowOff>
    </xdr:from>
    <xdr:to>
      <xdr:col>4</xdr:col>
      <xdr:colOff>0</xdr:colOff>
      <xdr:row>99</xdr:row>
      <xdr:rowOff>4735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500082</xdr:colOff>
      <xdr:row>54</xdr:row>
      <xdr:rowOff>2241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568882" cy="9603441"/>
        </a:xfrm>
        <a:prstGeom prst="rect">
          <a:avLst/>
        </a:prstGeom>
      </xdr:spPr>
    </xdr:pic>
    <xdr:clientData/>
  </xdr:twoCellAnchor>
  <xdr:twoCellAnchor>
    <xdr:from>
      <xdr:col>19</xdr:col>
      <xdr:colOff>323273</xdr:colOff>
      <xdr:row>16</xdr:row>
      <xdr:rowOff>34636</xdr:rowOff>
    </xdr:from>
    <xdr:to>
      <xdr:col>20</xdr:col>
      <xdr:colOff>2</xdr:colOff>
      <xdr:row>16</xdr:row>
      <xdr:rowOff>34636</xdr:rowOff>
    </xdr:to>
    <xdr:cxnSp macro="">
      <xdr:nvCxnSpPr>
        <xdr:cNvPr id="7" name="直線コネクタ 6"/>
        <xdr:cNvCxnSpPr/>
      </xdr:nvCxnSpPr>
      <xdr:spPr bwMode="auto">
        <a:xfrm flipH="1">
          <a:off x="11949546" y="2620818"/>
          <a:ext cx="288638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19</xdr:col>
      <xdr:colOff>346363</xdr:colOff>
      <xdr:row>19</xdr:row>
      <xdr:rowOff>129308</xdr:rowOff>
    </xdr:from>
    <xdr:to>
      <xdr:col>21</xdr:col>
      <xdr:colOff>277091</xdr:colOff>
      <xdr:row>19</xdr:row>
      <xdr:rowOff>129308</xdr:rowOff>
    </xdr:to>
    <xdr:cxnSp macro="">
      <xdr:nvCxnSpPr>
        <xdr:cNvPr id="14" name="直線コネクタ 13"/>
        <xdr:cNvCxnSpPr/>
      </xdr:nvCxnSpPr>
      <xdr:spPr bwMode="auto">
        <a:xfrm flipH="1">
          <a:off x="11972636" y="3200399"/>
          <a:ext cx="1154546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19</xdr:col>
      <xdr:colOff>314036</xdr:colOff>
      <xdr:row>13</xdr:row>
      <xdr:rowOff>4617</xdr:rowOff>
    </xdr:from>
    <xdr:to>
      <xdr:col>21</xdr:col>
      <xdr:colOff>244764</xdr:colOff>
      <xdr:row>13</xdr:row>
      <xdr:rowOff>4617</xdr:rowOff>
    </xdr:to>
    <xdr:cxnSp macro="">
      <xdr:nvCxnSpPr>
        <xdr:cNvPr id="17" name="直線コネクタ 16"/>
        <xdr:cNvCxnSpPr/>
      </xdr:nvCxnSpPr>
      <xdr:spPr bwMode="auto">
        <a:xfrm flipH="1">
          <a:off x="11940309" y="2105890"/>
          <a:ext cx="1154546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7</xdr:col>
      <xdr:colOff>92362</xdr:colOff>
      <xdr:row>13</xdr:row>
      <xdr:rowOff>150090</xdr:rowOff>
    </xdr:from>
    <xdr:ext cx="1593273" cy="642484"/>
    <xdr:sp macro="" textlink="">
      <xdr:nvSpPr>
        <xdr:cNvPr id="11" name="テキスト ボックス 10"/>
        <xdr:cNvSpPr txBox="1"/>
      </xdr:nvSpPr>
      <xdr:spPr>
        <a:xfrm>
          <a:off x="4375726" y="2251363"/>
          <a:ext cx="1593273" cy="642484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黄色：エントリー</a:t>
          </a:r>
          <a:endParaRPr kumimoji="1" lang="en-US" altLang="ja-JP" sz="1100"/>
        </a:p>
        <a:p>
          <a:r>
            <a:rPr kumimoji="1" lang="ja-JP" altLang="en-US" sz="1100"/>
            <a:t>青　　：リミット</a:t>
          </a:r>
          <a:endParaRPr kumimoji="1" lang="en-US" altLang="ja-JP" sz="1100"/>
        </a:p>
        <a:p>
          <a:r>
            <a:rPr kumimoji="1" lang="ja-JP" altLang="en-US" sz="1100"/>
            <a:t>白　　：ストップ</a:t>
          </a:r>
        </a:p>
      </xdr:txBody>
    </xdr:sp>
    <xdr:clientData/>
  </xdr:oneCellAnchor>
  <xdr:oneCellAnchor>
    <xdr:from>
      <xdr:col>2</xdr:col>
      <xdr:colOff>429489</xdr:colOff>
      <xdr:row>11</xdr:row>
      <xdr:rowOff>150090</xdr:rowOff>
    </xdr:from>
    <xdr:ext cx="2537693" cy="1219436"/>
    <xdr:sp macro="" textlink="">
      <xdr:nvSpPr>
        <xdr:cNvPr id="21" name="テキスト ボックス 20"/>
        <xdr:cNvSpPr txBox="1"/>
      </xdr:nvSpPr>
      <xdr:spPr>
        <a:xfrm>
          <a:off x="1653307" y="1928090"/>
          <a:ext cx="2537693" cy="1219436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en-US" altLang="ja-JP" sz="7200"/>
            <a:t>1WIN</a:t>
          </a:r>
          <a:endParaRPr kumimoji="1" lang="ja-JP" altLang="en-US" sz="7200"/>
        </a:p>
      </xdr:txBody>
    </xdr:sp>
    <xdr:clientData/>
  </xdr:oneCellAnchor>
  <xdr:twoCellAnchor editAs="oneCell">
    <xdr:from>
      <xdr:col>0</xdr:col>
      <xdr:colOff>0</xdr:colOff>
      <xdr:row>47</xdr:row>
      <xdr:rowOff>138544</xdr:rowOff>
    </xdr:from>
    <xdr:to>
      <xdr:col>29</xdr:col>
      <xdr:colOff>540350</xdr:colOff>
      <xdr:row>111</xdr:row>
      <xdr:rowOff>79531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35453"/>
          <a:ext cx="18285714" cy="10285714"/>
        </a:xfrm>
        <a:prstGeom prst="rect">
          <a:avLst/>
        </a:prstGeom>
      </xdr:spPr>
    </xdr:pic>
    <xdr:clientData/>
  </xdr:twoCellAnchor>
  <xdr:twoCellAnchor>
    <xdr:from>
      <xdr:col>12</xdr:col>
      <xdr:colOff>274785</xdr:colOff>
      <xdr:row>71</xdr:row>
      <xdr:rowOff>23089</xdr:rowOff>
    </xdr:from>
    <xdr:to>
      <xdr:col>27</xdr:col>
      <xdr:colOff>300182</xdr:colOff>
      <xdr:row>71</xdr:row>
      <xdr:rowOff>23089</xdr:rowOff>
    </xdr:to>
    <xdr:cxnSp macro="">
      <xdr:nvCxnSpPr>
        <xdr:cNvPr id="23" name="直線コネクタ 22"/>
        <xdr:cNvCxnSpPr/>
      </xdr:nvCxnSpPr>
      <xdr:spPr bwMode="auto">
        <a:xfrm flipH="1">
          <a:off x="7617694" y="11499271"/>
          <a:ext cx="9204033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309420</xdr:colOff>
      <xdr:row>77</xdr:row>
      <xdr:rowOff>48488</xdr:rowOff>
    </xdr:from>
    <xdr:to>
      <xdr:col>14</xdr:col>
      <xdr:colOff>240148</xdr:colOff>
      <xdr:row>77</xdr:row>
      <xdr:rowOff>48488</xdr:rowOff>
    </xdr:to>
    <xdr:cxnSp macro="">
      <xdr:nvCxnSpPr>
        <xdr:cNvPr id="24" name="直線コネクタ 23"/>
        <xdr:cNvCxnSpPr/>
      </xdr:nvCxnSpPr>
      <xdr:spPr bwMode="auto">
        <a:xfrm flipH="1">
          <a:off x="7652329" y="12494488"/>
          <a:ext cx="1154546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565729</xdr:colOff>
      <xdr:row>85</xdr:row>
      <xdr:rowOff>131616</xdr:rowOff>
    </xdr:from>
    <xdr:to>
      <xdr:col>14</xdr:col>
      <xdr:colOff>484909</xdr:colOff>
      <xdr:row>85</xdr:row>
      <xdr:rowOff>131616</xdr:rowOff>
    </xdr:to>
    <xdr:cxnSp macro="">
      <xdr:nvCxnSpPr>
        <xdr:cNvPr id="25" name="直線コネクタ 24"/>
        <xdr:cNvCxnSpPr/>
      </xdr:nvCxnSpPr>
      <xdr:spPr bwMode="auto">
        <a:xfrm flipH="1">
          <a:off x="7908638" y="13870707"/>
          <a:ext cx="1142998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0</xdr:col>
      <xdr:colOff>207818</xdr:colOff>
      <xdr:row>73</xdr:row>
      <xdr:rowOff>34634</xdr:rowOff>
    </xdr:from>
    <xdr:ext cx="3325091" cy="1292662"/>
    <xdr:sp macro="" textlink="">
      <xdr:nvSpPr>
        <xdr:cNvPr id="26" name="テキスト ボックス 25"/>
        <xdr:cNvSpPr txBox="1"/>
      </xdr:nvSpPr>
      <xdr:spPr>
        <a:xfrm>
          <a:off x="207818" y="11834089"/>
          <a:ext cx="3325091" cy="1292662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7200"/>
            <a:t>２　</a:t>
          </a:r>
          <a:r>
            <a:rPr kumimoji="1" lang="en-US" altLang="ja-JP" sz="7200"/>
            <a:t>WIN</a:t>
          </a:r>
          <a:endParaRPr kumimoji="1" lang="ja-JP" altLang="en-US" sz="7200"/>
        </a:p>
      </xdr:txBody>
    </xdr:sp>
    <xdr:clientData/>
  </xdr:oneCellAnchor>
  <xdr:twoCellAnchor editAs="oneCell">
    <xdr:from>
      <xdr:col>0</xdr:col>
      <xdr:colOff>0</xdr:colOff>
      <xdr:row>102</xdr:row>
      <xdr:rowOff>127001</xdr:rowOff>
    </xdr:from>
    <xdr:to>
      <xdr:col>29</xdr:col>
      <xdr:colOff>540350</xdr:colOff>
      <xdr:row>166</xdr:row>
      <xdr:rowOff>67988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613910"/>
          <a:ext cx="18285714" cy="10285714"/>
        </a:xfrm>
        <a:prstGeom prst="rect">
          <a:avLst/>
        </a:prstGeom>
      </xdr:spPr>
    </xdr:pic>
    <xdr:clientData/>
  </xdr:twoCellAnchor>
  <xdr:twoCellAnchor>
    <xdr:from>
      <xdr:col>14</xdr:col>
      <xdr:colOff>459513</xdr:colOff>
      <xdr:row>133</xdr:row>
      <xdr:rowOff>103910</xdr:rowOff>
    </xdr:from>
    <xdr:to>
      <xdr:col>24</xdr:col>
      <xdr:colOff>103909</xdr:colOff>
      <xdr:row>133</xdr:row>
      <xdr:rowOff>103910</xdr:rowOff>
    </xdr:to>
    <xdr:cxnSp macro="">
      <xdr:nvCxnSpPr>
        <xdr:cNvPr id="30" name="直線コネクタ 29"/>
        <xdr:cNvCxnSpPr/>
      </xdr:nvCxnSpPr>
      <xdr:spPr bwMode="auto">
        <a:xfrm flipH="1">
          <a:off x="9026240" y="21601546"/>
          <a:ext cx="5763487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355602</xdr:colOff>
      <xdr:row>139</xdr:row>
      <xdr:rowOff>2308</xdr:rowOff>
    </xdr:from>
    <xdr:to>
      <xdr:col>21</xdr:col>
      <xdr:colOff>103909</xdr:colOff>
      <xdr:row>139</xdr:row>
      <xdr:rowOff>2308</xdr:rowOff>
    </xdr:to>
    <xdr:cxnSp macro="">
      <xdr:nvCxnSpPr>
        <xdr:cNvPr id="31" name="直線コネクタ 30"/>
        <xdr:cNvCxnSpPr/>
      </xdr:nvCxnSpPr>
      <xdr:spPr bwMode="auto">
        <a:xfrm flipH="1">
          <a:off x="9534238" y="22469763"/>
          <a:ext cx="3419762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16</xdr:col>
      <xdr:colOff>34638</xdr:colOff>
      <xdr:row>145</xdr:row>
      <xdr:rowOff>39255</xdr:rowOff>
    </xdr:from>
    <xdr:to>
      <xdr:col>20</xdr:col>
      <xdr:colOff>92363</xdr:colOff>
      <xdr:row>145</xdr:row>
      <xdr:rowOff>39255</xdr:rowOff>
    </xdr:to>
    <xdr:cxnSp macro="">
      <xdr:nvCxnSpPr>
        <xdr:cNvPr id="32" name="直線コネクタ 31"/>
        <xdr:cNvCxnSpPr/>
      </xdr:nvCxnSpPr>
      <xdr:spPr bwMode="auto">
        <a:xfrm flipH="1">
          <a:off x="9825183" y="23476528"/>
          <a:ext cx="2505362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0</xdr:col>
      <xdr:colOff>0</xdr:colOff>
      <xdr:row>124</xdr:row>
      <xdr:rowOff>138546</xdr:rowOff>
    </xdr:from>
    <xdr:ext cx="2932545" cy="2419765"/>
    <xdr:sp macro="" textlink="">
      <xdr:nvSpPr>
        <xdr:cNvPr id="33" name="テキスト ボックス 32"/>
        <xdr:cNvSpPr txBox="1"/>
      </xdr:nvSpPr>
      <xdr:spPr>
        <a:xfrm>
          <a:off x="0" y="20181455"/>
          <a:ext cx="2932545" cy="241976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7200"/>
            <a:t>３　</a:t>
          </a:r>
          <a:r>
            <a:rPr kumimoji="1" lang="en-US" altLang="ja-JP" sz="7200"/>
            <a:t>WIN</a:t>
          </a:r>
          <a:endParaRPr kumimoji="1" lang="ja-JP" altLang="en-US" sz="7200"/>
        </a:p>
      </xdr:txBody>
    </xdr:sp>
    <xdr:clientData/>
  </xdr:oneCellAnchor>
  <xdr:twoCellAnchor editAs="oneCell">
    <xdr:from>
      <xdr:col>0</xdr:col>
      <xdr:colOff>0</xdr:colOff>
      <xdr:row>157</xdr:row>
      <xdr:rowOff>57727</xdr:rowOff>
    </xdr:from>
    <xdr:to>
      <xdr:col>29</xdr:col>
      <xdr:colOff>540350</xdr:colOff>
      <xdr:row>220</xdr:row>
      <xdr:rowOff>160350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434636"/>
          <a:ext cx="18285714" cy="10285714"/>
        </a:xfrm>
        <a:prstGeom prst="rect">
          <a:avLst/>
        </a:prstGeom>
      </xdr:spPr>
    </xdr:pic>
    <xdr:clientData/>
  </xdr:twoCellAnchor>
  <xdr:twoCellAnchor>
    <xdr:from>
      <xdr:col>16</xdr:col>
      <xdr:colOff>23091</xdr:colOff>
      <xdr:row>183</xdr:row>
      <xdr:rowOff>150091</xdr:rowOff>
    </xdr:from>
    <xdr:to>
      <xdr:col>18</xdr:col>
      <xdr:colOff>46183</xdr:colOff>
      <xdr:row>183</xdr:row>
      <xdr:rowOff>150091</xdr:rowOff>
    </xdr:to>
    <xdr:cxnSp macro="">
      <xdr:nvCxnSpPr>
        <xdr:cNvPr id="38" name="直線コネクタ 37"/>
        <xdr:cNvCxnSpPr/>
      </xdr:nvCxnSpPr>
      <xdr:spPr bwMode="auto">
        <a:xfrm flipH="1">
          <a:off x="9813636" y="29729546"/>
          <a:ext cx="1246911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600364</xdr:colOff>
      <xdr:row>179</xdr:row>
      <xdr:rowOff>106218</xdr:rowOff>
    </xdr:from>
    <xdr:to>
      <xdr:col>16</xdr:col>
      <xdr:colOff>288636</xdr:colOff>
      <xdr:row>179</xdr:row>
      <xdr:rowOff>106218</xdr:rowOff>
    </xdr:to>
    <xdr:cxnSp macro="">
      <xdr:nvCxnSpPr>
        <xdr:cNvPr id="39" name="直線コネクタ 38"/>
        <xdr:cNvCxnSpPr/>
      </xdr:nvCxnSpPr>
      <xdr:spPr bwMode="auto">
        <a:xfrm flipH="1">
          <a:off x="9779000" y="29039127"/>
          <a:ext cx="300181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16</xdr:col>
      <xdr:colOff>46184</xdr:colOff>
      <xdr:row>174</xdr:row>
      <xdr:rowOff>39256</xdr:rowOff>
    </xdr:from>
    <xdr:to>
      <xdr:col>17</xdr:col>
      <xdr:colOff>496454</xdr:colOff>
      <xdr:row>174</xdr:row>
      <xdr:rowOff>39256</xdr:rowOff>
    </xdr:to>
    <xdr:cxnSp macro="">
      <xdr:nvCxnSpPr>
        <xdr:cNvPr id="40" name="直線コネクタ 39"/>
        <xdr:cNvCxnSpPr/>
      </xdr:nvCxnSpPr>
      <xdr:spPr bwMode="auto">
        <a:xfrm flipH="1">
          <a:off x="9836729" y="28163983"/>
          <a:ext cx="1062180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0</xdr:col>
      <xdr:colOff>0</xdr:colOff>
      <xdr:row>173</xdr:row>
      <xdr:rowOff>69273</xdr:rowOff>
    </xdr:from>
    <xdr:ext cx="3729182" cy="1292662"/>
    <xdr:sp macro="" textlink="">
      <xdr:nvSpPr>
        <xdr:cNvPr id="41" name="テキスト ボックス 40"/>
        <xdr:cNvSpPr txBox="1"/>
      </xdr:nvSpPr>
      <xdr:spPr>
        <a:xfrm>
          <a:off x="0" y="28032364"/>
          <a:ext cx="3729182" cy="1292662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en-US" altLang="ja-JP" sz="7200"/>
            <a:t>4</a:t>
          </a:r>
          <a:r>
            <a:rPr kumimoji="1" lang="ja-JP" altLang="en-US" sz="7200"/>
            <a:t>　</a:t>
          </a:r>
          <a:r>
            <a:rPr kumimoji="1" lang="en-US" altLang="ja-JP" sz="7200"/>
            <a:t>lose</a:t>
          </a:r>
        </a:p>
      </xdr:txBody>
    </xdr:sp>
    <xdr:clientData/>
  </xdr:oneCellAnchor>
  <xdr:twoCellAnchor editAs="oneCell">
    <xdr:from>
      <xdr:col>0</xdr:col>
      <xdr:colOff>0</xdr:colOff>
      <xdr:row>213</xdr:row>
      <xdr:rowOff>34637</xdr:rowOff>
    </xdr:from>
    <xdr:to>
      <xdr:col>29</xdr:col>
      <xdr:colOff>540350</xdr:colOff>
      <xdr:row>276</xdr:row>
      <xdr:rowOff>137260</xdr:rowOff>
    </xdr:to>
    <xdr:pic>
      <xdr:nvPicPr>
        <xdr:cNvPr id="6722" name="図 67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463182"/>
          <a:ext cx="18285714" cy="10285714"/>
        </a:xfrm>
        <a:prstGeom prst="rect">
          <a:avLst/>
        </a:prstGeom>
      </xdr:spPr>
    </xdr:pic>
    <xdr:clientData/>
  </xdr:twoCellAnchor>
  <xdr:twoCellAnchor>
    <xdr:from>
      <xdr:col>17</xdr:col>
      <xdr:colOff>565727</xdr:colOff>
      <xdr:row>241</xdr:row>
      <xdr:rowOff>46182</xdr:rowOff>
    </xdr:from>
    <xdr:to>
      <xdr:col>19</xdr:col>
      <xdr:colOff>588820</xdr:colOff>
      <xdr:row>241</xdr:row>
      <xdr:rowOff>46182</xdr:rowOff>
    </xdr:to>
    <xdr:cxnSp macro="">
      <xdr:nvCxnSpPr>
        <xdr:cNvPr id="46" name="直線コネクタ 45"/>
        <xdr:cNvCxnSpPr/>
      </xdr:nvCxnSpPr>
      <xdr:spPr bwMode="auto">
        <a:xfrm flipH="1">
          <a:off x="10968182" y="39000546"/>
          <a:ext cx="1246911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17</xdr:col>
      <xdr:colOff>600365</xdr:colOff>
      <xdr:row>247</xdr:row>
      <xdr:rowOff>117763</xdr:rowOff>
    </xdr:from>
    <xdr:to>
      <xdr:col>19</xdr:col>
      <xdr:colOff>588818</xdr:colOff>
      <xdr:row>247</xdr:row>
      <xdr:rowOff>117763</xdr:rowOff>
    </xdr:to>
    <xdr:cxnSp macro="">
      <xdr:nvCxnSpPr>
        <xdr:cNvPr id="47" name="直線コネクタ 46"/>
        <xdr:cNvCxnSpPr/>
      </xdr:nvCxnSpPr>
      <xdr:spPr bwMode="auto">
        <a:xfrm flipH="1">
          <a:off x="11002820" y="40041945"/>
          <a:ext cx="1212271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18</xdr:col>
      <xdr:colOff>277094</xdr:colOff>
      <xdr:row>254</xdr:row>
      <xdr:rowOff>50802</xdr:rowOff>
    </xdr:from>
    <xdr:to>
      <xdr:col>21</xdr:col>
      <xdr:colOff>577273</xdr:colOff>
      <xdr:row>254</xdr:row>
      <xdr:rowOff>50802</xdr:rowOff>
    </xdr:to>
    <xdr:cxnSp macro="">
      <xdr:nvCxnSpPr>
        <xdr:cNvPr id="48" name="直線コネクタ 47"/>
        <xdr:cNvCxnSpPr/>
      </xdr:nvCxnSpPr>
      <xdr:spPr bwMode="auto">
        <a:xfrm flipH="1">
          <a:off x="11291458" y="41106438"/>
          <a:ext cx="2135906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0</xdr:col>
      <xdr:colOff>0</xdr:colOff>
      <xdr:row>226</xdr:row>
      <xdr:rowOff>138546</xdr:rowOff>
    </xdr:from>
    <xdr:ext cx="3729182" cy="1292662"/>
    <xdr:sp macro="" textlink="">
      <xdr:nvSpPr>
        <xdr:cNvPr id="49" name="テキスト ボックス 48"/>
        <xdr:cNvSpPr txBox="1"/>
      </xdr:nvSpPr>
      <xdr:spPr>
        <a:xfrm>
          <a:off x="0" y="36668364"/>
          <a:ext cx="3729182" cy="1292662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7200"/>
            <a:t>５　</a:t>
          </a:r>
          <a:r>
            <a:rPr kumimoji="1" lang="en-US" altLang="ja-JP" sz="7200"/>
            <a:t>lose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R112"/>
  <sheetViews>
    <sheetView zoomScale="59" zoomScaleNormal="59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U6" sqref="AU6"/>
    </sheetView>
  </sheetViews>
  <sheetFormatPr defaultRowHeight="15.75" customHeight="1" x14ac:dyDescent="0.2"/>
  <cols>
    <col min="1" max="1" width="2.90625" style="46" customWidth="1"/>
    <col min="2" max="3" width="6.6328125" style="46" customWidth="1"/>
    <col min="4" max="4" width="21.1796875" style="46" customWidth="1"/>
    <col min="5" max="5" width="9.6328125" style="46" customWidth="1"/>
    <col min="6" max="9" width="6.6328125" style="46" customWidth="1"/>
    <col min="10" max="10" width="11.26953125" style="46" customWidth="1"/>
    <col min="11" max="13" width="6.6328125" style="46" customWidth="1"/>
    <col min="14" max="14" width="10.90625" style="46" customWidth="1"/>
    <col min="15" max="15" width="10.26953125" style="46" customWidth="1"/>
    <col min="16" max="16" width="6.6328125" style="46" customWidth="1"/>
    <col min="17" max="17" width="7.7265625" style="24" customWidth="1"/>
    <col min="18" max="18" width="9.7265625" style="46" customWidth="1"/>
    <col min="19" max="19" width="6.6328125" style="46" customWidth="1"/>
    <col min="20" max="21" width="8.7265625" style="46"/>
    <col min="22" max="22" width="12.90625" style="46" bestFit="1" customWidth="1"/>
    <col min="23" max="24" width="12.90625" style="60" hidden="1" customWidth="1"/>
    <col min="25" max="25" width="12.90625" style="1" hidden="1" customWidth="1"/>
    <col min="26" max="26" width="8.7265625" style="46" hidden="1" customWidth="1"/>
    <col min="27" max="27" width="8.7265625" style="56" hidden="1" customWidth="1"/>
    <col min="28" max="28" width="42.36328125" style="46" hidden="1" customWidth="1"/>
    <col min="29" max="29" width="10.36328125" style="46" hidden="1" customWidth="1"/>
    <col min="30" max="31" width="12.54296875" style="46" hidden="1" customWidth="1"/>
    <col min="32" max="33" width="0" style="46" hidden="1" customWidth="1"/>
    <col min="34" max="34" width="13.1796875" style="46" hidden="1" customWidth="1"/>
    <col min="35" max="43" width="11.81640625" style="46" hidden="1" customWidth="1"/>
    <col min="44" max="44" width="11.81640625" style="46" customWidth="1"/>
    <col min="45" max="16384" width="8.7265625" style="46"/>
  </cols>
  <sheetData>
    <row r="2" spans="2:44" ht="15.75" customHeight="1" x14ac:dyDescent="0.2">
      <c r="B2" s="89" t="s">
        <v>0</v>
      </c>
      <c r="C2" s="89"/>
      <c r="D2" s="94" t="s">
        <v>37</v>
      </c>
      <c r="E2" s="94"/>
      <c r="F2" s="89" t="s">
        <v>1</v>
      </c>
      <c r="G2" s="89"/>
      <c r="H2" s="84" t="s">
        <v>53</v>
      </c>
      <c r="I2" s="84"/>
      <c r="J2" s="45"/>
      <c r="K2" s="89" t="s">
        <v>2</v>
      </c>
      <c r="L2" s="89"/>
      <c r="M2" s="95">
        <f>C9</f>
        <v>1000000</v>
      </c>
      <c r="N2" s="95"/>
      <c r="O2" s="89" t="s">
        <v>3</v>
      </c>
      <c r="P2" s="89"/>
      <c r="Q2" s="25"/>
      <c r="R2" s="18" t="e">
        <f>C108+S108</f>
        <v>#VALUE!</v>
      </c>
      <c r="S2" s="2"/>
      <c r="T2" s="2"/>
      <c r="U2" s="2"/>
      <c r="V2" s="22"/>
      <c r="W2" s="22"/>
      <c r="X2" s="22"/>
      <c r="Y2" s="23"/>
      <c r="Z2" s="23"/>
      <c r="AA2" s="23"/>
      <c r="AI2" s="46" t="s">
        <v>45</v>
      </c>
      <c r="AJ2" s="49"/>
      <c r="AK2" s="49"/>
      <c r="AL2" s="49"/>
      <c r="AM2" s="49"/>
      <c r="AN2" s="49"/>
      <c r="AO2" s="49"/>
      <c r="AP2" s="49"/>
      <c r="AQ2" s="49"/>
      <c r="AR2" s="49"/>
    </row>
    <row r="3" spans="2:44" ht="67" customHeight="1" x14ac:dyDescent="0.2">
      <c r="B3" s="89" t="s">
        <v>4</v>
      </c>
      <c r="C3" s="89"/>
      <c r="D3" s="90" t="s">
        <v>70</v>
      </c>
      <c r="E3" s="90"/>
      <c r="F3" s="90"/>
      <c r="G3" s="90"/>
      <c r="H3" s="90"/>
      <c r="I3" s="90"/>
      <c r="J3" s="3"/>
      <c r="K3" s="89" t="s">
        <v>5</v>
      </c>
      <c r="L3" s="89"/>
      <c r="M3" s="90" t="s">
        <v>71</v>
      </c>
      <c r="N3" s="90"/>
      <c r="O3" s="90"/>
      <c r="P3" s="90"/>
      <c r="Q3" s="90"/>
      <c r="R3" s="90"/>
      <c r="S3" s="2"/>
      <c r="T3" s="36">
        <v>99</v>
      </c>
      <c r="AI3" s="50" t="e">
        <f>$M2+SUM(AI9:AI108)</f>
        <v>#REF!</v>
      </c>
      <c r="AJ3" s="51" t="e">
        <f>$M2+SUM(AJ9:AJ108)</f>
        <v>#REF!</v>
      </c>
      <c r="AK3" s="51" t="e">
        <f t="shared" ref="AK3:AR3" si="0">$M2+SUM(AK9:AK108)</f>
        <v>#REF!</v>
      </c>
      <c r="AL3" s="51" t="e">
        <f t="shared" si="0"/>
        <v>#REF!</v>
      </c>
      <c r="AM3" s="51" t="e">
        <f t="shared" si="0"/>
        <v>#REF!</v>
      </c>
      <c r="AN3" s="51" t="e">
        <f t="shared" si="0"/>
        <v>#REF!</v>
      </c>
      <c r="AO3" s="50" t="e">
        <f t="shared" si="0"/>
        <v>#REF!</v>
      </c>
      <c r="AP3" s="50" t="e">
        <f t="shared" si="0"/>
        <v>#REF!</v>
      </c>
      <c r="AQ3" s="50" t="e">
        <f t="shared" si="0"/>
        <v>#REF!</v>
      </c>
      <c r="AR3" s="50" t="e">
        <f t="shared" si="0"/>
        <v>#REF!</v>
      </c>
    </row>
    <row r="4" spans="2:44" ht="15.75" customHeight="1" x14ac:dyDescent="0.2">
      <c r="B4" s="89" t="s">
        <v>6</v>
      </c>
      <c r="C4" s="89"/>
      <c r="D4" s="91" t="e">
        <f>SUM($S$9:$T$984)</f>
        <v>#REF!</v>
      </c>
      <c r="E4" s="91"/>
      <c r="F4" s="89" t="s">
        <v>7</v>
      </c>
      <c r="G4" s="89"/>
      <c r="H4" s="92" t="e">
        <f>SUM($U$9:$V$108)</f>
        <v>#REF!</v>
      </c>
      <c r="I4" s="92"/>
      <c r="J4" s="45"/>
      <c r="K4" s="93" t="s">
        <v>8</v>
      </c>
      <c r="L4" s="93"/>
      <c r="M4" s="95" t="e">
        <f>MAX($C$9:$D$990)-C9</f>
        <v>#REF!</v>
      </c>
      <c r="N4" s="95"/>
      <c r="O4" s="93" t="s">
        <v>9</v>
      </c>
      <c r="P4" s="93"/>
      <c r="Q4" s="26"/>
      <c r="R4" s="19" t="e">
        <f>MIN($C$9:$D$990)-C9</f>
        <v>#REF!</v>
      </c>
      <c r="S4" s="2"/>
      <c r="T4" s="2"/>
      <c r="U4" s="2"/>
      <c r="AJ4" s="52"/>
      <c r="AK4" s="52"/>
      <c r="AL4" s="52"/>
      <c r="AM4" s="52"/>
      <c r="AN4" s="52"/>
    </row>
    <row r="5" spans="2:44" ht="15.75" customHeight="1" x14ac:dyDescent="0.2">
      <c r="B5" s="44" t="s">
        <v>10</v>
      </c>
      <c r="C5" s="45">
        <f>COUNTIF($S$9:$S$981,"&gt;0")</f>
        <v>3</v>
      </c>
      <c r="D5" s="43" t="s">
        <v>11</v>
      </c>
      <c r="E5" s="4">
        <f>COUNTIF($S$9:$S$981,"&lt;0")</f>
        <v>2</v>
      </c>
      <c r="F5" s="43" t="s">
        <v>12</v>
      </c>
      <c r="G5" s="45">
        <f>COUNTIF($S$9:$S$981,"=0")</f>
        <v>0</v>
      </c>
      <c r="H5" s="43" t="s">
        <v>13</v>
      </c>
      <c r="I5" s="5">
        <f>C5/SUM(C5,E5,G5)</f>
        <v>0.6</v>
      </c>
      <c r="J5" s="5"/>
      <c r="K5" s="83" t="s">
        <v>14</v>
      </c>
      <c r="L5" s="83"/>
      <c r="M5" s="84"/>
      <c r="N5" s="84"/>
      <c r="O5" s="6" t="s">
        <v>15</v>
      </c>
      <c r="P5" s="7"/>
      <c r="Q5" s="27"/>
      <c r="R5" s="20"/>
      <c r="S5" s="2"/>
      <c r="T5" s="2"/>
      <c r="U5" s="2"/>
      <c r="AE5" s="46" t="s">
        <v>44</v>
      </c>
      <c r="AJ5" s="52"/>
      <c r="AK5" s="52"/>
      <c r="AL5" s="52"/>
      <c r="AM5" s="52"/>
      <c r="AN5" s="52"/>
    </row>
    <row r="6" spans="2:44" ht="7.5" customHeight="1" x14ac:dyDescent="0.2">
      <c r="B6" s="8"/>
      <c r="C6" s="9"/>
      <c r="D6" s="10"/>
      <c r="E6" s="11"/>
      <c r="F6" s="8"/>
      <c r="G6" s="11"/>
      <c r="H6" s="8"/>
      <c r="I6" s="12"/>
      <c r="J6" s="12"/>
      <c r="K6" s="8"/>
      <c r="L6" s="8"/>
      <c r="M6" s="11"/>
      <c r="N6" s="11"/>
      <c r="O6" s="13"/>
      <c r="P6" s="13"/>
      <c r="Q6" s="28"/>
      <c r="R6" s="14"/>
      <c r="S6" s="2"/>
      <c r="T6" s="2"/>
      <c r="U6" s="2"/>
      <c r="AJ6" s="52"/>
      <c r="AK6" s="52"/>
      <c r="AL6" s="52"/>
      <c r="AM6" s="52"/>
      <c r="AN6" s="52"/>
    </row>
    <row r="7" spans="2:44" ht="15.75" customHeight="1" x14ac:dyDescent="0.2">
      <c r="B7" s="85" t="s">
        <v>16</v>
      </c>
      <c r="C7" s="86" t="s">
        <v>17</v>
      </c>
      <c r="D7" s="86"/>
      <c r="E7" s="82" t="s">
        <v>18</v>
      </c>
      <c r="F7" s="82"/>
      <c r="G7" s="82"/>
      <c r="H7" s="82"/>
      <c r="I7" s="82"/>
      <c r="J7" s="15" t="s">
        <v>19</v>
      </c>
      <c r="K7" s="87" t="s">
        <v>20</v>
      </c>
      <c r="L7" s="87"/>
      <c r="M7" s="87"/>
      <c r="N7" s="88" t="s">
        <v>21</v>
      </c>
      <c r="O7" s="78" t="s">
        <v>22</v>
      </c>
      <c r="P7" s="78"/>
      <c r="Q7" s="78"/>
      <c r="R7" s="78"/>
      <c r="S7" s="79" t="s">
        <v>23</v>
      </c>
      <c r="T7" s="79"/>
      <c r="U7" s="79"/>
      <c r="V7" s="79"/>
      <c r="W7" s="97"/>
      <c r="X7" s="97"/>
      <c r="AE7" s="46" t="e">
        <f>AVERAGE(AE9:AE59)</f>
        <v>#REF!</v>
      </c>
      <c r="AJ7" s="52"/>
      <c r="AK7" s="52"/>
      <c r="AL7" s="52"/>
      <c r="AM7" s="52"/>
      <c r="AN7" s="52"/>
    </row>
    <row r="8" spans="2:44" ht="44" customHeight="1" x14ac:dyDescent="0.2">
      <c r="B8" s="85"/>
      <c r="C8" s="86"/>
      <c r="D8" s="86"/>
      <c r="E8" s="41" t="s">
        <v>24</v>
      </c>
      <c r="F8" s="41" t="s">
        <v>66</v>
      </c>
      <c r="G8" s="41" t="s">
        <v>26</v>
      </c>
      <c r="H8" s="80" t="s">
        <v>27</v>
      </c>
      <c r="I8" s="80"/>
      <c r="J8" s="15"/>
      <c r="K8" s="42" t="s">
        <v>43</v>
      </c>
      <c r="L8" s="81" t="s">
        <v>29</v>
      </c>
      <c r="M8" s="81"/>
      <c r="N8" s="88"/>
      <c r="O8" s="47" t="s">
        <v>24</v>
      </c>
      <c r="P8" s="47" t="s">
        <v>25</v>
      </c>
      <c r="Q8" s="96" t="s">
        <v>63</v>
      </c>
      <c r="R8" s="101" t="s">
        <v>64</v>
      </c>
      <c r="S8" s="79" t="s">
        <v>30</v>
      </c>
      <c r="T8" s="79"/>
      <c r="U8" s="79" t="s">
        <v>28</v>
      </c>
      <c r="V8" s="79"/>
      <c r="W8" s="97" t="s">
        <v>65</v>
      </c>
      <c r="X8" s="99" t="s">
        <v>62</v>
      </c>
      <c r="Y8" s="1" t="s">
        <v>56</v>
      </c>
      <c r="Z8" s="46" t="s">
        <v>55</v>
      </c>
      <c r="AA8" s="56" t="s">
        <v>54</v>
      </c>
      <c r="AB8" s="16" t="s">
        <v>33</v>
      </c>
      <c r="AC8" s="16" t="s">
        <v>41</v>
      </c>
      <c r="AD8" s="53" t="s">
        <v>46</v>
      </c>
      <c r="AE8" s="46" t="s">
        <v>42</v>
      </c>
      <c r="AF8" s="46" t="s">
        <v>39</v>
      </c>
      <c r="AG8" s="46" t="s">
        <v>40</v>
      </c>
      <c r="AH8" s="46" t="s">
        <v>38</v>
      </c>
      <c r="AI8" s="46">
        <v>0.5</v>
      </c>
      <c r="AJ8" s="46">
        <v>1</v>
      </c>
      <c r="AK8" s="46">
        <v>1.5</v>
      </c>
      <c r="AL8" s="46">
        <v>2</v>
      </c>
      <c r="AM8" s="46">
        <v>2.5</v>
      </c>
      <c r="AN8" s="46">
        <v>3</v>
      </c>
      <c r="AO8" s="49">
        <v>4</v>
      </c>
      <c r="AP8" s="49">
        <v>5</v>
      </c>
      <c r="AQ8" s="49">
        <v>6</v>
      </c>
      <c r="AR8" s="49">
        <v>7</v>
      </c>
    </row>
    <row r="9" spans="2:44" s="37" customFormat="1" ht="15.75" customHeight="1" x14ac:dyDescent="0.2">
      <c r="B9" s="48">
        <v>1</v>
      </c>
      <c r="C9" s="62">
        <v>1000000</v>
      </c>
      <c r="D9" s="67"/>
      <c r="E9" s="58" t="s">
        <v>59</v>
      </c>
      <c r="F9" s="17">
        <v>42467</v>
      </c>
      <c r="G9" s="54" t="s">
        <v>31</v>
      </c>
      <c r="H9" s="63">
        <v>93.56</v>
      </c>
      <c r="I9" s="63"/>
      <c r="J9" s="40">
        <v>94.24</v>
      </c>
      <c r="K9" s="40">
        <f>ABS((J9-H9)*100)</f>
        <v>67.999999999999261</v>
      </c>
      <c r="L9" s="64">
        <f>IF(F9="","",C9*0.03)</f>
        <v>30000</v>
      </c>
      <c r="M9" s="64"/>
      <c r="N9" s="35">
        <f>IF(K9="","",ROUNDDOWN(L9/(K9/81)/100000,2))</f>
        <v>0.35</v>
      </c>
      <c r="O9" s="58">
        <v>2010</v>
      </c>
      <c r="P9" s="17">
        <v>42468</v>
      </c>
      <c r="Q9" s="29"/>
      <c r="R9" s="59">
        <v>92.83</v>
      </c>
      <c r="S9" s="73">
        <f>IF(P9="","",ROUNDDOWN((IF(G9="売",H9-R9,R9-H9))*N9*10000000/81,0))</f>
        <v>31543</v>
      </c>
      <c r="T9" s="74"/>
      <c r="U9" s="66">
        <f>IF(P9="","",IF(S9&lt;0,K9*(-1),IF(G9="買",(R9-H9)*100,(H9-R9)*100)))</f>
        <v>73.000000000000398</v>
      </c>
      <c r="V9" s="66"/>
      <c r="W9" s="98" t="s">
        <v>57</v>
      </c>
      <c r="X9" s="98" t="s">
        <v>58</v>
      </c>
      <c r="Y9" s="38" t="s">
        <v>57</v>
      </c>
      <c r="Z9" s="37" t="s">
        <v>57</v>
      </c>
      <c r="AA9" s="37" t="s">
        <v>57</v>
      </c>
      <c r="AB9" s="37" t="s">
        <v>35</v>
      </c>
      <c r="AD9" s="37">
        <f t="shared" ref="AD9:AD40" si="1">ABS(H9-AC9)</f>
        <v>93.56</v>
      </c>
      <c r="AE9" s="37" t="e">
        <f>ABS(AD9/AF9)</f>
        <v>#REF!</v>
      </c>
      <c r="AF9" s="37" t="e">
        <f>#REF!-#REF!</f>
        <v>#REF!</v>
      </c>
      <c r="AG9" s="37">
        <f t="shared" ref="AG9:AG40" si="2">ABS(H9-R9)</f>
        <v>0.73000000000000398</v>
      </c>
      <c r="AH9" s="39" t="e">
        <f t="shared" ref="AH9:AH40" si="3">IF(S9&gt;=0,AG9/AF9,"-")</f>
        <v>#REF!</v>
      </c>
      <c r="AI9" s="37" t="e">
        <f t="shared" ref="AI9:AI40" si="4">IF(AE9&gt;=AI$8,L9*AI$8,S9*1)</f>
        <v>#REF!</v>
      </c>
      <c r="AJ9" s="37" t="e">
        <f t="shared" ref="AJ9:AJ40" si="5">IF(AE9&gt;=AJ$8,L9*AJ$8,S9*1)</f>
        <v>#REF!</v>
      </c>
      <c r="AK9" s="37" t="e">
        <f>IF($AE9&gt;=AK$8,$L9*AK$8,$S9*1)</f>
        <v>#REF!</v>
      </c>
      <c r="AL9" s="37" t="e">
        <f>IF($AE9&gt;=AL$8,$L9*AL$8,$S9*1)</f>
        <v>#REF!</v>
      </c>
      <c r="AM9" s="37" t="e">
        <f>IF($AE9&gt;=AM$8,$L9*AM$8,$S9*1)</f>
        <v>#REF!</v>
      </c>
      <c r="AN9" s="37" t="e">
        <f>IF($AE9&gt;=AN$8,$L9*AN$8,$S9*1)</f>
        <v>#REF!</v>
      </c>
      <c r="AO9" s="37" t="e">
        <f>IF($AE9&gt;=AO$8,$L9*AO$8,$S9*1)</f>
        <v>#REF!</v>
      </c>
      <c r="AP9" s="37" t="e">
        <f>IF($AE9&gt;=AP$8,$L9*AP$8,$S9*1)</f>
        <v>#REF!</v>
      </c>
      <c r="AQ9" s="37" t="e">
        <f>IF($AE9&gt;=AQ$8,$L9*AQ$8,$S9*1)</f>
        <v>#REF!</v>
      </c>
      <c r="AR9" s="37" t="e">
        <f>IF($AE9&gt;=AR$8,$L9*AR$8,$S9*1)</f>
        <v>#REF!</v>
      </c>
    </row>
    <row r="10" spans="2:44" s="37" customFormat="1" ht="15.75" customHeight="1" x14ac:dyDescent="0.2">
      <c r="B10" s="48">
        <v>2</v>
      </c>
      <c r="C10" s="67">
        <f>IF(S9="","",C9+S9)</f>
        <v>1031543</v>
      </c>
      <c r="D10" s="77"/>
      <c r="E10" s="58"/>
      <c r="F10" s="58" t="s">
        <v>60</v>
      </c>
      <c r="G10" s="54" t="s">
        <v>32</v>
      </c>
      <c r="H10" s="69">
        <v>90.46</v>
      </c>
      <c r="I10" s="70"/>
      <c r="J10" s="40">
        <v>89.22</v>
      </c>
      <c r="K10" s="40">
        <f>ABS((J10-H10)*100)</f>
        <v>123.99999999999949</v>
      </c>
      <c r="L10" s="71">
        <f>IF(F10="","",C10*0.03)</f>
        <v>30946.289999999997</v>
      </c>
      <c r="M10" s="72"/>
      <c r="N10" s="35">
        <f t="shared" ref="N10:N108" si="6">IF(K10="","",ROUNDDOWN(L10/(K10/81)/100000,2))</f>
        <v>0.2</v>
      </c>
      <c r="O10" s="58"/>
      <c r="P10" s="17" t="s">
        <v>61</v>
      </c>
      <c r="Q10" s="30"/>
      <c r="R10" s="59">
        <v>91.372</v>
      </c>
      <c r="S10" s="73">
        <f t="shared" ref="S10:S37" si="7">IF(P10="","",ROUNDDOWN((IF(G10="売",H10-R10,R10-H10))*N10*10000000/81,0))</f>
        <v>22518</v>
      </c>
      <c r="T10" s="74"/>
      <c r="U10" s="75">
        <f>IF(P10="","",IF(S10&lt;0,K10*(-1),IF(G10="買",(R10-H10)*100,(H10-R10)*100)))</f>
        <v>91.200000000000614</v>
      </c>
      <c r="V10" s="76"/>
      <c r="W10" s="98" t="s">
        <v>57</v>
      </c>
      <c r="X10" s="98">
        <v>10</v>
      </c>
      <c r="Y10" s="38" t="s">
        <v>57</v>
      </c>
      <c r="Z10" s="37" t="s">
        <v>57</v>
      </c>
      <c r="AA10" s="37" t="s">
        <v>57</v>
      </c>
      <c r="AB10" s="37" t="s">
        <v>36</v>
      </c>
      <c r="AD10" s="37">
        <f t="shared" si="1"/>
        <v>90.46</v>
      </c>
      <c r="AE10" s="37" t="e">
        <f t="shared" ref="AE10:AE11" si="8">ABS(AD10/AF10)</f>
        <v>#REF!</v>
      </c>
      <c r="AF10" s="37" t="e">
        <f>#REF!-#REF!</f>
        <v>#REF!</v>
      </c>
      <c r="AG10" s="37">
        <f t="shared" si="2"/>
        <v>0.91200000000000614</v>
      </c>
      <c r="AH10" s="39" t="e">
        <f t="shared" si="3"/>
        <v>#REF!</v>
      </c>
      <c r="AI10" s="37" t="e">
        <f t="shared" si="4"/>
        <v>#REF!</v>
      </c>
      <c r="AJ10" s="37" t="e">
        <f t="shared" si="5"/>
        <v>#REF!</v>
      </c>
      <c r="AK10" s="37" t="e">
        <f t="shared" ref="AK10:AK41" si="9">IF(AE10&gt;=AK$8,L10*AK$8,S10*1)</f>
        <v>#REF!</v>
      </c>
      <c r="AL10" s="37" t="e">
        <f>IF($AE10&gt;=AL$8,$L10*AL$8,$S10*1)</f>
        <v>#REF!</v>
      </c>
      <c r="AM10" s="37" t="e">
        <f>IF($AE10&gt;=AM$8,$L10*AM$8,$S10*1)</f>
        <v>#REF!</v>
      </c>
      <c r="AN10" s="37" t="e">
        <f>IF($AE10&gt;=AN$8,$L10*AN$8,$S10*1)</f>
        <v>#REF!</v>
      </c>
      <c r="AO10" s="37" t="e">
        <f>IF($AE10&gt;=AO$8,$L10*AO$8,$S10*1)</f>
        <v>#REF!</v>
      </c>
      <c r="AP10" s="37" t="e">
        <f>IF($AE10&gt;=AP$8,$L10*AP$8,$S10*1)</f>
        <v>#REF!</v>
      </c>
      <c r="AQ10" s="37" t="e">
        <f>IF($AE10&gt;=AQ$8,$L10*AQ$8,$S10*1)</f>
        <v>#REF!</v>
      </c>
      <c r="AR10" s="37" t="e">
        <f>IF($AE10&gt;=AR$8,$L10*AR$8,$S10*1)</f>
        <v>#REF!</v>
      </c>
    </row>
    <row r="11" spans="2:44" s="37" customFormat="1" ht="15.75" customHeight="1" x14ac:dyDescent="0.2">
      <c r="B11" s="48">
        <v>3</v>
      </c>
      <c r="C11" s="62">
        <f>IF(S10="","",C10+S10)</f>
        <v>1054061</v>
      </c>
      <c r="D11" s="67"/>
      <c r="E11" s="58"/>
      <c r="F11" s="58" t="s">
        <v>68</v>
      </c>
      <c r="G11" s="54" t="s">
        <v>32</v>
      </c>
      <c r="H11" s="63">
        <v>88.19</v>
      </c>
      <c r="I11" s="63"/>
      <c r="J11" s="40">
        <v>87.33</v>
      </c>
      <c r="K11" s="40">
        <f t="shared" ref="K11:K74" si="10">ABS((J11-H11)*100)</f>
        <v>85.999999999999943</v>
      </c>
      <c r="L11" s="64">
        <f>IF(F11="","",C11*0.03)</f>
        <v>31621.829999999998</v>
      </c>
      <c r="M11" s="64"/>
      <c r="N11" s="35">
        <f t="shared" si="6"/>
        <v>0.28999999999999998</v>
      </c>
      <c r="O11" s="58"/>
      <c r="P11" s="17" t="s">
        <v>61</v>
      </c>
      <c r="Q11" s="29"/>
      <c r="R11" s="59">
        <v>88.95</v>
      </c>
      <c r="S11" s="65">
        <f t="shared" si="7"/>
        <v>27209</v>
      </c>
      <c r="T11" s="65"/>
      <c r="U11" s="66">
        <f t="shared" ref="U11:U74" si="11">IF(P11="","",IF(S11&lt;0,K11*(-1),IF(G11="買",(R11-H11)*100,(H11-R11)*100)))</f>
        <v>76.000000000000512</v>
      </c>
      <c r="V11" s="66"/>
      <c r="W11" s="98" t="s">
        <v>58</v>
      </c>
      <c r="X11" s="98">
        <v>10</v>
      </c>
      <c r="Y11" s="38" t="s">
        <v>57</v>
      </c>
      <c r="Z11" s="37" t="s">
        <v>57</v>
      </c>
      <c r="AA11" s="37" t="s">
        <v>57</v>
      </c>
      <c r="AB11" s="37" t="s">
        <v>36</v>
      </c>
      <c r="AD11" s="37">
        <f t="shared" si="1"/>
        <v>88.19</v>
      </c>
      <c r="AE11" s="37" t="e">
        <f t="shared" si="8"/>
        <v>#REF!</v>
      </c>
      <c r="AF11" s="37" t="e">
        <f>#REF!-#REF!</f>
        <v>#REF!</v>
      </c>
      <c r="AG11" s="37">
        <f t="shared" si="2"/>
        <v>0.76000000000000512</v>
      </c>
      <c r="AH11" s="39" t="e">
        <f t="shared" si="3"/>
        <v>#REF!</v>
      </c>
      <c r="AI11" s="37" t="e">
        <f t="shared" si="4"/>
        <v>#REF!</v>
      </c>
      <c r="AJ11" s="37" t="e">
        <f t="shared" si="5"/>
        <v>#REF!</v>
      </c>
      <c r="AK11" s="37" t="e">
        <f t="shared" si="9"/>
        <v>#REF!</v>
      </c>
      <c r="AL11" s="37" t="e">
        <f>IF($AE11&gt;=AL$8,$L11*AL$8,$S11*1)</f>
        <v>#REF!</v>
      </c>
      <c r="AM11" s="37" t="e">
        <f>IF($AE11&gt;=AM$8,$L11*AM$8,$S11*1)</f>
        <v>#REF!</v>
      </c>
      <c r="AN11" s="37" t="e">
        <f>IF($AE11&gt;=AN$8,$L11*AN$8,$S11*1)</f>
        <v>#REF!</v>
      </c>
      <c r="AO11" s="37" t="e">
        <f>IF($AE11&gt;=AO$8,$L11*AO$8,$S11*1)</f>
        <v>#REF!</v>
      </c>
      <c r="AP11" s="37" t="e">
        <f>IF($AE11&gt;=AP$8,$L11*AP$8,$S11*1)</f>
        <v>#REF!</v>
      </c>
      <c r="AQ11" s="37" t="e">
        <f>IF($AE11&gt;=AQ$8,$L11*AQ$8,$S11*1)</f>
        <v>#REF!</v>
      </c>
      <c r="AR11" s="37" t="e">
        <f>IF($AE11&gt;=AR$8,$L11*AR$8,$S11*1)</f>
        <v>#REF!</v>
      </c>
    </row>
    <row r="12" spans="2:44" s="37" customFormat="1" ht="15.75" customHeight="1" x14ac:dyDescent="0.2">
      <c r="B12" s="48">
        <v>4</v>
      </c>
      <c r="C12" s="62">
        <f>IF(S11="","",C11+S11)</f>
        <v>1081270</v>
      </c>
      <c r="D12" s="67"/>
      <c r="E12" s="58"/>
      <c r="F12" s="58" t="s">
        <v>67</v>
      </c>
      <c r="G12" s="54" t="s">
        <v>31</v>
      </c>
      <c r="H12" s="63">
        <v>88.39</v>
      </c>
      <c r="I12" s="63"/>
      <c r="J12" s="40">
        <v>88.86</v>
      </c>
      <c r="K12" s="40">
        <f t="shared" si="10"/>
        <v>46.999999999999886</v>
      </c>
      <c r="L12" s="64">
        <f>IF(F12="","",C12*0.03)</f>
        <v>32438.1</v>
      </c>
      <c r="M12" s="64"/>
      <c r="N12" s="35">
        <f t="shared" si="6"/>
        <v>0.55000000000000004</v>
      </c>
      <c r="O12" s="58"/>
      <c r="P12" s="17" t="s">
        <v>61</v>
      </c>
      <c r="Q12" s="29">
        <v>88.84</v>
      </c>
      <c r="R12" s="55">
        <f>IF(G12="買",J12-0.02,Q12+0.02)</f>
        <v>88.86</v>
      </c>
      <c r="S12" s="65">
        <f t="shared" si="7"/>
        <v>-31913</v>
      </c>
      <c r="T12" s="65"/>
      <c r="U12" s="66">
        <f t="shared" si="11"/>
        <v>-46.999999999999886</v>
      </c>
      <c r="V12" s="66"/>
      <c r="W12" s="98" t="s">
        <v>58</v>
      </c>
      <c r="X12" s="98">
        <v>10</v>
      </c>
      <c r="Y12" s="38" t="s">
        <v>57</v>
      </c>
      <c r="Z12" s="37" t="s">
        <v>57</v>
      </c>
      <c r="AA12" s="37" t="s">
        <v>57</v>
      </c>
      <c r="AB12" s="37" t="s">
        <v>34</v>
      </c>
      <c r="AD12" s="37">
        <f t="shared" si="1"/>
        <v>88.39</v>
      </c>
      <c r="AE12" s="37" t="e">
        <f>ABS(AD12/AF12)</f>
        <v>#REF!</v>
      </c>
      <c r="AF12" s="37" t="e">
        <f>#REF!-#REF!</f>
        <v>#REF!</v>
      </c>
      <c r="AG12" s="37">
        <f t="shared" si="2"/>
        <v>0.46999999999999886</v>
      </c>
      <c r="AH12" s="39" t="str">
        <f t="shared" si="3"/>
        <v>-</v>
      </c>
      <c r="AI12" s="37" t="e">
        <f t="shared" si="4"/>
        <v>#REF!</v>
      </c>
      <c r="AJ12" s="37" t="e">
        <f t="shared" si="5"/>
        <v>#REF!</v>
      </c>
      <c r="AK12" s="37" t="e">
        <f t="shared" si="9"/>
        <v>#REF!</v>
      </c>
      <c r="AL12" s="37" t="e">
        <f>IF($AE12&gt;=AL$8,$L12*AL$8,$S12*1)</f>
        <v>#REF!</v>
      </c>
      <c r="AM12" s="37" t="e">
        <f>IF($AE12&gt;=AM$8,$L12*AM$8,$S12*1)</f>
        <v>#REF!</v>
      </c>
      <c r="AN12" s="37" t="e">
        <f>IF($AE12&gt;=AN$8,$L12*AN$8,$S12*1)</f>
        <v>#REF!</v>
      </c>
      <c r="AO12" s="37" t="e">
        <f>IF($AE12&gt;=AO$8,$L12*AO$8,$S12*1)</f>
        <v>#REF!</v>
      </c>
      <c r="AP12" s="37" t="e">
        <f>IF($AE12&gt;=AP$8,$L12*AP$8,$S12*1)</f>
        <v>#REF!</v>
      </c>
      <c r="AQ12" s="37" t="e">
        <f>IF($AE12&gt;=AQ$8,$L12*AQ$8,$S12*1)</f>
        <v>#REF!</v>
      </c>
      <c r="AR12" s="37" t="e">
        <f>IF($AE12&gt;=AR$8,$L12*AR$8,$S12*1)</f>
        <v>#REF!</v>
      </c>
    </row>
    <row r="13" spans="2:44" s="37" customFormat="1" ht="15.75" customHeight="1" x14ac:dyDescent="0.2">
      <c r="B13" s="48">
        <v>5</v>
      </c>
      <c r="C13" s="62">
        <f>IF(S12="","",C12+S12)</f>
        <v>1049357</v>
      </c>
      <c r="D13" s="62"/>
      <c r="E13" s="58"/>
      <c r="F13" s="58" t="s">
        <v>69</v>
      </c>
      <c r="G13" s="54" t="s">
        <v>32</v>
      </c>
      <c r="H13" s="63">
        <v>87.2</v>
      </c>
      <c r="I13" s="63"/>
      <c r="J13" s="40">
        <v>86.55</v>
      </c>
      <c r="K13" s="40">
        <f t="shared" si="10"/>
        <v>65.000000000000568</v>
      </c>
      <c r="L13" s="64">
        <f>IF(F13="","",C13*0.03)</f>
        <v>31480.71</v>
      </c>
      <c r="M13" s="64"/>
      <c r="N13" s="35">
        <f t="shared" si="6"/>
        <v>0.39</v>
      </c>
      <c r="O13" s="58"/>
      <c r="P13" s="17" t="s">
        <v>61</v>
      </c>
      <c r="Q13" s="29">
        <v>86.55</v>
      </c>
      <c r="R13" s="59">
        <f t="shared" ref="R13:R75" si="12">IF(G13="買",Q13-0.02,Q13+0.02)</f>
        <v>86.53</v>
      </c>
      <c r="S13" s="65">
        <f t="shared" si="7"/>
        <v>-32259</v>
      </c>
      <c r="T13" s="65"/>
      <c r="U13" s="66">
        <f t="shared" si="11"/>
        <v>-65.000000000000568</v>
      </c>
      <c r="V13" s="66"/>
      <c r="W13" s="98" t="s">
        <v>57</v>
      </c>
      <c r="X13" s="98" t="s">
        <v>57</v>
      </c>
      <c r="Y13" s="38" t="s">
        <v>57</v>
      </c>
      <c r="Z13" s="37" t="s">
        <v>57</v>
      </c>
      <c r="AA13" s="37" t="s">
        <v>57</v>
      </c>
      <c r="AB13" s="37" t="s">
        <v>36</v>
      </c>
      <c r="AD13" s="37">
        <f t="shared" si="1"/>
        <v>87.2</v>
      </c>
      <c r="AE13" s="37" t="e">
        <f>ABS(AD13/AF13)</f>
        <v>#REF!</v>
      </c>
      <c r="AF13" s="37" t="e">
        <f>#REF!-#REF!</f>
        <v>#REF!</v>
      </c>
      <c r="AG13" s="37">
        <f t="shared" si="2"/>
        <v>0.67000000000000171</v>
      </c>
      <c r="AH13" s="39" t="str">
        <f t="shared" si="3"/>
        <v>-</v>
      </c>
      <c r="AI13" s="37" t="e">
        <f t="shared" si="4"/>
        <v>#REF!</v>
      </c>
      <c r="AJ13" s="37" t="e">
        <f t="shared" si="5"/>
        <v>#REF!</v>
      </c>
      <c r="AK13" s="37" t="e">
        <f t="shared" si="9"/>
        <v>#REF!</v>
      </c>
      <c r="AL13" s="37" t="e">
        <f>IF($AE13&gt;=AL$8,$L13*AL$8,$S13*1)</f>
        <v>#REF!</v>
      </c>
      <c r="AM13" s="37" t="e">
        <f>IF($AE13&gt;=AM$8,$L13*AM$8,$S13*1)</f>
        <v>#REF!</v>
      </c>
      <c r="AN13" s="37" t="e">
        <f>IF($AE13&gt;=AN$8,$L13*AN$8,$S13*1)</f>
        <v>#REF!</v>
      </c>
      <c r="AO13" s="37" t="e">
        <f>IF($AE13&gt;=AO$8,$L13*AO$8,$S13*1)</f>
        <v>#REF!</v>
      </c>
      <c r="AP13" s="37" t="e">
        <f>IF($AE13&gt;=AP$8,$L13*AP$8,$S13*1)</f>
        <v>#REF!</v>
      </c>
      <c r="AQ13" s="37" t="e">
        <f>IF($AE13&gt;=AQ$8,$L13*AQ$8,$S13*1)</f>
        <v>#REF!</v>
      </c>
      <c r="AR13" s="37" t="e">
        <f>IF($AE13&gt;=AR$8,$L13*AR$8,$S13*1)</f>
        <v>#REF!</v>
      </c>
    </row>
    <row r="14" spans="2:44" s="37" customFormat="1" ht="15.75" customHeight="1" x14ac:dyDescent="0.2">
      <c r="B14" s="48">
        <v>6</v>
      </c>
      <c r="C14" s="62">
        <f>IF(S13="","",C13+S13)</f>
        <v>1017098</v>
      </c>
      <c r="D14" s="62"/>
      <c r="E14" s="58"/>
      <c r="F14" s="58" t="s">
        <v>60</v>
      </c>
      <c r="G14" s="54" t="s">
        <v>32</v>
      </c>
      <c r="H14" s="63" t="e">
        <f>IF(G14="買",#REF!,#REF!)</f>
        <v>#REF!</v>
      </c>
      <c r="I14" s="63"/>
      <c r="J14" s="40" t="e">
        <f>IF(G14="買",#REF!-0.02,#REF!+0.02)</f>
        <v>#REF!</v>
      </c>
      <c r="K14" s="40" t="e">
        <f t="shared" si="10"/>
        <v>#REF!</v>
      </c>
      <c r="L14" s="64">
        <f>IF(F14="","",C14*0.03)</f>
        <v>30512.94</v>
      </c>
      <c r="M14" s="64"/>
      <c r="N14" s="35" t="e">
        <f t="shared" si="6"/>
        <v>#REF!</v>
      </c>
      <c r="O14" s="58"/>
      <c r="P14" s="17" t="s">
        <v>61</v>
      </c>
      <c r="Q14" s="29"/>
      <c r="R14" s="59">
        <f t="shared" si="12"/>
        <v>-0.02</v>
      </c>
      <c r="S14" s="65" t="e">
        <f t="shared" si="7"/>
        <v>#REF!</v>
      </c>
      <c r="T14" s="65"/>
      <c r="U14" s="66" t="e">
        <f t="shared" si="11"/>
        <v>#REF!</v>
      </c>
      <c r="V14" s="66"/>
      <c r="W14" s="98"/>
      <c r="X14" s="98"/>
      <c r="Y14" s="38"/>
      <c r="Z14" s="34"/>
      <c r="AA14" s="34"/>
      <c r="AB14" s="37" t="s">
        <v>50</v>
      </c>
      <c r="AD14" s="37" t="e">
        <f t="shared" si="1"/>
        <v>#REF!</v>
      </c>
      <c r="AE14" s="37" t="e">
        <f t="shared" ref="AE14:AE16" si="13">ABS(AD14/AF14)</f>
        <v>#REF!</v>
      </c>
      <c r="AF14" s="37" t="e">
        <f>#REF!-#REF!</f>
        <v>#REF!</v>
      </c>
      <c r="AG14" s="37" t="e">
        <f t="shared" si="2"/>
        <v>#REF!</v>
      </c>
      <c r="AH14" s="39" t="e">
        <f t="shared" si="3"/>
        <v>#REF!</v>
      </c>
      <c r="AI14" s="37" t="e">
        <f t="shared" si="4"/>
        <v>#REF!</v>
      </c>
      <c r="AJ14" s="37" t="e">
        <f t="shared" si="5"/>
        <v>#REF!</v>
      </c>
      <c r="AK14" s="37" t="e">
        <f t="shared" si="9"/>
        <v>#REF!</v>
      </c>
      <c r="AL14" s="37" t="e">
        <f>IF($AE14&gt;=AL$8,$L14*AL$8,$S14*1)</f>
        <v>#REF!</v>
      </c>
      <c r="AM14" s="37" t="e">
        <f>IF($AE14&gt;=AM$8,$L14*AM$8,$S14*1)</f>
        <v>#REF!</v>
      </c>
      <c r="AN14" s="37" t="e">
        <f>IF($AE14&gt;=AN$8,$L14*AN$8,$S14*1)</f>
        <v>#REF!</v>
      </c>
      <c r="AO14" s="37" t="e">
        <f>IF($AE14&gt;=AO$8,$L14*AO$8,$S14*1)</f>
        <v>#REF!</v>
      </c>
      <c r="AP14" s="37" t="e">
        <f>IF($AE14&gt;=AP$8,$L14*AP$8,$S14*1)</f>
        <v>#REF!</v>
      </c>
      <c r="AQ14" s="37" t="e">
        <f>IF($AE14&gt;=AQ$8,$L14*AQ$8,$S14*1)</f>
        <v>#REF!</v>
      </c>
      <c r="AR14" s="37" t="e">
        <f>IF($AE14&gt;=AR$8,$L14*AR$8,$S14*1)</f>
        <v>#REF!</v>
      </c>
    </row>
    <row r="15" spans="2:44" s="37" customFormat="1" ht="15.75" customHeight="1" x14ac:dyDescent="0.2">
      <c r="B15" s="48">
        <v>7</v>
      </c>
      <c r="C15" s="62" t="e">
        <f>IF(S14="","",C14+S14)</f>
        <v>#REF!</v>
      </c>
      <c r="D15" s="62"/>
      <c r="E15" s="58"/>
      <c r="F15" s="58" t="s">
        <v>60</v>
      </c>
      <c r="G15" s="54" t="s">
        <v>31</v>
      </c>
      <c r="H15" s="63" t="e">
        <f>IF(G15="買",#REF!,#REF!)</f>
        <v>#REF!</v>
      </c>
      <c r="I15" s="63"/>
      <c r="J15" s="40" t="e">
        <f>IF(G15="買",#REF!-0.02,#REF!+0.02)</f>
        <v>#REF!</v>
      </c>
      <c r="K15" s="40" t="e">
        <f t="shared" si="10"/>
        <v>#REF!</v>
      </c>
      <c r="L15" s="64" t="e">
        <f>IF(F15="","",C15*0.03)</f>
        <v>#REF!</v>
      </c>
      <c r="M15" s="64"/>
      <c r="N15" s="35" t="e">
        <f t="shared" si="6"/>
        <v>#REF!</v>
      </c>
      <c r="O15" s="58"/>
      <c r="P15" s="17" t="s">
        <v>61</v>
      </c>
      <c r="Q15" s="29"/>
      <c r="R15" s="59">
        <f t="shared" si="12"/>
        <v>0.02</v>
      </c>
      <c r="S15" s="65" t="e">
        <f t="shared" si="7"/>
        <v>#REF!</v>
      </c>
      <c r="T15" s="65"/>
      <c r="U15" s="66" t="e">
        <f t="shared" si="11"/>
        <v>#REF!</v>
      </c>
      <c r="V15" s="66"/>
      <c r="W15" s="98"/>
      <c r="X15" s="98"/>
      <c r="Y15" s="38"/>
      <c r="Z15" s="34"/>
      <c r="AA15" s="34"/>
      <c r="AB15" s="37" t="s">
        <v>34</v>
      </c>
      <c r="AD15" s="37" t="e">
        <f t="shared" si="1"/>
        <v>#REF!</v>
      </c>
      <c r="AE15" s="37" t="e">
        <f t="shared" si="13"/>
        <v>#REF!</v>
      </c>
      <c r="AF15" s="37" t="e">
        <f>#REF!-#REF!</f>
        <v>#REF!</v>
      </c>
      <c r="AG15" s="37" t="e">
        <f t="shared" si="2"/>
        <v>#REF!</v>
      </c>
      <c r="AH15" s="39" t="e">
        <f t="shared" si="3"/>
        <v>#REF!</v>
      </c>
      <c r="AI15" s="37" t="e">
        <f t="shared" si="4"/>
        <v>#REF!</v>
      </c>
      <c r="AJ15" s="37" t="e">
        <f t="shared" si="5"/>
        <v>#REF!</v>
      </c>
      <c r="AK15" s="37" t="e">
        <f t="shared" si="9"/>
        <v>#REF!</v>
      </c>
      <c r="AL15" s="37" t="e">
        <f>IF($AE15&gt;=AL$8,$L15*AL$8,$S15*1)</f>
        <v>#REF!</v>
      </c>
      <c r="AM15" s="37" t="e">
        <f>IF($AE15&gt;=AM$8,$L15*AM$8,$S15*1)</f>
        <v>#REF!</v>
      </c>
      <c r="AN15" s="37" t="e">
        <f>IF($AE15&gt;=AN$8,$L15*AN$8,$S15*1)</f>
        <v>#REF!</v>
      </c>
      <c r="AO15" s="37" t="e">
        <f>IF($AE15&gt;=AO$8,$L15*AO$8,$S15*1)</f>
        <v>#REF!</v>
      </c>
      <c r="AP15" s="37" t="e">
        <f>IF($AE15&gt;=AP$8,$L15*AP$8,$S15*1)</f>
        <v>#REF!</v>
      </c>
      <c r="AQ15" s="37" t="e">
        <f>IF($AE15&gt;=AQ$8,$L15*AQ$8,$S15*1)</f>
        <v>#REF!</v>
      </c>
      <c r="AR15" s="37" t="e">
        <f>IF($AE15&gt;=AR$8,$L15*AR$8,$S15*1)</f>
        <v>#REF!</v>
      </c>
    </row>
    <row r="16" spans="2:44" s="37" customFormat="1" ht="15.75" customHeight="1" x14ac:dyDescent="0.2">
      <c r="B16" s="48">
        <v>8</v>
      </c>
      <c r="C16" s="62" t="e">
        <f>IF(S15="","",C15+S15)</f>
        <v>#REF!</v>
      </c>
      <c r="D16" s="62"/>
      <c r="E16" s="58"/>
      <c r="F16" s="58" t="s">
        <v>60</v>
      </c>
      <c r="G16" s="54" t="s">
        <v>32</v>
      </c>
      <c r="H16" s="63" t="e">
        <f>IF(G16="買",#REF!,#REF!)</f>
        <v>#REF!</v>
      </c>
      <c r="I16" s="63"/>
      <c r="J16" s="40" t="e">
        <f>IF(G16="買",#REF!-0.02,#REF!+0.02)</f>
        <v>#REF!</v>
      </c>
      <c r="K16" s="40" t="e">
        <f t="shared" si="10"/>
        <v>#REF!</v>
      </c>
      <c r="L16" s="64" t="e">
        <f>IF(F16="","",C16*0.03)</f>
        <v>#REF!</v>
      </c>
      <c r="M16" s="64"/>
      <c r="N16" s="35" t="e">
        <f t="shared" si="6"/>
        <v>#REF!</v>
      </c>
      <c r="O16" s="58"/>
      <c r="P16" s="17" t="s">
        <v>61</v>
      </c>
      <c r="Q16" s="30"/>
      <c r="R16" s="59">
        <f t="shared" si="12"/>
        <v>-0.02</v>
      </c>
      <c r="S16" s="65" t="e">
        <f t="shared" si="7"/>
        <v>#REF!</v>
      </c>
      <c r="T16" s="65"/>
      <c r="U16" s="66" t="e">
        <f t="shared" si="11"/>
        <v>#REF!</v>
      </c>
      <c r="V16" s="66"/>
      <c r="W16" s="98"/>
      <c r="X16" s="98"/>
      <c r="Y16" s="38"/>
      <c r="Z16" s="34"/>
      <c r="AA16" s="34"/>
      <c r="AB16" s="37" t="s">
        <v>35</v>
      </c>
      <c r="AD16" s="37" t="e">
        <f t="shared" si="1"/>
        <v>#REF!</v>
      </c>
      <c r="AE16" s="37" t="e">
        <f t="shared" si="13"/>
        <v>#REF!</v>
      </c>
      <c r="AF16" s="37" t="e">
        <f>#REF!-#REF!</f>
        <v>#REF!</v>
      </c>
      <c r="AG16" s="37" t="e">
        <f t="shared" si="2"/>
        <v>#REF!</v>
      </c>
      <c r="AH16" s="39" t="e">
        <f t="shared" si="3"/>
        <v>#REF!</v>
      </c>
      <c r="AI16" s="37" t="e">
        <f t="shared" si="4"/>
        <v>#REF!</v>
      </c>
      <c r="AJ16" s="37" t="e">
        <f t="shared" si="5"/>
        <v>#REF!</v>
      </c>
      <c r="AK16" s="37" t="e">
        <f t="shared" si="9"/>
        <v>#REF!</v>
      </c>
      <c r="AL16" s="37" t="e">
        <f>IF($AE16&gt;=AL$8,$L16*AL$8,$S16*1)</f>
        <v>#REF!</v>
      </c>
      <c r="AM16" s="37" t="e">
        <f>IF($AE16&gt;=AM$8,$L16*AM$8,$S16*1)</f>
        <v>#REF!</v>
      </c>
      <c r="AN16" s="37" t="e">
        <f>IF($AE16&gt;=AN$8,$L16*AN$8,$S16*1)</f>
        <v>#REF!</v>
      </c>
      <c r="AO16" s="37" t="e">
        <f>IF($AE16&gt;=AO$8,$L16*AO$8,$S16*1)</f>
        <v>#REF!</v>
      </c>
      <c r="AP16" s="37" t="e">
        <f>IF($AE16&gt;=AP$8,$L16*AP$8,$S16*1)</f>
        <v>#REF!</v>
      </c>
      <c r="AQ16" s="37" t="e">
        <f>IF($AE16&gt;=AQ$8,$L16*AQ$8,$S16*1)</f>
        <v>#REF!</v>
      </c>
      <c r="AR16" s="37" t="e">
        <f>IF($AE16&gt;=AR$8,$L16*AR$8,$S16*1)</f>
        <v>#REF!</v>
      </c>
    </row>
    <row r="17" spans="2:44" s="37" customFormat="1" ht="15.75" customHeight="1" x14ac:dyDescent="0.2">
      <c r="B17" s="48">
        <v>9</v>
      </c>
      <c r="C17" s="62" t="e">
        <f>IF(S16="","",C16+S16)</f>
        <v>#REF!</v>
      </c>
      <c r="D17" s="62"/>
      <c r="E17" s="58"/>
      <c r="F17" s="58" t="s">
        <v>60</v>
      </c>
      <c r="G17" s="54" t="s">
        <v>32</v>
      </c>
      <c r="H17" s="63" t="e">
        <f>IF(G17="買",#REF!,#REF!)</f>
        <v>#REF!</v>
      </c>
      <c r="I17" s="63"/>
      <c r="J17" s="40" t="e">
        <f>IF(G17="買",#REF!-0.02,#REF!+0.02)</f>
        <v>#REF!</v>
      </c>
      <c r="K17" s="40" t="e">
        <f t="shared" si="10"/>
        <v>#REF!</v>
      </c>
      <c r="L17" s="64" t="e">
        <f>IF(F17="","",C17*0.03)</f>
        <v>#REF!</v>
      </c>
      <c r="M17" s="64"/>
      <c r="N17" s="35" t="e">
        <f t="shared" si="6"/>
        <v>#REF!</v>
      </c>
      <c r="O17" s="58"/>
      <c r="P17" s="17" t="s">
        <v>61</v>
      </c>
      <c r="Q17" s="29"/>
      <c r="R17" s="59">
        <f t="shared" si="12"/>
        <v>-0.02</v>
      </c>
      <c r="S17" s="65" t="e">
        <f t="shared" si="7"/>
        <v>#REF!</v>
      </c>
      <c r="T17" s="65"/>
      <c r="U17" s="66" t="e">
        <f t="shared" si="11"/>
        <v>#REF!</v>
      </c>
      <c r="V17" s="66"/>
      <c r="W17" s="98"/>
      <c r="X17" s="98"/>
      <c r="Y17" s="38"/>
      <c r="Z17" s="34"/>
      <c r="AA17" s="34"/>
      <c r="AB17" s="37" t="s">
        <v>34</v>
      </c>
      <c r="AD17" s="37" t="e">
        <f t="shared" si="1"/>
        <v>#REF!</v>
      </c>
      <c r="AE17" s="37" t="e">
        <f>ABS(AD17/AF17)</f>
        <v>#REF!</v>
      </c>
      <c r="AF17" s="37" t="e">
        <f>#REF!-#REF!</f>
        <v>#REF!</v>
      </c>
      <c r="AG17" s="37" t="e">
        <f t="shared" si="2"/>
        <v>#REF!</v>
      </c>
      <c r="AH17" s="39" t="e">
        <f t="shared" si="3"/>
        <v>#REF!</v>
      </c>
      <c r="AI17" s="37" t="e">
        <f t="shared" si="4"/>
        <v>#REF!</v>
      </c>
      <c r="AJ17" s="37" t="e">
        <f t="shared" si="5"/>
        <v>#REF!</v>
      </c>
      <c r="AK17" s="37" t="e">
        <f t="shared" si="9"/>
        <v>#REF!</v>
      </c>
      <c r="AL17" s="37" t="e">
        <f>IF($AE17&gt;=AL$8,$L17*AL$8,$S17*1)</f>
        <v>#REF!</v>
      </c>
      <c r="AM17" s="37" t="e">
        <f>IF($AE17&gt;=AM$8,$L17*AM$8,$S17*1)</f>
        <v>#REF!</v>
      </c>
      <c r="AN17" s="37" t="e">
        <f>IF($AE17&gt;=AN$8,$L17*AN$8,$S17*1)</f>
        <v>#REF!</v>
      </c>
      <c r="AO17" s="37" t="e">
        <f>IF($AE17&gt;=AO$8,$L17*AO$8,$S17*1)</f>
        <v>#REF!</v>
      </c>
      <c r="AP17" s="37" t="e">
        <f>IF($AE17&gt;=AP$8,$L17*AP$8,$S17*1)</f>
        <v>#REF!</v>
      </c>
      <c r="AQ17" s="37" t="e">
        <f>IF($AE17&gt;=AQ$8,$L17*AQ$8,$S17*1)</f>
        <v>#REF!</v>
      </c>
      <c r="AR17" s="37" t="e">
        <f>IF($AE17&gt;=AR$8,$L17*AR$8,$S17*1)</f>
        <v>#REF!</v>
      </c>
    </row>
    <row r="18" spans="2:44" s="37" customFormat="1" ht="15.75" customHeight="1" x14ac:dyDescent="0.2">
      <c r="B18" s="48">
        <v>10</v>
      </c>
      <c r="C18" s="62" t="e">
        <f>IF(S17="","",C17+S17)</f>
        <v>#REF!</v>
      </c>
      <c r="D18" s="62"/>
      <c r="E18" s="58"/>
      <c r="F18" s="58" t="s">
        <v>60</v>
      </c>
      <c r="G18" s="54" t="s">
        <v>32</v>
      </c>
      <c r="H18" s="63" t="e">
        <f>IF(G18="買",#REF!,#REF!)</f>
        <v>#REF!</v>
      </c>
      <c r="I18" s="63"/>
      <c r="J18" s="40" t="e">
        <f>IF(G18="買",#REF!-0.02,#REF!+0.02)</f>
        <v>#REF!</v>
      </c>
      <c r="K18" s="40" t="e">
        <f t="shared" si="10"/>
        <v>#REF!</v>
      </c>
      <c r="L18" s="64" t="e">
        <f>IF(F18="","",C18*0.03)</f>
        <v>#REF!</v>
      </c>
      <c r="M18" s="64"/>
      <c r="N18" s="35" t="e">
        <f t="shared" si="6"/>
        <v>#REF!</v>
      </c>
      <c r="O18" s="58"/>
      <c r="P18" s="17" t="s">
        <v>61</v>
      </c>
      <c r="Q18" s="29"/>
      <c r="R18" s="59">
        <f t="shared" si="12"/>
        <v>-0.02</v>
      </c>
      <c r="S18" s="65" t="e">
        <f t="shared" si="7"/>
        <v>#REF!</v>
      </c>
      <c r="T18" s="65"/>
      <c r="U18" s="66" t="e">
        <f t="shared" si="11"/>
        <v>#REF!</v>
      </c>
      <c r="V18" s="66"/>
      <c r="W18" s="98"/>
      <c r="X18" s="98"/>
      <c r="Y18" s="38"/>
      <c r="Z18" s="34"/>
      <c r="AA18" s="34"/>
      <c r="AB18" s="37" t="s">
        <v>36</v>
      </c>
      <c r="AD18" s="37" t="e">
        <f t="shared" si="1"/>
        <v>#REF!</v>
      </c>
      <c r="AE18" s="37" t="e">
        <f t="shared" ref="AE18:AE24" si="14">ABS(AD18/AF18)</f>
        <v>#REF!</v>
      </c>
      <c r="AF18" s="37" t="e">
        <f>#REF!-#REF!</f>
        <v>#REF!</v>
      </c>
      <c r="AG18" s="37" t="e">
        <f t="shared" si="2"/>
        <v>#REF!</v>
      </c>
      <c r="AH18" s="39" t="e">
        <f t="shared" si="3"/>
        <v>#REF!</v>
      </c>
      <c r="AI18" s="37" t="e">
        <f t="shared" si="4"/>
        <v>#REF!</v>
      </c>
      <c r="AJ18" s="37" t="e">
        <f t="shared" si="5"/>
        <v>#REF!</v>
      </c>
      <c r="AK18" s="37" t="e">
        <f t="shared" si="9"/>
        <v>#REF!</v>
      </c>
      <c r="AL18" s="37" t="e">
        <f>IF($AE18&gt;=AL$8,$L18*AL$8,$S18*1)</f>
        <v>#REF!</v>
      </c>
      <c r="AM18" s="37" t="e">
        <f>IF($AE18&gt;=AM$8,$L18*AM$8,$S18*1)</f>
        <v>#REF!</v>
      </c>
      <c r="AN18" s="37" t="e">
        <f>IF($AE18&gt;=AN$8,$L18*AN$8,$S18*1)</f>
        <v>#REF!</v>
      </c>
      <c r="AO18" s="37" t="e">
        <f>IF($AE18&gt;=AO$8,$L18*AO$8,$S18*1)</f>
        <v>#REF!</v>
      </c>
      <c r="AP18" s="37" t="e">
        <f>IF($AE18&gt;=AP$8,$L18*AP$8,$S18*1)</f>
        <v>#REF!</v>
      </c>
      <c r="AQ18" s="37" t="e">
        <f>IF($AE18&gt;=AQ$8,$L18*AQ$8,$S18*1)</f>
        <v>#REF!</v>
      </c>
      <c r="AR18" s="37" t="e">
        <f>IF($AE18&gt;=AR$8,$L18*AR$8,$S18*1)</f>
        <v>#REF!</v>
      </c>
    </row>
    <row r="19" spans="2:44" s="37" customFormat="1" ht="15.75" customHeight="1" x14ac:dyDescent="0.2">
      <c r="B19" s="48">
        <v>11</v>
      </c>
      <c r="C19" s="62" t="e">
        <f>IF(S18="","",C18+S18)</f>
        <v>#REF!</v>
      </c>
      <c r="D19" s="62"/>
      <c r="E19" s="58"/>
      <c r="F19" s="58" t="s">
        <v>60</v>
      </c>
      <c r="G19" s="54" t="s">
        <v>32</v>
      </c>
      <c r="H19" s="63" t="e">
        <f>IF(G19="買",#REF!,#REF!)</f>
        <v>#REF!</v>
      </c>
      <c r="I19" s="63"/>
      <c r="J19" s="40" t="e">
        <f>IF(G19="買",#REF!-0.02,#REF!+0.02)</f>
        <v>#REF!</v>
      </c>
      <c r="K19" s="40" t="e">
        <f t="shared" si="10"/>
        <v>#REF!</v>
      </c>
      <c r="L19" s="64" t="e">
        <f>IF(F19="","",C19*0.03)</f>
        <v>#REF!</v>
      </c>
      <c r="M19" s="64"/>
      <c r="N19" s="35" t="e">
        <f t="shared" si="6"/>
        <v>#REF!</v>
      </c>
      <c r="O19" s="58"/>
      <c r="P19" s="17" t="s">
        <v>61</v>
      </c>
      <c r="Q19" s="31"/>
      <c r="R19" s="59">
        <f t="shared" si="12"/>
        <v>-0.02</v>
      </c>
      <c r="S19" s="65" t="e">
        <f t="shared" si="7"/>
        <v>#REF!</v>
      </c>
      <c r="T19" s="65"/>
      <c r="U19" s="66" t="e">
        <f t="shared" si="11"/>
        <v>#REF!</v>
      </c>
      <c r="V19" s="66"/>
      <c r="W19" s="98"/>
      <c r="X19" s="98"/>
      <c r="Y19" s="38"/>
      <c r="Z19" s="34"/>
      <c r="AA19" s="34"/>
      <c r="AB19" s="37" t="s">
        <v>36</v>
      </c>
      <c r="AD19" s="37" t="e">
        <f t="shared" si="1"/>
        <v>#REF!</v>
      </c>
      <c r="AE19" s="37" t="e">
        <f t="shared" si="14"/>
        <v>#REF!</v>
      </c>
      <c r="AF19" s="37" t="e">
        <f>#REF!-#REF!</f>
        <v>#REF!</v>
      </c>
      <c r="AG19" s="37" t="e">
        <f t="shared" si="2"/>
        <v>#REF!</v>
      </c>
      <c r="AH19" s="39" t="e">
        <f t="shared" si="3"/>
        <v>#REF!</v>
      </c>
      <c r="AI19" s="37" t="e">
        <f t="shared" si="4"/>
        <v>#REF!</v>
      </c>
      <c r="AJ19" s="37" t="e">
        <f t="shared" si="5"/>
        <v>#REF!</v>
      </c>
      <c r="AK19" s="37" t="e">
        <f t="shared" si="9"/>
        <v>#REF!</v>
      </c>
      <c r="AL19" s="37" t="e">
        <f>IF($AE19&gt;=AL$8,$L19*AL$8,$S19*1)</f>
        <v>#REF!</v>
      </c>
      <c r="AM19" s="37" t="e">
        <f>IF($AE19&gt;=AM$8,$L19*AM$8,$S19*1)</f>
        <v>#REF!</v>
      </c>
      <c r="AN19" s="37" t="e">
        <f>IF($AE19&gt;=AN$8,$L19*AN$8,$S19*1)</f>
        <v>#REF!</v>
      </c>
      <c r="AO19" s="37" t="e">
        <f>IF($AE19&gt;=AO$8,$L19*AO$8,$S19*1)</f>
        <v>#REF!</v>
      </c>
      <c r="AP19" s="37" t="e">
        <f>IF($AE19&gt;=AP$8,$L19*AP$8,$S19*1)</f>
        <v>#REF!</v>
      </c>
      <c r="AQ19" s="37" t="e">
        <f>IF($AE19&gt;=AQ$8,$L19*AQ$8,$S19*1)</f>
        <v>#REF!</v>
      </c>
      <c r="AR19" s="37" t="e">
        <f>IF($AE19&gt;=AR$8,$L19*AR$8,$S19*1)</f>
        <v>#REF!</v>
      </c>
    </row>
    <row r="20" spans="2:44" s="37" customFormat="1" ht="15.75" customHeight="1" x14ac:dyDescent="0.2">
      <c r="B20" s="48">
        <v>12</v>
      </c>
      <c r="C20" s="62" t="e">
        <f>IF(S19="","",C19+S19)</f>
        <v>#REF!</v>
      </c>
      <c r="D20" s="62"/>
      <c r="E20" s="58"/>
      <c r="F20" s="58" t="s">
        <v>60</v>
      </c>
      <c r="G20" s="54" t="s">
        <v>31</v>
      </c>
      <c r="H20" s="63" t="e">
        <f>IF(G20="買",#REF!,#REF!)</f>
        <v>#REF!</v>
      </c>
      <c r="I20" s="63"/>
      <c r="J20" s="40" t="e">
        <f>IF(G20="買",#REF!-0.02,#REF!+0.02)</f>
        <v>#REF!</v>
      </c>
      <c r="K20" s="40" t="e">
        <f t="shared" si="10"/>
        <v>#REF!</v>
      </c>
      <c r="L20" s="64" t="e">
        <f>IF(F20="","",C20*0.03)</f>
        <v>#REF!</v>
      </c>
      <c r="M20" s="64"/>
      <c r="N20" s="35" t="e">
        <f t="shared" si="6"/>
        <v>#REF!</v>
      </c>
      <c r="O20" s="58"/>
      <c r="P20" s="17" t="s">
        <v>61</v>
      </c>
      <c r="Q20" s="31"/>
      <c r="R20" s="59">
        <f t="shared" si="12"/>
        <v>0.02</v>
      </c>
      <c r="S20" s="65" t="e">
        <f t="shared" si="7"/>
        <v>#REF!</v>
      </c>
      <c r="T20" s="65"/>
      <c r="U20" s="66" t="e">
        <f t="shared" si="11"/>
        <v>#REF!</v>
      </c>
      <c r="V20" s="66"/>
      <c r="W20" s="98"/>
      <c r="X20" s="98"/>
      <c r="Y20" s="38"/>
      <c r="Z20" s="34"/>
      <c r="AA20" s="34"/>
      <c r="AB20" s="37" t="s">
        <v>35</v>
      </c>
      <c r="AD20" s="37" t="e">
        <f t="shared" si="1"/>
        <v>#REF!</v>
      </c>
      <c r="AE20" s="37" t="e">
        <f t="shared" si="14"/>
        <v>#REF!</v>
      </c>
      <c r="AF20" s="37" t="e">
        <f>#REF!-#REF!</f>
        <v>#REF!</v>
      </c>
      <c r="AG20" s="37" t="e">
        <f t="shared" si="2"/>
        <v>#REF!</v>
      </c>
      <c r="AH20" s="39" t="e">
        <f t="shared" si="3"/>
        <v>#REF!</v>
      </c>
      <c r="AI20" s="37" t="e">
        <f t="shared" si="4"/>
        <v>#REF!</v>
      </c>
      <c r="AJ20" s="37" t="e">
        <f t="shared" si="5"/>
        <v>#REF!</v>
      </c>
      <c r="AK20" s="37" t="e">
        <f t="shared" si="9"/>
        <v>#REF!</v>
      </c>
      <c r="AL20" s="37" t="e">
        <f>IF($AE20&gt;=AL$8,$L20*AL$8,$S20*1)</f>
        <v>#REF!</v>
      </c>
      <c r="AM20" s="37" t="e">
        <f>IF($AE20&gt;=AM$8,$L20*AM$8,$S20*1)</f>
        <v>#REF!</v>
      </c>
      <c r="AN20" s="37" t="e">
        <f>IF($AE20&gt;=AN$8,$L20*AN$8,$S20*1)</f>
        <v>#REF!</v>
      </c>
      <c r="AO20" s="37" t="e">
        <f>IF($AE20&gt;=AO$8,$L20*AO$8,$S20*1)</f>
        <v>#REF!</v>
      </c>
      <c r="AP20" s="37" t="e">
        <f>IF($AE20&gt;=AP$8,$L20*AP$8,$S20*1)</f>
        <v>#REF!</v>
      </c>
      <c r="AQ20" s="37" t="e">
        <f>IF($AE20&gt;=AQ$8,$L20*AQ$8,$S20*1)</f>
        <v>#REF!</v>
      </c>
      <c r="AR20" s="37" t="e">
        <f>IF($AE20&gt;=AR$8,$L20*AR$8,$S20*1)</f>
        <v>#REF!</v>
      </c>
    </row>
    <row r="21" spans="2:44" s="37" customFormat="1" ht="15.75" customHeight="1" x14ac:dyDescent="0.2">
      <c r="B21" s="48">
        <v>13</v>
      </c>
      <c r="C21" s="62" t="e">
        <f>IF(S20="","",C20+S20)</f>
        <v>#REF!</v>
      </c>
      <c r="D21" s="62"/>
      <c r="E21" s="58"/>
      <c r="F21" s="58" t="s">
        <v>60</v>
      </c>
      <c r="G21" s="54" t="s">
        <v>32</v>
      </c>
      <c r="H21" s="63" t="e">
        <f>IF(G21="買",#REF!,#REF!)</f>
        <v>#REF!</v>
      </c>
      <c r="I21" s="63"/>
      <c r="J21" s="40" t="e">
        <f>IF(G21="買",#REF!-0.02,#REF!+0.02)</f>
        <v>#REF!</v>
      </c>
      <c r="K21" s="40" t="e">
        <f t="shared" si="10"/>
        <v>#REF!</v>
      </c>
      <c r="L21" s="64" t="e">
        <f>IF(F21="","",C21*0.03)</f>
        <v>#REF!</v>
      </c>
      <c r="M21" s="64"/>
      <c r="N21" s="35" t="e">
        <f t="shared" si="6"/>
        <v>#REF!</v>
      </c>
      <c r="O21" s="58"/>
      <c r="P21" s="17" t="s">
        <v>61</v>
      </c>
      <c r="Q21" s="31"/>
      <c r="R21" s="59">
        <f t="shared" si="12"/>
        <v>-0.02</v>
      </c>
      <c r="S21" s="65" t="e">
        <f t="shared" si="7"/>
        <v>#REF!</v>
      </c>
      <c r="T21" s="65"/>
      <c r="U21" s="66" t="e">
        <f t="shared" si="11"/>
        <v>#REF!</v>
      </c>
      <c r="V21" s="66"/>
      <c r="W21" s="98"/>
      <c r="X21" s="98"/>
      <c r="Y21" s="38"/>
      <c r="Z21" s="34"/>
      <c r="AA21" s="34"/>
      <c r="AB21" s="37" t="s">
        <v>51</v>
      </c>
      <c r="AD21" s="37" t="e">
        <f t="shared" si="1"/>
        <v>#REF!</v>
      </c>
      <c r="AE21" s="37" t="e">
        <f t="shared" si="14"/>
        <v>#REF!</v>
      </c>
      <c r="AF21" s="37" t="e">
        <f>#REF!-#REF!</f>
        <v>#REF!</v>
      </c>
      <c r="AG21" s="37" t="e">
        <f t="shared" si="2"/>
        <v>#REF!</v>
      </c>
      <c r="AH21" s="39" t="e">
        <f t="shared" si="3"/>
        <v>#REF!</v>
      </c>
      <c r="AI21" s="37" t="e">
        <f t="shared" si="4"/>
        <v>#REF!</v>
      </c>
      <c r="AJ21" s="37" t="e">
        <f t="shared" si="5"/>
        <v>#REF!</v>
      </c>
      <c r="AK21" s="37" t="e">
        <f t="shared" si="9"/>
        <v>#REF!</v>
      </c>
      <c r="AL21" s="37" t="e">
        <f>IF($AE21&gt;=AL$8,$L21*AL$8,$S21*1)</f>
        <v>#REF!</v>
      </c>
      <c r="AM21" s="37" t="e">
        <f>IF($AE21&gt;=AM$8,$L21*AM$8,$S21*1)</f>
        <v>#REF!</v>
      </c>
      <c r="AN21" s="37" t="e">
        <f>IF($AE21&gt;=AN$8,$L21*AN$8,$S21*1)</f>
        <v>#REF!</v>
      </c>
      <c r="AO21" s="37" t="e">
        <f>IF($AE21&gt;=AO$8,$L21*AO$8,$S21*1)</f>
        <v>#REF!</v>
      </c>
      <c r="AP21" s="37" t="e">
        <f>IF($AE21&gt;=AP$8,$L21*AP$8,$S21*1)</f>
        <v>#REF!</v>
      </c>
      <c r="AQ21" s="37" t="e">
        <f>IF($AE21&gt;=AQ$8,$L21*AQ$8,$S21*1)</f>
        <v>#REF!</v>
      </c>
      <c r="AR21" s="37" t="e">
        <f>IF($AE21&gt;=AR$8,$L21*AR$8,$S21*1)</f>
        <v>#REF!</v>
      </c>
    </row>
    <row r="22" spans="2:44" s="37" customFormat="1" ht="15.75" customHeight="1" x14ac:dyDescent="0.2">
      <c r="B22" s="48">
        <v>14</v>
      </c>
      <c r="C22" s="62" t="e">
        <f>IF(S21="","",C21+S21)</f>
        <v>#REF!</v>
      </c>
      <c r="D22" s="62"/>
      <c r="E22" s="58"/>
      <c r="F22" s="58" t="s">
        <v>60</v>
      </c>
      <c r="G22" s="54" t="s">
        <v>31</v>
      </c>
      <c r="H22" s="63" t="e">
        <f>IF(G22="買",#REF!,#REF!)</f>
        <v>#REF!</v>
      </c>
      <c r="I22" s="63"/>
      <c r="J22" s="40" t="e">
        <f>IF(G22="買",#REF!-0.02,#REF!+0.02)</f>
        <v>#REF!</v>
      </c>
      <c r="K22" s="40" t="e">
        <f t="shared" si="10"/>
        <v>#REF!</v>
      </c>
      <c r="L22" s="64" t="e">
        <f>IF(F22="","",C22*0.03)</f>
        <v>#REF!</v>
      </c>
      <c r="M22" s="64"/>
      <c r="N22" s="35" t="e">
        <f t="shared" si="6"/>
        <v>#REF!</v>
      </c>
      <c r="O22" s="58"/>
      <c r="P22" s="17" t="s">
        <v>61</v>
      </c>
      <c r="Q22" s="31"/>
      <c r="R22" s="59">
        <f t="shared" si="12"/>
        <v>0.02</v>
      </c>
      <c r="S22" s="65" t="e">
        <f t="shared" si="7"/>
        <v>#REF!</v>
      </c>
      <c r="T22" s="65"/>
      <c r="U22" s="66" t="e">
        <f t="shared" si="11"/>
        <v>#REF!</v>
      </c>
      <c r="V22" s="66"/>
      <c r="W22" s="98"/>
      <c r="X22" s="98"/>
      <c r="Y22" s="38"/>
      <c r="Z22" s="34"/>
      <c r="AA22" s="34"/>
      <c r="AB22" s="37" t="s">
        <v>34</v>
      </c>
      <c r="AD22" s="37" t="e">
        <f t="shared" si="1"/>
        <v>#REF!</v>
      </c>
      <c r="AE22" s="37" t="e">
        <f t="shared" si="14"/>
        <v>#REF!</v>
      </c>
      <c r="AF22" s="37" t="e">
        <f>#REF!-#REF!</f>
        <v>#REF!</v>
      </c>
      <c r="AG22" s="37" t="e">
        <f t="shared" si="2"/>
        <v>#REF!</v>
      </c>
      <c r="AH22" s="39" t="e">
        <f t="shared" si="3"/>
        <v>#REF!</v>
      </c>
      <c r="AI22" s="37" t="e">
        <f t="shared" si="4"/>
        <v>#REF!</v>
      </c>
      <c r="AJ22" s="37" t="e">
        <f t="shared" si="5"/>
        <v>#REF!</v>
      </c>
      <c r="AK22" s="37" t="e">
        <f t="shared" si="9"/>
        <v>#REF!</v>
      </c>
      <c r="AL22" s="37" t="e">
        <f>IF($AE22&gt;=AL$8,$L22*AL$8,$S22*1)</f>
        <v>#REF!</v>
      </c>
      <c r="AM22" s="37" t="e">
        <f>IF($AE22&gt;=AM$8,$L22*AM$8,$S22*1)</f>
        <v>#REF!</v>
      </c>
      <c r="AN22" s="37" t="e">
        <f>IF($AE22&gt;=AN$8,$L22*AN$8,$S22*1)</f>
        <v>#REF!</v>
      </c>
      <c r="AO22" s="37" t="e">
        <f>IF($AE22&gt;=AO$8,$L22*AO$8,$S22*1)</f>
        <v>#REF!</v>
      </c>
      <c r="AP22" s="37" t="e">
        <f>IF($AE22&gt;=AP$8,$L22*AP$8,$S22*1)</f>
        <v>#REF!</v>
      </c>
      <c r="AQ22" s="37" t="e">
        <f>IF($AE22&gt;=AQ$8,$L22*AQ$8,$S22*1)</f>
        <v>#REF!</v>
      </c>
      <c r="AR22" s="37" t="e">
        <f>IF($AE22&gt;=AR$8,$L22*AR$8,$S22*1)</f>
        <v>#REF!</v>
      </c>
    </row>
    <row r="23" spans="2:44" ht="15.75" customHeight="1" x14ac:dyDescent="0.2">
      <c r="B23" s="48">
        <v>15</v>
      </c>
      <c r="C23" s="62" t="e">
        <f>IF(S22="","",C22+S22)</f>
        <v>#REF!</v>
      </c>
      <c r="D23" s="62"/>
      <c r="E23" s="58"/>
      <c r="F23" s="58" t="s">
        <v>60</v>
      </c>
      <c r="G23" s="54" t="s">
        <v>32</v>
      </c>
      <c r="H23" s="63" t="e">
        <f>IF(G23="買",#REF!,#REF!)</f>
        <v>#REF!</v>
      </c>
      <c r="I23" s="63"/>
      <c r="J23" s="40" t="e">
        <f>IF(G23="買",#REF!-0.02,#REF!+0.02)</f>
        <v>#REF!</v>
      </c>
      <c r="K23" s="40" t="e">
        <f t="shared" si="10"/>
        <v>#REF!</v>
      </c>
      <c r="L23" s="64" t="e">
        <f>IF(F23="","",C23*0.03)</f>
        <v>#REF!</v>
      </c>
      <c r="M23" s="64"/>
      <c r="N23" s="35" t="e">
        <f t="shared" si="6"/>
        <v>#REF!</v>
      </c>
      <c r="O23" s="58"/>
      <c r="P23" s="17" t="s">
        <v>61</v>
      </c>
      <c r="Q23" s="31"/>
      <c r="R23" s="59">
        <f t="shared" si="12"/>
        <v>-0.02</v>
      </c>
      <c r="S23" s="65" t="e">
        <f t="shared" si="7"/>
        <v>#REF!</v>
      </c>
      <c r="T23" s="65"/>
      <c r="U23" s="66" t="e">
        <f t="shared" si="11"/>
        <v>#REF!</v>
      </c>
      <c r="V23" s="66"/>
      <c r="W23" s="98"/>
      <c r="X23" s="98"/>
      <c r="Z23" s="34"/>
      <c r="AA23" s="34"/>
      <c r="AB23" s="37" t="s">
        <v>36</v>
      </c>
      <c r="AC23" s="37"/>
      <c r="AD23" s="46" t="e">
        <f t="shared" si="1"/>
        <v>#REF!</v>
      </c>
      <c r="AE23" s="37" t="e">
        <f t="shared" si="14"/>
        <v>#REF!</v>
      </c>
      <c r="AF23" s="46" t="e">
        <f>#REF!-#REF!</f>
        <v>#REF!</v>
      </c>
      <c r="AG23" s="46" t="e">
        <f t="shared" si="2"/>
        <v>#REF!</v>
      </c>
      <c r="AH23" s="33" t="e">
        <f t="shared" si="3"/>
        <v>#REF!</v>
      </c>
      <c r="AI23" s="37" t="e">
        <f t="shared" si="4"/>
        <v>#REF!</v>
      </c>
      <c r="AJ23" s="37" t="e">
        <f t="shared" si="5"/>
        <v>#REF!</v>
      </c>
      <c r="AK23" s="37" t="e">
        <f t="shared" si="9"/>
        <v>#REF!</v>
      </c>
      <c r="AL23" s="37" t="e">
        <f>IF($AE23&gt;=AL$8,$L23*AL$8,$S23*1)</f>
        <v>#REF!</v>
      </c>
      <c r="AM23" s="37" t="e">
        <f>IF($AE23&gt;=AM$8,$L23*AM$8,$S23*1)</f>
        <v>#REF!</v>
      </c>
      <c r="AN23" s="37" t="e">
        <f>IF($AE23&gt;=AN$8,$L23*AN$8,$S23*1)</f>
        <v>#REF!</v>
      </c>
      <c r="AO23" s="37" t="e">
        <f>IF($AE23&gt;=AO$8,$L23*AO$8,$S23*1)</f>
        <v>#REF!</v>
      </c>
      <c r="AP23" s="37" t="e">
        <f>IF($AE23&gt;=AP$8,$L23*AP$8,$S23*1)</f>
        <v>#REF!</v>
      </c>
      <c r="AQ23" s="37" t="e">
        <f>IF($AE23&gt;=AQ$8,$L23*AQ$8,$S23*1)</f>
        <v>#REF!</v>
      </c>
      <c r="AR23" s="37" t="e">
        <f>IF($AE23&gt;=AR$8,$L23*AR$8,$S23*1)</f>
        <v>#REF!</v>
      </c>
    </row>
    <row r="24" spans="2:44" ht="15.75" customHeight="1" x14ac:dyDescent="0.2">
      <c r="B24" s="48">
        <v>16</v>
      </c>
      <c r="C24" s="62" t="e">
        <f>IF(S23="","",C23+S23)</f>
        <v>#REF!</v>
      </c>
      <c r="D24" s="62"/>
      <c r="E24" s="58"/>
      <c r="F24" s="58" t="s">
        <v>60</v>
      </c>
      <c r="G24" s="54" t="s">
        <v>32</v>
      </c>
      <c r="H24" s="63" t="e">
        <f>IF(G24="買",#REF!,#REF!)</f>
        <v>#REF!</v>
      </c>
      <c r="I24" s="63"/>
      <c r="J24" s="61" t="e">
        <f>IF(G24="買",#REF!-0.02,#REF!+0.02)</f>
        <v>#REF!</v>
      </c>
      <c r="K24" s="40" t="e">
        <f t="shared" si="10"/>
        <v>#REF!</v>
      </c>
      <c r="L24" s="64" t="e">
        <f>IF(F24="","",C24*0.03)</f>
        <v>#REF!</v>
      </c>
      <c r="M24" s="64"/>
      <c r="N24" s="35" t="e">
        <f t="shared" si="6"/>
        <v>#REF!</v>
      </c>
      <c r="O24" s="58"/>
      <c r="P24" s="17" t="s">
        <v>61</v>
      </c>
      <c r="Q24" s="31"/>
      <c r="R24" s="59">
        <f t="shared" si="12"/>
        <v>-0.02</v>
      </c>
      <c r="S24" s="65" t="e">
        <f t="shared" si="7"/>
        <v>#REF!</v>
      </c>
      <c r="T24" s="65"/>
      <c r="U24" s="66" t="e">
        <f t="shared" si="11"/>
        <v>#REF!</v>
      </c>
      <c r="V24" s="66"/>
      <c r="W24" s="98"/>
      <c r="X24" s="98"/>
      <c r="Z24" s="34"/>
      <c r="AA24" s="34"/>
      <c r="AB24" s="37" t="s">
        <v>47</v>
      </c>
      <c r="AC24" s="37"/>
      <c r="AD24" s="46" t="e">
        <f t="shared" si="1"/>
        <v>#REF!</v>
      </c>
      <c r="AE24" s="37" t="e">
        <f t="shared" si="14"/>
        <v>#REF!</v>
      </c>
      <c r="AF24" s="46" t="e">
        <f>#REF!-#REF!</f>
        <v>#REF!</v>
      </c>
      <c r="AG24" s="46" t="e">
        <f t="shared" si="2"/>
        <v>#REF!</v>
      </c>
      <c r="AH24" s="33" t="e">
        <f t="shared" si="3"/>
        <v>#REF!</v>
      </c>
      <c r="AI24" s="37" t="e">
        <f t="shared" si="4"/>
        <v>#REF!</v>
      </c>
      <c r="AJ24" s="37" t="e">
        <f t="shared" si="5"/>
        <v>#REF!</v>
      </c>
      <c r="AK24" s="37" t="e">
        <f t="shared" si="9"/>
        <v>#REF!</v>
      </c>
      <c r="AL24" s="37" t="e">
        <f>IF($AE24&gt;=AL$8,$L24*AL$8,$S24*1)</f>
        <v>#REF!</v>
      </c>
      <c r="AM24" s="37" t="e">
        <f>IF($AE24&gt;=AM$8,$L24*AM$8,$S24*1)</f>
        <v>#REF!</v>
      </c>
      <c r="AN24" s="37" t="e">
        <f>IF($AE24&gt;=AN$8,$L24*AN$8,$S24*1)</f>
        <v>#REF!</v>
      </c>
      <c r="AO24" s="37" t="e">
        <f>IF($AE24&gt;=AO$8,$L24*AO$8,$S24*1)</f>
        <v>#REF!</v>
      </c>
      <c r="AP24" s="37" t="e">
        <f>IF($AE24&gt;=AP$8,$L24*AP$8,$S24*1)</f>
        <v>#REF!</v>
      </c>
      <c r="AQ24" s="37" t="e">
        <f>IF($AE24&gt;=AQ$8,$L24*AQ$8,$S24*1)</f>
        <v>#REF!</v>
      </c>
      <c r="AR24" s="37" t="e">
        <f>IF($AE24&gt;=AR$8,$L24*AR$8,$S24*1)</f>
        <v>#REF!</v>
      </c>
    </row>
    <row r="25" spans="2:44" ht="15.75" customHeight="1" x14ac:dyDescent="0.2">
      <c r="B25" s="48">
        <v>17</v>
      </c>
      <c r="C25" s="62" t="e">
        <f>IF(S24="","",C24+S24)</f>
        <v>#REF!</v>
      </c>
      <c r="D25" s="62"/>
      <c r="E25" s="58"/>
      <c r="F25" s="58" t="s">
        <v>60</v>
      </c>
      <c r="G25" s="54" t="s">
        <v>31</v>
      </c>
      <c r="H25" s="63" t="e">
        <f>IF(G25="買",#REF!,#REF!)</f>
        <v>#REF!</v>
      </c>
      <c r="I25" s="63"/>
      <c r="J25" s="40" t="e">
        <f>IF(G25="買",#REF!-0.02,#REF!+0.02)</f>
        <v>#REF!</v>
      </c>
      <c r="K25" s="40" t="e">
        <f t="shared" si="10"/>
        <v>#REF!</v>
      </c>
      <c r="L25" s="64" t="e">
        <f>IF(F25="","",C25*0.03)</f>
        <v>#REF!</v>
      </c>
      <c r="M25" s="64"/>
      <c r="N25" s="35" t="e">
        <f t="shared" si="6"/>
        <v>#REF!</v>
      </c>
      <c r="O25" s="58"/>
      <c r="P25" s="17" t="s">
        <v>61</v>
      </c>
      <c r="Q25" s="31"/>
      <c r="R25" s="59">
        <f t="shared" si="12"/>
        <v>0.02</v>
      </c>
      <c r="S25" s="65" t="e">
        <f t="shared" si="7"/>
        <v>#REF!</v>
      </c>
      <c r="T25" s="65"/>
      <c r="U25" s="66" t="e">
        <f t="shared" si="11"/>
        <v>#REF!</v>
      </c>
      <c r="V25" s="66"/>
      <c r="W25" s="98"/>
      <c r="X25" s="98"/>
      <c r="Z25" s="34"/>
      <c r="AA25" s="34"/>
      <c r="AB25" s="37" t="s">
        <v>36</v>
      </c>
      <c r="AC25" s="37"/>
      <c r="AD25" s="46" t="e">
        <f t="shared" si="1"/>
        <v>#REF!</v>
      </c>
      <c r="AE25" s="37" t="e">
        <f>ABS(AD25/AF25)</f>
        <v>#REF!</v>
      </c>
      <c r="AF25" s="46" t="e">
        <f>#REF!-#REF!</f>
        <v>#REF!</v>
      </c>
      <c r="AG25" s="46" t="e">
        <f t="shared" si="2"/>
        <v>#REF!</v>
      </c>
      <c r="AH25" s="33" t="e">
        <f t="shared" si="3"/>
        <v>#REF!</v>
      </c>
      <c r="AI25" s="37" t="e">
        <f t="shared" si="4"/>
        <v>#REF!</v>
      </c>
      <c r="AJ25" s="37" t="e">
        <f t="shared" si="5"/>
        <v>#REF!</v>
      </c>
      <c r="AK25" s="37" t="e">
        <f t="shared" si="9"/>
        <v>#REF!</v>
      </c>
      <c r="AL25" s="37" t="e">
        <f>IF($AE25&gt;=AL$8,$L25*AL$8,$S25*1)</f>
        <v>#REF!</v>
      </c>
      <c r="AM25" s="37" t="e">
        <f>IF($AE25&gt;=AM$8,$L25*AM$8,$S25*1)</f>
        <v>#REF!</v>
      </c>
      <c r="AN25" s="37" t="e">
        <f>IF($AE25&gt;=AN$8,$L25*AN$8,$S25*1)</f>
        <v>#REF!</v>
      </c>
      <c r="AO25" s="37" t="e">
        <f>IF($AE25&gt;=AO$8,$L25*AO$8,$S25*1)</f>
        <v>#REF!</v>
      </c>
      <c r="AP25" s="37" t="e">
        <f>IF($AE25&gt;=AP$8,$L25*AP$8,$S25*1)</f>
        <v>#REF!</v>
      </c>
      <c r="AQ25" s="37" t="e">
        <f>IF($AE25&gt;=AQ$8,$L25*AQ$8,$S25*1)</f>
        <v>#REF!</v>
      </c>
      <c r="AR25" s="37" t="e">
        <f>IF($AE25&gt;=AR$8,$L25*AR$8,$S25*1)</f>
        <v>#REF!</v>
      </c>
    </row>
    <row r="26" spans="2:44" ht="15.75" customHeight="1" x14ac:dyDescent="0.2">
      <c r="B26" s="48">
        <v>18</v>
      </c>
      <c r="C26" s="62" t="e">
        <f>IF(S25="","",C25+S25)</f>
        <v>#REF!</v>
      </c>
      <c r="D26" s="62"/>
      <c r="E26" s="58"/>
      <c r="F26" s="58" t="s">
        <v>60</v>
      </c>
      <c r="G26" s="54" t="s">
        <v>32</v>
      </c>
      <c r="H26" s="63" t="e">
        <f>IF(G26="買",#REF!,#REF!)</f>
        <v>#REF!</v>
      </c>
      <c r="I26" s="63"/>
      <c r="J26" s="40" t="e">
        <f>IF(G26="買",#REF!-0.02,#REF!+0.02)</f>
        <v>#REF!</v>
      </c>
      <c r="K26" s="40" t="e">
        <f t="shared" si="10"/>
        <v>#REF!</v>
      </c>
      <c r="L26" s="64" t="e">
        <f>IF(F26="","",C26*0.03)</f>
        <v>#REF!</v>
      </c>
      <c r="M26" s="64"/>
      <c r="N26" s="35" t="e">
        <f t="shared" si="6"/>
        <v>#REF!</v>
      </c>
      <c r="O26" s="58"/>
      <c r="P26" s="17" t="s">
        <v>61</v>
      </c>
      <c r="Q26" s="31"/>
      <c r="R26" s="59">
        <f t="shared" si="12"/>
        <v>-0.02</v>
      </c>
      <c r="S26" s="65" t="e">
        <f t="shared" si="7"/>
        <v>#REF!</v>
      </c>
      <c r="T26" s="65"/>
      <c r="U26" s="66" t="e">
        <f t="shared" si="11"/>
        <v>#REF!</v>
      </c>
      <c r="V26" s="66"/>
      <c r="W26" s="98"/>
      <c r="X26" s="98"/>
      <c r="Z26" s="34"/>
      <c r="AA26" s="34"/>
      <c r="AB26" s="37" t="s">
        <v>35</v>
      </c>
      <c r="AC26" s="37"/>
      <c r="AD26" s="46" t="e">
        <f t="shared" si="1"/>
        <v>#REF!</v>
      </c>
      <c r="AE26" s="37" t="e">
        <f t="shared" ref="AE26:AE28" si="15">ABS(AD26/AF26)</f>
        <v>#REF!</v>
      </c>
      <c r="AF26" s="46" t="e">
        <f>#REF!-#REF!</f>
        <v>#REF!</v>
      </c>
      <c r="AG26" s="46" t="e">
        <f t="shared" si="2"/>
        <v>#REF!</v>
      </c>
      <c r="AH26" s="33" t="e">
        <f t="shared" si="3"/>
        <v>#REF!</v>
      </c>
      <c r="AI26" s="37" t="e">
        <f t="shared" si="4"/>
        <v>#REF!</v>
      </c>
      <c r="AJ26" s="37" t="e">
        <f t="shared" si="5"/>
        <v>#REF!</v>
      </c>
      <c r="AK26" s="37" t="e">
        <f t="shared" si="9"/>
        <v>#REF!</v>
      </c>
      <c r="AL26" s="37" t="e">
        <f>IF($AE26&gt;=AL$8,$L26*AL$8,$S26*1)</f>
        <v>#REF!</v>
      </c>
      <c r="AM26" s="37" t="e">
        <f>IF($AE26&gt;=AM$8,$L26*AM$8,$S26*1)</f>
        <v>#REF!</v>
      </c>
      <c r="AN26" s="37" t="e">
        <f>IF($AE26&gt;=AN$8,$L26*AN$8,$S26*1)</f>
        <v>#REF!</v>
      </c>
      <c r="AO26" s="37" t="e">
        <f>IF($AE26&gt;=AO$8,$L26*AO$8,$S26*1)</f>
        <v>#REF!</v>
      </c>
      <c r="AP26" s="37" t="e">
        <f>IF($AE26&gt;=AP$8,$L26*AP$8,$S26*1)</f>
        <v>#REF!</v>
      </c>
      <c r="AQ26" s="37" t="e">
        <f>IF($AE26&gt;=AQ$8,$L26*AQ$8,$S26*1)</f>
        <v>#REF!</v>
      </c>
      <c r="AR26" s="37" t="e">
        <f>IF($AE26&gt;=AR$8,$L26*AR$8,$S26*1)</f>
        <v>#REF!</v>
      </c>
    </row>
    <row r="27" spans="2:44" ht="15.75" customHeight="1" x14ac:dyDescent="0.2">
      <c r="B27" s="48">
        <v>19</v>
      </c>
      <c r="C27" s="62" t="e">
        <f>IF(S26="","",C26+S26)</f>
        <v>#REF!</v>
      </c>
      <c r="D27" s="62"/>
      <c r="E27" s="58"/>
      <c r="F27" s="58" t="s">
        <v>60</v>
      </c>
      <c r="G27" s="54" t="s">
        <v>31</v>
      </c>
      <c r="H27" s="63" t="e">
        <f>IF(G27="買",#REF!,#REF!)</f>
        <v>#REF!</v>
      </c>
      <c r="I27" s="63"/>
      <c r="J27" s="40" t="e">
        <f>IF(G27="買",#REF!-0.02,#REF!+0.02)</f>
        <v>#REF!</v>
      </c>
      <c r="K27" s="40" t="e">
        <f t="shared" si="10"/>
        <v>#REF!</v>
      </c>
      <c r="L27" s="64" t="e">
        <f>IF(F27="","",C27*0.03)</f>
        <v>#REF!</v>
      </c>
      <c r="M27" s="64"/>
      <c r="N27" s="35" t="e">
        <f t="shared" si="6"/>
        <v>#REF!</v>
      </c>
      <c r="O27" s="58"/>
      <c r="P27" s="17" t="s">
        <v>61</v>
      </c>
      <c r="Q27" s="31"/>
      <c r="R27" s="59">
        <f t="shared" si="12"/>
        <v>0.02</v>
      </c>
      <c r="S27" s="65" t="e">
        <f t="shared" si="7"/>
        <v>#REF!</v>
      </c>
      <c r="T27" s="65"/>
      <c r="U27" s="66" t="e">
        <f t="shared" si="11"/>
        <v>#REF!</v>
      </c>
      <c r="V27" s="66"/>
      <c r="W27" s="98"/>
      <c r="X27" s="98"/>
      <c r="Z27" s="34"/>
      <c r="AA27" s="34"/>
      <c r="AB27" s="37" t="s">
        <v>35</v>
      </c>
      <c r="AC27" s="37"/>
      <c r="AD27" s="46" t="e">
        <f t="shared" si="1"/>
        <v>#REF!</v>
      </c>
      <c r="AE27" s="37" t="e">
        <f t="shared" si="15"/>
        <v>#REF!</v>
      </c>
      <c r="AF27" s="46" t="e">
        <f>#REF!-#REF!</f>
        <v>#REF!</v>
      </c>
      <c r="AG27" s="46" t="e">
        <f t="shared" si="2"/>
        <v>#REF!</v>
      </c>
      <c r="AH27" s="33" t="e">
        <f t="shared" si="3"/>
        <v>#REF!</v>
      </c>
      <c r="AI27" s="37" t="e">
        <f t="shared" si="4"/>
        <v>#REF!</v>
      </c>
      <c r="AJ27" s="37" t="e">
        <f t="shared" si="5"/>
        <v>#REF!</v>
      </c>
      <c r="AK27" s="37" t="e">
        <f t="shared" si="9"/>
        <v>#REF!</v>
      </c>
      <c r="AL27" s="37" t="e">
        <f>IF($AE27&gt;=AL$8,$L27*AL$8,$S27*1)</f>
        <v>#REF!</v>
      </c>
      <c r="AM27" s="37" t="e">
        <f>IF($AE27&gt;=AM$8,$L27*AM$8,$S27*1)</f>
        <v>#REF!</v>
      </c>
      <c r="AN27" s="37" t="e">
        <f>IF($AE27&gt;=AN$8,$L27*AN$8,$S27*1)</f>
        <v>#REF!</v>
      </c>
      <c r="AO27" s="37" t="e">
        <f>IF($AE27&gt;=AO$8,$L27*AO$8,$S27*1)</f>
        <v>#REF!</v>
      </c>
      <c r="AP27" s="37" t="e">
        <f>IF($AE27&gt;=AP$8,$L27*AP$8,$S27*1)</f>
        <v>#REF!</v>
      </c>
      <c r="AQ27" s="37" t="e">
        <f>IF($AE27&gt;=AQ$8,$L27*AQ$8,$S27*1)</f>
        <v>#REF!</v>
      </c>
      <c r="AR27" s="37" t="e">
        <f>IF($AE27&gt;=AR$8,$L27*AR$8,$S27*1)</f>
        <v>#REF!</v>
      </c>
    </row>
    <row r="28" spans="2:44" ht="15.75" customHeight="1" x14ac:dyDescent="0.2">
      <c r="B28" s="48">
        <v>20</v>
      </c>
      <c r="C28" s="62" t="e">
        <f>IF(S27="","",C27+S27)</f>
        <v>#REF!</v>
      </c>
      <c r="D28" s="62"/>
      <c r="E28" s="58"/>
      <c r="F28" s="58" t="s">
        <v>60</v>
      </c>
      <c r="G28" s="54" t="s">
        <v>32</v>
      </c>
      <c r="H28" s="63" t="e">
        <f>IF(G28="買",#REF!,#REF!)</f>
        <v>#REF!</v>
      </c>
      <c r="I28" s="63"/>
      <c r="J28" s="40" t="e">
        <f>IF(G28="買",#REF!-0.02,#REF!+0.02)</f>
        <v>#REF!</v>
      </c>
      <c r="K28" s="40" t="e">
        <f t="shared" si="10"/>
        <v>#REF!</v>
      </c>
      <c r="L28" s="64" t="e">
        <f>IF(F28="","",C28*0.03)</f>
        <v>#REF!</v>
      </c>
      <c r="M28" s="64"/>
      <c r="N28" s="35" t="e">
        <f t="shared" si="6"/>
        <v>#REF!</v>
      </c>
      <c r="O28" s="58"/>
      <c r="P28" s="17" t="s">
        <v>61</v>
      </c>
      <c r="Q28" s="31"/>
      <c r="R28" s="59">
        <f t="shared" si="12"/>
        <v>-0.02</v>
      </c>
      <c r="S28" s="65" t="e">
        <f>IF(P28="","",ROUNDDOWN((IF(G28="売",H28-R28,R28-H28))*N28*10000000/81,0))</f>
        <v>#REF!</v>
      </c>
      <c r="T28" s="65"/>
      <c r="U28" s="66" t="e">
        <f t="shared" si="11"/>
        <v>#REF!</v>
      </c>
      <c r="V28" s="66"/>
      <c r="W28" s="98"/>
      <c r="X28" s="98"/>
      <c r="Z28" s="34"/>
      <c r="AA28" s="34"/>
      <c r="AB28" s="37" t="s">
        <v>35</v>
      </c>
      <c r="AC28" s="37"/>
      <c r="AD28" s="46" t="e">
        <f t="shared" si="1"/>
        <v>#REF!</v>
      </c>
      <c r="AE28" s="37" t="e">
        <f t="shared" si="15"/>
        <v>#REF!</v>
      </c>
      <c r="AF28" s="46" t="e">
        <f>#REF!-#REF!</f>
        <v>#REF!</v>
      </c>
      <c r="AG28" s="46" t="e">
        <f t="shared" si="2"/>
        <v>#REF!</v>
      </c>
      <c r="AH28" s="33" t="e">
        <f t="shared" si="3"/>
        <v>#REF!</v>
      </c>
      <c r="AI28" s="37" t="e">
        <f t="shared" si="4"/>
        <v>#REF!</v>
      </c>
      <c r="AJ28" s="37" t="e">
        <f t="shared" si="5"/>
        <v>#REF!</v>
      </c>
      <c r="AK28" s="37" t="e">
        <f t="shared" si="9"/>
        <v>#REF!</v>
      </c>
      <c r="AL28" s="37" t="e">
        <f>IF($AE28&gt;=AL$8,$L28*AL$8,$S28*1)</f>
        <v>#REF!</v>
      </c>
      <c r="AM28" s="37" t="e">
        <f>IF($AE28&gt;=AM$8,$L28*AM$8,$S28*1)</f>
        <v>#REF!</v>
      </c>
      <c r="AN28" s="37" t="e">
        <f>IF($AE28&gt;=AN$8,$L28*AN$8,$S28*1)</f>
        <v>#REF!</v>
      </c>
      <c r="AO28" s="37" t="e">
        <f>IF($AE28&gt;=AO$8,$L28*AO$8,$S28*1)</f>
        <v>#REF!</v>
      </c>
      <c r="AP28" s="37" t="e">
        <f>IF($AE28&gt;=AP$8,$L28*AP$8,$S28*1)</f>
        <v>#REF!</v>
      </c>
      <c r="AQ28" s="37" t="e">
        <f>IF($AE28&gt;=AQ$8,$L28*AQ$8,$S28*1)</f>
        <v>#REF!</v>
      </c>
      <c r="AR28" s="37" t="e">
        <f>IF($AE28&gt;=AR$8,$L28*AR$8,$S28*1)</f>
        <v>#REF!</v>
      </c>
    </row>
    <row r="29" spans="2:44" ht="15.75" customHeight="1" x14ac:dyDescent="0.2">
      <c r="B29" s="48">
        <v>21</v>
      </c>
      <c r="C29" s="62" t="e">
        <f>IF(S28="","",C28+S28)</f>
        <v>#REF!</v>
      </c>
      <c r="D29" s="62"/>
      <c r="E29" s="58"/>
      <c r="F29" s="58" t="s">
        <v>60</v>
      </c>
      <c r="G29" s="54" t="s">
        <v>31</v>
      </c>
      <c r="H29" s="63" t="e">
        <f>IF(G29="買",#REF!,#REF!)</f>
        <v>#REF!</v>
      </c>
      <c r="I29" s="63"/>
      <c r="J29" s="40" t="e">
        <f>IF(G29="買",#REF!-0.02,#REF!+0.02)</f>
        <v>#REF!</v>
      </c>
      <c r="K29" s="40" t="e">
        <f t="shared" si="10"/>
        <v>#REF!</v>
      </c>
      <c r="L29" s="64" t="e">
        <f>IF(F29="","",C29*0.03)</f>
        <v>#REF!</v>
      </c>
      <c r="M29" s="64"/>
      <c r="N29" s="35" t="e">
        <f t="shared" si="6"/>
        <v>#REF!</v>
      </c>
      <c r="O29" s="58"/>
      <c r="P29" s="17" t="s">
        <v>61</v>
      </c>
      <c r="Q29" s="31"/>
      <c r="R29" s="59">
        <f t="shared" si="12"/>
        <v>0.02</v>
      </c>
      <c r="S29" s="65" t="e">
        <f t="shared" si="7"/>
        <v>#REF!</v>
      </c>
      <c r="T29" s="65"/>
      <c r="U29" s="66" t="e">
        <f t="shared" si="11"/>
        <v>#REF!</v>
      </c>
      <c r="V29" s="66"/>
      <c r="W29" s="98"/>
      <c r="X29" s="98"/>
      <c r="Z29" s="34"/>
      <c r="AA29" s="34"/>
      <c r="AB29" s="37" t="s">
        <v>36</v>
      </c>
      <c r="AC29" s="37"/>
      <c r="AD29" s="46" t="e">
        <f t="shared" si="1"/>
        <v>#REF!</v>
      </c>
      <c r="AE29" s="37" t="e">
        <f>ABS(AD29/AF29)</f>
        <v>#REF!</v>
      </c>
      <c r="AF29" s="46" t="e">
        <f>#REF!-#REF!</f>
        <v>#REF!</v>
      </c>
      <c r="AG29" s="46" t="e">
        <f t="shared" si="2"/>
        <v>#REF!</v>
      </c>
      <c r="AH29" s="33" t="e">
        <f t="shared" si="3"/>
        <v>#REF!</v>
      </c>
      <c r="AI29" s="37" t="e">
        <f t="shared" si="4"/>
        <v>#REF!</v>
      </c>
      <c r="AJ29" s="37" t="e">
        <f t="shared" si="5"/>
        <v>#REF!</v>
      </c>
      <c r="AK29" s="37" t="e">
        <f t="shared" si="9"/>
        <v>#REF!</v>
      </c>
      <c r="AL29" s="37" t="e">
        <f>IF($AE29&gt;=AL$8,$L29*AL$8,$S29*1)</f>
        <v>#REF!</v>
      </c>
      <c r="AM29" s="37" t="e">
        <f>IF($AE29&gt;=AM$8,$L29*AM$8,$S29*1)</f>
        <v>#REF!</v>
      </c>
      <c r="AN29" s="37" t="e">
        <f>IF($AE29&gt;=AN$8,$L29*AN$8,$S29*1)</f>
        <v>#REF!</v>
      </c>
      <c r="AO29" s="37" t="e">
        <f>IF($AE29&gt;=AO$8,$L29*AO$8,$S29*1)</f>
        <v>#REF!</v>
      </c>
      <c r="AP29" s="37" t="e">
        <f>IF($AE29&gt;=AP$8,$L29*AP$8,$S29*1)</f>
        <v>#REF!</v>
      </c>
      <c r="AQ29" s="37" t="e">
        <f>IF($AE29&gt;=AQ$8,$L29*AQ$8,$S29*1)</f>
        <v>#REF!</v>
      </c>
      <c r="AR29" s="37" t="e">
        <f>IF($AE29&gt;=AR$8,$L29*AR$8,$S29*1)</f>
        <v>#REF!</v>
      </c>
    </row>
    <row r="30" spans="2:44" ht="15.75" customHeight="1" x14ac:dyDescent="0.2">
      <c r="B30" s="48">
        <v>22</v>
      </c>
      <c r="C30" s="62" t="e">
        <f>IF(S29="","",C29+S29)</f>
        <v>#REF!</v>
      </c>
      <c r="D30" s="62"/>
      <c r="E30" s="58"/>
      <c r="F30" s="58" t="s">
        <v>60</v>
      </c>
      <c r="G30" s="54" t="s">
        <v>31</v>
      </c>
      <c r="H30" s="63" t="e">
        <f>IF(G30="買",#REF!,#REF!)</f>
        <v>#REF!</v>
      </c>
      <c r="I30" s="63"/>
      <c r="J30" s="40" t="e">
        <f>IF(G30="買",#REF!-0.02,#REF!+0.02)</f>
        <v>#REF!</v>
      </c>
      <c r="K30" s="40" t="e">
        <f t="shared" si="10"/>
        <v>#REF!</v>
      </c>
      <c r="L30" s="64" t="e">
        <f>IF(F30="","",C30*0.03)</f>
        <v>#REF!</v>
      </c>
      <c r="M30" s="64"/>
      <c r="N30" s="35" t="e">
        <f t="shared" si="6"/>
        <v>#REF!</v>
      </c>
      <c r="O30" s="58"/>
      <c r="P30" s="17" t="s">
        <v>61</v>
      </c>
      <c r="Q30" s="31"/>
      <c r="R30" s="59">
        <f t="shared" si="12"/>
        <v>0.02</v>
      </c>
      <c r="S30" s="65" t="e">
        <f t="shared" si="7"/>
        <v>#REF!</v>
      </c>
      <c r="T30" s="65"/>
      <c r="U30" s="66" t="e">
        <f t="shared" si="11"/>
        <v>#REF!</v>
      </c>
      <c r="V30" s="66"/>
      <c r="W30" s="98"/>
      <c r="X30" s="98"/>
      <c r="Z30" s="34"/>
      <c r="AA30" s="34"/>
      <c r="AB30" s="37" t="s">
        <v>34</v>
      </c>
      <c r="AC30" s="37"/>
      <c r="AD30" s="46" t="e">
        <f t="shared" si="1"/>
        <v>#REF!</v>
      </c>
      <c r="AE30" s="37" t="e">
        <f t="shared" ref="AE30:AE59" si="16">ABS(AD30/AF30)</f>
        <v>#REF!</v>
      </c>
      <c r="AF30" s="46" t="e">
        <f>#REF!-#REF!</f>
        <v>#REF!</v>
      </c>
      <c r="AG30" s="46" t="e">
        <f t="shared" si="2"/>
        <v>#REF!</v>
      </c>
      <c r="AH30" s="33" t="e">
        <f t="shared" si="3"/>
        <v>#REF!</v>
      </c>
      <c r="AI30" s="37" t="e">
        <f t="shared" si="4"/>
        <v>#REF!</v>
      </c>
      <c r="AJ30" s="37" t="e">
        <f t="shared" si="5"/>
        <v>#REF!</v>
      </c>
      <c r="AK30" s="37" t="e">
        <f t="shared" si="9"/>
        <v>#REF!</v>
      </c>
      <c r="AL30" s="37" t="e">
        <f>IF($AE30&gt;=AL$8,$L30*AL$8,$S30*1)</f>
        <v>#REF!</v>
      </c>
      <c r="AM30" s="37" t="e">
        <f>IF($AE30&gt;=AM$8,$L30*AM$8,$S30*1)</f>
        <v>#REF!</v>
      </c>
      <c r="AN30" s="37" t="e">
        <f>IF($AE30&gt;=AN$8,$L30*AN$8,$S30*1)</f>
        <v>#REF!</v>
      </c>
      <c r="AO30" s="37" t="e">
        <f>IF($AE30&gt;=AO$8,$L30*AO$8,$S30*1)</f>
        <v>#REF!</v>
      </c>
      <c r="AP30" s="37" t="e">
        <f>IF($AE30&gt;=AP$8,$L30*AP$8,$S30*1)</f>
        <v>#REF!</v>
      </c>
      <c r="AQ30" s="37" t="e">
        <f>IF($AE30&gt;=AQ$8,$L30*AQ$8,$S30*1)</f>
        <v>#REF!</v>
      </c>
      <c r="AR30" s="37" t="e">
        <f>IF($AE30&gt;=AR$8,$L30*AR$8,$S30*1)</f>
        <v>#REF!</v>
      </c>
    </row>
    <row r="31" spans="2:44" ht="15.75" customHeight="1" x14ac:dyDescent="0.2">
      <c r="B31" s="48">
        <v>22.5</v>
      </c>
      <c r="C31" s="62" t="e">
        <f>IF(S30="","",C30+S30)</f>
        <v>#REF!</v>
      </c>
      <c r="D31" s="62"/>
      <c r="E31" s="58"/>
      <c r="F31" s="58"/>
      <c r="G31" s="54" t="s">
        <v>32</v>
      </c>
      <c r="H31" s="63" t="e">
        <f>IF(G31="買",#REF!,#REF!)</f>
        <v>#REF!</v>
      </c>
      <c r="I31" s="63"/>
      <c r="J31" s="40" t="e">
        <f>IF(G31="買",#REF!-0.02,#REF!+0.02)</f>
        <v>#REF!</v>
      </c>
      <c r="K31" s="40" t="e">
        <f t="shared" si="10"/>
        <v>#REF!</v>
      </c>
      <c r="L31" s="64" t="str">
        <f>IF(F31="","",C31*0.03)</f>
        <v/>
      </c>
      <c r="M31" s="64"/>
      <c r="N31" s="35" t="e">
        <f t="shared" si="6"/>
        <v>#REF!</v>
      </c>
      <c r="O31" s="58"/>
      <c r="P31" s="17" t="s">
        <v>61</v>
      </c>
      <c r="Q31" s="31"/>
      <c r="R31" s="59">
        <f t="shared" si="12"/>
        <v>-0.02</v>
      </c>
      <c r="S31" s="65" t="e">
        <f t="shared" si="7"/>
        <v>#REF!</v>
      </c>
      <c r="T31" s="65"/>
      <c r="U31" s="66" t="e">
        <f t="shared" si="11"/>
        <v>#REF!</v>
      </c>
      <c r="V31" s="66"/>
      <c r="W31" s="98"/>
      <c r="X31" s="98"/>
      <c r="Z31" s="34"/>
      <c r="AA31" s="34"/>
      <c r="AB31" s="37" t="s">
        <v>36</v>
      </c>
      <c r="AC31" s="37"/>
      <c r="AD31" s="46" t="e">
        <f t="shared" si="1"/>
        <v>#REF!</v>
      </c>
      <c r="AE31" s="37" t="e">
        <f t="shared" si="16"/>
        <v>#REF!</v>
      </c>
      <c r="AF31" s="46" t="e">
        <f>#REF!-#REF!</f>
        <v>#REF!</v>
      </c>
      <c r="AG31" s="46" t="e">
        <f t="shared" si="2"/>
        <v>#REF!</v>
      </c>
      <c r="AH31" s="33" t="e">
        <f t="shared" si="3"/>
        <v>#REF!</v>
      </c>
      <c r="AI31" s="37" t="e">
        <f t="shared" si="4"/>
        <v>#REF!</v>
      </c>
      <c r="AJ31" s="37" t="e">
        <f t="shared" si="5"/>
        <v>#REF!</v>
      </c>
      <c r="AK31" s="37" t="e">
        <f t="shared" si="9"/>
        <v>#REF!</v>
      </c>
      <c r="AL31" s="37" t="e">
        <f>IF($AE31&gt;=AL$8,$L31*AL$8,$S31*1)</f>
        <v>#REF!</v>
      </c>
      <c r="AM31" s="37" t="e">
        <f>IF($AE31&gt;=AM$8,$L31*AM$8,$S31*1)</f>
        <v>#REF!</v>
      </c>
      <c r="AN31" s="37" t="e">
        <f>IF($AE31&gt;=AN$8,$L31*AN$8,$S31*1)</f>
        <v>#REF!</v>
      </c>
      <c r="AO31" s="37" t="e">
        <f>IF($AE31&gt;=AO$8,$L31*AO$8,$S31*1)</f>
        <v>#REF!</v>
      </c>
      <c r="AP31" s="37" t="e">
        <f>IF($AE31&gt;=AP$8,$L31*AP$8,$S31*1)</f>
        <v>#REF!</v>
      </c>
      <c r="AQ31" s="37" t="e">
        <f>IF($AE31&gt;=AQ$8,$L31*AQ$8,$S31*1)</f>
        <v>#REF!</v>
      </c>
      <c r="AR31" s="37" t="e">
        <f>IF($AE31&gt;=AR$8,$L31*AR$8,$S31*1)</f>
        <v>#REF!</v>
      </c>
    </row>
    <row r="32" spans="2:44" ht="15.75" customHeight="1" x14ac:dyDescent="0.2">
      <c r="B32" s="48">
        <v>23</v>
      </c>
      <c r="C32" s="62" t="e">
        <f>IF(S31="","",C31+S31)</f>
        <v>#REF!</v>
      </c>
      <c r="D32" s="62"/>
      <c r="E32" s="58"/>
      <c r="F32" s="58"/>
      <c r="G32" s="54" t="s">
        <v>31</v>
      </c>
      <c r="H32" s="63" t="e">
        <f>IF(G32="買",#REF!,#REF!)</f>
        <v>#REF!</v>
      </c>
      <c r="I32" s="63"/>
      <c r="J32" s="40" t="e">
        <f>IF(G32="買",#REF!-0.02,#REF!+0.02)</f>
        <v>#REF!</v>
      </c>
      <c r="K32" s="40" t="e">
        <f t="shared" si="10"/>
        <v>#REF!</v>
      </c>
      <c r="L32" s="64" t="str">
        <f>IF(F32="","",C32*0.03)</f>
        <v/>
      </c>
      <c r="M32" s="64"/>
      <c r="N32" s="35" t="e">
        <f t="shared" si="6"/>
        <v>#REF!</v>
      </c>
      <c r="O32" s="58"/>
      <c r="P32" s="17"/>
      <c r="Q32" s="31"/>
      <c r="R32" s="59">
        <f t="shared" si="12"/>
        <v>0.02</v>
      </c>
      <c r="S32" s="65" t="str">
        <f t="shared" si="7"/>
        <v/>
      </c>
      <c r="T32" s="65"/>
      <c r="U32" s="66" t="str">
        <f t="shared" si="11"/>
        <v/>
      </c>
      <c r="V32" s="66"/>
      <c r="W32" s="98"/>
      <c r="X32" s="98"/>
      <c r="Z32" s="34"/>
      <c r="AA32" s="34"/>
      <c r="AB32" s="37" t="s">
        <v>35</v>
      </c>
      <c r="AC32" s="37"/>
      <c r="AD32" s="46" t="e">
        <f t="shared" si="1"/>
        <v>#REF!</v>
      </c>
      <c r="AE32" s="37" t="e">
        <f t="shared" si="16"/>
        <v>#REF!</v>
      </c>
      <c r="AF32" s="46" t="e">
        <f>#REF!-#REF!</f>
        <v>#REF!</v>
      </c>
      <c r="AG32" s="46" t="e">
        <f t="shared" si="2"/>
        <v>#REF!</v>
      </c>
      <c r="AH32" s="33" t="e">
        <f t="shared" si="3"/>
        <v>#REF!</v>
      </c>
      <c r="AI32" s="37" t="e">
        <f t="shared" si="4"/>
        <v>#REF!</v>
      </c>
      <c r="AJ32" s="37" t="e">
        <f t="shared" si="5"/>
        <v>#REF!</v>
      </c>
      <c r="AK32" s="37" t="e">
        <f t="shared" si="9"/>
        <v>#REF!</v>
      </c>
      <c r="AL32" s="37" t="e">
        <f>IF($AE32&gt;=AL$8,$L32*AL$8,$S32*1)</f>
        <v>#REF!</v>
      </c>
      <c r="AM32" s="37" t="e">
        <f>IF($AE32&gt;=AM$8,$L32*AM$8,$S32*1)</f>
        <v>#REF!</v>
      </c>
      <c r="AN32" s="37" t="e">
        <f>IF($AE32&gt;=AN$8,$L32*AN$8,$S32*1)</f>
        <v>#REF!</v>
      </c>
      <c r="AO32" s="37" t="e">
        <f>IF($AE32&gt;=AO$8,$L32*AO$8,$S32*1)</f>
        <v>#REF!</v>
      </c>
      <c r="AP32" s="37" t="e">
        <f>IF($AE32&gt;=AP$8,$L32*AP$8,$S32*1)</f>
        <v>#REF!</v>
      </c>
      <c r="AQ32" s="37" t="e">
        <f>IF($AE32&gt;=AQ$8,$L32*AQ$8,$S32*1)</f>
        <v>#REF!</v>
      </c>
      <c r="AR32" s="37" t="e">
        <f>IF($AE32&gt;=AR$8,$L32*AR$8,$S32*1)</f>
        <v>#REF!</v>
      </c>
    </row>
    <row r="33" spans="2:44" ht="15.75" customHeight="1" x14ac:dyDescent="0.2">
      <c r="B33" s="48">
        <v>24</v>
      </c>
      <c r="C33" s="62" t="str">
        <f>IF(S32="","",C32+S32)</f>
        <v/>
      </c>
      <c r="D33" s="62"/>
      <c r="E33" s="58"/>
      <c r="F33" s="58"/>
      <c r="G33" s="54" t="s">
        <v>31</v>
      </c>
      <c r="H33" s="63" t="e">
        <f>IF(G33="買",#REF!,#REF!)</f>
        <v>#REF!</v>
      </c>
      <c r="I33" s="63"/>
      <c r="J33" s="40" t="e">
        <f>IF(G33="買",#REF!-0.02,#REF!+0.02)</f>
        <v>#REF!</v>
      </c>
      <c r="K33" s="40" t="e">
        <f t="shared" si="10"/>
        <v>#REF!</v>
      </c>
      <c r="L33" s="64" t="str">
        <f>IF(F33="","",C33*0.03)</f>
        <v/>
      </c>
      <c r="M33" s="64"/>
      <c r="N33" s="35" t="e">
        <f t="shared" si="6"/>
        <v>#REF!</v>
      </c>
      <c r="O33" s="58"/>
      <c r="P33" s="17"/>
      <c r="Q33" s="31"/>
      <c r="R33" s="59">
        <f t="shared" si="12"/>
        <v>0.02</v>
      </c>
      <c r="S33" s="65" t="str">
        <f t="shared" si="7"/>
        <v/>
      </c>
      <c r="T33" s="65"/>
      <c r="U33" s="66" t="str">
        <f t="shared" si="11"/>
        <v/>
      </c>
      <c r="V33" s="66"/>
      <c r="W33" s="98"/>
      <c r="X33" s="98"/>
      <c r="Z33" s="34"/>
      <c r="AA33" s="34"/>
      <c r="AB33" s="37" t="s">
        <v>34</v>
      </c>
      <c r="AC33" s="37"/>
      <c r="AD33" s="46" t="e">
        <f t="shared" si="1"/>
        <v>#REF!</v>
      </c>
      <c r="AE33" s="37" t="e">
        <f t="shared" si="16"/>
        <v>#REF!</v>
      </c>
      <c r="AF33" s="46" t="e">
        <f>#REF!-#REF!</f>
        <v>#REF!</v>
      </c>
      <c r="AG33" s="46" t="e">
        <f t="shared" si="2"/>
        <v>#REF!</v>
      </c>
      <c r="AH33" s="33" t="e">
        <f t="shared" si="3"/>
        <v>#REF!</v>
      </c>
      <c r="AI33" s="37" t="e">
        <f t="shared" si="4"/>
        <v>#REF!</v>
      </c>
      <c r="AJ33" s="37" t="e">
        <f t="shared" si="5"/>
        <v>#REF!</v>
      </c>
      <c r="AK33" s="37" t="e">
        <f t="shared" si="9"/>
        <v>#REF!</v>
      </c>
      <c r="AL33" s="37" t="e">
        <f>IF($AE33&gt;=AL$8,$L33*AL$8,$S33*1)</f>
        <v>#REF!</v>
      </c>
      <c r="AM33" s="37" t="e">
        <f>IF($AE33&gt;=AM$8,$L33*AM$8,$S33*1)</f>
        <v>#REF!</v>
      </c>
      <c r="AN33" s="37" t="e">
        <f>IF($AE33&gt;=AN$8,$L33*AN$8,$S33*1)</f>
        <v>#REF!</v>
      </c>
      <c r="AO33" s="37" t="e">
        <f>IF($AE33&gt;=AO$8,$L33*AO$8,$S33*1)</f>
        <v>#REF!</v>
      </c>
      <c r="AP33" s="37" t="e">
        <f>IF($AE33&gt;=AP$8,$L33*AP$8,$S33*1)</f>
        <v>#REF!</v>
      </c>
      <c r="AQ33" s="37" t="e">
        <f>IF($AE33&gt;=AQ$8,$L33*AQ$8,$S33*1)</f>
        <v>#REF!</v>
      </c>
      <c r="AR33" s="37" t="e">
        <f>IF($AE33&gt;=AR$8,$L33*AR$8,$S33*1)</f>
        <v>#REF!</v>
      </c>
    </row>
    <row r="34" spans="2:44" ht="15.75" customHeight="1" x14ac:dyDescent="0.2">
      <c r="B34" s="57">
        <v>25</v>
      </c>
      <c r="C34" s="62" t="str">
        <f>IF(S33="","",C33+S33)</f>
        <v/>
      </c>
      <c r="D34" s="62"/>
      <c r="E34" s="58"/>
      <c r="F34" s="58"/>
      <c r="G34" s="54" t="s">
        <v>32</v>
      </c>
      <c r="H34" s="63" t="e">
        <f>IF(G34="買",#REF!,#REF!)</f>
        <v>#REF!</v>
      </c>
      <c r="I34" s="63"/>
      <c r="J34" s="40" t="e">
        <f>IF(G34="買",#REF!-0.02,#REF!+0.02)</f>
        <v>#REF!</v>
      </c>
      <c r="K34" s="40" t="e">
        <f t="shared" si="10"/>
        <v>#REF!</v>
      </c>
      <c r="L34" s="64" t="str">
        <f>IF(F34="","",C34*0.03)</f>
        <v/>
      </c>
      <c r="M34" s="64"/>
      <c r="N34" s="35" t="e">
        <f t="shared" si="6"/>
        <v>#REF!</v>
      </c>
      <c r="O34" s="58"/>
      <c r="P34" s="17"/>
      <c r="Q34" s="31"/>
      <c r="R34" s="59">
        <f t="shared" si="12"/>
        <v>-0.02</v>
      </c>
      <c r="S34" s="65" t="str">
        <f t="shared" si="7"/>
        <v/>
      </c>
      <c r="T34" s="65"/>
      <c r="U34" s="66" t="str">
        <f t="shared" si="11"/>
        <v/>
      </c>
      <c r="V34" s="66"/>
      <c r="W34" s="98"/>
      <c r="X34" s="98"/>
      <c r="Z34" s="34"/>
      <c r="AA34" s="34"/>
      <c r="AB34" s="37" t="s">
        <v>47</v>
      </c>
      <c r="AC34" s="37"/>
      <c r="AD34" s="46" t="e">
        <f t="shared" si="1"/>
        <v>#REF!</v>
      </c>
      <c r="AE34" s="37" t="e">
        <f t="shared" si="16"/>
        <v>#REF!</v>
      </c>
      <c r="AF34" s="46" t="e">
        <f>#REF!-#REF!</f>
        <v>#REF!</v>
      </c>
      <c r="AG34" s="46" t="e">
        <f t="shared" si="2"/>
        <v>#REF!</v>
      </c>
      <c r="AH34" s="33" t="e">
        <f t="shared" si="3"/>
        <v>#REF!</v>
      </c>
      <c r="AI34" s="37" t="e">
        <f t="shared" si="4"/>
        <v>#REF!</v>
      </c>
      <c r="AJ34" s="37" t="e">
        <f t="shared" si="5"/>
        <v>#REF!</v>
      </c>
      <c r="AK34" s="37" t="e">
        <f t="shared" si="9"/>
        <v>#REF!</v>
      </c>
      <c r="AL34" s="37" t="e">
        <f>IF($AE34&gt;=AL$8,$L34*AL$8,$S34*1)</f>
        <v>#REF!</v>
      </c>
      <c r="AM34" s="37" t="e">
        <f>IF($AE34&gt;=AM$8,$L34*AM$8,$S34*1)</f>
        <v>#REF!</v>
      </c>
      <c r="AN34" s="37" t="e">
        <f>IF($AE34&gt;=AN$8,$L34*AN$8,$S34*1)</f>
        <v>#REF!</v>
      </c>
      <c r="AO34" s="37" t="e">
        <f>IF($AE34&gt;=AO$8,$L34*AO$8,$S34*1)</f>
        <v>#REF!</v>
      </c>
      <c r="AP34" s="37" t="e">
        <f>IF($AE34&gt;=AP$8,$L34*AP$8,$S34*1)</f>
        <v>#REF!</v>
      </c>
      <c r="AQ34" s="37" t="e">
        <f>IF($AE34&gt;=AQ$8,$L34*AQ$8,$S34*1)</f>
        <v>#REF!</v>
      </c>
      <c r="AR34" s="37" t="e">
        <f>IF($AE34&gt;=AR$8,$L34*AR$8,$S34*1)</f>
        <v>#REF!</v>
      </c>
    </row>
    <row r="35" spans="2:44" ht="15.75" customHeight="1" x14ac:dyDescent="0.2">
      <c r="B35" s="57">
        <v>26</v>
      </c>
      <c r="C35" s="62" t="str">
        <f>IF(S34="","",C34+S34)</f>
        <v/>
      </c>
      <c r="D35" s="62"/>
      <c r="E35" s="58"/>
      <c r="F35" s="58"/>
      <c r="G35" s="54" t="s">
        <v>31</v>
      </c>
      <c r="H35" s="63" t="e">
        <f>IF(G35="買",#REF!,#REF!)</f>
        <v>#REF!</v>
      </c>
      <c r="I35" s="63"/>
      <c r="J35" s="40" t="e">
        <f>IF(G35="買",#REF!-0.02,#REF!+0.02)</f>
        <v>#REF!</v>
      </c>
      <c r="K35" s="40" t="e">
        <f t="shared" si="10"/>
        <v>#REF!</v>
      </c>
      <c r="L35" s="64" t="str">
        <f>IF(F35="","",C35*0.03)</f>
        <v/>
      </c>
      <c r="M35" s="64"/>
      <c r="N35" s="35" t="e">
        <f t="shared" si="6"/>
        <v>#REF!</v>
      </c>
      <c r="O35" s="58"/>
      <c r="P35" s="17"/>
      <c r="Q35" s="31"/>
      <c r="R35" s="59">
        <f t="shared" si="12"/>
        <v>0.02</v>
      </c>
      <c r="S35" s="73" t="str">
        <f t="shared" ref="S35" si="17">IF(P35="","",ROUNDDOWN((IF(G35="売",H35-R35,R35-H35))*N35*10000000/81,0))</f>
        <v/>
      </c>
      <c r="T35" s="74"/>
      <c r="U35" s="66" t="str">
        <f t="shared" si="11"/>
        <v/>
      </c>
      <c r="V35" s="66"/>
      <c r="W35" s="98"/>
      <c r="X35" s="98"/>
      <c r="Z35" s="34"/>
      <c r="AA35" s="34"/>
      <c r="AB35" s="37" t="s">
        <v>36</v>
      </c>
      <c r="AC35" s="37"/>
      <c r="AD35" s="46" t="e">
        <f t="shared" si="1"/>
        <v>#REF!</v>
      </c>
      <c r="AE35" s="37" t="e">
        <f t="shared" si="16"/>
        <v>#REF!</v>
      </c>
      <c r="AF35" s="46" t="e">
        <f>#REF!-#REF!</f>
        <v>#REF!</v>
      </c>
      <c r="AG35" s="46" t="e">
        <f t="shared" si="2"/>
        <v>#REF!</v>
      </c>
      <c r="AH35" s="33" t="e">
        <f t="shared" si="3"/>
        <v>#REF!</v>
      </c>
      <c r="AI35" s="37" t="e">
        <f t="shared" si="4"/>
        <v>#REF!</v>
      </c>
      <c r="AJ35" s="37" t="e">
        <f t="shared" si="5"/>
        <v>#REF!</v>
      </c>
      <c r="AK35" s="37" t="e">
        <f t="shared" si="9"/>
        <v>#REF!</v>
      </c>
      <c r="AL35" s="37" t="e">
        <f>IF($AE35&gt;=AL$8,$L35*AL$8,$S35*1)</f>
        <v>#REF!</v>
      </c>
      <c r="AM35" s="37" t="e">
        <f>IF($AE35&gt;=AM$8,$L35*AM$8,$S35*1)</f>
        <v>#REF!</v>
      </c>
      <c r="AN35" s="37" t="e">
        <f>IF($AE35&gt;=AN$8,$L35*AN$8,$S35*1)</f>
        <v>#REF!</v>
      </c>
      <c r="AO35" s="37" t="e">
        <f>IF($AE35&gt;=AO$8,$L35*AO$8,$S35*1)</f>
        <v>#REF!</v>
      </c>
      <c r="AP35" s="37" t="e">
        <f>IF($AE35&gt;=AP$8,$L35*AP$8,$S35*1)</f>
        <v>#REF!</v>
      </c>
      <c r="AQ35" s="37" t="e">
        <f>IF($AE35&gt;=AQ$8,$L35*AQ$8,$S35*1)</f>
        <v>#REF!</v>
      </c>
      <c r="AR35" s="37" t="e">
        <f>IF($AE35&gt;=AR$8,$L35*AR$8,$S35*1)</f>
        <v>#REF!</v>
      </c>
    </row>
    <row r="36" spans="2:44" ht="15.75" customHeight="1" x14ac:dyDescent="0.2">
      <c r="B36" s="57">
        <v>27</v>
      </c>
      <c r="C36" s="67" t="str">
        <f>IF(S35="","",C35+S35)</f>
        <v/>
      </c>
      <c r="D36" s="68"/>
      <c r="E36" s="58"/>
      <c r="F36" s="58"/>
      <c r="G36" s="54" t="s">
        <v>31</v>
      </c>
      <c r="H36" s="69" t="e">
        <f>IF(G36="買",#REF!,#REF!)</f>
        <v>#REF!</v>
      </c>
      <c r="I36" s="70"/>
      <c r="J36" s="40" t="e">
        <f>IF(G36="買",#REF!-0.02,#REF!+0.02)</f>
        <v>#REF!</v>
      </c>
      <c r="K36" s="40" t="e">
        <f>ABS((J36-H36)*100)</f>
        <v>#REF!</v>
      </c>
      <c r="L36" s="71" t="str">
        <f>IF(F36="","",C36*0.03)</f>
        <v/>
      </c>
      <c r="M36" s="72"/>
      <c r="N36" s="35" t="e">
        <f>IF(K36="","",ROUNDDOWN(L36/(K36/81)/100000,2))</f>
        <v>#REF!</v>
      </c>
      <c r="O36" s="58"/>
      <c r="P36" s="17"/>
      <c r="Q36" s="31"/>
      <c r="R36" s="59">
        <f t="shared" si="12"/>
        <v>0.02</v>
      </c>
      <c r="S36" s="73" t="str">
        <f t="shared" si="7"/>
        <v/>
      </c>
      <c r="T36" s="74"/>
      <c r="U36" s="75" t="str">
        <f t="shared" si="11"/>
        <v/>
      </c>
      <c r="V36" s="76"/>
      <c r="W36" s="98"/>
      <c r="X36" s="98"/>
      <c r="Z36" s="34"/>
      <c r="AA36" s="34"/>
      <c r="AB36" s="37" t="s">
        <v>34</v>
      </c>
      <c r="AC36" s="37"/>
      <c r="AD36" s="46" t="e">
        <f t="shared" si="1"/>
        <v>#REF!</v>
      </c>
      <c r="AE36" s="37" t="e">
        <f t="shared" si="16"/>
        <v>#REF!</v>
      </c>
      <c r="AF36" s="46" t="e">
        <f>#REF!-#REF!</f>
        <v>#REF!</v>
      </c>
      <c r="AG36" s="46" t="e">
        <f t="shared" si="2"/>
        <v>#REF!</v>
      </c>
      <c r="AH36" s="33" t="e">
        <f t="shared" si="3"/>
        <v>#REF!</v>
      </c>
      <c r="AI36" s="37" t="e">
        <f t="shared" si="4"/>
        <v>#REF!</v>
      </c>
      <c r="AJ36" s="37" t="e">
        <f t="shared" si="5"/>
        <v>#REF!</v>
      </c>
      <c r="AK36" s="37" t="e">
        <f t="shared" si="9"/>
        <v>#REF!</v>
      </c>
      <c r="AL36" s="37" t="e">
        <f>IF($AE36&gt;=AL$8,$L36*AL$8,$S36*1)</f>
        <v>#REF!</v>
      </c>
      <c r="AM36" s="37" t="e">
        <f>IF($AE36&gt;=AM$8,$L36*AM$8,$S36*1)</f>
        <v>#REF!</v>
      </c>
      <c r="AN36" s="37" t="e">
        <f>IF($AE36&gt;=AN$8,$L36*AN$8,$S36*1)</f>
        <v>#REF!</v>
      </c>
      <c r="AO36" s="37" t="e">
        <f>IF($AE36&gt;=AO$8,$L36*AO$8,$S36*1)</f>
        <v>#REF!</v>
      </c>
      <c r="AP36" s="37" t="e">
        <f>IF($AE36&gt;=AP$8,$L36*AP$8,$S36*1)</f>
        <v>#REF!</v>
      </c>
      <c r="AQ36" s="37" t="e">
        <f>IF($AE36&gt;=AQ$8,$L36*AQ$8,$S36*1)</f>
        <v>#REF!</v>
      </c>
      <c r="AR36" s="37" t="e">
        <f>IF($AE36&gt;=AR$8,$L36*AR$8,$S36*1)</f>
        <v>#REF!</v>
      </c>
    </row>
    <row r="37" spans="2:44" ht="15.75" customHeight="1" x14ac:dyDescent="0.2">
      <c r="B37" s="57">
        <v>28</v>
      </c>
      <c r="C37" s="67" t="str">
        <f>IF(S36="","",C36+S36)</f>
        <v/>
      </c>
      <c r="D37" s="68"/>
      <c r="E37" s="58"/>
      <c r="F37" s="58"/>
      <c r="G37" s="54" t="s">
        <v>31</v>
      </c>
      <c r="H37" s="69" t="e">
        <f>IF(G37="買",#REF!,#REF!)</f>
        <v>#REF!</v>
      </c>
      <c r="I37" s="70"/>
      <c r="J37" s="40" t="e">
        <f>IF(G37="買",#REF!-0.02,#REF!+0.02)</f>
        <v>#REF!</v>
      </c>
      <c r="K37" s="40" t="e">
        <f>ABS((J37-H37)*100)</f>
        <v>#REF!</v>
      </c>
      <c r="L37" s="71" t="str">
        <f>IF(F37="","",C37*0.03)</f>
        <v/>
      </c>
      <c r="M37" s="72"/>
      <c r="N37" s="35" t="e">
        <f>IF(K37="","",ROUNDDOWN(L37/(K37/81)/100000,2))</f>
        <v>#REF!</v>
      </c>
      <c r="O37" s="58"/>
      <c r="P37" s="17"/>
      <c r="Q37" s="31"/>
      <c r="R37" s="59">
        <f t="shared" si="12"/>
        <v>0.02</v>
      </c>
      <c r="S37" s="73" t="str">
        <f t="shared" si="7"/>
        <v/>
      </c>
      <c r="T37" s="74"/>
      <c r="U37" s="75" t="str">
        <f t="shared" si="11"/>
        <v/>
      </c>
      <c r="V37" s="76"/>
      <c r="W37" s="98"/>
      <c r="X37" s="98"/>
      <c r="Z37" s="34"/>
      <c r="AA37" s="34"/>
      <c r="AB37" s="37" t="s">
        <v>47</v>
      </c>
      <c r="AC37" s="37"/>
      <c r="AD37" s="46" t="e">
        <f t="shared" si="1"/>
        <v>#REF!</v>
      </c>
      <c r="AE37" s="37" t="e">
        <f t="shared" si="16"/>
        <v>#REF!</v>
      </c>
      <c r="AF37" s="46" t="e">
        <f>#REF!-#REF!</f>
        <v>#REF!</v>
      </c>
      <c r="AG37" s="46" t="e">
        <f t="shared" si="2"/>
        <v>#REF!</v>
      </c>
      <c r="AH37" s="33" t="e">
        <f t="shared" si="3"/>
        <v>#REF!</v>
      </c>
      <c r="AI37" s="37" t="e">
        <f t="shared" si="4"/>
        <v>#REF!</v>
      </c>
      <c r="AJ37" s="37" t="e">
        <f t="shared" si="5"/>
        <v>#REF!</v>
      </c>
      <c r="AK37" s="37" t="e">
        <f t="shared" si="9"/>
        <v>#REF!</v>
      </c>
      <c r="AL37" s="37" t="e">
        <f>IF($AE37&gt;=AL$8,$L37*AL$8,$S37*1)</f>
        <v>#REF!</v>
      </c>
      <c r="AM37" s="37" t="e">
        <f>IF($AE37&gt;=AM$8,$L37*AM$8,$S37*1)</f>
        <v>#REF!</v>
      </c>
      <c r="AN37" s="37" t="e">
        <f>IF($AE37&gt;=AN$8,$L37*AN$8,$S37*1)</f>
        <v>#REF!</v>
      </c>
      <c r="AO37" s="37" t="e">
        <f>IF($AE37&gt;=AO$8,$L37*AO$8,$S37*1)</f>
        <v>#REF!</v>
      </c>
      <c r="AP37" s="37" t="e">
        <f>IF($AE37&gt;=AP$8,$L37*AP$8,$S37*1)</f>
        <v>#REF!</v>
      </c>
      <c r="AQ37" s="37" t="e">
        <f>IF($AE37&gt;=AQ$8,$L37*AQ$8,$S37*1)</f>
        <v>#REF!</v>
      </c>
      <c r="AR37" s="37" t="e">
        <f>IF($AE37&gt;=AR$8,$L37*AR$8,$S37*1)</f>
        <v>#REF!</v>
      </c>
    </row>
    <row r="38" spans="2:44" ht="15.75" customHeight="1" x14ac:dyDescent="0.2">
      <c r="B38" s="57">
        <v>29</v>
      </c>
      <c r="C38" s="62" t="str">
        <f>IF(S37="","",C37+S37)</f>
        <v/>
      </c>
      <c r="D38" s="62"/>
      <c r="E38" s="58"/>
      <c r="F38" s="58"/>
      <c r="G38" s="54" t="s">
        <v>32</v>
      </c>
      <c r="H38" s="63" t="e">
        <f>IF(G38="買",#REF!,#REF!)</f>
        <v>#REF!</v>
      </c>
      <c r="I38" s="63"/>
      <c r="J38" s="40" t="e">
        <f>IF(G38="買",#REF!-0.02,#REF!+0.02)</f>
        <v>#REF!</v>
      </c>
      <c r="K38" s="40" t="e">
        <f t="shared" si="10"/>
        <v>#REF!</v>
      </c>
      <c r="L38" s="64" t="str">
        <f>IF(F38="","",C38*0.03)</f>
        <v/>
      </c>
      <c r="M38" s="64"/>
      <c r="N38" s="35" t="e">
        <f t="shared" si="6"/>
        <v>#REF!</v>
      </c>
      <c r="O38" s="58"/>
      <c r="P38" s="17"/>
      <c r="Q38" s="31"/>
      <c r="R38" s="59">
        <f t="shared" si="12"/>
        <v>-0.02</v>
      </c>
      <c r="S38" s="65" t="str">
        <f>IF(P38="","",ROUNDDOWN((IF(G38="売",H38-R38,R38-H38))*N38*10000000/81,0))</f>
        <v/>
      </c>
      <c r="T38" s="65"/>
      <c r="U38" s="66" t="str">
        <f>IF(P38="","",IF(S38&lt;0,K38*(-1),IF(G38="買",(R38-H38)*100,(H38-R38)*100)))</f>
        <v/>
      </c>
      <c r="V38" s="66"/>
      <c r="W38" s="98"/>
      <c r="X38" s="98"/>
      <c r="Z38" s="34"/>
      <c r="AA38" s="34"/>
      <c r="AB38" s="37" t="s">
        <v>47</v>
      </c>
      <c r="AC38" s="37"/>
      <c r="AD38" s="46" t="e">
        <f t="shared" si="1"/>
        <v>#REF!</v>
      </c>
      <c r="AE38" s="37" t="e">
        <f t="shared" si="16"/>
        <v>#REF!</v>
      </c>
      <c r="AF38" s="46" t="e">
        <f>#REF!-#REF!</f>
        <v>#REF!</v>
      </c>
      <c r="AG38" s="46" t="e">
        <f t="shared" si="2"/>
        <v>#REF!</v>
      </c>
      <c r="AH38" s="33" t="e">
        <f t="shared" si="3"/>
        <v>#REF!</v>
      </c>
      <c r="AI38" s="37" t="e">
        <f t="shared" si="4"/>
        <v>#REF!</v>
      </c>
      <c r="AJ38" s="37" t="e">
        <f t="shared" si="5"/>
        <v>#REF!</v>
      </c>
      <c r="AK38" s="37" t="e">
        <f t="shared" si="9"/>
        <v>#REF!</v>
      </c>
      <c r="AL38" s="37" t="e">
        <f>IF($AE38&gt;=AL$8,$L38*AL$8,$S38*1)</f>
        <v>#REF!</v>
      </c>
      <c r="AM38" s="37" t="e">
        <f>IF($AE38&gt;=AM$8,$L38*AM$8,$S38*1)</f>
        <v>#REF!</v>
      </c>
      <c r="AN38" s="37" t="e">
        <f>IF($AE38&gt;=AN$8,$L38*AN$8,$S38*1)</f>
        <v>#REF!</v>
      </c>
      <c r="AO38" s="37" t="e">
        <f>IF($AE38&gt;=AO$8,$L38*AO$8,$S38*1)</f>
        <v>#REF!</v>
      </c>
      <c r="AP38" s="37" t="e">
        <f>IF($AE38&gt;=AP$8,$L38*AP$8,$S38*1)</f>
        <v>#REF!</v>
      </c>
      <c r="AQ38" s="37" t="e">
        <f>IF($AE38&gt;=AQ$8,$L38*AQ$8,$S38*1)</f>
        <v>#REF!</v>
      </c>
      <c r="AR38" s="37" t="e">
        <f>IF($AE38&gt;=AR$8,$L38*AR$8,$S38*1)</f>
        <v>#REF!</v>
      </c>
    </row>
    <row r="39" spans="2:44" ht="15.75" customHeight="1" x14ac:dyDescent="0.2">
      <c r="B39" s="57">
        <v>30</v>
      </c>
      <c r="C39" s="62" t="str">
        <f>IF(S38="","",C38+S38)</f>
        <v/>
      </c>
      <c r="D39" s="62"/>
      <c r="E39" s="58"/>
      <c r="F39" s="58"/>
      <c r="G39" s="54" t="s">
        <v>31</v>
      </c>
      <c r="H39" s="63" t="e">
        <f>IF(G39="買",#REF!,#REF!)</f>
        <v>#REF!</v>
      </c>
      <c r="I39" s="63"/>
      <c r="J39" s="32" t="e">
        <f>IF(G39="買",#REF!-0.02,#REF!+0.02)</f>
        <v>#REF!</v>
      </c>
      <c r="K39" s="40" t="e">
        <f t="shared" si="10"/>
        <v>#REF!</v>
      </c>
      <c r="L39" s="64" t="str">
        <f>IF(F39="","",C39*0.03)</f>
        <v/>
      </c>
      <c r="M39" s="64"/>
      <c r="N39" s="35" t="e">
        <f t="shared" si="6"/>
        <v>#REF!</v>
      </c>
      <c r="O39" s="58"/>
      <c r="P39" s="17"/>
      <c r="Q39" s="31"/>
      <c r="R39" s="59">
        <f t="shared" si="12"/>
        <v>0.02</v>
      </c>
      <c r="S39" s="65" t="str">
        <f>IF(P39="","",ROUNDDOWN((IF(G39="売",H39-R39,R39-H39))*N39*10000000/81,0))</f>
        <v/>
      </c>
      <c r="T39" s="65"/>
      <c r="U39" s="66" t="str">
        <f>IF(P39="","",IF(S39&lt;0,K39*(-1),IF(G39="買",(R39-H39)*100,(H39-R39)*100)))</f>
        <v/>
      </c>
      <c r="V39" s="66"/>
      <c r="W39" s="98"/>
      <c r="X39" s="98"/>
      <c r="Z39" s="34"/>
      <c r="AA39" s="34"/>
      <c r="AB39" s="37" t="s">
        <v>47</v>
      </c>
      <c r="AC39" s="37"/>
      <c r="AD39" s="46" t="e">
        <f t="shared" si="1"/>
        <v>#REF!</v>
      </c>
      <c r="AE39" s="37" t="e">
        <f t="shared" si="16"/>
        <v>#REF!</v>
      </c>
      <c r="AF39" s="46" t="e">
        <f>#REF!-#REF!</f>
        <v>#REF!</v>
      </c>
      <c r="AG39" s="46" t="e">
        <f t="shared" si="2"/>
        <v>#REF!</v>
      </c>
      <c r="AH39" s="33" t="e">
        <f t="shared" si="3"/>
        <v>#REF!</v>
      </c>
      <c r="AI39" s="37" t="e">
        <f t="shared" si="4"/>
        <v>#REF!</v>
      </c>
      <c r="AJ39" s="37" t="e">
        <f t="shared" si="5"/>
        <v>#REF!</v>
      </c>
      <c r="AK39" s="37" t="e">
        <f t="shared" si="9"/>
        <v>#REF!</v>
      </c>
      <c r="AL39" s="37" t="e">
        <f>IF($AE39&gt;=AL$8,$L39*AL$8,$S39*1)</f>
        <v>#REF!</v>
      </c>
      <c r="AM39" s="37" t="e">
        <f>IF($AE39&gt;=AM$8,$L39*AM$8,$S39*1)</f>
        <v>#REF!</v>
      </c>
      <c r="AN39" s="37" t="e">
        <f>IF($AE39&gt;=AN$8,$L39*AN$8,$S39*1)</f>
        <v>#REF!</v>
      </c>
      <c r="AO39" s="37" t="e">
        <f>IF($AE39&gt;=AO$8,$L39*AO$8,$S39*1)</f>
        <v>#REF!</v>
      </c>
      <c r="AP39" s="37" t="e">
        <f>IF($AE39&gt;=AP$8,$L39*AP$8,$S39*1)</f>
        <v>#REF!</v>
      </c>
      <c r="AQ39" s="37" t="e">
        <f>IF($AE39&gt;=AQ$8,$L39*AQ$8,$S39*1)</f>
        <v>#REF!</v>
      </c>
      <c r="AR39" s="37" t="e">
        <f>IF($AE39&gt;=AR$8,$L39*AR$8,$S39*1)</f>
        <v>#REF!</v>
      </c>
    </row>
    <row r="40" spans="2:44" ht="15.75" customHeight="1" x14ac:dyDescent="0.2">
      <c r="B40" s="57">
        <v>31</v>
      </c>
      <c r="C40" s="62" t="str">
        <f>IF(S39="","",C39+S39)</f>
        <v/>
      </c>
      <c r="D40" s="62"/>
      <c r="E40" s="58"/>
      <c r="F40" s="58"/>
      <c r="G40" s="54" t="s">
        <v>32</v>
      </c>
      <c r="H40" s="63" t="e">
        <f>IF(G40="買",#REF!,#REF!)</f>
        <v>#REF!</v>
      </c>
      <c r="I40" s="63"/>
      <c r="J40" s="40" t="e">
        <f>IF(G40="買",#REF!-0.02,#REF!+0.02)</f>
        <v>#REF!</v>
      </c>
      <c r="K40" s="40" t="e">
        <f t="shared" si="10"/>
        <v>#REF!</v>
      </c>
      <c r="L40" s="64" t="str">
        <f>IF(F40="","",C40*0.03)</f>
        <v/>
      </c>
      <c r="M40" s="64"/>
      <c r="N40" s="35" t="e">
        <f t="shared" si="6"/>
        <v>#REF!</v>
      </c>
      <c r="O40" s="58"/>
      <c r="P40" s="17"/>
      <c r="Q40" s="31"/>
      <c r="R40" s="59">
        <f t="shared" si="12"/>
        <v>-0.02</v>
      </c>
      <c r="S40" s="65" t="str">
        <f>IF(P40="","",ROUNDDOWN((IF(G40="売",H40-R40,R40-H40))*N40*10000000/81,0))</f>
        <v/>
      </c>
      <c r="T40" s="65"/>
      <c r="U40" s="66" t="str">
        <f>IF(P40="","",IF(S40&lt;0,K40*(-1),IF(G40="買",(R40-H40)*100,(H40-R40)*100)))</f>
        <v/>
      </c>
      <c r="V40" s="66"/>
      <c r="W40" s="98"/>
      <c r="X40" s="98"/>
      <c r="Z40" s="34"/>
      <c r="AA40" s="34"/>
      <c r="AB40" s="37" t="s">
        <v>36</v>
      </c>
      <c r="AC40" s="37"/>
      <c r="AD40" s="46" t="e">
        <f t="shared" si="1"/>
        <v>#REF!</v>
      </c>
      <c r="AE40" s="37" t="e">
        <f t="shared" si="16"/>
        <v>#REF!</v>
      </c>
      <c r="AF40" s="46" t="e">
        <f>#REF!-#REF!</f>
        <v>#REF!</v>
      </c>
      <c r="AG40" s="46" t="e">
        <f t="shared" si="2"/>
        <v>#REF!</v>
      </c>
      <c r="AH40" s="33" t="e">
        <f t="shared" si="3"/>
        <v>#REF!</v>
      </c>
      <c r="AI40" s="37" t="e">
        <f t="shared" si="4"/>
        <v>#REF!</v>
      </c>
      <c r="AJ40" s="37" t="e">
        <f t="shared" si="5"/>
        <v>#REF!</v>
      </c>
      <c r="AK40" s="37" t="e">
        <f t="shared" si="9"/>
        <v>#REF!</v>
      </c>
      <c r="AL40" s="37" t="e">
        <f>IF($AE40&gt;=AL$8,$L40*AL$8,$S40*1)</f>
        <v>#REF!</v>
      </c>
      <c r="AM40" s="37" t="e">
        <f>IF($AE40&gt;=AM$8,$L40*AM$8,$S40*1)</f>
        <v>#REF!</v>
      </c>
      <c r="AN40" s="37" t="e">
        <f>IF($AE40&gt;=AN$8,$L40*AN$8,$S40*1)</f>
        <v>#REF!</v>
      </c>
      <c r="AO40" s="37" t="e">
        <f>IF($AE40&gt;=AO$8,$L40*AO$8,$S40*1)</f>
        <v>#REF!</v>
      </c>
      <c r="AP40" s="37" t="e">
        <f>IF($AE40&gt;=AP$8,$L40*AP$8,$S40*1)</f>
        <v>#REF!</v>
      </c>
      <c r="AQ40" s="37" t="e">
        <f>IF($AE40&gt;=AQ$8,$L40*AQ$8,$S40*1)</f>
        <v>#REF!</v>
      </c>
      <c r="AR40" s="37" t="e">
        <f>IF($AE40&gt;=AR$8,$L40*AR$8,$S40*1)</f>
        <v>#REF!</v>
      </c>
    </row>
    <row r="41" spans="2:44" ht="15.75" customHeight="1" x14ac:dyDescent="0.2">
      <c r="B41" s="57">
        <v>32</v>
      </c>
      <c r="C41" s="62" t="str">
        <f>IF(S40="","",C40+S40)</f>
        <v/>
      </c>
      <c r="D41" s="62"/>
      <c r="E41" s="58"/>
      <c r="F41" s="58"/>
      <c r="G41" s="54" t="s">
        <v>32</v>
      </c>
      <c r="H41" s="63" t="e">
        <f>IF(G41="買",#REF!,#REF!)</f>
        <v>#REF!</v>
      </c>
      <c r="I41" s="63"/>
      <c r="J41" s="40" t="e">
        <f>IF(G41="買",#REF!-0.02,#REF!+0.02)</f>
        <v>#REF!</v>
      </c>
      <c r="K41" s="40" t="e">
        <f t="shared" si="10"/>
        <v>#REF!</v>
      </c>
      <c r="L41" s="64" t="str">
        <f>IF(F41="","",C41*0.03)</f>
        <v/>
      </c>
      <c r="M41" s="64"/>
      <c r="N41" s="35" t="e">
        <f t="shared" si="6"/>
        <v>#REF!</v>
      </c>
      <c r="O41" s="58"/>
      <c r="P41" s="17"/>
      <c r="Q41" s="31"/>
      <c r="R41" s="59">
        <f t="shared" si="12"/>
        <v>-0.02</v>
      </c>
      <c r="S41" s="65" t="str">
        <f t="shared" ref="S41:S104" si="18">IF(P41="","",ROUNDDOWN((IF(G41="売",H41-R41,R41-H41))*N41*10000000/81,0))</f>
        <v/>
      </c>
      <c r="T41" s="65"/>
      <c r="U41" s="66" t="str">
        <f t="shared" si="11"/>
        <v/>
      </c>
      <c r="V41" s="66"/>
      <c r="W41" s="98"/>
      <c r="X41" s="98"/>
      <c r="Z41" s="34"/>
      <c r="AA41" s="34"/>
      <c r="AB41" s="37" t="s">
        <v>36</v>
      </c>
      <c r="AC41" s="37"/>
      <c r="AD41" s="46" t="e">
        <f t="shared" ref="AD41:AD72" si="19">ABS(H41-AC41)</f>
        <v>#REF!</v>
      </c>
      <c r="AE41" s="37" t="e">
        <f t="shared" si="16"/>
        <v>#REF!</v>
      </c>
      <c r="AF41" s="46" t="e">
        <f>#REF!-#REF!</f>
        <v>#REF!</v>
      </c>
      <c r="AG41" s="46" t="e">
        <f t="shared" ref="AG41:AG72" si="20">ABS(H41-R41)</f>
        <v>#REF!</v>
      </c>
      <c r="AH41" s="33" t="e">
        <f t="shared" ref="AH41:AH72" si="21">IF(S41&gt;=0,AG41/AF41,"-")</f>
        <v>#REF!</v>
      </c>
      <c r="AI41" s="37" t="e">
        <f t="shared" ref="AI41:AI59" si="22">IF(AE41&gt;=AI$8,L41*AI$8,S41*1)</f>
        <v>#REF!</v>
      </c>
      <c r="AJ41" s="37" t="e">
        <f t="shared" ref="AJ41:AJ59" si="23">IF(AE41&gt;=AJ$8,L41*AJ$8,S41*1)</f>
        <v>#REF!</v>
      </c>
      <c r="AK41" s="37" t="e">
        <f t="shared" si="9"/>
        <v>#REF!</v>
      </c>
      <c r="AL41" s="37" t="e">
        <f>IF($AE41&gt;=AL$8,$L41*AL$8,$S41*1)</f>
        <v>#REF!</v>
      </c>
      <c r="AM41" s="37" t="e">
        <f>IF($AE41&gt;=AM$8,$L41*AM$8,$S41*1)</f>
        <v>#REF!</v>
      </c>
      <c r="AN41" s="37" t="e">
        <f>IF($AE41&gt;=AN$8,$L41*AN$8,$S41*1)</f>
        <v>#REF!</v>
      </c>
      <c r="AO41" s="37" t="e">
        <f>IF($AE41&gt;=AO$8,$L41*AO$8,$S41*1)</f>
        <v>#REF!</v>
      </c>
      <c r="AP41" s="37" t="e">
        <f>IF($AE41&gt;=AP$8,$L41*AP$8,$S41*1)</f>
        <v>#REF!</v>
      </c>
      <c r="AQ41" s="37" t="e">
        <f>IF($AE41&gt;=AQ$8,$L41*AQ$8,$S41*1)</f>
        <v>#REF!</v>
      </c>
      <c r="AR41" s="37" t="e">
        <f>IF($AE41&gt;=AR$8,$L41*AR$8,$S41*1)</f>
        <v>#REF!</v>
      </c>
    </row>
    <row r="42" spans="2:44" ht="15.75" customHeight="1" x14ac:dyDescent="0.2">
      <c r="B42" s="57">
        <v>33</v>
      </c>
      <c r="C42" s="62" t="str">
        <f>IF(S41="","",C41+S41)</f>
        <v/>
      </c>
      <c r="D42" s="62"/>
      <c r="E42" s="58"/>
      <c r="F42" s="58"/>
      <c r="G42" s="54" t="s">
        <v>31</v>
      </c>
      <c r="H42" s="63" t="e">
        <f>IF(G42="買",#REF!,#REF!)</f>
        <v>#REF!</v>
      </c>
      <c r="I42" s="63"/>
      <c r="J42" s="32" t="e">
        <f>IF(G42="買",#REF!-0.02,#REF!+0.02)</f>
        <v>#REF!</v>
      </c>
      <c r="K42" s="40" t="e">
        <f t="shared" si="10"/>
        <v>#REF!</v>
      </c>
      <c r="L42" s="64" t="str">
        <f>IF(F42="","",C42*0.03)</f>
        <v/>
      </c>
      <c r="M42" s="64"/>
      <c r="N42" s="35" t="e">
        <f t="shared" si="6"/>
        <v>#REF!</v>
      </c>
      <c r="O42" s="58"/>
      <c r="P42" s="17"/>
      <c r="Q42" s="31"/>
      <c r="R42" s="59">
        <f t="shared" si="12"/>
        <v>0.02</v>
      </c>
      <c r="S42" s="65" t="str">
        <f t="shared" si="18"/>
        <v/>
      </c>
      <c r="T42" s="65"/>
      <c r="U42" s="66" t="str">
        <f t="shared" si="11"/>
        <v/>
      </c>
      <c r="V42" s="66"/>
      <c r="W42" s="98"/>
      <c r="X42" s="98"/>
      <c r="Z42" s="34"/>
      <c r="AA42" s="34"/>
      <c r="AB42" s="37" t="s">
        <v>35</v>
      </c>
      <c r="AC42" s="37"/>
      <c r="AD42" s="46" t="e">
        <f t="shared" si="19"/>
        <v>#REF!</v>
      </c>
      <c r="AE42" s="37" t="e">
        <f t="shared" si="16"/>
        <v>#REF!</v>
      </c>
      <c r="AF42" s="46" t="e">
        <f>#REF!-#REF!</f>
        <v>#REF!</v>
      </c>
      <c r="AG42" s="46" t="e">
        <f t="shared" si="20"/>
        <v>#REF!</v>
      </c>
      <c r="AH42" s="33" t="e">
        <f t="shared" si="21"/>
        <v>#REF!</v>
      </c>
      <c r="AI42" s="37" t="e">
        <f t="shared" si="22"/>
        <v>#REF!</v>
      </c>
      <c r="AJ42" s="37" t="e">
        <f t="shared" si="23"/>
        <v>#REF!</v>
      </c>
      <c r="AK42" s="37" t="e">
        <f t="shared" ref="AK42:AK59" si="24">IF(AE42&gt;=AK$8,L42*AK$8,S42*1)</f>
        <v>#REF!</v>
      </c>
      <c r="AL42" s="37" t="e">
        <f>IF($AE42&gt;=AL$8,$L42*AL$8,$S42*1)</f>
        <v>#REF!</v>
      </c>
      <c r="AM42" s="37" t="e">
        <f>IF($AE42&gt;=AM$8,$L42*AM$8,$S42*1)</f>
        <v>#REF!</v>
      </c>
      <c r="AN42" s="37" t="e">
        <f>IF($AE42&gt;=AN$8,$L42*AN$8,$S42*1)</f>
        <v>#REF!</v>
      </c>
      <c r="AO42" s="37" t="e">
        <f>IF($AE42&gt;=AO$8,$L42*AO$8,$S42*1)</f>
        <v>#REF!</v>
      </c>
      <c r="AP42" s="37" t="e">
        <f>IF($AE42&gt;=AP$8,$L42*AP$8,$S42*1)</f>
        <v>#REF!</v>
      </c>
      <c r="AQ42" s="37" t="e">
        <f>IF($AE42&gt;=AQ$8,$L42*AQ$8,$S42*1)</f>
        <v>#REF!</v>
      </c>
      <c r="AR42" s="37" t="e">
        <f>IF($AE42&gt;=AR$8,$L42*AR$8,$S42*1)</f>
        <v>#REF!</v>
      </c>
    </row>
    <row r="43" spans="2:44" ht="15.75" customHeight="1" x14ac:dyDescent="0.2">
      <c r="B43" s="57">
        <v>34</v>
      </c>
      <c r="C43" s="62" t="str">
        <f>IF(S42="","",C42+S42)</f>
        <v/>
      </c>
      <c r="D43" s="62"/>
      <c r="E43" s="58"/>
      <c r="F43" s="58"/>
      <c r="G43" s="54" t="s">
        <v>32</v>
      </c>
      <c r="H43" s="63" t="e">
        <f>IF(G43="買",#REF!,#REF!)</f>
        <v>#REF!</v>
      </c>
      <c r="I43" s="63"/>
      <c r="J43" s="40" t="e">
        <f>IF(G43="買",#REF!-0.02,#REF!+0.02)</f>
        <v>#REF!</v>
      </c>
      <c r="K43" s="40" t="e">
        <f t="shared" si="10"/>
        <v>#REF!</v>
      </c>
      <c r="L43" s="64" t="str">
        <f>IF(F43="","",C43*0.03)</f>
        <v/>
      </c>
      <c r="M43" s="64"/>
      <c r="N43" s="35" t="e">
        <f t="shared" si="6"/>
        <v>#REF!</v>
      </c>
      <c r="O43" s="58"/>
      <c r="P43" s="17"/>
      <c r="Q43" s="31"/>
      <c r="R43" s="59">
        <f t="shared" si="12"/>
        <v>-0.02</v>
      </c>
      <c r="S43" s="65" t="str">
        <f t="shared" si="18"/>
        <v/>
      </c>
      <c r="T43" s="65"/>
      <c r="U43" s="66" t="str">
        <f t="shared" si="11"/>
        <v/>
      </c>
      <c r="V43" s="66"/>
      <c r="W43" s="98"/>
      <c r="X43" s="98"/>
      <c r="Z43" s="34"/>
      <c r="AA43" s="34"/>
      <c r="AB43" s="37" t="s">
        <v>34</v>
      </c>
      <c r="AC43" s="37"/>
      <c r="AD43" s="46" t="e">
        <f t="shared" si="19"/>
        <v>#REF!</v>
      </c>
      <c r="AE43" s="37" t="e">
        <f t="shared" si="16"/>
        <v>#REF!</v>
      </c>
      <c r="AF43" s="46" t="e">
        <f>#REF!-#REF!</f>
        <v>#REF!</v>
      </c>
      <c r="AG43" s="46" t="e">
        <f t="shared" si="20"/>
        <v>#REF!</v>
      </c>
      <c r="AH43" s="33" t="e">
        <f t="shared" si="21"/>
        <v>#REF!</v>
      </c>
      <c r="AI43" s="37" t="e">
        <f t="shared" si="22"/>
        <v>#REF!</v>
      </c>
      <c r="AJ43" s="37" t="e">
        <f t="shared" si="23"/>
        <v>#REF!</v>
      </c>
      <c r="AK43" s="37" t="e">
        <f t="shared" si="24"/>
        <v>#REF!</v>
      </c>
      <c r="AL43" s="37" t="e">
        <f>IF($AE43&gt;=AL$8,$L43*AL$8,$S43*1)</f>
        <v>#REF!</v>
      </c>
      <c r="AM43" s="37" t="e">
        <f>IF($AE43&gt;=AM$8,$L43*AM$8,$S43*1)</f>
        <v>#REF!</v>
      </c>
      <c r="AN43" s="37" t="e">
        <f>IF($AE43&gt;=AN$8,$L43*AN$8,$S43*1)</f>
        <v>#REF!</v>
      </c>
      <c r="AO43" s="37" t="e">
        <f>IF($AE43&gt;=AO$8,$L43*AO$8,$S43*1)</f>
        <v>#REF!</v>
      </c>
      <c r="AP43" s="37" t="e">
        <f>IF($AE43&gt;=AP$8,$L43*AP$8,$S43*1)</f>
        <v>#REF!</v>
      </c>
      <c r="AQ43" s="37" t="e">
        <f>IF($AE43&gt;=AQ$8,$L43*AQ$8,$S43*1)</f>
        <v>#REF!</v>
      </c>
      <c r="AR43" s="37" t="e">
        <f>IF($AE43&gt;=AR$8,$L43*AR$8,$S43*1)</f>
        <v>#REF!</v>
      </c>
    </row>
    <row r="44" spans="2:44" ht="15.75" customHeight="1" x14ac:dyDescent="0.2">
      <c r="B44" s="57">
        <v>35</v>
      </c>
      <c r="C44" s="62" t="str">
        <f>IF(S43="","",C43+S43)</f>
        <v/>
      </c>
      <c r="D44" s="62"/>
      <c r="E44" s="58"/>
      <c r="F44" s="58"/>
      <c r="G44" s="54" t="s">
        <v>32</v>
      </c>
      <c r="H44" s="63" t="e">
        <f>IF(G44="買",#REF!,#REF!)</f>
        <v>#REF!</v>
      </c>
      <c r="I44" s="63"/>
      <c r="J44" s="40" t="e">
        <f>IF(G44="買",#REF!-0.02,#REF!+0.02)</f>
        <v>#REF!</v>
      </c>
      <c r="K44" s="40" t="e">
        <f t="shared" si="10"/>
        <v>#REF!</v>
      </c>
      <c r="L44" s="64" t="str">
        <f>IF(F44="","",C44*0.03)</f>
        <v/>
      </c>
      <c r="M44" s="64"/>
      <c r="N44" s="35" t="e">
        <f t="shared" si="6"/>
        <v>#REF!</v>
      </c>
      <c r="O44" s="58"/>
      <c r="P44" s="17"/>
      <c r="Q44" s="31"/>
      <c r="R44" s="59">
        <f t="shared" si="12"/>
        <v>-0.02</v>
      </c>
      <c r="S44" s="65" t="str">
        <f t="shared" si="18"/>
        <v/>
      </c>
      <c r="T44" s="65"/>
      <c r="U44" s="66" t="str">
        <f t="shared" si="11"/>
        <v/>
      </c>
      <c r="V44" s="66"/>
      <c r="W44" s="98"/>
      <c r="X44" s="98"/>
      <c r="Z44" s="34"/>
      <c r="AA44" s="34"/>
      <c r="AB44" s="37" t="s">
        <v>35</v>
      </c>
      <c r="AC44" s="37"/>
      <c r="AD44" s="46" t="e">
        <f t="shared" si="19"/>
        <v>#REF!</v>
      </c>
      <c r="AE44" s="37" t="e">
        <f t="shared" si="16"/>
        <v>#REF!</v>
      </c>
      <c r="AF44" s="46" t="e">
        <f>#REF!-#REF!</f>
        <v>#REF!</v>
      </c>
      <c r="AG44" s="46" t="e">
        <f t="shared" si="20"/>
        <v>#REF!</v>
      </c>
      <c r="AH44" s="33" t="e">
        <f t="shared" si="21"/>
        <v>#REF!</v>
      </c>
      <c r="AI44" s="37" t="e">
        <f t="shared" si="22"/>
        <v>#REF!</v>
      </c>
      <c r="AJ44" s="37" t="e">
        <f t="shared" si="23"/>
        <v>#REF!</v>
      </c>
      <c r="AK44" s="37" t="e">
        <f t="shared" si="24"/>
        <v>#REF!</v>
      </c>
      <c r="AL44" s="37" t="e">
        <f>IF($AE44&gt;=AL$8,$L44*AL$8,$S44*1)</f>
        <v>#REF!</v>
      </c>
      <c r="AM44" s="37" t="e">
        <f>IF($AE44&gt;=AM$8,$L44*AM$8,$S44*1)</f>
        <v>#REF!</v>
      </c>
      <c r="AN44" s="37" t="e">
        <f>IF($AE44&gt;=AN$8,$L44*AN$8,$S44*1)</f>
        <v>#REF!</v>
      </c>
      <c r="AO44" s="37" t="e">
        <f>IF($AE44&gt;=AO$8,$L44*AO$8,$S44*1)</f>
        <v>#REF!</v>
      </c>
      <c r="AP44" s="37" t="e">
        <f>IF($AE44&gt;=AP$8,$L44*AP$8,$S44*1)</f>
        <v>#REF!</v>
      </c>
      <c r="AQ44" s="37" t="e">
        <f>IF($AE44&gt;=AQ$8,$L44*AQ$8,$S44*1)</f>
        <v>#REF!</v>
      </c>
      <c r="AR44" s="37" t="e">
        <f>IF($AE44&gt;=AR$8,$L44*AR$8,$S44*1)</f>
        <v>#REF!</v>
      </c>
    </row>
    <row r="45" spans="2:44" ht="15.75" customHeight="1" x14ac:dyDescent="0.2">
      <c r="B45" s="57">
        <v>36</v>
      </c>
      <c r="C45" s="62" t="str">
        <f>IF(S44="","",C44+S44)</f>
        <v/>
      </c>
      <c r="D45" s="62"/>
      <c r="E45" s="58"/>
      <c r="F45" s="58"/>
      <c r="G45" s="54" t="s">
        <v>31</v>
      </c>
      <c r="H45" s="63" t="e">
        <f>IF(G45="買",#REF!,#REF!)</f>
        <v>#REF!</v>
      </c>
      <c r="I45" s="63"/>
      <c r="J45" s="40" t="e">
        <f>IF(G45="買",#REF!-0.02,#REF!+0.02)</f>
        <v>#REF!</v>
      </c>
      <c r="K45" s="40" t="e">
        <f t="shared" si="10"/>
        <v>#REF!</v>
      </c>
      <c r="L45" s="64" t="str">
        <f>IF(F45="","",C45*0.03)</f>
        <v/>
      </c>
      <c r="M45" s="64"/>
      <c r="N45" s="35" t="e">
        <f t="shared" si="6"/>
        <v>#REF!</v>
      </c>
      <c r="O45" s="58"/>
      <c r="P45" s="17"/>
      <c r="Q45" s="31"/>
      <c r="R45" s="59">
        <f t="shared" si="12"/>
        <v>0.02</v>
      </c>
      <c r="S45" s="65" t="str">
        <f t="shared" si="18"/>
        <v/>
      </c>
      <c r="T45" s="65"/>
      <c r="U45" s="66" t="str">
        <f t="shared" si="11"/>
        <v/>
      </c>
      <c r="V45" s="66"/>
      <c r="W45" s="98"/>
      <c r="X45" s="98"/>
      <c r="Z45" s="34"/>
      <c r="AA45" s="34"/>
      <c r="AB45" s="37" t="s">
        <v>48</v>
      </c>
      <c r="AC45" s="37"/>
      <c r="AD45" s="46" t="e">
        <f t="shared" si="19"/>
        <v>#REF!</v>
      </c>
      <c r="AE45" s="37" t="e">
        <f t="shared" si="16"/>
        <v>#REF!</v>
      </c>
      <c r="AF45" s="46" t="e">
        <f>#REF!-#REF!</f>
        <v>#REF!</v>
      </c>
      <c r="AG45" s="46" t="e">
        <f t="shared" si="20"/>
        <v>#REF!</v>
      </c>
      <c r="AH45" s="33" t="e">
        <f t="shared" si="21"/>
        <v>#REF!</v>
      </c>
      <c r="AI45" s="37" t="e">
        <f t="shared" si="22"/>
        <v>#REF!</v>
      </c>
      <c r="AJ45" s="37" t="e">
        <f t="shared" si="23"/>
        <v>#REF!</v>
      </c>
      <c r="AK45" s="37" t="e">
        <f t="shared" si="24"/>
        <v>#REF!</v>
      </c>
      <c r="AL45" s="37" t="e">
        <f>IF($AE45&gt;=AL$8,$L45*AL$8,$S45*1)</f>
        <v>#REF!</v>
      </c>
      <c r="AM45" s="37" t="e">
        <f>IF($AE45&gt;=AM$8,$L45*AM$8,$S45*1)</f>
        <v>#REF!</v>
      </c>
      <c r="AN45" s="37" t="e">
        <f>IF($AE45&gt;=AN$8,$L45*AN$8,$S45*1)</f>
        <v>#REF!</v>
      </c>
      <c r="AO45" s="37" t="e">
        <f>IF($AE45&gt;=AO$8,$L45*AO$8,$S45*1)</f>
        <v>#REF!</v>
      </c>
      <c r="AP45" s="37" t="e">
        <f>IF($AE45&gt;=AP$8,$L45*AP$8,$S45*1)</f>
        <v>#REF!</v>
      </c>
      <c r="AQ45" s="37" t="e">
        <f>IF($AE45&gt;=AQ$8,$L45*AQ$8,$S45*1)</f>
        <v>#REF!</v>
      </c>
      <c r="AR45" s="37" t="e">
        <f>IF($AE45&gt;=AR$8,$L45*AR$8,$S45*1)</f>
        <v>#REF!</v>
      </c>
    </row>
    <row r="46" spans="2:44" ht="15.75" customHeight="1" x14ac:dyDescent="0.2">
      <c r="B46" s="57">
        <v>37</v>
      </c>
      <c r="C46" s="62" t="str">
        <f>IF(S45="","",C45+S45)</f>
        <v/>
      </c>
      <c r="D46" s="62"/>
      <c r="E46" s="58"/>
      <c r="F46" s="58"/>
      <c r="G46" s="54" t="s">
        <v>31</v>
      </c>
      <c r="H46" s="63" t="e">
        <f>IF(G46="買",#REF!,#REF!)</f>
        <v>#REF!</v>
      </c>
      <c r="I46" s="63"/>
      <c r="J46" s="40" t="e">
        <f>IF(G46="買",#REF!-0.02,#REF!+0.02)</f>
        <v>#REF!</v>
      </c>
      <c r="K46" s="40" t="e">
        <f t="shared" si="10"/>
        <v>#REF!</v>
      </c>
      <c r="L46" s="64" t="str">
        <f>IF(F46="","",C46*0.03)</f>
        <v/>
      </c>
      <c r="M46" s="64"/>
      <c r="N46" s="35" t="e">
        <f t="shared" si="6"/>
        <v>#REF!</v>
      </c>
      <c r="O46" s="58"/>
      <c r="P46" s="17"/>
      <c r="Q46" s="31"/>
      <c r="R46" s="59">
        <f t="shared" si="12"/>
        <v>0.02</v>
      </c>
      <c r="S46" s="65" t="str">
        <f t="shared" si="18"/>
        <v/>
      </c>
      <c r="T46" s="65"/>
      <c r="U46" s="66" t="str">
        <f t="shared" si="11"/>
        <v/>
      </c>
      <c r="V46" s="66"/>
      <c r="W46" s="98"/>
      <c r="X46" s="98"/>
      <c r="Z46" s="34"/>
      <c r="AA46" s="34"/>
      <c r="AB46" s="37" t="s">
        <v>34</v>
      </c>
      <c r="AC46" s="37"/>
      <c r="AD46" s="46" t="e">
        <f t="shared" si="19"/>
        <v>#REF!</v>
      </c>
      <c r="AE46" s="37" t="e">
        <f t="shared" si="16"/>
        <v>#REF!</v>
      </c>
      <c r="AF46" s="46" t="e">
        <f>#REF!-#REF!</f>
        <v>#REF!</v>
      </c>
      <c r="AG46" s="46" t="e">
        <f t="shared" si="20"/>
        <v>#REF!</v>
      </c>
      <c r="AH46" s="33" t="e">
        <f t="shared" si="21"/>
        <v>#REF!</v>
      </c>
      <c r="AI46" s="37" t="e">
        <f t="shared" si="22"/>
        <v>#REF!</v>
      </c>
      <c r="AJ46" s="37" t="e">
        <f t="shared" si="23"/>
        <v>#REF!</v>
      </c>
      <c r="AK46" s="37" t="e">
        <f t="shared" si="24"/>
        <v>#REF!</v>
      </c>
      <c r="AL46" s="37" t="e">
        <f>IF($AE46&gt;=AL$8,$L46*AL$8,$S46*1)</f>
        <v>#REF!</v>
      </c>
      <c r="AM46" s="37" t="e">
        <f>IF($AE46&gt;=AM$8,$L46*AM$8,$S46*1)</f>
        <v>#REF!</v>
      </c>
      <c r="AN46" s="37" t="e">
        <f>IF($AE46&gt;=AN$8,$L46*AN$8,$S46*1)</f>
        <v>#REF!</v>
      </c>
      <c r="AO46" s="37" t="e">
        <f>IF($AE46&gt;=AO$8,$L46*AO$8,$S46*1)</f>
        <v>#REF!</v>
      </c>
      <c r="AP46" s="37" t="e">
        <f>IF($AE46&gt;=AP$8,$L46*AP$8,$S46*1)</f>
        <v>#REF!</v>
      </c>
      <c r="AQ46" s="37" t="e">
        <f>IF($AE46&gt;=AQ$8,$L46*AQ$8,$S46*1)</f>
        <v>#REF!</v>
      </c>
      <c r="AR46" s="37" t="e">
        <f>IF($AE46&gt;=AR$8,$L46*AR$8,$S46*1)</f>
        <v>#REF!</v>
      </c>
    </row>
    <row r="47" spans="2:44" ht="15.75" customHeight="1" x14ac:dyDescent="0.2">
      <c r="B47" s="57">
        <v>38</v>
      </c>
      <c r="C47" s="62" t="str">
        <f>IF(S46="","",C46+S46)</f>
        <v/>
      </c>
      <c r="D47" s="62"/>
      <c r="E47" s="58"/>
      <c r="F47" s="58"/>
      <c r="G47" s="54" t="s">
        <v>31</v>
      </c>
      <c r="H47" s="63" t="e">
        <f>IF(G47="買",#REF!,#REF!)</f>
        <v>#REF!</v>
      </c>
      <c r="I47" s="63"/>
      <c r="J47" s="40" t="e">
        <f>IF(G47="買",#REF!-0.02,#REF!+0.02)</f>
        <v>#REF!</v>
      </c>
      <c r="K47" s="40" t="e">
        <f t="shared" si="10"/>
        <v>#REF!</v>
      </c>
      <c r="L47" s="64" t="str">
        <f>IF(F47="","",C47*0.03)</f>
        <v/>
      </c>
      <c r="M47" s="64"/>
      <c r="N47" s="35" t="e">
        <f t="shared" si="6"/>
        <v>#REF!</v>
      </c>
      <c r="O47" s="58"/>
      <c r="P47" s="17"/>
      <c r="Q47" s="31"/>
      <c r="R47" s="59">
        <f t="shared" si="12"/>
        <v>0.02</v>
      </c>
      <c r="S47" s="65" t="str">
        <f t="shared" si="18"/>
        <v/>
      </c>
      <c r="T47" s="65"/>
      <c r="U47" s="66" t="str">
        <f t="shared" si="11"/>
        <v/>
      </c>
      <c r="V47" s="66"/>
      <c r="W47" s="98"/>
      <c r="X47" s="98"/>
      <c r="Z47" s="34"/>
      <c r="AA47" s="34"/>
      <c r="AB47" s="37" t="s">
        <v>36</v>
      </c>
      <c r="AC47" s="37"/>
      <c r="AD47" s="46" t="e">
        <f t="shared" si="19"/>
        <v>#REF!</v>
      </c>
      <c r="AE47" s="37" t="e">
        <f t="shared" si="16"/>
        <v>#REF!</v>
      </c>
      <c r="AF47" s="46" t="e">
        <f>#REF!-#REF!</f>
        <v>#REF!</v>
      </c>
      <c r="AG47" s="46" t="e">
        <f t="shared" si="20"/>
        <v>#REF!</v>
      </c>
      <c r="AH47" s="33" t="e">
        <f t="shared" si="21"/>
        <v>#REF!</v>
      </c>
      <c r="AI47" s="37" t="e">
        <f t="shared" si="22"/>
        <v>#REF!</v>
      </c>
      <c r="AJ47" s="37" t="e">
        <f t="shared" si="23"/>
        <v>#REF!</v>
      </c>
      <c r="AK47" s="37" t="e">
        <f t="shared" si="24"/>
        <v>#REF!</v>
      </c>
      <c r="AL47" s="37" t="e">
        <f>IF($AE47&gt;=AL$8,$L47*AL$8,$S47*1)</f>
        <v>#REF!</v>
      </c>
      <c r="AM47" s="37" t="e">
        <f>IF($AE47&gt;=AM$8,$L47*AM$8,$S47*1)</f>
        <v>#REF!</v>
      </c>
      <c r="AN47" s="37" t="e">
        <f>IF($AE47&gt;=AN$8,$L47*AN$8,$S47*1)</f>
        <v>#REF!</v>
      </c>
      <c r="AO47" s="37" t="e">
        <f>IF($AE47&gt;=AO$8,$L47*AO$8,$S47*1)</f>
        <v>#REF!</v>
      </c>
      <c r="AP47" s="37" t="e">
        <f>IF($AE47&gt;=AP$8,$L47*AP$8,$S47*1)</f>
        <v>#REF!</v>
      </c>
      <c r="AQ47" s="37" t="e">
        <f>IF($AE47&gt;=AQ$8,$L47*AQ$8,$S47*1)</f>
        <v>#REF!</v>
      </c>
      <c r="AR47" s="37" t="e">
        <f>IF($AE47&gt;=AR$8,$L47*AR$8,$S47*1)</f>
        <v>#REF!</v>
      </c>
    </row>
    <row r="48" spans="2:44" ht="15.75" customHeight="1" x14ac:dyDescent="0.2">
      <c r="B48" s="57">
        <v>39</v>
      </c>
      <c r="C48" s="62" t="str">
        <f>IF(S47="","",C47+S47)</f>
        <v/>
      </c>
      <c r="D48" s="62"/>
      <c r="E48" s="58"/>
      <c r="F48" s="58"/>
      <c r="G48" s="54" t="s">
        <v>31</v>
      </c>
      <c r="H48" s="63" t="e">
        <f>IF(G48="買",#REF!,#REF!)</f>
        <v>#REF!</v>
      </c>
      <c r="I48" s="63"/>
      <c r="J48" s="40" t="e">
        <f>IF(G48="買",#REF!-0.02,#REF!+0.02)</f>
        <v>#REF!</v>
      </c>
      <c r="K48" s="40" t="e">
        <f t="shared" si="10"/>
        <v>#REF!</v>
      </c>
      <c r="L48" s="64" t="str">
        <f>IF(F48="","",C48*0.03)</f>
        <v/>
      </c>
      <c r="M48" s="64"/>
      <c r="N48" s="35" t="e">
        <f t="shared" si="6"/>
        <v>#REF!</v>
      </c>
      <c r="O48" s="58"/>
      <c r="P48" s="17"/>
      <c r="Q48" s="31"/>
      <c r="R48" s="59">
        <f t="shared" si="12"/>
        <v>0.02</v>
      </c>
      <c r="S48" s="65" t="str">
        <f t="shared" si="18"/>
        <v/>
      </c>
      <c r="T48" s="65"/>
      <c r="U48" s="66" t="str">
        <f t="shared" si="11"/>
        <v/>
      </c>
      <c r="V48" s="66"/>
      <c r="W48" s="98"/>
      <c r="X48" s="98"/>
      <c r="Z48" s="34"/>
      <c r="AA48" s="34"/>
      <c r="AB48" s="37" t="s">
        <v>36</v>
      </c>
      <c r="AC48" s="37"/>
      <c r="AD48" s="46" t="e">
        <f t="shared" si="19"/>
        <v>#REF!</v>
      </c>
      <c r="AE48" s="37" t="e">
        <f t="shared" si="16"/>
        <v>#REF!</v>
      </c>
      <c r="AF48" s="46" t="e">
        <f>#REF!-#REF!</f>
        <v>#REF!</v>
      </c>
      <c r="AG48" s="46" t="e">
        <f t="shared" si="20"/>
        <v>#REF!</v>
      </c>
      <c r="AH48" s="33" t="e">
        <f t="shared" si="21"/>
        <v>#REF!</v>
      </c>
      <c r="AI48" s="37" t="e">
        <f t="shared" si="22"/>
        <v>#REF!</v>
      </c>
      <c r="AJ48" s="37" t="e">
        <f t="shared" si="23"/>
        <v>#REF!</v>
      </c>
      <c r="AK48" s="37" t="e">
        <f t="shared" si="24"/>
        <v>#REF!</v>
      </c>
      <c r="AL48" s="37" t="e">
        <f>IF($AE48&gt;=AL$8,$L48*AL$8,$S48*1)</f>
        <v>#REF!</v>
      </c>
      <c r="AM48" s="37" t="e">
        <f>IF($AE48&gt;=AM$8,$L48*AM$8,$S48*1)</f>
        <v>#REF!</v>
      </c>
      <c r="AN48" s="37" t="e">
        <f>IF($AE48&gt;=AN$8,$L48*AN$8,$S48*1)</f>
        <v>#REF!</v>
      </c>
      <c r="AO48" s="37" t="e">
        <f>IF($AE48&gt;=AO$8,$L48*AO$8,$S48*1)</f>
        <v>#REF!</v>
      </c>
      <c r="AP48" s="37" t="e">
        <f>IF($AE48&gt;=AP$8,$L48*AP$8,$S48*1)</f>
        <v>#REF!</v>
      </c>
      <c r="AQ48" s="37" t="e">
        <f>IF($AE48&gt;=AQ$8,$L48*AQ$8,$S48*1)</f>
        <v>#REF!</v>
      </c>
      <c r="AR48" s="37" t="e">
        <f>IF($AE48&gt;=AR$8,$L48*AR$8,$S48*1)</f>
        <v>#REF!</v>
      </c>
    </row>
    <row r="49" spans="2:44" s="37" customFormat="1" ht="15.75" customHeight="1" x14ac:dyDescent="0.2">
      <c r="B49" s="57">
        <v>39.299999999999997</v>
      </c>
      <c r="C49" s="62" t="str">
        <f>IF(S48="","",C48+S48)</f>
        <v/>
      </c>
      <c r="D49" s="62"/>
      <c r="E49" s="58"/>
      <c r="F49" s="58"/>
      <c r="G49" s="57" t="s">
        <v>49</v>
      </c>
      <c r="H49" s="63" t="e">
        <f>IF(G49="買",#REF!,#REF!)</f>
        <v>#REF!</v>
      </c>
      <c r="I49" s="63"/>
      <c r="J49" s="40" t="e">
        <f>IF(G49="買",#REF!-0.02,#REF!+0.02)</f>
        <v>#REF!</v>
      </c>
      <c r="K49" s="40" t="e">
        <f t="shared" si="10"/>
        <v>#REF!</v>
      </c>
      <c r="L49" s="64" t="str">
        <f>IF(F49="","",C49*0.03)</f>
        <v/>
      </c>
      <c r="M49" s="64"/>
      <c r="N49" s="35" t="e">
        <f t="shared" si="6"/>
        <v>#REF!</v>
      </c>
      <c r="O49" s="58"/>
      <c r="P49" s="17"/>
      <c r="Q49" s="31"/>
      <c r="R49" s="59">
        <f t="shared" si="12"/>
        <v>-0.02</v>
      </c>
      <c r="S49" s="65" t="str">
        <f t="shared" si="18"/>
        <v/>
      </c>
      <c r="T49" s="65"/>
      <c r="U49" s="66" t="str">
        <f t="shared" si="11"/>
        <v/>
      </c>
      <c r="V49" s="66"/>
      <c r="W49" s="98"/>
      <c r="X49" s="98"/>
      <c r="Y49" s="38"/>
      <c r="Z49" s="34"/>
      <c r="AA49" s="34"/>
      <c r="AB49" s="37" t="s">
        <v>35</v>
      </c>
      <c r="AD49" s="37" t="e">
        <f t="shared" si="19"/>
        <v>#REF!</v>
      </c>
      <c r="AE49" s="37" t="e">
        <f t="shared" si="16"/>
        <v>#REF!</v>
      </c>
      <c r="AF49" s="37" t="e">
        <f>#REF!-#REF!</f>
        <v>#REF!</v>
      </c>
      <c r="AG49" s="37" t="e">
        <f t="shared" si="20"/>
        <v>#REF!</v>
      </c>
      <c r="AH49" s="39" t="e">
        <f t="shared" si="21"/>
        <v>#REF!</v>
      </c>
      <c r="AI49" s="37" t="e">
        <f t="shared" si="22"/>
        <v>#REF!</v>
      </c>
      <c r="AJ49" s="37" t="e">
        <f t="shared" si="23"/>
        <v>#REF!</v>
      </c>
      <c r="AK49" s="37" t="e">
        <f t="shared" si="24"/>
        <v>#REF!</v>
      </c>
      <c r="AL49" s="37" t="e">
        <f>IF($AE49&gt;=AL$8,$L49*AL$8,$S49*1)</f>
        <v>#REF!</v>
      </c>
      <c r="AM49" s="37" t="e">
        <f>IF($AE49&gt;=AM$8,$L49*AM$8,$S49*1)</f>
        <v>#REF!</v>
      </c>
      <c r="AN49" s="37" t="e">
        <f>IF($AE49&gt;=AN$8,$L49*AN$8,$S49*1)</f>
        <v>#REF!</v>
      </c>
      <c r="AO49" s="37" t="e">
        <f>IF($AE49&gt;=AO$8,$L49*AO$8,$S49*1)</f>
        <v>#REF!</v>
      </c>
      <c r="AP49" s="37" t="e">
        <f>IF($AE49&gt;=AP$8,$L49*AP$8,$S49*1)</f>
        <v>#REF!</v>
      </c>
      <c r="AQ49" s="37" t="e">
        <f>IF($AE49&gt;=AQ$8,$L49*AQ$8,$S49*1)</f>
        <v>#REF!</v>
      </c>
      <c r="AR49" s="37" t="e">
        <f>IF($AE49&gt;=AR$8,$L49*AR$8,$S49*1)</f>
        <v>#REF!</v>
      </c>
    </row>
    <row r="50" spans="2:44" ht="15.75" customHeight="1" x14ac:dyDescent="0.2">
      <c r="B50" s="57">
        <v>39.6</v>
      </c>
      <c r="C50" s="62" t="str">
        <f>IF(S49="","",C49+S49)</f>
        <v/>
      </c>
      <c r="D50" s="62"/>
      <c r="E50" s="58"/>
      <c r="F50" s="58"/>
      <c r="G50" s="57" t="s">
        <v>32</v>
      </c>
      <c r="H50" s="63" t="e">
        <f>IF(G50="買",#REF!,#REF!)</f>
        <v>#REF!</v>
      </c>
      <c r="I50" s="63"/>
      <c r="J50" s="40" t="e">
        <f>IF(G50="買",#REF!-0.02,#REF!+0.02)</f>
        <v>#REF!</v>
      </c>
      <c r="K50" s="40" t="e">
        <f t="shared" si="10"/>
        <v>#REF!</v>
      </c>
      <c r="L50" s="64" t="str">
        <f>IF(F50="","",C50*0.03)</f>
        <v/>
      </c>
      <c r="M50" s="64"/>
      <c r="N50" s="35" t="e">
        <f t="shared" si="6"/>
        <v>#REF!</v>
      </c>
      <c r="O50" s="58"/>
      <c r="P50" s="17"/>
      <c r="Q50" s="31"/>
      <c r="R50" s="59">
        <f t="shared" si="12"/>
        <v>-0.02</v>
      </c>
      <c r="S50" s="65" t="str">
        <f t="shared" si="18"/>
        <v/>
      </c>
      <c r="T50" s="65"/>
      <c r="U50" s="66" t="str">
        <f t="shared" si="11"/>
        <v/>
      </c>
      <c r="V50" s="66"/>
      <c r="W50" s="98"/>
      <c r="X50" s="98"/>
      <c r="Z50" s="34"/>
      <c r="AA50" s="34"/>
      <c r="AB50" s="37" t="s">
        <v>35</v>
      </c>
      <c r="AC50" s="37"/>
      <c r="AD50" s="46" t="e">
        <f t="shared" si="19"/>
        <v>#REF!</v>
      </c>
      <c r="AE50" s="37" t="e">
        <f t="shared" si="16"/>
        <v>#REF!</v>
      </c>
      <c r="AF50" s="46" t="e">
        <f>#REF!-#REF!</f>
        <v>#REF!</v>
      </c>
      <c r="AG50" s="46" t="e">
        <f t="shared" si="20"/>
        <v>#REF!</v>
      </c>
      <c r="AH50" s="33" t="e">
        <f t="shared" si="21"/>
        <v>#REF!</v>
      </c>
      <c r="AI50" s="37" t="e">
        <f t="shared" si="22"/>
        <v>#REF!</v>
      </c>
      <c r="AJ50" s="37" t="e">
        <f t="shared" si="23"/>
        <v>#REF!</v>
      </c>
      <c r="AK50" s="37" t="e">
        <f t="shared" si="24"/>
        <v>#REF!</v>
      </c>
      <c r="AL50" s="37" t="e">
        <f>IF($AE50&gt;=AL$8,$L50*AL$8,$S50*1)</f>
        <v>#REF!</v>
      </c>
      <c r="AM50" s="37" t="e">
        <f>IF($AE50&gt;=AM$8,$L50*AM$8,$S50*1)</f>
        <v>#REF!</v>
      </c>
      <c r="AN50" s="37" t="e">
        <f>IF($AE50&gt;=AN$8,$L50*AN$8,$S50*1)</f>
        <v>#REF!</v>
      </c>
      <c r="AO50" s="37" t="e">
        <f>IF($AE50&gt;=AO$8,$L50*AO$8,$S50*1)</f>
        <v>#REF!</v>
      </c>
      <c r="AP50" s="37" t="e">
        <f>IF($AE50&gt;=AP$8,$L50*AP$8,$S50*1)</f>
        <v>#REF!</v>
      </c>
      <c r="AQ50" s="37" t="e">
        <f>IF($AE50&gt;=AQ$8,$L50*AQ$8,$S50*1)</f>
        <v>#REF!</v>
      </c>
      <c r="AR50" s="37" t="e">
        <f>IF($AE50&gt;=AR$8,$L50*AR$8,$S50*1)</f>
        <v>#REF!</v>
      </c>
    </row>
    <row r="51" spans="2:44" ht="15.75" customHeight="1" x14ac:dyDescent="0.2">
      <c r="B51" s="57">
        <v>40</v>
      </c>
      <c r="C51" s="62" t="str">
        <f>IF(S50="","",C50+S50)</f>
        <v/>
      </c>
      <c r="D51" s="62"/>
      <c r="E51" s="58"/>
      <c r="F51" s="58"/>
      <c r="G51" s="54" t="s">
        <v>32</v>
      </c>
      <c r="H51" s="63" t="e">
        <f>IF(G51="買",#REF!,#REF!)</f>
        <v>#REF!</v>
      </c>
      <c r="I51" s="63"/>
      <c r="J51" s="40" t="e">
        <f>IF(G51="買",#REF!-0.02,#REF!+0.02)</f>
        <v>#REF!</v>
      </c>
      <c r="K51" s="40" t="e">
        <f t="shared" si="10"/>
        <v>#REF!</v>
      </c>
      <c r="L51" s="64" t="str">
        <f>IF(F51="","",C51*0.03)</f>
        <v/>
      </c>
      <c r="M51" s="64"/>
      <c r="N51" s="35" t="e">
        <f t="shared" si="6"/>
        <v>#REF!</v>
      </c>
      <c r="O51" s="58"/>
      <c r="P51" s="17"/>
      <c r="Q51" s="31"/>
      <c r="R51" s="59">
        <f t="shared" si="12"/>
        <v>-0.02</v>
      </c>
      <c r="S51" s="65" t="str">
        <f t="shared" si="18"/>
        <v/>
      </c>
      <c r="T51" s="65"/>
      <c r="U51" s="66" t="str">
        <f t="shared" si="11"/>
        <v/>
      </c>
      <c r="V51" s="66"/>
      <c r="W51" s="98"/>
      <c r="X51" s="98"/>
      <c r="Z51" s="34"/>
      <c r="AA51" s="34"/>
      <c r="AB51" s="37" t="s">
        <v>35</v>
      </c>
      <c r="AC51" s="37"/>
      <c r="AD51" s="46" t="e">
        <f t="shared" si="19"/>
        <v>#REF!</v>
      </c>
      <c r="AE51" s="37" t="e">
        <f t="shared" si="16"/>
        <v>#REF!</v>
      </c>
      <c r="AF51" s="46" t="e">
        <f>#REF!-#REF!</f>
        <v>#REF!</v>
      </c>
      <c r="AG51" s="46" t="e">
        <f t="shared" si="20"/>
        <v>#REF!</v>
      </c>
      <c r="AH51" s="33" t="e">
        <f t="shared" si="21"/>
        <v>#REF!</v>
      </c>
      <c r="AI51" s="37" t="e">
        <f t="shared" si="22"/>
        <v>#REF!</v>
      </c>
      <c r="AJ51" s="37" t="e">
        <f t="shared" si="23"/>
        <v>#REF!</v>
      </c>
      <c r="AK51" s="37" t="e">
        <f t="shared" si="24"/>
        <v>#REF!</v>
      </c>
      <c r="AL51" s="37" t="e">
        <f>IF($AE51&gt;=AL$8,$L51*AL$8,$S51*1)</f>
        <v>#REF!</v>
      </c>
      <c r="AM51" s="37" t="e">
        <f>IF($AE51&gt;=AM$8,$L51*AM$8,$S51*1)</f>
        <v>#REF!</v>
      </c>
      <c r="AN51" s="37" t="e">
        <f>IF($AE51&gt;=AN$8,$L51*AN$8,$S51*1)</f>
        <v>#REF!</v>
      </c>
      <c r="AO51" s="37" t="e">
        <f>IF($AE51&gt;=AO$8,$L51*AO$8,$S51*1)</f>
        <v>#REF!</v>
      </c>
      <c r="AP51" s="37" t="e">
        <f>IF($AE51&gt;=AP$8,$L51*AP$8,$S51*1)</f>
        <v>#REF!</v>
      </c>
      <c r="AQ51" s="37" t="e">
        <f>IF($AE51&gt;=AQ$8,$L51*AQ$8,$S51*1)</f>
        <v>#REF!</v>
      </c>
      <c r="AR51" s="37" t="e">
        <f>IF($AE51&gt;=AR$8,$L51*AR$8,$S51*1)</f>
        <v>#REF!</v>
      </c>
    </row>
    <row r="52" spans="2:44" ht="15.75" customHeight="1" x14ac:dyDescent="0.2">
      <c r="B52" s="57">
        <v>41</v>
      </c>
      <c r="C52" s="62" t="str">
        <f>IF(S51="","",C51+S51)</f>
        <v/>
      </c>
      <c r="D52" s="62"/>
      <c r="E52" s="58"/>
      <c r="F52" s="58"/>
      <c r="G52" s="54" t="s">
        <v>32</v>
      </c>
      <c r="H52" s="63" t="e">
        <f>IF(G52="買",#REF!,#REF!)</f>
        <v>#REF!</v>
      </c>
      <c r="I52" s="63"/>
      <c r="J52" s="40" t="e">
        <f>IF(G52="買",#REF!-0.02,#REF!+0.02)</f>
        <v>#REF!</v>
      </c>
      <c r="K52" s="40" t="e">
        <f t="shared" si="10"/>
        <v>#REF!</v>
      </c>
      <c r="L52" s="64" t="str">
        <f>IF(F52="","",C52*0.03)</f>
        <v/>
      </c>
      <c r="M52" s="64"/>
      <c r="N52" s="35" t="e">
        <f t="shared" si="6"/>
        <v>#REF!</v>
      </c>
      <c r="O52" s="58"/>
      <c r="P52" s="17"/>
      <c r="Q52" s="31"/>
      <c r="R52" s="59">
        <f t="shared" si="12"/>
        <v>-0.02</v>
      </c>
      <c r="S52" s="65" t="str">
        <f t="shared" si="18"/>
        <v/>
      </c>
      <c r="T52" s="65"/>
      <c r="U52" s="66" t="str">
        <f t="shared" si="11"/>
        <v/>
      </c>
      <c r="V52" s="66"/>
      <c r="W52" s="98"/>
      <c r="X52" s="98"/>
      <c r="Z52" s="34"/>
      <c r="AA52" s="34"/>
      <c r="AB52" s="37" t="s">
        <v>35</v>
      </c>
      <c r="AC52" s="37"/>
      <c r="AD52" s="46" t="e">
        <f t="shared" si="19"/>
        <v>#REF!</v>
      </c>
      <c r="AE52" s="37" t="e">
        <f t="shared" si="16"/>
        <v>#REF!</v>
      </c>
      <c r="AF52" s="46" t="e">
        <f>#REF!-#REF!</f>
        <v>#REF!</v>
      </c>
      <c r="AG52" s="46" t="e">
        <f t="shared" si="20"/>
        <v>#REF!</v>
      </c>
      <c r="AH52" s="33" t="e">
        <f t="shared" si="21"/>
        <v>#REF!</v>
      </c>
      <c r="AI52" s="37" t="e">
        <f t="shared" si="22"/>
        <v>#REF!</v>
      </c>
      <c r="AJ52" s="37" t="e">
        <f t="shared" si="23"/>
        <v>#REF!</v>
      </c>
      <c r="AK52" s="37" t="e">
        <f t="shared" si="24"/>
        <v>#REF!</v>
      </c>
      <c r="AL52" s="37" t="e">
        <f>IF($AE52&gt;=AL$8,$L52*AL$8,$S52*1)</f>
        <v>#REF!</v>
      </c>
      <c r="AM52" s="37" t="e">
        <f>IF($AE52&gt;=AM$8,$L52*AM$8,$S52*1)</f>
        <v>#REF!</v>
      </c>
      <c r="AN52" s="37" t="e">
        <f>IF($AE52&gt;=AN$8,$L52*AN$8,$S52*1)</f>
        <v>#REF!</v>
      </c>
      <c r="AO52" s="37" t="e">
        <f>IF($AE52&gt;=AO$8,$L52*AO$8,$S52*1)</f>
        <v>#REF!</v>
      </c>
      <c r="AP52" s="37" t="e">
        <f>IF($AE52&gt;=AP$8,$L52*AP$8,$S52*1)</f>
        <v>#REF!</v>
      </c>
      <c r="AQ52" s="37" t="e">
        <f>IF($AE52&gt;=AQ$8,$L52*AQ$8,$S52*1)</f>
        <v>#REF!</v>
      </c>
      <c r="AR52" s="37" t="e">
        <f>IF($AE52&gt;=AR$8,$L52*AR$8,$S52*1)</f>
        <v>#REF!</v>
      </c>
    </row>
    <row r="53" spans="2:44" ht="15.75" customHeight="1" x14ac:dyDescent="0.2">
      <c r="B53" s="57">
        <v>42</v>
      </c>
      <c r="C53" s="62" t="str">
        <f>IF(S52="","",C52+S52)</f>
        <v/>
      </c>
      <c r="D53" s="62"/>
      <c r="E53" s="58"/>
      <c r="F53" s="58"/>
      <c r="G53" s="54" t="s">
        <v>32</v>
      </c>
      <c r="H53" s="63" t="e">
        <f>IF(G53="買",#REF!,#REF!)</f>
        <v>#REF!</v>
      </c>
      <c r="I53" s="63"/>
      <c r="J53" s="40" t="e">
        <f>IF(G53="買",#REF!-0.02,#REF!+0.02)</f>
        <v>#REF!</v>
      </c>
      <c r="K53" s="40" t="e">
        <f t="shared" si="10"/>
        <v>#REF!</v>
      </c>
      <c r="L53" s="64" t="str">
        <f>IF(F53="","",C53*0.03)</f>
        <v/>
      </c>
      <c r="M53" s="64"/>
      <c r="N53" s="35" t="e">
        <f t="shared" si="6"/>
        <v>#REF!</v>
      </c>
      <c r="O53" s="58"/>
      <c r="P53" s="17"/>
      <c r="Q53" s="31"/>
      <c r="R53" s="59">
        <f t="shared" si="12"/>
        <v>-0.02</v>
      </c>
      <c r="S53" s="65" t="str">
        <f t="shared" si="18"/>
        <v/>
      </c>
      <c r="T53" s="65"/>
      <c r="U53" s="66" t="str">
        <f t="shared" si="11"/>
        <v/>
      </c>
      <c r="V53" s="66"/>
      <c r="W53" s="98"/>
      <c r="X53" s="98"/>
      <c r="Z53" s="34"/>
      <c r="AA53" s="34"/>
      <c r="AB53" s="37" t="s">
        <v>36</v>
      </c>
      <c r="AC53" s="37"/>
      <c r="AD53" s="46" t="e">
        <f t="shared" si="19"/>
        <v>#REF!</v>
      </c>
      <c r="AE53" s="37" t="e">
        <f t="shared" si="16"/>
        <v>#REF!</v>
      </c>
      <c r="AF53" s="46" t="e">
        <f>#REF!-#REF!</f>
        <v>#REF!</v>
      </c>
      <c r="AG53" s="46" t="e">
        <f t="shared" si="20"/>
        <v>#REF!</v>
      </c>
      <c r="AH53" s="33" t="e">
        <f t="shared" si="21"/>
        <v>#REF!</v>
      </c>
      <c r="AI53" s="37" t="e">
        <f t="shared" si="22"/>
        <v>#REF!</v>
      </c>
      <c r="AJ53" s="37" t="e">
        <f t="shared" si="23"/>
        <v>#REF!</v>
      </c>
      <c r="AK53" s="37" t="e">
        <f t="shared" si="24"/>
        <v>#REF!</v>
      </c>
      <c r="AL53" s="37" t="e">
        <f>IF($AE53&gt;=AL$8,$L53*AL$8,$S53*1)</f>
        <v>#REF!</v>
      </c>
      <c r="AM53" s="37" t="e">
        <f>IF($AE53&gt;=AM$8,$L53*AM$8,$S53*1)</f>
        <v>#REF!</v>
      </c>
      <c r="AN53" s="37" t="e">
        <f>IF($AE53&gt;=AN$8,$L53*AN$8,$S53*1)</f>
        <v>#REF!</v>
      </c>
      <c r="AO53" s="37" t="e">
        <f>IF($AE53&gt;=AO$8,$L53*AO$8,$S53*1)</f>
        <v>#REF!</v>
      </c>
      <c r="AP53" s="37" t="e">
        <f>IF($AE53&gt;=AP$8,$L53*AP$8,$S53*1)</f>
        <v>#REF!</v>
      </c>
      <c r="AQ53" s="37" t="e">
        <f>IF($AE53&gt;=AQ$8,$L53*AQ$8,$S53*1)</f>
        <v>#REF!</v>
      </c>
      <c r="AR53" s="37" t="e">
        <f>IF($AE53&gt;=AR$8,$L53*AR$8,$S53*1)</f>
        <v>#REF!</v>
      </c>
    </row>
    <row r="54" spans="2:44" ht="15.75" customHeight="1" x14ac:dyDescent="0.2">
      <c r="B54" s="57">
        <v>43</v>
      </c>
      <c r="C54" s="62" t="str">
        <f>IF(S53="","",C53+S53)</f>
        <v/>
      </c>
      <c r="D54" s="62"/>
      <c r="E54" s="58"/>
      <c r="F54" s="58"/>
      <c r="G54" s="54" t="s">
        <v>32</v>
      </c>
      <c r="H54" s="63" t="e">
        <f>IF(G54="買",#REF!,#REF!)</f>
        <v>#REF!</v>
      </c>
      <c r="I54" s="63"/>
      <c r="J54" s="40" t="e">
        <f>IF(G54="買",#REF!-0.02,#REF!+0.02)</f>
        <v>#REF!</v>
      </c>
      <c r="K54" s="40" t="e">
        <f t="shared" si="10"/>
        <v>#REF!</v>
      </c>
      <c r="L54" s="64" t="str">
        <f>IF(F54="","",C54*0.03)</f>
        <v/>
      </c>
      <c r="M54" s="64"/>
      <c r="N54" s="35" t="e">
        <f t="shared" si="6"/>
        <v>#REF!</v>
      </c>
      <c r="O54" s="58"/>
      <c r="P54" s="17"/>
      <c r="Q54" s="31"/>
      <c r="R54" s="59">
        <f t="shared" si="12"/>
        <v>-0.02</v>
      </c>
      <c r="S54" s="65" t="str">
        <f t="shared" si="18"/>
        <v/>
      </c>
      <c r="T54" s="65"/>
      <c r="U54" s="66" t="str">
        <f t="shared" si="11"/>
        <v/>
      </c>
      <c r="V54" s="66"/>
      <c r="W54" s="98"/>
      <c r="X54" s="98"/>
      <c r="Z54" s="34"/>
      <c r="AA54" s="34"/>
      <c r="AB54" s="37" t="s">
        <v>36</v>
      </c>
      <c r="AC54" s="37"/>
      <c r="AD54" s="46" t="e">
        <f t="shared" si="19"/>
        <v>#REF!</v>
      </c>
      <c r="AE54" s="37" t="e">
        <f t="shared" si="16"/>
        <v>#REF!</v>
      </c>
      <c r="AF54" s="46" t="e">
        <f>#REF!-#REF!</f>
        <v>#REF!</v>
      </c>
      <c r="AG54" s="46" t="e">
        <f t="shared" si="20"/>
        <v>#REF!</v>
      </c>
      <c r="AH54" s="33" t="e">
        <f t="shared" si="21"/>
        <v>#REF!</v>
      </c>
      <c r="AI54" s="37" t="e">
        <f t="shared" si="22"/>
        <v>#REF!</v>
      </c>
      <c r="AJ54" s="37" t="e">
        <f t="shared" si="23"/>
        <v>#REF!</v>
      </c>
      <c r="AK54" s="37" t="e">
        <f t="shared" si="24"/>
        <v>#REF!</v>
      </c>
      <c r="AL54" s="37" t="e">
        <f>IF($AE54&gt;=AL$8,$L54*AL$8,$S54*1)</f>
        <v>#REF!</v>
      </c>
      <c r="AM54" s="37" t="e">
        <f>IF($AE54&gt;=AM$8,$L54*AM$8,$S54*1)</f>
        <v>#REF!</v>
      </c>
      <c r="AN54" s="37" t="e">
        <f>IF($AE54&gt;=AN$8,$L54*AN$8,$S54*1)</f>
        <v>#REF!</v>
      </c>
      <c r="AO54" s="37" t="e">
        <f>IF($AE54&gt;=AO$8,$L54*AO$8,$S54*1)</f>
        <v>#REF!</v>
      </c>
      <c r="AP54" s="37" t="e">
        <f>IF($AE54&gt;=AP$8,$L54*AP$8,$S54*1)</f>
        <v>#REF!</v>
      </c>
      <c r="AQ54" s="37" t="e">
        <f>IF($AE54&gt;=AQ$8,$L54*AQ$8,$S54*1)</f>
        <v>#REF!</v>
      </c>
      <c r="AR54" s="37" t="e">
        <f>IF($AE54&gt;=AR$8,$L54*AR$8,$S54*1)</f>
        <v>#REF!</v>
      </c>
    </row>
    <row r="55" spans="2:44" ht="15.75" customHeight="1" x14ac:dyDescent="0.2">
      <c r="B55" s="57">
        <v>44</v>
      </c>
      <c r="C55" s="62" t="str">
        <f>IF(S54="","",C54+S54)</f>
        <v/>
      </c>
      <c r="D55" s="62"/>
      <c r="E55" s="58"/>
      <c r="F55" s="58"/>
      <c r="G55" s="54" t="s">
        <v>32</v>
      </c>
      <c r="H55" s="63" t="e">
        <f>IF(G55="買",#REF!,#REF!)</f>
        <v>#REF!</v>
      </c>
      <c r="I55" s="63"/>
      <c r="J55" s="40" t="e">
        <f>IF(G55="買",#REF!-0.02,#REF!+0.02)</f>
        <v>#REF!</v>
      </c>
      <c r="K55" s="40" t="e">
        <f t="shared" si="10"/>
        <v>#REF!</v>
      </c>
      <c r="L55" s="64" t="str">
        <f>IF(F55="","",C55*0.03)</f>
        <v/>
      </c>
      <c r="M55" s="64"/>
      <c r="N55" s="35" t="e">
        <f t="shared" si="6"/>
        <v>#REF!</v>
      </c>
      <c r="O55" s="58"/>
      <c r="P55" s="17"/>
      <c r="Q55" s="31"/>
      <c r="R55" s="59">
        <f t="shared" si="12"/>
        <v>-0.02</v>
      </c>
      <c r="S55" s="65" t="str">
        <f t="shared" si="18"/>
        <v/>
      </c>
      <c r="T55" s="65"/>
      <c r="U55" s="66" t="str">
        <f t="shared" si="11"/>
        <v/>
      </c>
      <c r="V55" s="66"/>
      <c r="W55" s="98"/>
      <c r="X55" s="98"/>
      <c r="Z55" s="34"/>
      <c r="AA55" s="34"/>
      <c r="AB55" s="37" t="s">
        <v>48</v>
      </c>
      <c r="AC55" s="37"/>
      <c r="AD55" s="46" t="e">
        <f t="shared" si="19"/>
        <v>#REF!</v>
      </c>
      <c r="AE55" s="37" t="e">
        <f t="shared" si="16"/>
        <v>#REF!</v>
      </c>
      <c r="AF55" s="46" t="e">
        <f>#REF!-#REF!</f>
        <v>#REF!</v>
      </c>
      <c r="AG55" s="46" t="e">
        <f t="shared" si="20"/>
        <v>#REF!</v>
      </c>
      <c r="AH55" s="33" t="e">
        <f t="shared" si="21"/>
        <v>#REF!</v>
      </c>
      <c r="AI55" s="37" t="e">
        <f t="shared" si="22"/>
        <v>#REF!</v>
      </c>
      <c r="AJ55" s="37" t="e">
        <f t="shared" si="23"/>
        <v>#REF!</v>
      </c>
      <c r="AK55" s="37" t="e">
        <f t="shared" si="24"/>
        <v>#REF!</v>
      </c>
      <c r="AL55" s="37" t="e">
        <f>IF($AE55&gt;=AL$8,$L55*AL$8,$S55*1)</f>
        <v>#REF!</v>
      </c>
      <c r="AM55" s="37" t="e">
        <f>IF($AE55&gt;=AM$8,$L55*AM$8,$S55*1)</f>
        <v>#REF!</v>
      </c>
      <c r="AN55" s="37" t="e">
        <f>IF($AE55&gt;=AN$8,$L55*AN$8,$S55*1)</f>
        <v>#REF!</v>
      </c>
      <c r="AO55" s="37" t="e">
        <f>IF($AE55&gt;=AO$8,$L55*AO$8,$S55*1)</f>
        <v>#REF!</v>
      </c>
      <c r="AP55" s="37" t="e">
        <f>IF($AE55&gt;=AP$8,$L55*AP$8,$S55*1)</f>
        <v>#REF!</v>
      </c>
      <c r="AQ55" s="37" t="e">
        <f>IF($AE55&gt;=AQ$8,$L55*AQ$8,$S55*1)</f>
        <v>#REF!</v>
      </c>
      <c r="AR55" s="37" t="e">
        <f>IF($AE55&gt;=AR$8,$L55*AR$8,$S55*1)</f>
        <v>#REF!</v>
      </c>
    </row>
    <row r="56" spans="2:44" ht="15.75" customHeight="1" x14ac:dyDescent="0.2">
      <c r="B56" s="57">
        <v>45</v>
      </c>
      <c r="C56" s="62" t="str">
        <f>IF(S55="","",C55+S55)</f>
        <v/>
      </c>
      <c r="D56" s="62"/>
      <c r="E56" s="58"/>
      <c r="F56" s="58"/>
      <c r="G56" s="54" t="s">
        <v>32</v>
      </c>
      <c r="H56" s="63" t="e">
        <f>IF(G56="買",#REF!,#REF!)</f>
        <v>#REF!</v>
      </c>
      <c r="I56" s="63"/>
      <c r="J56" s="40" t="e">
        <f>IF(G56="買",#REF!-0.02,#REF!+0.02)</f>
        <v>#REF!</v>
      </c>
      <c r="K56" s="40" t="e">
        <f t="shared" si="10"/>
        <v>#REF!</v>
      </c>
      <c r="L56" s="64" t="str">
        <f>IF(F56="","",C56*0.03)</f>
        <v/>
      </c>
      <c r="M56" s="64"/>
      <c r="N56" s="35" t="e">
        <f t="shared" si="6"/>
        <v>#REF!</v>
      </c>
      <c r="O56" s="58"/>
      <c r="P56" s="17"/>
      <c r="Q56" s="31"/>
      <c r="R56" s="59">
        <f t="shared" si="12"/>
        <v>-0.02</v>
      </c>
      <c r="S56" s="65" t="str">
        <f t="shared" si="18"/>
        <v/>
      </c>
      <c r="T56" s="65"/>
      <c r="U56" s="66" t="str">
        <f t="shared" si="11"/>
        <v/>
      </c>
      <c r="V56" s="66"/>
      <c r="W56" s="98"/>
      <c r="X56" s="98"/>
      <c r="Z56" s="34"/>
      <c r="AA56" s="34"/>
      <c r="AB56" s="37" t="s">
        <v>34</v>
      </c>
      <c r="AC56" s="37"/>
      <c r="AD56" s="46" t="e">
        <f t="shared" si="19"/>
        <v>#REF!</v>
      </c>
      <c r="AE56" s="37" t="e">
        <f t="shared" si="16"/>
        <v>#REF!</v>
      </c>
      <c r="AF56" s="46" t="e">
        <f>#REF!-#REF!</f>
        <v>#REF!</v>
      </c>
      <c r="AG56" s="46" t="e">
        <f t="shared" si="20"/>
        <v>#REF!</v>
      </c>
      <c r="AH56" s="33" t="e">
        <f t="shared" si="21"/>
        <v>#REF!</v>
      </c>
      <c r="AI56" s="37" t="e">
        <f t="shared" si="22"/>
        <v>#REF!</v>
      </c>
      <c r="AJ56" s="37" t="e">
        <f t="shared" si="23"/>
        <v>#REF!</v>
      </c>
      <c r="AK56" s="37" t="e">
        <f t="shared" si="24"/>
        <v>#REF!</v>
      </c>
      <c r="AL56" s="37" t="e">
        <f>IF($AE56&gt;=AL$8,$L56*AL$8,$S56*1)</f>
        <v>#REF!</v>
      </c>
      <c r="AM56" s="37" t="e">
        <f>IF($AE56&gt;=AM$8,$L56*AM$8,$S56*1)</f>
        <v>#REF!</v>
      </c>
      <c r="AN56" s="37" t="e">
        <f>IF($AE56&gt;=AN$8,$L56*AN$8,$S56*1)</f>
        <v>#REF!</v>
      </c>
      <c r="AO56" s="37" t="e">
        <f>IF($AE56&gt;=AO$8,$L56*AO$8,$S56*1)</f>
        <v>#REF!</v>
      </c>
      <c r="AP56" s="37" t="e">
        <f>IF($AE56&gt;=AP$8,$L56*AP$8,$S56*1)</f>
        <v>#REF!</v>
      </c>
      <c r="AQ56" s="37" t="e">
        <f>IF($AE56&gt;=AQ$8,$L56*AQ$8,$S56*1)</f>
        <v>#REF!</v>
      </c>
      <c r="AR56" s="37" t="e">
        <f>IF($AE56&gt;=AR$8,$L56*AR$8,$S56*1)</f>
        <v>#REF!</v>
      </c>
    </row>
    <row r="57" spans="2:44" ht="15.75" customHeight="1" x14ac:dyDescent="0.2">
      <c r="B57" s="57">
        <v>45.5</v>
      </c>
      <c r="C57" s="62" t="str">
        <f>IF(S56="","",C56+S56)</f>
        <v/>
      </c>
      <c r="D57" s="62"/>
      <c r="E57" s="58"/>
      <c r="F57" s="58"/>
      <c r="G57" s="54" t="s">
        <v>32</v>
      </c>
      <c r="H57" s="63" t="e">
        <f>IF(G57="買",#REF!,#REF!)</f>
        <v>#REF!</v>
      </c>
      <c r="I57" s="63"/>
      <c r="J57" s="40" t="e">
        <f>IF(G57="買",#REF!-0.02,#REF!+0.02)</f>
        <v>#REF!</v>
      </c>
      <c r="K57" s="40" t="e">
        <f t="shared" si="10"/>
        <v>#REF!</v>
      </c>
      <c r="L57" s="64" t="str">
        <f>IF(F57="","",C57*0.03)</f>
        <v/>
      </c>
      <c r="M57" s="64"/>
      <c r="N57" s="35" t="e">
        <f t="shared" si="6"/>
        <v>#REF!</v>
      </c>
      <c r="O57" s="58"/>
      <c r="P57" s="17"/>
      <c r="Q57" s="31"/>
      <c r="R57" s="59">
        <f t="shared" si="12"/>
        <v>-0.02</v>
      </c>
      <c r="S57" s="65" t="str">
        <f t="shared" si="18"/>
        <v/>
      </c>
      <c r="T57" s="65"/>
      <c r="U57" s="66" t="str">
        <f t="shared" si="11"/>
        <v/>
      </c>
      <c r="V57" s="66"/>
      <c r="W57" s="98"/>
      <c r="X57" s="98"/>
      <c r="Z57" s="34"/>
      <c r="AA57" s="34"/>
      <c r="AB57" s="37" t="s">
        <v>48</v>
      </c>
      <c r="AC57" s="37"/>
      <c r="AD57" s="46" t="e">
        <f t="shared" si="19"/>
        <v>#REF!</v>
      </c>
      <c r="AE57" s="37" t="e">
        <f t="shared" si="16"/>
        <v>#REF!</v>
      </c>
      <c r="AF57" s="46" t="e">
        <f>#REF!-#REF!</f>
        <v>#REF!</v>
      </c>
      <c r="AG57" s="46" t="e">
        <f t="shared" si="20"/>
        <v>#REF!</v>
      </c>
      <c r="AH57" s="33" t="e">
        <f t="shared" si="21"/>
        <v>#REF!</v>
      </c>
      <c r="AI57" s="37" t="e">
        <f t="shared" si="22"/>
        <v>#REF!</v>
      </c>
      <c r="AJ57" s="37" t="e">
        <f t="shared" si="23"/>
        <v>#REF!</v>
      </c>
      <c r="AK57" s="37" t="e">
        <f t="shared" si="24"/>
        <v>#REF!</v>
      </c>
      <c r="AL57" s="37" t="e">
        <f>IF($AE57&gt;=AL$8,$L57*AL$8,$S57*1)</f>
        <v>#REF!</v>
      </c>
      <c r="AM57" s="37" t="e">
        <f>IF($AE57&gt;=AM$8,$L57*AM$8,$S57*1)</f>
        <v>#REF!</v>
      </c>
      <c r="AN57" s="37" t="e">
        <f>IF($AE57&gt;=AN$8,$L57*AN$8,$S57*1)</f>
        <v>#REF!</v>
      </c>
      <c r="AO57" s="37" t="e">
        <f>IF($AE57&gt;=AO$8,$L57*AO$8,$S57*1)</f>
        <v>#REF!</v>
      </c>
      <c r="AP57" s="37" t="e">
        <f>IF($AE57&gt;=AP$8,$L57*AP$8,$S57*1)</f>
        <v>#REF!</v>
      </c>
      <c r="AQ57" s="37" t="e">
        <f>IF($AE57&gt;=AQ$8,$L57*AQ$8,$S57*1)</f>
        <v>#REF!</v>
      </c>
      <c r="AR57" s="37" t="e">
        <f>IF($AE57&gt;=AR$8,$L57*AR$8,$S57*1)</f>
        <v>#REF!</v>
      </c>
    </row>
    <row r="58" spans="2:44" ht="15.75" customHeight="1" x14ac:dyDescent="0.2">
      <c r="B58" s="57">
        <v>46</v>
      </c>
      <c r="C58" s="62" t="str">
        <f>IF(S57="","",C57+S57)</f>
        <v/>
      </c>
      <c r="D58" s="62"/>
      <c r="E58" s="58"/>
      <c r="F58" s="58"/>
      <c r="G58" s="54" t="s">
        <v>32</v>
      </c>
      <c r="H58" s="63" t="e">
        <f>IF(G58="買",#REF!,#REF!)</f>
        <v>#REF!</v>
      </c>
      <c r="I58" s="63"/>
      <c r="J58" s="40" t="e">
        <f>IF(G58="買",#REF!-0.02,#REF!+0.02)</f>
        <v>#REF!</v>
      </c>
      <c r="K58" s="40" t="e">
        <f t="shared" si="10"/>
        <v>#REF!</v>
      </c>
      <c r="L58" s="64" t="str">
        <f>IF(F58="","",C58*0.03)</f>
        <v/>
      </c>
      <c r="M58" s="64"/>
      <c r="N58" s="35" t="e">
        <f t="shared" si="6"/>
        <v>#REF!</v>
      </c>
      <c r="O58" s="58"/>
      <c r="P58" s="17"/>
      <c r="Q58" s="31"/>
      <c r="R58" s="59">
        <f t="shared" si="12"/>
        <v>-0.02</v>
      </c>
      <c r="S58" s="65" t="str">
        <f t="shared" si="18"/>
        <v/>
      </c>
      <c r="T58" s="65"/>
      <c r="U58" s="66" t="str">
        <f t="shared" si="11"/>
        <v/>
      </c>
      <c r="V58" s="66"/>
      <c r="W58" s="98"/>
      <c r="X58" s="98"/>
      <c r="Z58" s="34"/>
      <c r="AA58" s="34"/>
      <c r="AB58" s="37" t="s">
        <v>36</v>
      </c>
      <c r="AC58" s="37"/>
      <c r="AD58" s="46" t="e">
        <f t="shared" si="19"/>
        <v>#REF!</v>
      </c>
      <c r="AE58" s="37" t="e">
        <f t="shared" si="16"/>
        <v>#REF!</v>
      </c>
      <c r="AF58" s="46" t="e">
        <f>#REF!-#REF!</f>
        <v>#REF!</v>
      </c>
      <c r="AG58" s="46" t="e">
        <f t="shared" si="20"/>
        <v>#REF!</v>
      </c>
      <c r="AH58" s="33" t="e">
        <f t="shared" si="21"/>
        <v>#REF!</v>
      </c>
      <c r="AI58" s="37" t="e">
        <f t="shared" si="22"/>
        <v>#REF!</v>
      </c>
      <c r="AJ58" s="37" t="e">
        <f t="shared" si="23"/>
        <v>#REF!</v>
      </c>
      <c r="AK58" s="37" t="e">
        <f t="shared" si="24"/>
        <v>#REF!</v>
      </c>
      <c r="AL58" s="37" t="e">
        <f>IF($AE58&gt;=AL$8,$L58*AL$8,$S58*1)</f>
        <v>#REF!</v>
      </c>
      <c r="AM58" s="37" t="e">
        <f>IF($AE58&gt;=AM$8,$L58*AM$8,$S58*1)</f>
        <v>#REF!</v>
      </c>
      <c r="AN58" s="37" t="e">
        <f>IF($AE58&gt;=AN$8,$L58*AN$8,$S58*1)</f>
        <v>#REF!</v>
      </c>
      <c r="AO58" s="37" t="e">
        <f>IF($AE58&gt;=AO$8,$L58*AO$8,$S58*1)</f>
        <v>#REF!</v>
      </c>
      <c r="AP58" s="37" t="e">
        <f>IF($AE58&gt;=AP$8,$L58*AP$8,$S58*1)</f>
        <v>#REF!</v>
      </c>
      <c r="AQ58" s="37" t="e">
        <f>IF($AE58&gt;=AQ$8,$L58*AQ$8,$S58*1)</f>
        <v>#REF!</v>
      </c>
      <c r="AR58" s="37" t="e">
        <f>IF($AE58&gt;=AR$8,$L58*AR$8,$S58*1)</f>
        <v>#REF!</v>
      </c>
    </row>
    <row r="59" spans="2:44" ht="15.75" customHeight="1" x14ac:dyDescent="0.2">
      <c r="B59" s="57">
        <v>47</v>
      </c>
      <c r="C59" s="62" t="str">
        <f>IF(S58="","",C58+S58)</f>
        <v/>
      </c>
      <c r="D59" s="62"/>
      <c r="E59" s="58"/>
      <c r="F59" s="58"/>
      <c r="G59" s="54" t="s">
        <v>31</v>
      </c>
      <c r="H59" s="63" t="e">
        <f>IF(G59="買",#REF!,#REF!)</f>
        <v>#REF!</v>
      </c>
      <c r="I59" s="63"/>
      <c r="J59" s="40" t="e">
        <f>IF(G59="買",#REF!-0.02,#REF!+0.02)</f>
        <v>#REF!</v>
      </c>
      <c r="K59" s="40" t="e">
        <f>ABS((J59-H59)*100)</f>
        <v>#REF!</v>
      </c>
      <c r="L59" s="64" t="str">
        <f>IF(F59="","",C59*0.03)</f>
        <v/>
      </c>
      <c r="M59" s="64"/>
      <c r="N59" s="35" t="e">
        <f t="shared" si="6"/>
        <v>#REF!</v>
      </c>
      <c r="O59" s="58"/>
      <c r="P59" s="17"/>
      <c r="Q59" s="31"/>
      <c r="R59" s="59">
        <f t="shared" si="12"/>
        <v>0.02</v>
      </c>
      <c r="S59" s="65" t="str">
        <f t="shared" si="18"/>
        <v/>
      </c>
      <c r="T59" s="65"/>
      <c r="U59" s="66" t="str">
        <f t="shared" si="11"/>
        <v/>
      </c>
      <c r="V59" s="66"/>
      <c r="W59" s="98"/>
      <c r="X59" s="98"/>
      <c r="Z59" s="34"/>
      <c r="AA59" s="34"/>
      <c r="AB59" s="37" t="s">
        <v>48</v>
      </c>
      <c r="AC59" s="37"/>
      <c r="AD59" s="46" t="e">
        <f t="shared" si="19"/>
        <v>#REF!</v>
      </c>
      <c r="AE59" s="37" t="e">
        <f t="shared" si="16"/>
        <v>#REF!</v>
      </c>
      <c r="AF59" s="46" t="e">
        <f>#REF!-#REF!</f>
        <v>#REF!</v>
      </c>
      <c r="AG59" s="46" t="e">
        <f t="shared" si="20"/>
        <v>#REF!</v>
      </c>
      <c r="AH59" s="33" t="e">
        <f t="shared" si="21"/>
        <v>#REF!</v>
      </c>
      <c r="AI59" s="37" t="e">
        <f t="shared" si="22"/>
        <v>#REF!</v>
      </c>
      <c r="AJ59" s="37" t="e">
        <f t="shared" si="23"/>
        <v>#REF!</v>
      </c>
      <c r="AK59" s="37" t="e">
        <f t="shared" si="24"/>
        <v>#REF!</v>
      </c>
      <c r="AL59" s="37" t="e">
        <f>IF($AE59&gt;=AL$8,$L59*AL$8,$S59*1)</f>
        <v>#REF!</v>
      </c>
      <c r="AM59" s="37" t="e">
        <f>IF($AE59&gt;=AM$8,$L59*AM$8,$S59*1)</f>
        <v>#REF!</v>
      </c>
      <c r="AN59" s="37" t="e">
        <f>IF($AE59&gt;=AN$8,$L59*AN$8,$S59*1)</f>
        <v>#REF!</v>
      </c>
      <c r="AO59" s="37" t="e">
        <f>IF($AE59&gt;=AO$8,$L59*AO$8,$S59*1)</f>
        <v>#REF!</v>
      </c>
      <c r="AP59" s="37" t="e">
        <f>IF($AE59&gt;=AP$8,$L59*AP$8,$S59*1)</f>
        <v>#REF!</v>
      </c>
      <c r="AQ59" s="37" t="e">
        <f>IF($AE59&gt;=AQ$8,$L59*AQ$8,$S59*1)</f>
        <v>#REF!</v>
      </c>
      <c r="AR59" s="37" t="e">
        <f>IF($AE59&gt;=AR$8,$L59*AR$8,$S59*1)</f>
        <v>#REF!</v>
      </c>
    </row>
    <row r="60" spans="2:44" ht="15.75" customHeight="1" x14ac:dyDescent="0.2">
      <c r="B60" s="57">
        <v>48</v>
      </c>
      <c r="C60" s="62" t="str">
        <f>IF(S59="","",C59+S59)</f>
        <v/>
      </c>
      <c r="D60" s="62"/>
      <c r="E60" s="58"/>
      <c r="F60" s="58"/>
      <c r="G60" s="54" t="s">
        <v>31</v>
      </c>
      <c r="H60" s="63" t="e">
        <f>IF(G60="買",#REF!,#REF!)</f>
        <v>#REF!</v>
      </c>
      <c r="I60" s="63"/>
      <c r="J60" s="40" t="e">
        <f>IF(G60="買",#REF!-0.02,#REF!+0.02)</f>
        <v>#REF!</v>
      </c>
      <c r="K60" s="40" t="e">
        <f>ABS((J60-H60)*100)</f>
        <v>#REF!</v>
      </c>
      <c r="L60" s="64" t="str">
        <f>IF(F60="","",C60*0.03)</f>
        <v/>
      </c>
      <c r="M60" s="64"/>
      <c r="N60" s="35" t="e">
        <f>IF(K60="","",ROUNDDOWN(L60/(K60/81)/100000,2))</f>
        <v>#REF!</v>
      </c>
      <c r="O60" s="58"/>
      <c r="P60" s="17"/>
      <c r="Q60" s="31"/>
      <c r="R60" s="59">
        <f t="shared" si="12"/>
        <v>0.02</v>
      </c>
      <c r="S60" s="65" t="str">
        <f>IF(P60="","",ROUNDDOWN((IF(G60="売",H60-R60,R60-H60))*N60*10000000/81,0))</f>
        <v/>
      </c>
      <c r="T60" s="65"/>
      <c r="U60" s="66" t="str">
        <f t="shared" si="11"/>
        <v/>
      </c>
      <c r="V60" s="66"/>
      <c r="W60" s="98"/>
      <c r="X60" s="98"/>
      <c r="Z60" s="34"/>
      <c r="AA60" s="34"/>
      <c r="AB60" s="37" t="s">
        <v>36</v>
      </c>
      <c r="AC60" s="37"/>
      <c r="AD60" s="46" t="e">
        <f t="shared" si="19"/>
        <v>#REF!</v>
      </c>
      <c r="AE60" s="46" t="e">
        <f t="shared" ref="AE60:AE91" si="25">IF(S60&gt;=0,AD60/AF60,"-")</f>
        <v>#REF!</v>
      </c>
      <c r="AF60" s="46" t="e">
        <f>#REF!-#REF!</f>
        <v>#REF!</v>
      </c>
      <c r="AG60" s="46" t="e">
        <f t="shared" si="20"/>
        <v>#REF!</v>
      </c>
      <c r="AH60" s="33" t="e">
        <f t="shared" si="21"/>
        <v>#REF!</v>
      </c>
    </row>
    <row r="61" spans="2:44" ht="15.75" customHeight="1" x14ac:dyDescent="0.2">
      <c r="B61" s="57">
        <v>49</v>
      </c>
      <c r="C61" s="62" t="str">
        <f>IF(S60="","",C60+S60)</f>
        <v/>
      </c>
      <c r="D61" s="62"/>
      <c r="E61" s="58"/>
      <c r="F61" s="58"/>
      <c r="G61" s="54" t="s">
        <v>32</v>
      </c>
      <c r="H61" s="63" t="e">
        <f>IF(G61="買",#REF!,#REF!)</f>
        <v>#REF!</v>
      </c>
      <c r="I61" s="63"/>
      <c r="J61" s="40" t="e">
        <f>IF(G61="買",#REF!-0.02,#REF!+0.02)</f>
        <v>#REF!</v>
      </c>
      <c r="K61" s="40" t="e">
        <f t="shared" si="10"/>
        <v>#REF!</v>
      </c>
      <c r="L61" s="64" t="str">
        <f>IF(F61="","",C61*0.03)</f>
        <v/>
      </c>
      <c r="M61" s="64"/>
      <c r="N61" s="35" t="e">
        <f t="shared" si="6"/>
        <v>#REF!</v>
      </c>
      <c r="O61" s="58"/>
      <c r="P61" s="17"/>
      <c r="Q61" s="31"/>
      <c r="R61" s="59">
        <f t="shared" si="12"/>
        <v>-0.02</v>
      </c>
      <c r="S61" s="65" t="str">
        <f t="shared" ref="S61" si="26">IF(P61="","",ROUNDDOWN((IF(G61="売",H61-R61,R61-H61))*N61*10000000/81,0))</f>
        <v/>
      </c>
      <c r="T61" s="65"/>
      <c r="U61" s="66" t="str">
        <f t="shared" si="11"/>
        <v/>
      </c>
      <c r="V61" s="66"/>
      <c r="W61" s="98"/>
      <c r="X61" s="98"/>
      <c r="Z61" s="34"/>
      <c r="AA61" s="34"/>
      <c r="AB61" s="37" t="s">
        <v>36</v>
      </c>
      <c r="AC61" s="37"/>
      <c r="AD61" s="46" t="e">
        <f t="shared" si="19"/>
        <v>#REF!</v>
      </c>
      <c r="AE61" s="46" t="e">
        <f t="shared" si="25"/>
        <v>#REF!</v>
      </c>
      <c r="AF61" s="46" t="e">
        <f>#REF!-#REF!</f>
        <v>#REF!</v>
      </c>
      <c r="AG61" s="46" t="e">
        <f t="shared" si="20"/>
        <v>#REF!</v>
      </c>
      <c r="AH61" s="33" t="e">
        <f t="shared" si="21"/>
        <v>#REF!</v>
      </c>
    </row>
    <row r="62" spans="2:44" ht="15.75" customHeight="1" x14ac:dyDescent="0.2">
      <c r="B62" s="57">
        <v>50</v>
      </c>
      <c r="C62" s="62" t="str">
        <f>IF(S61="","",C61+S61)</f>
        <v/>
      </c>
      <c r="D62" s="62"/>
      <c r="E62" s="58"/>
      <c r="F62" s="58"/>
      <c r="G62" s="48" t="s">
        <v>32</v>
      </c>
      <c r="H62" s="63" t="e">
        <f>IF(G62="買",#REF!,#REF!)</f>
        <v>#REF!</v>
      </c>
      <c r="I62" s="63"/>
      <c r="J62" s="40" t="e">
        <f>IF(G62="買",#REF!-0.02,#REF!+0.02)</f>
        <v>#REF!</v>
      </c>
      <c r="K62" s="40" t="e">
        <f t="shared" si="10"/>
        <v>#REF!</v>
      </c>
      <c r="L62" s="64" t="str">
        <f>IF(F62="","",C62*0.03)</f>
        <v/>
      </c>
      <c r="M62" s="64"/>
      <c r="N62" s="35" t="e">
        <f t="shared" si="6"/>
        <v>#REF!</v>
      </c>
      <c r="O62" s="58"/>
      <c r="P62" s="17"/>
      <c r="Q62" s="31"/>
      <c r="R62" s="59">
        <f t="shared" si="12"/>
        <v>-0.02</v>
      </c>
      <c r="S62" s="65" t="str">
        <f t="shared" si="18"/>
        <v/>
      </c>
      <c r="T62" s="65"/>
      <c r="U62" s="66" t="str">
        <f t="shared" si="11"/>
        <v/>
      </c>
      <c r="V62" s="66"/>
      <c r="W62" s="98"/>
      <c r="X62" s="98"/>
      <c r="Z62" s="34"/>
      <c r="AA62" s="34"/>
      <c r="AB62" s="37" t="s">
        <v>36</v>
      </c>
      <c r="AC62" s="37"/>
      <c r="AD62" s="46" t="e">
        <f t="shared" si="19"/>
        <v>#REF!</v>
      </c>
      <c r="AE62" s="46" t="e">
        <f t="shared" si="25"/>
        <v>#REF!</v>
      </c>
      <c r="AF62" s="46" t="e">
        <f>#REF!-#REF!</f>
        <v>#REF!</v>
      </c>
      <c r="AG62" s="46" t="e">
        <f t="shared" si="20"/>
        <v>#REF!</v>
      </c>
      <c r="AH62" s="33" t="e">
        <f t="shared" si="21"/>
        <v>#REF!</v>
      </c>
    </row>
    <row r="63" spans="2:44" ht="15.75" customHeight="1" x14ac:dyDescent="0.2">
      <c r="B63" s="57">
        <v>51</v>
      </c>
      <c r="C63" s="62" t="str">
        <f>IF(S62="","",C62+S62)</f>
        <v/>
      </c>
      <c r="D63" s="62"/>
      <c r="E63" s="58"/>
      <c r="F63" s="58"/>
      <c r="G63" s="48" t="s">
        <v>31</v>
      </c>
      <c r="H63" s="63" t="e">
        <f>IF(G63="買",#REF!,#REF!)</f>
        <v>#REF!</v>
      </c>
      <c r="I63" s="63"/>
      <c r="J63" s="40" t="e">
        <f>IF(G63="買",#REF!-0.02,#REF!+0.02)</f>
        <v>#REF!</v>
      </c>
      <c r="K63" s="40" t="e">
        <f t="shared" si="10"/>
        <v>#REF!</v>
      </c>
      <c r="L63" s="64" t="str">
        <f>IF(F63="","",C63*0.03)</f>
        <v/>
      </c>
      <c r="M63" s="64"/>
      <c r="N63" s="35" t="e">
        <f t="shared" si="6"/>
        <v>#REF!</v>
      </c>
      <c r="O63" s="58"/>
      <c r="P63" s="17"/>
      <c r="Q63" s="31"/>
      <c r="R63" s="59">
        <f t="shared" si="12"/>
        <v>0.02</v>
      </c>
      <c r="S63" s="65" t="str">
        <f t="shared" si="18"/>
        <v/>
      </c>
      <c r="T63" s="65"/>
      <c r="U63" s="66" t="str">
        <f t="shared" si="11"/>
        <v/>
      </c>
      <c r="V63" s="66"/>
      <c r="W63" s="98"/>
      <c r="X63" s="98"/>
      <c r="Z63" s="34"/>
      <c r="AA63" s="34"/>
      <c r="AB63" s="37" t="s">
        <v>36</v>
      </c>
      <c r="AC63" s="37"/>
      <c r="AD63" s="46" t="e">
        <f t="shared" si="19"/>
        <v>#REF!</v>
      </c>
      <c r="AE63" s="46" t="e">
        <f t="shared" si="25"/>
        <v>#REF!</v>
      </c>
      <c r="AF63" s="46" t="e">
        <f>#REF!-#REF!</f>
        <v>#REF!</v>
      </c>
      <c r="AG63" s="46" t="e">
        <f t="shared" si="20"/>
        <v>#REF!</v>
      </c>
      <c r="AH63" s="33" t="e">
        <f t="shared" si="21"/>
        <v>#REF!</v>
      </c>
    </row>
    <row r="64" spans="2:44" ht="15.75" customHeight="1" x14ac:dyDescent="0.2">
      <c r="B64" s="57">
        <v>52</v>
      </c>
      <c r="C64" s="62" t="str">
        <f>IF(S63="","",C63+S63)</f>
        <v/>
      </c>
      <c r="D64" s="62"/>
      <c r="E64" s="58"/>
      <c r="F64" s="58"/>
      <c r="G64" s="48" t="s">
        <v>31</v>
      </c>
      <c r="H64" s="63" t="e">
        <f>IF(G64="買",#REF!,#REF!)</f>
        <v>#REF!</v>
      </c>
      <c r="I64" s="63"/>
      <c r="J64" s="40" t="e">
        <f>IF(G64="買",#REF!-0.02,#REF!+0.02)</f>
        <v>#REF!</v>
      </c>
      <c r="K64" s="40" t="e">
        <f t="shared" si="10"/>
        <v>#REF!</v>
      </c>
      <c r="L64" s="64" t="str">
        <f>IF(F64="","",C64*0.03)</f>
        <v/>
      </c>
      <c r="M64" s="64"/>
      <c r="N64" s="35" t="e">
        <f t="shared" si="6"/>
        <v>#REF!</v>
      </c>
      <c r="O64" s="58"/>
      <c r="P64" s="17"/>
      <c r="Q64" s="31"/>
      <c r="R64" s="59">
        <f t="shared" si="12"/>
        <v>0.02</v>
      </c>
      <c r="S64" s="65" t="str">
        <f t="shared" si="18"/>
        <v/>
      </c>
      <c r="T64" s="65"/>
      <c r="U64" s="66" t="str">
        <f t="shared" si="11"/>
        <v/>
      </c>
      <c r="V64" s="66"/>
      <c r="W64" s="98"/>
      <c r="X64" s="98"/>
      <c r="Z64" s="34"/>
      <c r="AA64" s="34"/>
      <c r="AB64" s="37" t="s">
        <v>48</v>
      </c>
      <c r="AC64" s="37"/>
      <c r="AD64" s="46" t="e">
        <f t="shared" si="19"/>
        <v>#REF!</v>
      </c>
      <c r="AE64" s="46" t="e">
        <f t="shared" si="25"/>
        <v>#REF!</v>
      </c>
      <c r="AF64" s="46" t="e">
        <f>#REF!-#REF!</f>
        <v>#REF!</v>
      </c>
      <c r="AG64" s="46" t="e">
        <f t="shared" si="20"/>
        <v>#REF!</v>
      </c>
      <c r="AH64" s="33" t="e">
        <f t="shared" si="21"/>
        <v>#REF!</v>
      </c>
    </row>
    <row r="65" spans="2:34" ht="15.75" customHeight="1" x14ac:dyDescent="0.2">
      <c r="B65" s="57">
        <v>53</v>
      </c>
      <c r="C65" s="62" t="str">
        <f>IF(S64="","",C64+S64)</f>
        <v/>
      </c>
      <c r="D65" s="62"/>
      <c r="E65" s="58"/>
      <c r="F65" s="58"/>
      <c r="G65" s="48" t="s">
        <v>32</v>
      </c>
      <c r="H65" s="63" t="e">
        <f>IF(G65="買",#REF!,#REF!)</f>
        <v>#REF!</v>
      </c>
      <c r="I65" s="63"/>
      <c r="J65" s="40" t="e">
        <f>IF(G65="買",#REF!-0.02,#REF!+0.02)</f>
        <v>#REF!</v>
      </c>
      <c r="K65" s="40" t="e">
        <f t="shared" si="10"/>
        <v>#REF!</v>
      </c>
      <c r="L65" s="64" t="str">
        <f>IF(F65="","",C65*0.03)</f>
        <v/>
      </c>
      <c r="M65" s="64"/>
      <c r="N65" s="35" t="e">
        <f t="shared" si="6"/>
        <v>#REF!</v>
      </c>
      <c r="O65" s="58"/>
      <c r="P65" s="17"/>
      <c r="Q65" s="31"/>
      <c r="R65" s="59">
        <f t="shared" si="12"/>
        <v>-0.02</v>
      </c>
      <c r="S65" s="65" t="str">
        <f t="shared" si="18"/>
        <v/>
      </c>
      <c r="T65" s="65"/>
      <c r="U65" s="66" t="str">
        <f t="shared" si="11"/>
        <v/>
      </c>
      <c r="V65" s="66"/>
      <c r="W65" s="98"/>
      <c r="X65" s="98"/>
      <c r="Z65" s="34"/>
      <c r="AA65" s="34"/>
      <c r="AB65" s="37" t="s">
        <v>48</v>
      </c>
      <c r="AD65" s="46" t="e">
        <f t="shared" si="19"/>
        <v>#REF!</v>
      </c>
      <c r="AE65" s="46" t="e">
        <f t="shared" si="25"/>
        <v>#REF!</v>
      </c>
      <c r="AF65" s="46" t="e">
        <f>#REF!-#REF!</f>
        <v>#REF!</v>
      </c>
      <c r="AG65" s="46" t="e">
        <f t="shared" si="20"/>
        <v>#REF!</v>
      </c>
      <c r="AH65" s="33" t="e">
        <f t="shared" si="21"/>
        <v>#REF!</v>
      </c>
    </row>
    <row r="66" spans="2:34" ht="15.75" customHeight="1" x14ac:dyDescent="0.2">
      <c r="B66" s="57">
        <v>54</v>
      </c>
      <c r="C66" s="62" t="str">
        <f>IF(S65="","",C65+S65)</f>
        <v/>
      </c>
      <c r="D66" s="62"/>
      <c r="E66" s="58"/>
      <c r="F66" s="58"/>
      <c r="G66" s="57" t="s">
        <v>32</v>
      </c>
      <c r="H66" s="63" t="e">
        <f>IF(G66="買",#REF!,#REF!)</f>
        <v>#REF!</v>
      </c>
      <c r="I66" s="63"/>
      <c r="J66" s="40" t="e">
        <f>IF(G66="買",#REF!-0.02,#REF!+0.02)</f>
        <v>#REF!</v>
      </c>
      <c r="K66" s="40" t="e">
        <f t="shared" si="10"/>
        <v>#REF!</v>
      </c>
      <c r="L66" s="64" t="str">
        <f>IF(F66="","",C66*0.03)</f>
        <v/>
      </c>
      <c r="M66" s="64"/>
      <c r="N66" s="35" t="e">
        <f t="shared" si="6"/>
        <v>#REF!</v>
      </c>
      <c r="O66" s="58"/>
      <c r="P66" s="17"/>
      <c r="Q66" s="31"/>
      <c r="R66" s="59">
        <f t="shared" si="12"/>
        <v>-0.02</v>
      </c>
      <c r="S66" s="65" t="str">
        <f t="shared" si="18"/>
        <v/>
      </c>
      <c r="T66" s="65"/>
      <c r="U66" s="66" t="str">
        <f t="shared" si="11"/>
        <v/>
      </c>
      <c r="V66" s="66"/>
      <c r="W66" s="98"/>
      <c r="X66" s="98"/>
      <c r="Z66" s="34"/>
      <c r="AA66" s="34"/>
      <c r="AB66" s="37" t="s">
        <v>36</v>
      </c>
      <c r="AD66" s="46" t="e">
        <f t="shared" si="19"/>
        <v>#REF!</v>
      </c>
      <c r="AE66" s="46" t="e">
        <f t="shared" si="25"/>
        <v>#REF!</v>
      </c>
      <c r="AF66" s="46" t="e">
        <f>#REF!-#REF!</f>
        <v>#REF!</v>
      </c>
      <c r="AG66" s="46" t="e">
        <f t="shared" si="20"/>
        <v>#REF!</v>
      </c>
      <c r="AH66" s="33" t="e">
        <f t="shared" si="21"/>
        <v>#REF!</v>
      </c>
    </row>
    <row r="67" spans="2:34" ht="15.75" customHeight="1" x14ac:dyDescent="0.2">
      <c r="B67" s="57">
        <v>55</v>
      </c>
      <c r="C67" s="62" t="str">
        <f>IF(S66="","",C66+S66)</f>
        <v/>
      </c>
      <c r="D67" s="62"/>
      <c r="E67" s="58"/>
      <c r="F67" s="58"/>
      <c r="G67" s="57" t="s">
        <v>31</v>
      </c>
      <c r="H67" s="63" t="e">
        <f>IF(G67="買",#REF!,#REF!)</f>
        <v>#REF!</v>
      </c>
      <c r="I67" s="63"/>
      <c r="J67" s="40" t="e">
        <f>IF(G67="買",#REF!-0.02,#REF!+0.02)</f>
        <v>#REF!</v>
      </c>
      <c r="K67" s="40" t="e">
        <f t="shared" si="10"/>
        <v>#REF!</v>
      </c>
      <c r="L67" s="64" t="str">
        <f>IF(F67="","",C67*0.03)</f>
        <v/>
      </c>
      <c r="M67" s="64"/>
      <c r="N67" s="35" t="e">
        <f t="shared" si="6"/>
        <v>#REF!</v>
      </c>
      <c r="O67" s="58"/>
      <c r="P67" s="17"/>
      <c r="Q67" s="31"/>
      <c r="R67" s="59">
        <f t="shared" si="12"/>
        <v>0.02</v>
      </c>
      <c r="S67" s="65" t="str">
        <f t="shared" si="18"/>
        <v/>
      </c>
      <c r="T67" s="65"/>
      <c r="U67" s="66" t="str">
        <f t="shared" si="11"/>
        <v/>
      </c>
      <c r="V67" s="66"/>
      <c r="W67" s="98"/>
      <c r="X67" s="98"/>
      <c r="Z67" s="34"/>
      <c r="AA67" s="34"/>
      <c r="AB67" s="37" t="s">
        <v>36</v>
      </c>
      <c r="AD67" s="46" t="e">
        <f t="shared" si="19"/>
        <v>#REF!</v>
      </c>
      <c r="AE67" s="46" t="e">
        <f t="shared" si="25"/>
        <v>#REF!</v>
      </c>
      <c r="AF67" s="46" t="e">
        <f>#REF!-#REF!</f>
        <v>#REF!</v>
      </c>
      <c r="AG67" s="46" t="e">
        <f t="shared" si="20"/>
        <v>#REF!</v>
      </c>
      <c r="AH67" s="33" t="e">
        <f t="shared" si="21"/>
        <v>#REF!</v>
      </c>
    </row>
    <row r="68" spans="2:34" ht="15.75" customHeight="1" x14ac:dyDescent="0.2">
      <c r="B68" s="57">
        <v>56</v>
      </c>
      <c r="C68" s="62" t="str">
        <f>IF(S67="","",C67+S67)</f>
        <v/>
      </c>
      <c r="D68" s="62"/>
      <c r="E68" s="58"/>
      <c r="F68" s="58"/>
      <c r="G68" s="48" t="s">
        <v>32</v>
      </c>
      <c r="H68" s="63" t="e">
        <f>IF(G68="買",#REF!,#REF!)</f>
        <v>#REF!</v>
      </c>
      <c r="I68" s="63"/>
      <c r="J68" s="40" t="e">
        <f>IF(G68="買",#REF!-0.02,#REF!+0.02)</f>
        <v>#REF!</v>
      </c>
      <c r="K68" s="40" t="e">
        <f t="shared" si="10"/>
        <v>#REF!</v>
      </c>
      <c r="L68" s="64" t="str">
        <f>IF(F68="","",C68*0.03)</f>
        <v/>
      </c>
      <c r="M68" s="64"/>
      <c r="N68" s="35" t="e">
        <f t="shared" si="6"/>
        <v>#REF!</v>
      </c>
      <c r="O68" s="58"/>
      <c r="P68" s="17"/>
      <c r="Q68" s="31"/>
      <c r="R68" s="59">
        <f t="shared" si="12"/>
        <v>-0.02</v>
      </c>
      <c r="S68" s="65" t="str">
        <f t="shared" si="18"/>
        <v/>
      </c>
      <c r="T68" s="65"/>
      <c r="U68" s="66" t="str">
        <f t="shared" si="11"/>
        <v/>
      </c>
      <c r="V68" s="66"/>
      <c r="W68" s="98"/>
      <c r="X68" s="98"/>
      <c r="Z68" s="34"/>
      <c r="AA68" s="34"/>
      <c r="AB68" s="37" t="s">
        <v>36</v>
      </c>
      <c r="AD68" s="46" t="e">
        <f t="shared" si="19"/>
        <v>#REF!</v>
      </c>
      <c r="AE68" s="46" t="e">
        <f t="shared" si="25"/>
        <v>#REF!</v>
      </c>
      <c r="AF68" s="46" t="e">
        <f>#REF!-#REF!</f>
        <v>#REF!</v>
      </c>
      <c r="AG68" s="46" t="e">
        <f t="shared" si="20"/>
        <v>#REF!</v>
      </c>
      <c r="AH68" s="33" t="e">
        <f t="shared" si="21"/>
        <v>#REF!</v>
      </c>
    </row>
    <row r="69" spans="2:34" ht="15.75" customHeight="1" x14ac:dyDescent="0.2">
      <c r="B69" s="57">
        <v>57</v>
      </c>
      <c r="C69" s="62" t="str">
        <f>IF(S68="","",C68+S68)</f>
        <v/>
      </c>
      <c r="D69" s="62"/>
      <c r="E69" s="58"/>
      <c r="F69" s="58"/>
      <c r="G69" s="48" t="s">
        <v>32</v>
      </c>
      <c r="H69" s="63" t="e">
        <f>IF(G69="買",#REF!,#REF!)</f>
        <v>#REF!</v>
      </c>
      <c r="I69" s="63"/>
      <c r="J69" s="40" t="e">
        <f>IF(G69="買",#REF!-0.02,#REF!+0.02)</f>
        <v>#REF!</v>
      </c>
      <c r="K69" s="40" t="e">
        <f t="shared" si="10"/>
        <v>#REF!</v>
      </c>
      <c r="L69" s="64" t="str">
        <f>IF(F69="","",C69*0.03)</f>
        <v/>
      </c>
      <c r="M69" s="64"/>
      <c r="N69" s="35" t="e">
        <f t="shared" si="6"/>
        <v>#REF!</v>
      </c>
      <c r="O69" s="58"/>
      <c r="P69" s="17"/>
      <c r="Q69" s="31"/>
      <c r="R69" s="59">
        <f t="shared" si="12"/>
        <v>-0.02</v>
      </c>
      <c r="S69" s="65" t="str">
        <f t="shared" si="18"/>
        <v/>
      </c>
      <c r="T69" s="65"/>
      <c r="U69" s="66" t="str">
        <f t="shared" si="11"/>
        <v/>
      </c>
      <c r="V69" s="66"/>
      <c r="W69" s="98"/>
      <c r="X69" s="98"/>
      <c r="Z69" s="34"/>
      <c r="AA69" s="34"/>
      <c r="AB69" s="37" t="s">
        <v>48</v>
      </c>
      <c r="AD69" s="46" t="e">
        <f t="shared" si="19"/>
        <v>#REF!</v>
      </c>
      <c r="AE69" s="46" t="e">
        <f t="shared" si="25"/>
        <v>#REF!</v>
      </c>
      <c r="AF69" s="46" t="e">
        <f>#REF!-#REF!</f>
        <v>#REF!</v>
      </c>
      <c r="AG69" s="46" t="e">
        <f t="shared" si="20"/>
        <v>#REF!</v>
      </c>
      <c r="AH69" s="33" t="e">
        <f t="shared" si="21"/>
        <v>#REF!</v>
      </c>
    </row>
    <row r="70" spans="2:34" ht="15.75" customHeight="1" x14ac:dyDescent="0.2">
      <c r="B70" s="57">
        <v>58</v>
      </c>
      <c r="C70" s="62" t="str">
        <f>IF(S69="","",C69+S69)</f>
        <v/>
      </c>
      <c r="D70" s="62"/>
      <c r="E70" s="58"/>
      <c r="F70" s="58"/>
      <c r="G70" s="48" t="s">
        <v>32</v>
      </c>
      <c r="H70" s="63" t="e">
        <f>IF(G70="買",#REF!,#REF!)</f>
        <v>#REF!</v>
      </c>
      <c r="I70" s="63"/>
      <c r="J70" s="40" t="e">
        <f>IF(G70="買",#REF!-0.02,#REF!+0.02)</f>
        <v>#REF!</v>
      </c>
      <c r="K70" s="40" t="e">
        <f t="shared" si="10"/>
        <v>#REF!</v>
      </c>
      <c r="L70" s="64" t="str">
        <f>IF(F70="","",C70*0.03)</f>
        <v/>
      </c>
      <c r="M70" s="64"/>
      <c r="N70" s="35" t="e">
        <f t="shared" si="6"/>
        <v>#REF!</v>
      </c>
      <c r="O70" s="58"/>
      <c r="P70" s="17"/>
      <c r="Q70" s="31"/>
      <c r="R70" s="59">
        <f t="shared" si="12"/>
        <v>-0.02</v>
      </c>
      <c r="S70" s="65" t="str">
        <f t="shared" si="18"/>
        <v/>
      </c>
      <c r="T70" s="65"/>
      <c r="U70" s="66" t="str">
        <f t="shared" si="11"/>
        <v/>
      </c>
      <c r="V70" s="66"/>
      <c r="W70" s="98"/>
      <c r="X70" s="98"/>
      <c r="Z70" s="34"/>
      <c r="AA70" s="34"/>
      <c r="AB70" s="37" t="s">
        <v>35</v>
      </c>
      <c r="AD70" s="46" t="e">
        <f t="shared" si="19"/>
        <v>#REF!</v>
      </c>
      <c r="AE70" s="46" t="e">
        <f t="shared" si="25"/>
        <v>#REF!</v>
      </c>
      <c r="AF70" s="46" t="e">
        <f>#REF!-#REF!</f>
        <v>#REF!</v>
      </c>
      <c r="AG70" s="46" t="e">
        <f t="shared" si="20"/>
        <v>#REF!</v>
      </c>
      <c r="AH70" s="33" t="e">
        <f t="shared" si="21"/>
        <v>#REF!</v>
      </c>
    </row>
    <row r="71" spans="2:34" ht="15.75" customHeight="1" x14ac:dyDescent="0.2">
      <c r="B71" s="57">
        <v>59</v>
      </c>
      <c r="C71" s="62" t="str">
        <f>IF(S70="","",C70+S70)</f>
        <v/>
      </c>
      <c r="D71" s="62"/>
      <c r="E71" s="58"/>
      <c r="F71" s="58"/>
      <c r="G71" s="48" t="s">
        <v>31</v>
      </c>
      <c r="H71" s="63" t="e">
        <f>IF(G71="買",#REF!,#REF!)</f>
        <v>#REF!</v>
      </c>
      <c r="I71" s="63"/>
      <c r="J71" s="40" t="e">
        <f>IF(G71="買",#REF!-0.02,#REF!+0.02)</f>
        <v>#REF!</v>
      </c>
      <c r="K71" s="40" t="e">
        <f t="shared" si="10"/>
        <v>#REF!</v>
      </c>
      <c r="L71" s="64" t="str">
        <f>IF(F71="","",C71*0.03)</f>
        <v/>
      </c>
      <c r="M71" s="64"/>
      <c r="N71" s="35" t="e">
        <f t="shared" si="6"/>
        <v>#REF!</v>
      </c>
      <c r="O71" s="58"/>
      <c r="P71" s="17"/>
      <c r="Q71" s="31"/>
      <c r="R71" s="59">
        <f t="shared" si="12"/>
        <v>0.02</v>
      </c>
      <c r="S71" s="65" t="str">
        <f t="shared" si="18"/>
        <v/>
      </c>
      <c r="T71" s="65"/>
      <c r="U71" s="66" t="str">
        <f t="shared" si="11"/>
        <v/>
      </c>
      <c r="V71" s="66"/>
      <c r="W71" s="98"/>
      <c r="X71" s="98"/>
      <c r="Z71" s="34"/>
      <c r="AA71" s="34"/>
      <c r="AB71" s="37" t="s">
        <v>48</v>
      </c>
      <c r="AD71" s="46" t="e">
        <f t="shared" si="19"/>
        <v>#REF!</v>
      </c>
      <c r="AE71" s="46" t="e">
        <f t="shared" si="25"/>
        <v>#REF!</v>
      </c>
      <c r="AF71" s="46" t="e">
        <f>#REF!-#REF!</f>
        <v>#REF!</v>
      </c>
      <c r="AG71" s="46" t="e">
        <f t="shared" si="20"/>
        <v>#REF!</v>
      </c>
      <c r="AH71" s="33" t="e">
        <f t="shared" si="21"/>
        <v>#REF!</v>
      </c>
    </row>
    <row r="72" spans="2:34" ht="15.75" customHeight="1" x14ac:dyDescent="0.2">
      <c r="B72" s="57">
        <v>60</v>
      </c>
      <c r="C72" s="62" t="str">
        <f>IF(S71="","",C71+S71)</f>
        <v/>
      </c>
      <c r="D72" s="62"/>
      <c r="E72" s="58"/>
      <c r="F72" s="58"/>
      <c r="G72" s="48" t="s">
        <v>31</v>
      </c>
      <c r="H72" s="63" t="e">
        <f>IF(G72="買",#REF!,#REF!)</f>
        <v>#REF!</v>
      </c>
      <c r="I72" s="63"/>
      <c r="J72" s="40" t="e">
        <f>IF(G72="買",#REF!-0.02,#REF!+0.02)</f>
        <v>#REF!</v>
      </c>
      <c r="K72" s="40" t="e">
        <f t="shared" si="10"/>
        <v>#REF!</v>
      </c>
      <c r="L72" s="64" t="str">
        <f>IF(F72="","",C72*0.03)</f>
        <v/>
      </c>
      <c r="M72" s="64"/>
      <c r="N72" s="35" t="e">
        <f t="shared" si="6"/>
        <v>#REF!</v>
      </c>
      <c r="O72" s="58"/>
      <c r="P72" s="17"/>
      <c r="Q72" s="31"/>
      <c r="R72" s="59">
        <f t="shared" si="12"/>
        <v>0.02</v>
      </c>
      <c r="S72" s="65" t="str">
        <f t="shared" si="18"/>
        <v/>
      </c>
      <c r="T72" s="65"/>
      <c r="U72" s="66" t="str">
        <f t="shared" si="11"/>
        <v/>
      </c>
      <c r="V72" s="66"/>
      <c r="W72" s="98"/>
      <c r="X72" s="98"/>
      <c r="Z72" s="34"/>
      <c r="AA72" s="34"/>
      <c r="AB72" s="37" t="s">
        <v>36</v>
      </c>
      <c r="AD72" s="46" t="e">
        <f t="shared" si="19"/>
        <v>#REF!</v>
      </c>
      <c r="AE72" s="46" t="e">
        <f t="shared" si="25"/>
        <v>#REF!</v>
      </c>
      <c r="AF72" s="46" t="e">
        <f>#REF!-#REF!</f>
        <v>#REF!</v>
      </c>
      <c r="AG72" s="46" t="e">
        <f t="shared" si="20"/>
        <v>#REF!</v>
      </c>
      <c r="AH72" s="33" t="e">
        <f t="shared" si="21"/>
        <v>#REF!</v>
      </c>
    </row>
    <row r="73" spans="2:34" ht="15.75" customHeight="1" x14ac:dyDescent="0.2">
      <c r="B73" s="57">
        <v>61</v>
      </c>
      <c r="C73" s="62" t="str">
        <f>IF(S72="","",C72+S72)</f>
        <v/>
      </c>
      <c r="D73" s="62"/>
      <c r="E73" s="58"/>
      <c r="F73" s="58"/>
      <c r="G73" s="48" t="s">
        <v>31</v>
      </c>
      <c r="H73" s="63" t="e">
        <f>IF(G73="買",#REF!,#REF!)</f>
        <v>#REF!</v>
      </c>
      <c r="I73" s="63"/>
      <c r="J73" s="40" t="e">
        <f>IF(G73="買",#REF!-0.02,#REF!+0.02)</f>
        <v>#REF!</v>
      </c>
      <c r="K73" s="40" t="e">
        <f t="shared" si="10"/>
        <v>#REF!</v>
      </c>
      <c r="L73" s="64" t="str">
        <f>IF(F73="","",C73*0.03)</f>
        <v/>
      </c>
      <c r="M73" s="64"/>
      <c r="N73" s="35" t="e">
        <f t="shared" si="6"/>
        <v>#REF!</v>
      </c>
      <c r="O73" s="58"/>
      <c r="P73" s="17"/>
      <c r="Q73" s="31"/>
      <c r="R73" s="59">
        <f t="shared" si="12"/>
        <v>0.02</v>
      </c>
      <c r="S73" s="65" t="str">
        <f t="shared" si="18"/>
        <v/>
      </c>
      <c r="T73" s="65"/>
      <c r="U73" s="66" t="str">
        <f t="shared" si="11"/>
        <v/>
      </c>
      <c r="V73" s="66"/>
      <c r="W73" s="98"/>
      <c r="X73" s="98"/>
      <c r="Z73" s="34"/>
      <c r="AA73" s="34"/>
      <c r="AB73" s="37" t="s">
        <v>35</v>
      </c>
      <c r="AD73" s="46" t="e">
        <f t="shared" ref="AD73:AD104" si="27">ABS(H73-AC73)</f>
        <v>#REF!</v>
      </c>
      <c r="AE73" s="46" t="e">
        <f t="shared" si="25"/>
        <v>#REF!</v>
      </c>
      <c r="AF73" s="46" t="e">
        <f>#REF!-#REF!</f>
        <v>#REF!</v>
      </c>
      <c r="AG73" s="46" t="e">
        <f t="shared" ref="AG73:AG108" si="28">ABS(H73-R73)</f>
        <v>#REF!</v>
      </c>
      <c r="AH73" s="33" t="e">
        <f t="shared" ref="AH73:AH104" si="29">IF(S73&gt;=0,AG73/AF73,"-")</f>
        <v>#REF!</v>
      </c>
    </row>
    <row r="74" spans="2:34" ht="15.75" customHeight="1" x14ac:dyDescent="0.2">
      <c r="B74" s="57">
        <v>62</v>
      </c>
      <c r="C74" s="62" t="str">
        <f>IF(S73="","",C73+S73)</f>
        <v/>
      </c>
      <c r="D74" s="62"/>
      <c r="E74" s="58"/>
      <c r="F74" s="58"/>
      <c r="G74" s="48" t="s">
        <v>31</v>
      </c>
      <c r="H74" s="63" t="e">
        <f>IF(G74="買",#REF!,#REF!)</f>
        <v>#REF!</v>
      </c>
      <c r="I74" s="63"/>
      <c r="J74" s="40" t="e">
        <f>IF(G74="買",#REF!-0.02,#REF!+0.02)</f>
        <v>#REF!</v>
      </c>
      <c r="K74" s="40" t="e">
        <f t="shared" si="10"/>
        <v>#REF!</v>
      </c>
      <c r="L74" s="64" t="str">
        <f>IF(F74="","",C74*0.03)</f>
        <v/>
      </c>
      <c r="M74" s="64"/>
      <c r="N74" s="35" t="e">
        <f t="shared" si="6"/>
        <v>#REF!</v>
      </c>
      <c r="O74" s="58"/>
      <c r="P74" s="17"/>
      <c r="Q74" s="31"/>
      <c r="R74" s="59">
        <f t="shared" si="12"/>
        <v>0.02</v>
      </c>
      <c r="S74" s="65" t="str">
        <f t="shared" si="18"/>
        <v/>
      </c>
      <c r="T74" s="65"/>
      <c r="U74" s="66" t="str">
        <f t="shared" si="11"/>
        <v/>
      </c>
      <c r="V74" s="66"/>
      <c r="W74" s="98"/>
      <c r="X74" s="98"/>
      <c r="Z74" s="34"/>
      <c r="AA74" s="34"/>
      <c r="AB74" s="37" t="s">
        <v>48</v>
      </c>
      <c r="AD74" s="46" t="e">
        <f t="shared" si="27"/>
        <v>#REF!</v>
      </c>
      <c r="AE74" s="46" t="e">
        <f t="shared" si="25"/>
        <v>#REF!</v>
      </c>
      <c r="AF74" s="46" t="e">
        <f>#REF!-#REF!</f>
        <v>#REF!</v>
      </c>
      <c r="AG74" s="46" t="e">
        <f t="shared" si="28"/>
        <v>#REF!</v>
      </c>
      <c r="AH74" s="33" t="e">
        <f t="shared" si="29"/>
        <v>#REF!</v>
      </c>
    </row>
    <row r="75" spans="2:34" ht="15.75" customHeight="1" x14ac:dyDescent="0.2">
      <c r="B75" s="57">
        <v>63</v>
      </c>
      <c r="C75" s="62" t="str">
        <f>IF(S74="","",C74+S74)</f>
        <v/>
      </c>
      <c r="D75" s="62"/>
      <c r="E75" s="58"/>
      <c r="F75" s="58"/>
      <c r="G75" s="48" t="s">
        <v>32</v>
      </c>
      <c r="H75" s="63" t="e">
        <f>IF(G75="買",#REF!,#REF!)</f>
        <v>#REF!</v>
      </c>
      <c r="I75" s="63"/>
      <c r="J75" s="40" t="e">
        <f>IF(G75="買",#REF!-0.02,#REF!+0.02)</f>
        <v>#REF!</v>
      </c>
      <c r="K75" s="40" t="e">
        <f t="shared" ref="K75:K108" si="30">ABS((J75-H75)*100)</f>
        <v>#REF!</v>
      </c>
      <c r="L75" s="64" t="str">
        <f>IF(F75="","",C75*0.03)</f>
        <v/>
      </c>
      <c r="M75" s="64"/>
      <c r="N75" s="35" t="e">
        <f t="shared" si="6"/>
        <v>#REF!</v>
      </c>
      <c r="O75" s="58"/>
      <c r="P75" s="17"/>
      <c r="Q75" s="31"/>
      <c r="R75" s="59">
        <f t="shared" si="12"/>
        <v>-0.02</v>
      </c>
      <c r="S75" s="65" t="str">
        <f t="shared" si="18"/>
        <v/>
      </c>
      <c r="T75" s="65"/>
      <c r="U75" s="66" t="str">
        <f t="shared" ref="U75:U108" si="31">IF(P75="","",IF(S75&lt;0,K75*(-1),IF(G75="買",(R75-H75)*100,(H75-R75)*100)))</f>
        <v/>
      </c>
      <c r="V75" s="66"/>
      <c r="W75" s="98"/>
      <c r="X75" s="98"/>
      <c r="Z75" s="34"/>
      <c r="AA75" s="34"/>
      <c r="AB75" s="37" t="s">
        <v>52</v>
      </c>
      <c r="AD75" s="46" t="e">
        <f t="shared" si="27"/>
        <v>#REF!</v>
      </c>
      <c r="AE75" s="46" t="e">
        <f t="shared" si="25"/>
        <v>#REF!</v>
      </c>
      <c r="AF75" s="46" t="e">
        <f>#REF!-#REF!</f>
        <v>#REF!</v>
      </c>
      <c r="AG75" s="46" t="e">
        <f t="shared" si="28"/>
        <v>#REF!</v>
      </c>
      <c r="AH75" s="33" t="e">
        <f t="shared" si="29"/>
        <v>#REF!</v>
      </c>
    </row>
    <row r="76" spans="2:34" ht="15.75" customHeight="1" x14ac:dyDescent="0.2">
      <c r="B76" s="57">
        <v>64</v>
      </c>
      <c r="C76" s="62" t="str">
        <f>IF(S75="","",C75+S75)</f>
        <v/>
      </c>
      <c r="D76" s="62"/>
      <c r="E76" s="58"/>
      <c r="F76" s="58"/>
      <c r="G76" s="48" t="s">
        <v>31</v>
      </c>
      <c r="H76" s="63" t="e">
        <f>IF(G76="買",#REF!,#REF!)</f>
        <v>#REF!</v>
      </c>
      <c r="I76" s="63"/>
      <c r="J76" s="40" t="e">
        <f>IF(G76="買",#REF!-0.02,#REF!+0.02)</f>
        <v>#REF!</v>
      </c>
      <c r="K76" s="40" t="e">
        <f t="shared" si="30"/>
        <v>#REF!</v>
      </c>
      <c r="L76" s="64" t="str">
        <f>IF(F76="","",C76*0.03)</f>
        <v/>
      </c>
      <c r="M76" s="64"/>
      <c r="N76" s="35" t="e">
        <f t="shared" si="6"/>
        <v>#REF!</v>
      </c>
      <c r="O76" s="58"/>
      <c r="P76" s="17"/>
      <c r="Q76" s="31"/>
      <c r="R76" s="59">
        <f t="shared" ref="R76:R92" si="32">IF(G76="買",Q76-0.02,Q76+0.02)</f>
        <v>0.02</v>
      </c>
      <c r="S76" s="65" t="str">
        <f t="shared" si="18"/>
        <v/>
      </c>
      <c r="T76" s="65"/>
      <c r="U76" s="66" t="str">
        <f t="shared" si="31"/>
        <v/>
      </c>
      <c r="V76" s="66"/>
      <c r="W76" s="98"/>
      <c r="X76" s="98"/>
      <c r="Z76" s="34"/>
      <c r="AA76" s="34"/>
      <c r="AB76" s="37" t="s">
        <v>48</v>
      </c>
      <c r="AD76" s="46" t="e">
        <f t="shared" si="27"/>
        <v>#REF!</v>
      </c>
      <c r="AE76" s="46" t="e">
        <f t="shared" si="25"/>
        <v>#REF!</v>
      </c>
      <c r="AF76" s="46" t="e">
        <f>#REF!-#REF!</f>
        <v>#REF!</v>
      </c>
      <c r="AG76" s="46" t="e">
        <f t="shared" si="28"/>
        <v>#REF!</v>
      </c>
      <c r="AH76" s="33" t="e">
        <f t="shared" si="29"/>
        <v>#REF!</v>
      </c>
    </row>
    <row r="77" spans="2:34" ht="15.75" customHeight="1" x14ac:dyDescent="0.2">
      <c r="B77" s="57">
        <v>65</v>
      </c>
      <c r="C77" s="62" t="str">
        <f>IF(S76="","",C76+S76)</f>
        <v/>
      </c>
      <c r="D77" s="62"/>
      <c r="E77" s="58"/>
      <c r="F77" s="58"/>
      <c r="G77" s="48" t="s">
        <v>32</v>
      </c>
      <c r="H77" s="63" t="e">
        <f>IF(G77="買",#REF!,#REF!)</f>
        <v>#REF!</v>
      </c>
      <c r="I77" s="63"/>
      <c r="J77" s="40" t="e">
        <f>IF(G77="買",#REF!-0.02,#REF!+0.02)</f>
        <v>#REF!</v>
      </c>
      <c r="K77" s="40" t="e">
        <f t="shared" si="30"/>
        <v>#REF!</v>
      </c>
      <c r="L77" s="64" t="str">
        <f>IF(F77="","",C77*0.03)</f>
        <v/>
      </c>
      <c r="M77" s="64"/>
      <c r="N77" s="35" t="e">
        <f t="shared" si="6"/>
        <v>#REF!</v>
      </c>
      <c r="O77" s="58"/>
      <c r="P77" s="17"/>
      <c r="Q77" s="31"/>
      <c r="R77" s="59">
        <f t="shared" si="32"/>
        <v>-0.02</v>
      </c>
      <c r="S77" s="65" t="str">
        <f>IF(P77="","",ROUNDDOWN((IF(G77="売",H77-R77,R77-H77))*N77*10000000/81,0))</f>
        <v/>
      </c>
      <c r="T77" s="65"/>
      <c r="U77" s="66" t="str">
        <f t="shared" si="31"/>
        <v/>
      </c>
      <c r="V77" s="66"/>
      <c r="W77" s="98"/>
      <c r="X77" s="98"/>
      <c r="Z77" s="34"/>
      <c r="AA77" s="37"/>
      <c r="AB77" s="37" t="s">
        <v>48</v>
      </c>
      <c r="AD77" s="46" t="e">
        <f t="shared" si="27"/>
        <v>#REF!</v>
      </c>
      <c r="AE77" s="46" t="e">
        <f t="shared" si="25"/>
        <v>#REF!</v>
      </c>
      <c r="AF77" s="46" t="e">
        <f>#REF!-#REF!</f>
        <v>#REF!</v>
      </c>
      <c r="AG77" s="46" t="e">
        <f t="shared" si="28"/>
        <v>#REF!</v>
      </c>
      <c r="AH77" s="33" t="e">
        <f t="shared" si="29"/>
        <v>#REF!</v>
      </c>
    </row>
    <row r="78" spans="2:34" ht="15.75" customHeight="1" x14ac:dyDescent="0.2">
      <c r="B78" s="57">
        <v>66</v>
      </c>
      <c r="C78" s="62" t="str">
        <f>IF(S77="","",C77+S77)</f>
        <v/>
      </c>
      <c r="D78" s="62"/>
      <c r="E78" s="58"/>
      <c r="F78" s="58"/>
      <c r="G78" s="48" t="s">
        <v>32</v>
      </c>
      <c r="H78" s="63" t="e">
        <f>IF(G78="買",#REF!,#REF!)</f>
        <v>#REF!</v>
      </c>
      <c r="I78" s="63"/>
      <c r="J78" s="40" t="e">
        <f>IF(G78="買",#REF!-0.02,#REF!+0.02)</f>
        <v>#REF!</v>
      </c>
      <c r="K78" s="40" t="e">
        <f t="shared" si="30"/>
        <v>#REF!</v>
      </c>
      <c r="L78" s="64" t="str">
        <f>IF(F78="","",C78*0.03)</f>
        <v/>
      </c>
      <c r="M78" s="64"/>
      <c r="N78" s="35" t="e">
        <f t="shared" si="6"/>
        <v>#REF!</v>
      </c>
      <c r="O78" s="58"/>
      <c r="P78" s="17"/>
      <c r="Q78" s="31"/>
      <c r="R78" s="59">
        <f t="shared" si="32"/>
        <v>-0.02</v>
      </c>
      <c r="S78" s="65" t="str">
        <f t="shared" si="18"/>
        <v/>
      </c>
      <c r="T78" s="65"/>
      <c r="U78" s="66" t="str">
        <f t="shared" si="31"/>
        <v/>
      </c>
      <c r="V78" s="66"/>
      <c r="W78" s="98"/>
      <c r="X78" s="98"/>
      <c r="Z78" s="34"/>
      <c r="AB78" s="37" t="s">
        <v>48</v>
      </c>
      <c r="AD78" s="46" t="e">
        <f t="shared" si="27"/>
        <v>#REF!</v>
      </c>
      <c r="AE78" s="46" t="e">
        <f t="shared" si="25"/>
        <v>#REF!</v>
      </c>
      <c r="AF78" s="46" t="e">
        <f>#REF!-#REF!</f>
        <v>#REF!</v>
      </c>
      <c r="AG78" s="46" t="e">
        <f t="shared" si="28"/>
        <v>#REF!</v>
      </c>
      <c r="AH78" s="33" t="e">
        <f t="shared" si="29"/>
        <v>#REF!</v>
      </c>
    </row>
    <row r="79" spans="2:34" ht="15.75" customHeight="1" x14ac:dyDescent="0.2">
      <c r="B79" s="57">
        <v>67</v>
      </c>
      <c r="C79" s="62" t="str">
        <f>IF(S78="","",C78+S78)</f>
        <v/>
      </c>
      <c r="D79" s="62"/>
      <c r="E79" s="58"/>
      <c r="F79" s="58"/>
      <c r="G79" s="48" t="s">
        <v>32</v>
      </c>
      <c r="H79" s="63" t="e">
        <f>IF(G79="買",#REF!,#REF!)</f>
        <v>#REF!</v>
      </c>
      <c r="I79" s="63"/>
      <c r="J79" s="40" t="e">
        <f>IF(G79="買",#REF!-0.02,#REF!+0.02)</f>
        <v>#REF!</v>
      </c>
      <c r="K79" s="40" t="e">
        <f t="shared" si="30"/>
        <v>#REF!</v>
      </c>
      <c r="L79" s="64" t="str">
        <f>IF(F79="","",C79*0.03)</f>
        <v/>
      </c>
      <c r="M79" s="64"/>
      <c r="N79" s="35" t="e">
        <f t="shared" si="6"/>
        <v>#REF!</v>
      </c>
      <c r="O79" s="58"/>
      <c r="P79" s="17"/>
      <c r="Q79" s="31"/>
      <c r="R79" s="59">
        <f t="shared" si="32"/>
        <v>-0.02</v>
      </c>
      <c r="S79" s="65" t="str">
        <f t="shared" si="18"/>
        <v/>
      </c>
      <c r="T79" s="65"/>
      <c r="U79" s="66" t="str">
        <f t="shared" si="31"/>
        <v/>
      </c>
      <c r="V79" s="66"/>
      <c r="W79" s="98"/>
      <c r="X79" s="98"/>
      <c r="Z79" s="34"/>
      <c r="AA79" s="37"/>
      <c r="AB79" s="37" t="s">
        <v>48</v>
      </c>
      <c r="AD79" s="46" t="e">
        <f t="shared" si="27"/>
        <v>#REF!</v>
      </c>
      <c r="AE79" s="46" t="e">
        <f t="shared" si="25"/>
        <v>#REF!</v>
      </c>
      <c r="AF79" s="46" t="e">
        <f>#REF!-#REF!</f>
        <v>#REF!</v>
      </c>
      <c r="AG79" s="46" t="e">
        <f t="shared" si="28"/>
        <v>#REF!</v>
      </c>
      <c r="AH79" s="33" t="e">
        <f t="shared" si="29"/>
        <v>#REF!</v>
      </c>
    </row>
    <row r="80" spans="2:34" ht="15.75" customHeight="1" x14ac:dyDescent="0.2">
      <c r="B80" s="57">
        <v>68</v>
      </c>
      <c r="C80" s="62" t="str">
        <f>IF(S79="","",C79+S79)</f>
        <v/>
      </c>
      <c r="D80" s="62"/>
      <c r="E80" s="58"/>
      <c r="F80" s="58"/>
      <c r="G80" s="48" t="s">
        <v>31</v>
      </c>
      <c r="H80" s="63" t="e">
        <f>IF(G80="買",#REF!,#REF!)</f>
        <v>#REF!</v>
      </c>
      <c r="I80" s="63"/>
      <c r="J80" s="40" t="e">
        <f>IF(G80="買",#REF!-0.02,#REF!+0.02)</f>
        <v>#REF!</v>
      </c>
      <c r="K80" s="40" t="e">
        <f t="shared" si="30"/>
        <v>#REF!</v>
      </c>
      <c r="L80" s="64" t="str">
        <f>IF(F80="","",C80*0.03)</f>
        <v/>
      </c>
      <c r="M80" s="64"/>
      <c r="N80" s="35" t="e">
        <f t="shared" si="6"/>
        <v>#REF!</v>
      </c>
      <c r="O80" s="58"/>
      <c r="P80" s="17"/>
      <c r="Q80" s="31"/>
      <c r="R80" s="59">
        <f t="shared" si="32"/>
        <v>0.02</v>
      </c>
      <c r="S80" s="65" t="str">
        <f t="shared" si="18"/>
        <v/>
      </c>
      <c r="T80" s="65"/>
      <c r="U80" s="66" t="str">
        <f t="shared" si="31"/>
        <v/>
      </c>
      <c r="V80" s="66"/>
      <c r="W80" s="98"/>
      <c r="X80" s="98"/>
      <c r="Z80" s="34"/>
      <c r="AA80" s="37"/>
      <c r="AB80" s="37" t="s">
        <v>52</v>
      </c>
      <c r="AD80" s="46" t="e">
        <f t="shared" si="27"/>
        <v>#REF!</v>
      </c>
      <c r="AE80" s="46" t="e">
        <f t="shared" si="25"/>
        <v>#REF!</v>
      </c>
      <c r="AF80" s="46" t="e">
        <f>#REF!-#REF!</f>
        <v>#REF!</v>
      </c>
      <c r="AG80" s="46" t="e">
        <f t="shared" si="28"/>
        <v>#REF!</v>
      </c>
      <c r="AH80" s="33" t="e">
        <f t="shared" si="29"/>
        <v>#REF!</v>
      </c>
    </row>
    <row r="81" spans="2:34" ht="15.75" customHeight="1" x14ac:dyDescent="0.2">
      <c r="B81" s="57">
        <v>69</v>
      </c>
      <c r="C81" s="62" t="str">
        <f>IF(S80="","",C80+S80)</f>
        <v/>
      </c>
      <c r="D81" s="62"/>
      <c r="E81" s="58"/>
      <c r="F81" s="58"/>
      <c r="G81" s="48"/>
      <c r="H81" s="63" t="e">
        <f>IF(G81="買",#REF!,#REF!)</f>
        <v>#REF!</v>
      </c>
      <c r="I81" s="63"/>
      <c r="J81" s="40" t="e">
        <f>IF(G81="買",#REF!-0.02,#REF!+0.02)</f>
        <v>#REF!</v>
      </c>
      <c r="K81" s="40" t="e">
        <f t="shared" si="30"/>
        <v>#REF!</v>
      </c>
      <c r="L81" s="64" t="str">
        <f>IF(F81="","",C81*0.03)</f>
        <v/>
      </c>
      <c r="M81" s="64"/>
      <c r="N81" s="35" t="e">
        <f t="shared" si="6"/>
        <v>#REF!</v>
      </c>
      <c r="O81" s="58"/>
      <c r="P81" s="17"/>
      <c r="Q81" s="31"/>
      <c r="R81" s="59">
        <f t="shared" si="32"/>
        <v>0.02</v>
      </c>
      <c r="S81" s="65" t="str">
        <f t="shared" si="18"/>
        <v/>
      </c>
      <c r="T81" s="65"/>
      <c r="U81" s="66" t="str">
        <f t="shared" si="31"/>
        <v/>
      </c>
      <c r="V81" s="66"/>
      <c r="W81" s="98"/>
      <c r="X81" s="98"/>
      <c r="AD81" s="46" t="e">
        <f t="shared" si="27"/>
        <v>#REF!</v>
      </c>
      <c r="AE81" s="46" t="e">
        <f t="shared" si="25"/>
        <v>#REF!</v>
      </c>
      <c r="AF81" s="46" t="e">
        <f>#REF!-#REF!</f>
        <v>#REF!</v>
      </c>
      <c r="AG81" s="46" t="e">
        <f t="shared" si="28"/>
        <v>#REF!</v>
      </c>
      <c r="AH81" s="33" t="e">
        <f t="shared" si="29"/>
        <v>#REF!</v>
      </c>
    </row>
    <row r="82" spans="2:34" ht="15.75" customHeight="1" x14ac:dyDescent="0.2">
      <c r="B82" s="57">
        <v>70</v>
      </c>
      <c r="C82" s="62" t="str">
        <f>IF(S81="","",C81+S81)</f>
        <v/>
      </c>
      <c r="D82" s="62"/>
      <c r="E82" s="58"/>
      <c r="F82" s="58"/>
      <c r="G82" s="48"/>
      <c r="H82" s="63" t="e">
        <f>IF(G82="買",#REF!,#REF!)</f>
        <v>#REF!</v>
      </c>
      <c r="I82" s="63"/>
      <c r="J82" s="40" t="e">
        <f>IF(G82="買",#REF!-0.02,#REF!+0.02)</f>
        <v>#REF!</v>
      </c>
      <c r="K82" s="40" t="e">
        <f t="shared" si="30"/>
        <v>#REF!</v>
      </c>
      <c r="L82" s="64" t="str">
        <f>IF(F82="","",C82*0.03)</f>
        <v/>
      </c>
      <c r="M82" s="64"/>
      <c r="N82" s="35" t="e">
        <f t="shared" si="6"/>
        <v>#REF!</v>
      </c>
      <c r="O82" s="58"/>
      <c r="P82" s="17"/>
      <c r="Q82" s="31"/>
      <c r="R82" s="59">
        <f t="shared" si="32"/>
        <v>0.02</v>
      </c>
      <c r="S82" s="65" t="str">
        <f t="shared" si="18"/>
        <v/>
      </c>
      <c r="T82" s="65"/>
      <c r="U82" s="66" t="str">
        <f t="shared" si="31"/>
        <v/>
      </c>
      <c r="V82" s="66"/>
      <c r="W82" s="98"/>
      <c r="X82" s="98"/>
      <c r="AD82" s="46" t="e">
        <f t="shared" si="27"/>
        <v>#REF!</v>
      </c>
      <c r="AE82" s="46" t="e">
        <f t="shared" si="25"/>
        <v>#REF!</v>
      </c>
      <c r="AF82" s="46" t="e">
        <f>#REF!-#REF!</f>
        <v>#REF!</v>
      </c>
      <c r="AG82" s="46" t="e">
        <f t="shared" si="28"/>
        <v>#REF!</v>
      </c>
      <c r="AH82" s="33" t="e">
        <f t="shared" si="29"/>
        <v>#REF!</v>
      </c>
    </row>
    <row r="83" spans="2:34" ht="15.75" customHeight="1" x14ac:dyDescent="0.2">
      <c r="B83" s="57">
        <v>71</v>
      </c>
      <c r="C83" s="62" t="str">
        <f>IF(S82="","",C82+S82)</f>
        <v/>
      </c>
      <c r="D83" s="62"/>
      <c r="E83" s="58"/>
      <c r="F83" s="58"/>
      <c r="G83" s="48"/>
      <c r="H83" s="63" t="e">
        <f>IF(G83="買",#REF!,#REF!)</f>
        <v>#REF!</v>
      </c>
      <c r="I83" s="63"/>
      <c r="J83" s="40" t="e">
        <f>IF(G83="買",#REF!-0.02,#REF!+0.02)</f>
        <v>#REF!</v>
      </c>
      <c r="K83" s="40" t="e">
        <f t="shared" si="30"/>
        <v>#REF!</v>
      </c>
      <c r="L83" s="64" t="str">
        <f>IF(F83="","",C83*0.03)</f>
        <v/>
      </c>
      <c r="M83" s="64"/>
      <c r="N83" s="35" t="e">
        <f t="shared" si="6"/>
        <v>#REF!</v>
      </c>
      <c r="O83" s="58"/>
      <c r="P83" s="17"/>
      <c r="Q83" s="31"/>
      <c r="R83" s="59">
        <f t="shared" si="32"/>
        <v>0.02</v>
      </c>
      <c r="S83" s="65" t="str">
        <f t="shared" si="18"/>
        <v/>
      </c>
      <c r="T83" s="65"/>
      <c r="U83" s="66" t="str">
        <f t="shared" si="31"/>
        <v/>
      </c>
      <c r="V83" s="66"/>
      <c r="W83" s="98"/>
      <c r="X83" s="98"/>
      <c r="AD83" s="46" t="e">
        <f t="shared" si="27"/>
        <v>#REF!</v>
      </c>
      <c r="AE83" s="46" t="e">
        <f t="shared" si="25"/>
        <v>#REF!</v>
      </c>
      <c r="AF83" s="46" t="e">
        <f>#REF!-#REF!</f>
        <v>#REF!</v>
      </c>
      <c r="AG83" s="46" t="e">
        <f t="shared" si="28"/>
        <v>#REF!</v>
      </c>
      <c r="AH83" s="33" t="e">
        <f t="shared" si="29"/>
        <v>#REF!</v>
      </c>
    </row>
    <row r="84" spans="2:34" ht="15.75" customHeight="1" x14ac:dyDescent="0.2">
      <c r="B84" s="57">
        <v>72</v>
      </c>
      <c r="C84" s="62" t="str">
        <f>IF(S83="","",C83+S83)</f>
        <v/>
      </c>
      <c r="D84" s="62"/>
      <c r="E84" s="58"/>
      <c r="F84" s="58"/>
      <c r="G84" s="48"/>
      <c r="H84" s="63" t="e">
        <f>IF(G84="買",#REF!,#REF!)</f>
        <v>#REF!</v>
      </c>
      <c r="I84" s="63"/>
      <c r="J84" s="40" t="e">
        <f>IF(G84="買",#REF!-0.02,#REF!+0.02)</f>
        <v>#REF!</v>
      </c>
      <c r="K84" s="40" t="e">
        <f t="shared" si="30"/>
        <v>#REF!</v>
      </c>
      <c r="L84" s="64" t="str">
        <f>IF(F84="","",C84*0.03)</f>
        <v/>
      </c>
      <c r="M84" s="64"/>
      <c r="N84" s="35" t="e">
        <f t="shared" si="6"/>
        <v>#REF!</v>
      </c>
      <c r="O84" s="58"/>
      <c r="P84" s="17"/>
      <c r="Q84" s="31"/>
      <c r="R84" s="59">
        <f t="shared" si="32"/>
        <v>0.02</v>
      </c>
      <c r="S84" s="65" t="str">
        <f t="shared" si="18"/>
        <v/>
      </c>
      <c r="T84" s="65"/>
      <c r="U84" s="66" t="str">
        <f t="shared" si="31"/>
        <v/>
      </c>
      <c r="V84" s="66"/>
      <c r="W84" s="98"/>
      <c r="X84" s="98"/>
      <c r="AD84" s="46" t="e">
        <f t="shared" si="27"/>
        <v>#REF!</v>
      </c>
      <c r="AE84" s="46" t="e">
        <f t="shared" si="25"/>
        <v>#REF!</v>
      </c>
      <c r="AF84" s="46" t="e">
        <f>#REF!-#REF!</f>
        <v>#REF!</v>
      </c>
      <c r="AG84" s="46" t="e">
        <f t="shared" si="28"/>
        <v>#REF!</v>
      </c>
      <c r="AH84" s="33" t="e">
        <f t="shared" si="29"/>
        <v>#REF!</v>
      </c>
    </row>
    <row r="85" spans="2:34" ht="15.75" customHeight="1" x14ac:dyDescent="0.2">
      <c r="B85" s="57">
        <v>73</v>
      </c>
      <c r="C85" s="62" t="str">
        <f>IF(S84="","",C84+S84)</f>
        <v/>
      </c>
      <c r="D85" s="62"/>
      <c r="E85" s="58"/>
      <c r="F85" s="58"/>
      <c r="G85" s="48"/>
      <c r="H85" s="63" t="e">
        <f>IF(G85="買",#REF!,#REF!)</f>
        <v>#REF!</v>
      </c>
      <c r="I85" s="63"/>
      <c r="J85" s="40" t="e">
        <f>IF(G85="買",#REF!-0.02,#REF!+0.02)</f>
        <v>#REF!</v>
      </c>
      <c r="K85" s="40" t="e">
        <f t="shared" si="30"/>
        <v>#REF!</v>
      </c>
      <c r="L85" s="64" t="str">
        <f>IF(F85="","",C85*0.03)</f>
        <v/>
      </c>
      <c r="M85" s="64"/>
      <c r="N85" s="35" t="e">
        <f t="shared" si="6"/>
        <v>#REF!</v>
      </c>
      <c r="O85" s="58"/>
      <c r="P85" s="17"/>
      <c r="Q85" s="31"/>
      <c r="R85" s="59">
        <f t="shared" si="32"/>
        <v>0.02</v>
      </c>
      <c r="S85" s="65" t="str">
        <f t="shared" si="18"/>
        <v/>
      </c>
      <c r="T85" s="65"/>
      <c r="U85" s="66" t="str">
        <f t="shared" si="31"/>
        <v/>
      </c>
      <c r="V85" s="66"/>
      <c r="W85" s="98"/>
      <c r="X85" s="98"/>
      <c r="AD85" s="46" t="e">
        <f t="shared" si="27"/>
        <v>#REF!</v>
      </c>
      <c r="AE85" s="46" t="e">
        <f t="shared" si="25"/>
        <v>#REF!</v>
      </c>
      <c r="AF85" s="46" t="e">
        <f>#REF!-#REF!</f>
        <v>#REF!</v>
      </c>
      <c r="AG85" s="46" t="e">
        <f t="shared" si="28"/>
        <v>#REF!</v>
      </c>
      <c r="AH85" s="33" t="e">
        <f t="shared" si="29"/>
        <v>#REF!</v>
      </c>
    </row>
    <row r="86" spans="2:34" ht="15.75" customHeight="1" x14ac:dyDescent="0.2">
      <c r="B86" s="57">
        <v>74</v>
      </c>
      <c r="C86" s="62" t="str">
        <f>IF(S85="","",C85+S85)</f>
        <v/>
      </c>
      <c r="D86" s="62"/>
      <c r="E86" s="58"/>
      <c r="F86" s="58"/>
      <c r="G86" s="48"/>
      <c r="H86" s="63" t="e">
        <f>IF(G86="買",#REF!,#REF!)</f>
        <v>#REF!</v>
      </c>
      <c r="I86" s="63"/>
      <c r="J86" s="40" t="e">
        <f>IF(G86="買",#REF!-0.02,#REF!+0.02)</f>
        <v>#REF!</v>
      </c>
      <c r="K86" s="40" t="e">
        <f t="shared" si="30"/>
        <v>#REF!</v>
      </c>
      <c r="L86" s="64" t="str">
        <f>IF(F86="","",C86*0.03)</f>
        <v/>
      </c>
      <c r="M86" s="64"/>
      <c r="N86" s="35" t="e">
        <f t="shared" si="6"/>
        <v>#REF!</v>
      </c>
      <c r="O86" s="58"/>
      <c r="P86" s="17"/>
      <c r="Q86" s="31"/>
      <c r="R86" s="59">
        <f t="shared" si="32"/>
        <v>0.02</v>
      </c>
      <c r="S86" s="65" t="str">
        <f t="shared" si="18"/>
        <v/>
      </c>
      <c r="T86" s="65"/>
      <c r="U86" s="66" t="str">
        <f t="shared" si="31"/>
        <v/>
      </c>
      <c r="V86" s="66"/>
      <c r="W86" s="98"/>
      <c r="X86" s="98"/>
      <c r="AD86" s="46" t="e">
        <f t="shared" si="27"/>
        <v>#REF!</v>
      </c>
      <c r="AE86" s="46" t="e">
        <f t="shared" si="25"/>
        <v>#REF!</v>
      </c>
      <c r="AF86" s="46" t="e">
        <f>#REF!-#REF!</f>
        <v>#REF!</v>
      </c>
      <c r="AG86" s="46" t="e">
        <f t="shared" si="28"/>
        <v>#REF!</v>
      </c>
      <c r="AH86" s="33" t="e">
        <f t="shared" si="29"/>
        <v>#REF!</v>
      </c>
    </row>
    <row r="87" spans="2:34" ht="15.75" customHeight="1" x14ac:dyDescent="0.2">
      <c r="B87" s="57">
        <v>75</v>
      </c>
      <c r="C87" s="62" t="str">
        <f>IF(S86="","",C86+S86)</f>
        <v/>
      </c>
      <c r="D87" s="62"/>
      <c r="E87" s="58"/>
      <c r="F87" s="58"/>
      <c r="G87" s="48"/>
      <c r="H87" s="63" t="e">
        <f>IF(G87="買",#REF!,#REF!)</f>
        <v>#REF!</v>
      </c>
      <c r="I87" s="63"/>
      <c r="J87" s="40" t="e">
        <f>IF(G87="買",#REF!-0.02,#REF!+0.02)</f>
        <v>#REF!</v>
      </c>
      <c r="K87" s="40" t="e">
        <f t="shared" si="30"/>
        <v>#REF!</v>
      </c>
      <c r="L87" s="64" t="str">
        <f>IF(F87="","",C87*0.03)</f>
        <v/>
      </c>
      <c r="M87" s="64"/>
      <c r="N87" s="35" t="e">
        <f t="shared" si="6"/>
        <v>#REF!</v>
      </c>
      <c r="O87" s="58"/>
      <c r="P87" s="17"/>
      <c r="Q87" s="31"/>
      <c r="R87" s="59">
        <f t="shared" si="32"/>
        <v>0.02</v>
      </c>
      <c r="S87" s="65" t="str">
        <f t="shared" si="18"/>
        <v/>
      </c>
      <c r="T87" s="65"/>
      <c r="U87" s="66" t="str">
        <f t="shared" si="31"/>
        <v/>
      </c>
      <c r="V87" s="66"/>
      <c r="W87" s="98"/>
      <c r="X87" s="98"/>
      <c r="AD87" s="46" t="e">
        <f t="shared" si="27"/>
        <v>#REF!</v>
      </c>
      <c r="AE87" s="46" t="e">
        <f t="shared" si="25"/>
        <v>#REF!</v>
      </c>
      <c r="AF87" s="46" t="e">
        <f>#REF!-#REF!</f>
        <v>#REF!</v>
      </c>
      <c r="AG87" s="46" t="e">
        <f t="shared" si="28"/>
        <v>#REF!</v>
      </c>
      <c r="AH87" s="33" t="e">
        <f t="shared" si="29"/>
        <v>#REF!</v>
      </c>
    </row>
    <row r="88" spans="2:34" ht="15.75" customHeight="1" x14ac:dyDescent="0.2">
      <c r="B88" s="57">
        <v>76</v>
      </c>
      <c r="C88" s="62" t="str">
        <f>IF(S87="","",C87+S87)</f>
        <v/>
      </c>
      <c r="D88" s="62"/>
      <c r="E88" s="58"/>
      <c r="F88" s="58"/>
      <c r="G88" s="48"/>
      <c r="H88" s="63" t="e">
        <f>IF(G88="買",#REF!,#REF!)</f>
        <v>#REF!</v>
      </c>
      <c r="I88" s="63"/>
      <c r="J88" s="40" t="e">
        <f>IF(G88="買",#REF!-0.02,#REF!+0.02)</f>
        <v>#REF!</v>
      </c>
      <c r="K88" s="40" t="e">
        <f t="shared" si="30"/>
        <v>#REF!</v>
      </c>
      <c r="L88" s="64" t="str">
        <f>IF(F88="","",C88*0.03)</f>
        <v/>
      </c>
      <c r="M88" s="64"/>
      <c r="N88" s="35" t="e">
        <f t="shared" si="6"/>
        <v>#REF!</v>
      </c>
      <c r="O88" s="58"/>
      <c r="P88" s="17"/>
      <c r="Q88" s="31"/>
      <c r="R88" s="59">
        <f t="shared" si="32"/>
        <v>0.02</v>
      </c>
      <c r="S88" s="65" t="str">
        <f t="shared" si="18"/>
        <v/>
      </c>
      <c r="T88" s="65"/>
      <c r="U88" s="66" t="str">
        <f t="shared" si="31"/>
        <v/>
      </c>
      <c r="V88" s="66"/>
      <c r="W88" s="98"/>
      <c r="X88" s="98"/>
      <c r="AD88" s="46" t="e">
        <f t="shared" si="27"/>
        <v>#REF!</v>
      </c>
      <c r="AE88" s="46" t="e">
        <f t="shared" si="25"/>
        <v>#REF!</v>
      </c>
      <c r="AF88" s="46" t="e">
        <f>#REF!-#REF!</f>
        <v>#REF!</v>
      </c>
      <c r="AG88" s="46" t="e">
        <f t="shared" si="28"/>
        <v>#REF!</v>
      </c>
      <c r="AH88" s="33" t="e">
        <f t="shared" si="29"/>
        <v>#REF!</v>
      </c>
    </row>
    <row r="89" spans="2:34" ht="15.75" customHeight="1" x14ac:dyDescent="0.2">
      <c r="B89" s="57">
        <v>77</v>
      </c>
      <c r="C89" s="62" t="str">
        <f>IF(S88="","",C88+S88)</f>
        <v/>
      </c>
      <c r="D89" s="62"/>
      <c r="E89" s="58"/>
      <c r="F89" s="58"/>
      <c r="G89" s="48"/>
      <c r="H89" s="63" t="e">
        <f>IF(G89="買",#REF!,#REF!)</f>
        <v>#REF!</v>
      </c>
      <c r="I89" s="63"/>
      <c r="J89" s="40" t="e">
        <f>IF(G89="買",#REF!-0.02,#REF!+0.02)</f>
        <v>#REF!</v>
      </c>
      <c r="K89" s="40" t="e">
        <f t="shared" si="30"/>
        <v>#REF!</v>
      </c>
      <c r="L89" s="64" t="str">
        <f>IF(F89="","",C89*0.03)</f>
        <v/>
      </c>
      <c r="M89" s="64"/>
      <c r="N89" s="35" t="e">
        <f t="shared" si="6"/>
        <v>#REF!</v>
      </c>
      <c r="O89" s="58"/>
      <c r="P89" s="17"/>
      <c r="Q89" s="31"/>
      <c r="R89" s="59">
        <f t="shared" si="32"/>
        <v>0.02</v>
      </c>
      <c r="S89" s="65" t="str">
        <f t="shared" si="18"/>
        <v/>
      </c>
      <c r="T89" s="65"/>
      <c r="U89" s="66" t="str">
        <f t="shared" si="31"/>
        <v/>
      </c>
      <c r="V89" s="66"/>
      <c r="W89" s="98"/>
      <c r="X89" s="98"/>
      <c r="AB89" s="21"/>
      <c r="AD89" s="46" t="e">
        <f t="shared" si="27"/>
        <v>#REF!</v>
      </c>
      <c r="AE89" s="46" t="e">
        <f t="shared" si="25"/>
        <v>#REF!</v>
      </c>
      <c r="AF89" s="46" t="e">
        <f>#REF!-#REF!</f>
        <v>#REF!</v>
      </c>
      <c r="AG89" s="46" t="e">
        <f t="shared" si="28"/>
        <v>#REF!</v>
      </c>
      <c r="AH89" s="33" t="e">
        <f t="shared" si="29"/>
        <v>#REF!</v>
      </c>
    </row>
    <row r="90" spans="2:34" ht="15.75" customHeight="1" x14ac:dyDescent="0.2">
      <c r="B90" s="57">
        <v>78</v>
      </c>
      <c r="C90" s="62" t="str">
        <f>IF(S89="","",C89+S89)</f>
        <v/>
      </c>
      <c r="D90" s="62"/>
      <c r="E90" s="58"/>
      <c r="F90" s="58"/>
      <c r="G90" s="48"/>
      <c r="H90" s="63" t="e">
        <f>IF(G90="買",#REF!,#REF!)</f>
        <v>#REF!</v>
      </c>
      <c r="I90" s="63"/>
      <c r="J90" s="40" t="e">
        <f>IF(G90="買",#REF!-0.02,#REF!+0.02)</f>
        <v>#REF!</v>
      </c>
      <c r="K90" s="40" t="e">
        <f t="shared" si="30"/>
        <v>#REF!</v>
      </c>
      <c r="L90" s="64" t="str">
        <f>IF(F90="","",C90*0.03)</f>
        <v/>
      </c>
      <c r="M90" s="64"/>
      <c r="N90" s="35" t="e">
        <f t="shared" si="6"/>
        <v>#REF!</v>
      </c>
      <c r="O90" s="58"/>
      <c r="P90" s="17"/>
      <c r="Q90" s="31"/>
      <c r="R90" s="59">
        <f t="shared" si="32"/>
        <v>0.02</v>
      </c>
      <c r="S90" s="65" t="str">
        <f t="shared" si="18"/>
        <v/>
      </c>
      <c r="T90" s="65"/>
      <c r="U90" s="66" t="str">
        <f t="shared" si="31"/>
        <v/>
      </c>
      <c r="V90" s="66"/>
      <c r="W90" s="98"/>
      <c r="X90" s="98"/>
      <c r="AD90" s="46" t="e">
        <f t="shared" si="27"/>
        <v>#REF!</v>
      </c>
      <c r="AE90" s="46" t="e">
        <f t="shared" si="25"/>
        <v>#REF!</v>
      </c>
      <c r="AF90" s="46" t="e">
        <f>#REF!-#REF!</f>
        <v>#REF!</v>
      </c>
      <c r="AG90" s="46" t="e">
        <f t="shared" si="28"/>
        <v>#REF!</v>
      </c>
      <c r="AH90" s="33" t="e">
        <f t="shared" si="29"/>
        <v>#REF!</v>
      </c>
    </row>
    <row r="91" spans="2:34" ht="15.75" customHeight="1" x14ac:dyDescent="0.2">
      <c r="B91" s="57">
        <v>79</v>
      </c>
      <c r="C91" s="62" t="str">
        <f>IF(S90="","",C90+S90)</f>
        <v/>
      </c>
      <c r="D91" s="62"/>
      <c r="E91" s="58"/>
      <c r="F91" s="58"/>
      <c r="G91" s="48"/>
      <c r="H91" s="63" t="e">
        <f>IF(G91="買",#REF!,#REF!)</f>
        <v>#REF!</v>
      </c>
      <c r="I91" s="63"/>
      <c r="J91" s="40" t="e">
        <f>IF(G91="買",#REF!-0.02,#REF!+0.02)</f>
        <v>#REF!</v>
      </c>
      <c r="K91" s="40" t="e">
        <f t="shared" si="30"/>
        <v>#REF!</v>
      </c>
      <c r="L91" s="64" t="str">
        <f>IF(F91="","",C91*0.03)</f>
        <v/>
      </c>
      <c r="M91" s="64"/>
      <c r="N91" s="35" t="e">
        <f t="shared" si="6"/>
        <v>#REF!</v>
      </c>
      <c r="O91" s="58"/>
      <c r="P91" s="17"/>
      <c r="Q91" s="31"/>
      <c r="R91" s="59">
        <f t="shared" si="32"/>
        <v>0.02</v>
      </c>
      <c r="S91" s="65" t="str">
        <f t="shared" si="18"/>
        <v/>
      </c>
      <c r="T91" s="65"/>
      <c r="U91" s="66" t="str">
        <f t="shared" si="31"/>
        <v/>
      </c>
      <c r="V91" s="66"/>
      <c r="W91" s="98"/>
      <c r="X91" s="98"/>
      <c r="AD91" s="46" t="e">
        <f t="shared" si="27"/>
        <v>#REF!</v>
      </c>
      <c r="AE91" s="46" t="e">
        <f t="shared" si="25"/>
        <v>#REF!</v>
      </c>
      <c r="AF91" s="46" t="e">
        <f>#REF!-#REF!</f>
        <v>#REF!</v>
      </c>
      <c r="AG91" s="46" t="e">
        <f t="shared" si="28"/>
        <v>#REF!</v>
      </c>
      <c r="AH91" s="33" t="e">
        <f t="shared" si="29"/>
        <v>#REF!</v>
      </c>
    </row>
    <row r="92" spans="2:34" ht="15.75" customHeight="1" x14ac:dyDescent="0.2">
      <c r="B92" s="57">
        <v>80</v>
      </c>
      <c r="C92" s="62" t="str">
        <f>IF(S91="","",C91+S91)</f>
        <v/>
      </c>
      <c r="D92" s="62"/>
      <c r="E92" s="58"/>
      <c r="F92" s="58"/>
      <c r="G92" s="48"/>
      <c r="H92" s="63" t="e">
        <f>IF(G92="買",#REF!,#REF!)</f>
        <v>#REF!</v>
      </c>
      <c r="I92" s="63"/>
      <c r="J92" s="40" t="e">
        <f>IF(G92="買",#REF!-0.02,#REF!+0.02)</f>
        <v>#REF!</v>
      </c>
      <c r="K92" s="40" t="e">
        <f t="shared" si="30"/>
        <v>#REF!</v>
      </c>
      <c r="L92" s="64" t="str">
        <f>IF(F92="","",C92*0.03)</f>
        <v/>
      </c>
      <c r="M92" s="64"/>
      <c r="N92" s="35" t="e">
        <f t="shared" si="6"/>
        <v>#REF!</v>
      </c>
      <c r="O92" s="58"/>
      <c r="P92" s="17"/>
      <c r="Q92" s="31"/>
      <c r="R92" s="59">
        <f t="shared" si="32"/>
        <v>0.02</v>
      </c>
      <c r="S92" s="65" t="str">
        <f t="shared" si="18"/>
        <v/>
      </c>
      <c r="T92" s="65"/>
      <c r="U92" s="66" t="str">
        <f t="shared" si="31"/>
        <v/>
      </c>
      <c r="V92" s="66"/>
      <c r="W92" s="98"/>
      <c r="X92" s="98"/>
      <c r="AD92" s="46" t="e">
        <f t="shared" si="27"/>
        <v>#REF!</v>
      </c>
      <c r="AE92" s="46" t="e">
        <f t="shared" ref="AE92:AE108" si="33">IF(S92&gt;=0,AD92/AF92,"-")</f>
        <v>#REF!</v>
      </c>
      <c r="AF92" s="46" t="e">
        <f>#REF!-#REF!</f>
        <v>#REF!</v>
      </c>
      <c r="AG92" s="46" t="e">
        <f t="shared" si="28"/>
        <v>#REF!</v>
      </c>
      <c r="AH92" s="33" t="e">
        <f t="shared" si="29"/>
        <v>#REF!</v>
      </c>
    </row>
    <row r="93" spans="2:34" ht="15.75" customHeight="1" x14ac:dyDescent="0.2">
      <c r="B93" s="57">
        <v>81</v>
      </c>
      <c r="C93" s="62" t="str">
        <f>IF(S92="","",C92+S92)</f>
        <v/>
      </c>
      <c r="D93" s="62"/>
      <c r="E93" s="58"/>
      <c r="F93" s="58"/>
      <c r="G93" s="48"/>
      <c r="H93" s="63" t="e">
        <f>IF(G93="買",#REF!,#REF!)</f>
        <v>#REF!</v>
      </c>
      <c r="I93" s="63"/>
      <c r="J93" s="40" t="e">
        <f>IF(G93="買",#REF!-0.02,#REF!+0.02)</f>
        <v>#REF!</v>
      </c>
      <c r="K93" s="40" t="e">
        <f t="shared" si="30"/>
        <v>#REF!</v>
      </c>
      <c r="L93" s="64" t="str">
        <f>IF(F93="","",C93*0.03)</f>
        <v/>
      </c>
      <c r="M93" s="64"/>
      <c r="N93" s="35" t="e">
        <f t="shared" si="6"/>
        <v>#REF!</v>
      </c>
      <c r="O93" s="58"/>
      <c r="P93" s="17"/>
      <c r="Q93" s="31"/>
      <c r="R93" s="55">
        <f t="shared" ref="R76:R101" si="34">IF(G93="買",Q93-0.02,Q93+0.02)</f>
        <v>0.02</v>
      </c>
      <c r="S93" s="65" t="str">
        <f t="shared" si="18"/>
        <v/>
      </c>
      <c r="T93" s="65"/>
      <c r="U93" s="66" t="str">
        <f t="shared" si="31"/>
        <v/>
      </c>
      <c r="V93" s="66"/>
      <c r="W93" s="98"/>
      <c r="X93" s="98"/>
      <c r="AD93" s="46" t="e">
        <f t="shared" si="27"/>
        <v>#REF!</v>
      </c>
      <c r="AE93" s="46" t="e">
        <f t="shared" si="33"/>
        <v>#REF!</v>
      </c>
      <c r="AF93" s="46" t="e">
        <f>#REF!-#REF!</f>
        <v>#REF!</v>
      </c>
      <c r="AG93" s="46" t="e">
        <f t="shared" si="28"/>
        <v>#REF!</v>
      </c>
      <c r="AH93" s="33" t="e">
        <f t="shared" si="29"/>
        <v>#REF!</v>
      </c>
    </row>
    <row r="94" spans="2:34" ht="15.75" customHeight="1" x14ac:dyDescent="0.2">
      <c r="B94" s="57">
        <v>82</v>
      </c>
      <c r="C94" s="62" t="str">
        <f>IF(S93="","",C93+S93)</f>
        <v/>
      </c>
      <c r="D94" s="62"/>
      <c r="E94" s="58"/>
      <c r="F94" s="58"/>
      <c r="G94" s="48"/>
      <c r="H94" s="63" t="e">
        <f>IF(G94="買",#REF!,#REF!)</f>
        <v>#REF!</v>
      </c>
      <c r="I94" s="63"/>
      <c r="J94" s="40" t="e">
        <f>IF(G94="買",#REF!-0.02,#REF!+0.02)</f>
        <v>#REF!</v>
      </c>
      <c r="K94" s="40" t="e">
        <f t="shared" si="30"/>
        <v>#REF!</v>
      </c>
      <c r="L94" s="64" t="str">
        <f>IF(F94="","",C94*0.03)</f>
        <v/>
      </c>
      <c r="M94" s="64"/>
      <c r="N94" s="35" t="e">
        <f t="shared" si="6"/>
        <v>#REF!</v>
      </c>
      <c r="O94" s="58"/>
      <c r="P94" s="17"/>
      <c r="Q94" s="31"/>
      <c r="R94" s="55">
        <f t="shared" si="34"/>
        <v>0.02</v>
      </c>
      <c r="S94" s="65" t="str">
        <f t="shared" si="18"/>
        <v/>
      </c>
      <c r="T94" s="65"/>
      <c r="U94" s="66" t="str">
        <f t="shared" si="31"/>
        <v/>
      </c>
      <c r="V94" s="66"/>
      <c r="W94" s="98"/>
      <c r="X94" s="98"/>
      <c r="AD94" s="46" t="e">
        <f t="shared" si="27"/>
        <v>#REF!</v>
      </c>
      <c r="AE94" s="46" t="e">
        <f t="shared" si="33"/>
        <v>#REF!</v>
      </c>
      <c r="AF94" s="46" t="e">
        <f>#REF!-#REF!</f>
        <v>#REF!</v>
      </c>
      <c r="AG94" s="46" t="e">
        <f t="shared" si="28"/>
        <v>#REF!</v>
      </c>
      <c r="AH94" s="33" t="e">
        <f t="shared" si="29"/>
        <v>#REF!</v>
      </c>
    </row>
    <row r="95" spans="2:34" ht="15.75" customHeight="1" x14ac:dyDescent="0.2">
      <c r="B95" s="57">
        <v>83</v>
      </c>
      <c r="C95" s="62" t="str">
        <f>IF(S94="","",C94+S94)</f>
        <v/>
      </c>
      <c r="D95" s="62"/>
      <c r="E95" s="58"/>
      <c r="F95" s="58"/>
      <c r="G95" s="48"/>
      <c r="H95" s="63" t="e">
        <f>IF(G95="買",#REF!,#REF!)</f>
        <v>#REF!</v>
      </c>
      <c r="I95" s="63"/>
      <c r="J95" s="40" t="e">
        <f>IF(G95="買",#REF!-0.02,#REF!+0.02)</f>
        <v>#REF!</v>
      </c>
      <c r="K95" s="40" t="e">
        <f t="shared" si="30"/>
        <v>#REF!</v>
      </c>
      <c r="L95" s="64" t="str">
        <f>IF(F95="","",C95*0.03)</f>
        <v/>
      </c>
      <c r="M95" s="64"/>
      <c r="N95" s="35" t="e">
        <f t="shared" si="6"/>
        <v>#REF!</v>
      </c>
      <c r="O95" s="58"/>
      <c r="P95" s="17"/>
      <c r="Q95" s="31"/>
      <c r="R95" s="55">
        <f t="shared" si="34"/>
        <v>0.02</v>
      </c>
      <c r="S95" s="65" t="str">
        <f t="shared" si="18"/>
        <v/>
      </c>
      <c r="T95" s="65"/>
      <c r="U95" s="66" t="str">
        <f t="shared" si="31"/>
        <v/>
      </c>
      <c r="V95" s="66"/>
      <c r="W95" s="98"/>
      <c r="X95" s="98"/>
      <c r="AD95" s="46" t="e">
        <f t="shared" si="27"/>
        <v>#REF!</v>
      </c>
      <c r="AE95" s="46" t="e">
        <f t="shared" si="33"/>
        <v>#REF!</v>
      </c>
      <c r="AF95" s="46" t="e">
        <f>#REF!-#REF!</f>
        <v>#REF!</v>
      </c>
      <c r="AG95" s="46" t="e">
        <f t="shared" si="28"/>
        <v>#REF!</v>
      </c>
      <c r="AH95" s="33" t="e">
        <f t="shared" si="29"/>
        <v>#REF!</v>
      </c>
    </row>
    <row r="96" spans="2:34" ht="15.75" customHeight="1" x14ac:dyDescent="0.2">
      <c r="B96" s="57">
        <v>84</v>
      </c>
      <c r="C96" s="62" t="str">
        <f>IF(S95="","",C95+S95)</f>
        <v/>
      </c>
      <c r="D96" s="62"/>
      <c r="E96" s="58"/>
      <c r="F96" s="58"/>
      <c r="G96" s="48"/>
      <c r="H96" s="63" t="e">
        <f>IF(G96="買",#REF!,#REF!)</f>
        <v>#REF!</v>
      </c>
      <c r="I96" s="63"/>
      <c r="J96" s="40" t="e">
        <f>IF(G96="買",#REF!-0.02,#REF!+0.02)</f>
        <v>#REF!</v>
      </c>
      <c r="K96" s="40" t="e">
        <f t="shared" si="30"/>
        <v>#REF!</v>
      </c>
      <c r="L96" s="64" t="str">
        <f>IF(F96="","",C96*0.03)</f>
        <v/>
      </c>
      <c r="M96" s="64"/>
      <c r="N96" s="35" t="e">
        <f t="shared" si="6"/>
        <v>#REF!</v>
      </c>
      <c r="O96" s="58"/>
      <c r="P96" s="17"/>
      <c r="Q96" s="31"/>
      <c r="R96" s="55">
        <f t="shared" si="34"/>
        <v>0.02</v>
      </c>
      <c r="S96" s="65" t="str">
        <f t="shared" si="18"/>
        <v/>
      </c>
      <c r="T96" s="65"/>
      <c r="U96" s="66" t="str">
        <f t="shared" si="31"/>
        <v/>
      </c>
      <c r="V96" s="66"/>
      <c r="W96" s="98"/>
      <c r="X96" s="98"/>
      <c r="AD96" s="46" t="e">
        <f t="shared" si="27"/>
        <v>#REF!</v>
      </c>
      <c r="AE96" s="46" t="e">
        <f t="shared" si="33"/>
        <v>#REF!</v>
      </c>
      <c r="AF96" s="46" t="e">
        <f>#REF!-#REF!</f>
        <v>#REF!</v>
      </c>
      <c r="AG96" s="46" t="e">
        <f t="shared" si="28"/>
        <v>#REF!</v>
      </c>
      <c r="AH96" s="33" t="e">
        <f t="shared" si="29"/>
        <v>#REF!</v>
      </c>
    </row>
    <row r="97" spans="2:34" ht="15.75" customHeight="1" x14ac:dyDescent="0.2">
      <c r="B97" s="57">
        <v>85</v>
      </c>
      <c r="C97" s="62" t="str">
        <f>IF(S96="","",C96+S96)</f>
        <v/>
      </c>
      <c r="D97" s="62"/>
      <c r="E97" s="58"/>
      <c r="F97" s="58"/>
      <c r="G97" s="48"/>
      <c r="H97" s="63" t="e">
        <f>IF(G97="買",#REF!,#REF!)</f>
        <v>#REF!</v>
      </c>
      <c r="I97" s="63"/>
      <c r="J97" s="40" t="e">
        <f>IF(G97="買",#REF!-0.02,#REF!+0.02)</f>
        <v>#REF!</v>
      </c>
      <c r="K97" s="40" t="e">
        <f t="shared" si="30"/>
        <v>#REF!</v>
      </c>
      <c r="L97" s="64" t="str">
        <f>IF(F97="","",C97*0.03)</f>
        <v/>
      </c>
      <c r="M97" s="64"/>
      <c r="N97" s="35" t="e">
        <f t="shared" si="6"/>
        <v>#REF!</v>
      </c>
      <c r="O97" s="58"/>
      <c r="P97" s="17"/>
      <c r="Q97" s="31"/>
      <c r="R97" s="55">
        <f t="shared" si="34"/>
        <v>0.02</v>
      </c>
      <c r="S97" s="65" t="str">
        <f t="shared" si="18"/>
        <v/>
      </c>
      <c r="T97" s="65"/>
      <c r="U97" s="66" t="str">
        <f t="shared" si="31"/>
        <v/>
      </c>
      <c r="V97" s="66"/>
      <c r="W97" s="98"/>
      <c r="X97" s="98"/>
      <c r="AD97" s="46" t="e">
        <f t="shared" si="27"/>
        <v>#REF!</v>
      </c>
      <c r="AE97" s="46" t="e">
        <f t="shared" si="33"/>
        <v>#REF!</v>
      </c>
      <c r="AF97" s="46" t="e">
        <f>#REF!-#REF!</f>
        <v>#REF!</v>
      </c>
      <c r="AG97" s="46" t="e">
        <f t="shared" si="28"/>
        <v>#REF!</v>
      </c>
      <c r="AH97" s="33" t="e">
        <f t="shared" si="29"/>
        <v>#REF!</v>
      </c>
    </row>
    <row r="98" spans="2:34" ht="15.75" customHeight="1" x14ac:dyDescent="0.2">
      <c r="B98" s="57">
        <v>86</v>
      </c>
      <c r="C98" s="62" t="str">
        <f>IF(S97="","",C97+S97)</f>
        <v/>
      </c>
      <c r="D98" s="62"/>
      <c r="E98" s="58"/>
      <c r="F98" s="58"/>
      <c r="G98" s="48"/>
      <c r="H98" s="63" t="e">
        <f>IF(G98="買",#REF!,#REF!)</f>
        <v>#REF!</v>
      </c>
      <c r="I98" s="63"/>
      <c r="J98" s="40" t="e">
        <f>IF(G98="買",#REF!-0.02,#REF!+0.02)</f>
        <v>#REF!</v>
      </c>
      <c r="K98" s="40" t="e">
        <f t="shared" si="30"/>
        <v>#REF!</v>
      </c>
      <c r="L98" s="64" t="str">
        <f>IF(F98="","",C98*0.03)</f>
        <v/>
      </c>
      <c r="M98" s="64"/>
      <c r="N98" s="35" t="e">
        <f t="shared" si="6"/>
        <v>#REF!</v>
      </c>
      <c r="O98" s="58"/>
      <c r="P98" s="17"/>
      <c r="Q98" s="31"/>
      <c r="R98" s="55">
        <f t="shared" si="34"/>
        <v>0.02</v>
      </c>
      <c r="S98" s="65" t="str">
        <f t="shared" si="18"/>
        <v/>
      </c>
      <c r="T98" s="65"/>
      <c r="U98" s="66" t="str">
        <f t="shared" si="31"/>
        <v/>
      </c>
      <c r="V98" s="66"/>
      <c r="W98" s="98"/>
      <c r="X98" s="98"/>
      <c r="AD98" s="46" t="e">
        <f t="shared" si="27"/>
        <v>#REF!</v>
      </c>
      <c r="AE98" s="46" t="e">
        <f t="shared" si="33"/>
        <v>#REF!</v>
      </c>
      <c r="AF98" s="46" t="e">
        <f>#REF!-#REF!</f>
        <v>#REF!</v>
      </c>
      <c r="AG98" s="46" t="e">
        <f t="shared" si="28"/>
        <v>#REF!</v>
      </c>
      <c r="AH98" s="33" t="e">
        <f t="shared" si="29"/>
        <v>#REF!</v>
      </c>
    </row>
    <row r="99" spans="2:34" ht="15.75" customHeight="1" x14ac:dyDescent="0.2">
      <c r="B99" s="57">
        <v>87</v>
      </c>
      <c r="C99" s="62" t="str">
        <f>IF(S98="","",C98+S98)</f>
        <v/>
      </c>
      <c r="D99" s="62"/>
      <c r="E99" s="58"/>
      <c r="F99" s="58"/>
      <c r="G99" s="48"/>
      <c r="H99" s="63" t="e">
        <f>IF(G99="買",#REF!,#REF!)</f>
        <v>#REF!</v>
      </c>
      <c r="I99" s="63"/>
      <c r="J99" s="40" t="e">
        <f>IF(G99="買",#REF!-0.02,#REF!+0.02)</f>
        <v>#REF!</v>
      </c>
      <c r="K99" s="40" t="e">
        <f t="shared" si="30"/>
        <v>#REF!</v>
      </c>
      <c r="L99" s="64" t="str">
        <f>IF(F99="","",C99*0.03)</f>
        <v/>
      </c>
      <c r="M99" s="64"/>
      <c r="N99" s="35" t="e">
        <f t="shared" si="6"/>
        <v>#REF!</v>
      </c>
      <c r="O99" s="58"/>
      <c r="P99" s="17"/>
      <c r="Q99" s="31"/>
      <c r="R99" s="55">
        <f t="shared" si="34"/>
        <v>0.02</v>
      </c>
      <c r="S99" s="65" t="str">
        <f t="shared" si="18"/>
        <v/>
      </c>
      <c r="T99" s="65"/>
      <c r="U99" s="66" t="str">
        <f t="shared" si="31"/>
        <v/>
      </c>
      <c r="V99" s="66"/>
      <c r="W99" s="98"/>
      <c r="X99" s="98"/>
      <c r="AD99" s="46" t="e">
        <f t="shared" si="27"/>
        <v>#REF!</v>
      </c>
      <c r="AE99" s="46" t="e">
        <f t="shared" si="33"/>
        <v>#REF!</v>
      </c>
      <c r="AF99" s="46" t="e">
        <f>#REF!-#REF!</f>
        <v>#REF!</v>
      </c>
      <c r="AG99" s="46" t="e">
        <f t="shared" si="28"/>
        <v>#REF!</v>
      </c>
      <c r="AH99" s="33" t="e">
        <f t="shared" si="29"/>
        <v>#REF!</v>
      </c>
    </row>
    <row r="100" spans="2:34" ht="15.75" customHeight="1" x14ac:dyDescent="0.2">
      <c r="B100" s="57">
        <v>88</v>
      </c>
      <c r="C100" s="62" t="str">
        <f>IF(S99="","",C99+S99)</f>
        <v/>
      </c>
      <c r="D100" s="62"/>
      <c r="E100" s="58"/>
      <c r="F100" s="58"/>
      <c r="G100" s="48"/>
      <c r="H100" s="63" t="e">
        <f>IF(G100="買",#REF!,#REF!)</f>
        <v>#REF!</v>
      </c>
      <c r="I100" s="63"/>
      <c r="J100" s="40" t="e">
        <f>IF(G100="買",#REF!-0.02,#REF!+0.02)</f>
        <v>#REF!</v>
      </c>
      <c r="K100" s="40" t="e">
        <f t="shared" si="30"/>
        <v>#REF!</v>
      </c>
      <c r="L100" s="64" t="str">
        <f>IF(F100="","",C100*0.03)</f>
        <v/>
      </c>
      <c r="M100" s="64"/>
      <c r="N100" s="35" t="e">
        <f t="shared" si="6"/>
        <v>#REF!</v>
      </c>
      <c r="O100" s="58"/>
      <c r="P100" s="17"/>
      <c r="Q100" s="31"/>
      <c r="R100" s="55">
        <f t="shared" si="34"/>
        <v>0.02</v>
      </c>
      <c r="S100" s="65" t="str">
        <f t="shared" si="18"/>
        <v/>
      </c>
      <c r="T100" s="65"/>
      <c r="U100" s="66" t="str">
        <f t="shared" si="31"/>
        <v/>
      </c>
      <c r="V100" s="66"/>
      <c r="W100" s="98"/>
      <c r="X100" s="98"/>
      <c r="AD100" s="46" t="e">
        <f t="shared" si="27"/>
        <v>#REF!</v>
      </c>
      <c r="AE100" s="46" t="e">
        <f t="shared" si="33"/>
        <v>#REF!</v>
      </c>
      <c r="AF100" s="46" t="e">
        <f>#REF!-#REF!</f>
        <v>#REF!</v>
      </c>
      <c r="AG100" s="46" t="e">
        <f t="shared" si="28"/>
        <v>#REF!</v>
      </c>
      <c r="AH100" s="33" t="e">
        <f t="shared" si="29"/>
        <v>#REF!</v>
      </c>
    </row>
    <row r="101" spans="2:34" ht="15.75" customHeight="1" x14ac:dyDescent="0.2">
      <c r="B101" s="48">
        <v>92</v>
      </c>
      <c r="C101" s="62" t="str">
        <f>IF(S100="","",C100+S100)</f>
        <v/>
      </c>
      <c r="D101" s="62"/>
      <c r="E101" s="58"/>
      <c r="F101" s="58"/>
      <c r="G101" s="48"/>
      <c r="H101" s="63" t="e">
        <f>IF(G101="買",#REF!,#REF!)</f>
        <v>#REF!</v>
      </c>
      <c r="I101" s="63"/>
      <c r="J101" s="40" t="e">
        <f>IF(G101="買",#REF!-0.02,#REF!+0.02)</f>
        <v>#REF!</v>
      </c>
      <c r="K101" s="40" t="e">
        <f t="shared" si="30"/>
        <v>#REF!</v>
      </c>
      <c r="L101" s="64" t="str">
        <f>IF(F101="","",C101*0.03)</f>
        <v/>
      </c>
      <c r="M101" s="64"/>
      <c r="N101" s="35" t="e">
        <f t="shared" si="6"/>
        <v>#REF!</v>
      </c>
      <c r="O101" s="58"/>
      <c r="P101" s="17"/>
      <c r="Q101" s="31"/>
      <c r="R101" s="55">
        <f t="shared" si="34"/>
        <v>0.02</v>
      </c>
      <c r="S101" s="65" t="str">
        <f t="shared" si="18"/>
        <v/>
      </c>
      <c r="T101" s="65"/>
      <c r="U101" s="66" t="str">
        <f t="shared" si="31"/>
        <v/>
      </c>
      <c r="V101" s="66"/>
      <c r="W101" s="98"/>
      <c r="X101" s="98"/>
      <c r="AD101" s="46" t="e">
        <f t="shared" si="27"/>
        <v>#REF!</v>
      </c>
      <c r="AE101" s="46" t="e">
        <f t="shared" si="33"/>
        <v>#REF!</v>
      </c>
      <c r="AF101" s="46" t="e">
        <f>#REF!-#REF!</f>
        <v>#REF!</v>
      </c>
      <c r="AG101" s="46" t="e">
        <f t="shared" si="28"/>
        <v>#REF!</v>
      </c>
      <c r="AH101" s="33" t="e">
        <f t="shared" si="29"/>
        <v>#REF!</v>
      </c>
    </row>
    <row r="102" spans="2:34" ht="15.75" customHeight="1" x14ac:dyDescent="0.2">
      <c r="B102" s="48">
        <v>93</v>
      </c>
      <c r="C102" s="62" t="str">
        <f>IF(S101="","",C101+S101)</f>
        <v/>
      </c>
      <c r="D102" s="62"/>
      <c r="E102" s="58"/>
      <c r="F102" s="58"/>
      <c r="G102" s="48"/>
      <c r="H102" s="63" t="e">
        <f>IF(G102="買",#REF!,#REF!)</f>
        <v>#REF!</v>
      </c>
      <c r="I102" s="63"/>
      <c r="J102" s="40" t="e">
        <f>IF(G102="買",#REF!-0.02,#REF!+0.02)</f>
        <v>#REF!</v>
      </c>
      <c r="K102" s="40" t="e">
        <f t="shared" si="30"/>
        <v>#REF!</v>
      </c>
      <c r="L102" s="64" t="str">
        <f>IF(F102="","",C102*0.03)</f>
        <v/>
      </c>
      <c r="M102" s="64"/>
      <c r="N102" s="35" t="e">
        <f t="shared" si="6"/>
        <v>#REF!</v>
      </c>
      <c r="O102" s="58"/>
      <c r="P102" s="17"/>
      <c r="Q102" s="31"/>
      <c r="R102" s="40">
        <f t="shared" ref="R102:R108" si="35">IF(G102="買",Q102-0.02,Q102+0.02)</f>
        <v>0.02</v>
      </c>
      <c r="S102" s="65" t="str">
        <f t="shared" si="18"/>
        <v/>
      </c>
      <c r="T102" s="65"/>
      <c r="U102" s="66" t="str">
        <f t="shared" si="31"/>
        <v/>
      </c>
      <c r="V102" s="66"/>
      <c r="W102" s="98"/>
      <c r="X102" s="98"/>
      <c r="AD102" s="46" t="e">
        <f t="shared" si="27"/>
        <v>#REF!</v>
      </c>
      <c r="AE102" s="46" t="e">
        <f t="shared" si="33"/>
        <v>#REF!</v>
      </c>
      <c r="AF102" s="46" t="e">
        <f>#REF!-#REF!</f>
        <v>#REF!</v>
      </c>
      <c r="AG102" s="46" t="e">
        <f t="shared" si="28"/>
        <v>#REF!</v>
      </c>
      <c r="AH102" s="33" t="e">
        <f t="shared" si="29"/>
        <v>#REF!</v>
      </c>
    </row>
    <row r="103" spans="2:34" ht="15.75" customHeight="1" x14ac:dyDescent="0.2">
      <c r="B103" s="48">
        <v>94</v>
      </c>
      <c r="C103" s="62" t="str">
        <f>IF(S102="","",C102+S102)</f>
        <v/>
      </c>
      <c r="D103" s="62"/>
      <c r="E103" s="58"/>
      <c r="F103" s="58"/>
      <c r="G103" s="48"/>
      <c r="H103" s="63" t="e">
        <f>IF(G103="買",#REF!,#REF!)</f>
        <v>#REF!</v>
      </c>
      <c r="I103" s="63"/>
      <c r="J103" s="40" t="e">
        <f>IF(G103="買",#REF!-0.02,#REF!+0.02)</f>
        <v>#REF!</v>
      </c>
      <c r="K103" s="40" t="e">
        <f t="shared" si="30"/>
        <v>#REF!</v>
      </c>
      <c r="L103" s="64" t="str">
        <f>IF(F103="","",C103*0.03)</f>
        <v/>
      </c>
      <c r="M103" s="64"/>
      <c r="N103" s="35" t="e">
        <f t="shared" si="6"/>
        <v>#REF!</v>
      </c>
      <c r="O103" s="58"/>
      <c r="P103" s="17"/>
      <c r="Q103" s="31"/>
      <c r="R103" s="40">
        <f t="shared" si="35"/>
        <v>0.02</v>
      </c>
      <c r="S103" s="65" t="str">
        <f t="shared" si="18"/>
        <v/>
      </c>
      <c r="T103" s="65"/>
      <c r="U103" s="66" t="str">
        <f t="shared" si="31"/>
        <v/>
      </c>
      <c r="V103" s="66"/>
      <c r="W103" s="98"/>
      <c r="X103" s="98"/>
      <c r="AD103" s="46" t="e">
        <f t="shared" si="27"/>
        <v>#REF!</v>
      </c>
      <c r="AE103" s="46" t="e">
        <f t="shared" si="33"/>
        <v>#REF!</v>
      </c>
      <c r="AF103" s="46" t="e">
        <f>#REF!-#REF!</f>
        <v>#REF!</v>
      </c>
      <c r="AG103" s="46" t="e">
        <f t="shared" si="28"/>
        <v>#REF!</v>
      </c>
      <c r="AH103" s="33" t="e">
        <f t="shared" si="29"/>
        <v>#REF!</v>
      </c>
    </row>
    <row r="104" spans="2:34" ht="15.75" customHeight="1" x14ac:dyDescent="0.2">
      <c r="B104" s="48">
        <v>95</v>
      </c>
      <c r="C104" s="62" t="str">
        <f>IF(S103="","",C103+S103)</f>
        <v/>
      </c>
      <c r="D104" s="62"/>
      <c r="E104" s="58"/>
      <c r="F104" s="58"/>
      <c r="G104" s="48"/>
      <c r="H104" s="63" t="e">
        <f>IF(G104="買",#REF!,#REF!)</f>
        <v>#REF!</v>
      </c>
      <c r="I104" s="63"/>
      <c r="J104" s="40" t="e">
        <f>IF(G104="買",#REF!-0.02,#REF!+0.02)</f>
        <v>#REF!</v>
      </c>
      <c r="K104" s="40" t="e">
        <f t="shared" si="30"/>
        <v>#REF!</v>
      </c>
      <c r="L104" s="64" t="str">
        <f>IF(F104="","",C104*0.03)</f>
        <v/>
      </c>
      <c r="M104" s="64"/>
      <c r="N104" s="35" t="e">
        <f t="shared" si="6"/>
        <v>#REF!</v>
      </c>
      <c r="O104" s="58"/>
      <c r="P104" s="17"/>
      <c r="Q104" s="31"/>
      <c r="R104" s="40">
        <f t="shared" si="35"/>
        <v>0.02</v>
      </c>
      <c r="S104" s="65" t="str">
        <f t="shared" si="18"/>
        <v/>
      </c>
      <c r="T104" s="65"/>
      <c r="U104" s="66" t="str">
        <f t="shared" si="31"/>
        <v/>
      </c>
      <c r="V104" s="66"/>
      <c r="W104" s="98"/>
      <c r="X104" s="98"/>
      <c r="AD104" s="46" t="e">
        <f t="shared" si="27"/>
        <v>#REF!</v>
      </c>
      <c r="AE104" s="46" t="e">
        <f t="shared" si="33"/>
        <v>#REF!</v>
      </c>
      <c r="AF104" s="46" t="e">
        <f>#REF!-#REF!</f>
        <v>#REF!</v>
      </c>
      <c r="AG104" s="46" t="e">
        <f t="shared" si="28"/>
        <v>#REF!</v>
      </c>
      <c r="AH104" s="33" t="e">
        <f t="shared" si="29"/>
        <v>#REF!</v>
      </c>
    </row>
    <row r="105" spans="2:34" ht="15.75" customHeight="1" x14ac:dyDescent="0.2">
      <c r="B105" s="48">
        <v>96</v>
      </c>
      <c r="C105" s="62" t="str">
        <f>IF(S104="","",C104+S104)</f>
        <v/>
      </c>
      <c r="D105" s="62"/>
      <c r="E105" s="58"/>
      <c r="F105" s="58"/>
      <c r="G105" s="48"/>
      <c r="H105" s="63" t="e">
        <f>IF(G105="買",#REF!,#REF!)</f>
        <v>#REF!</v>
      </c>
      <c r="I105" s="63"/>
      <c r="J105" s="40" t="e">
        <f>IF(G105="買",#REF!-0.02,#REF!+0.02)</f>
        <v>#REF!</v>
      </c>
      <c r="K105" s="40" t="e">
        <f t="shared" si="30"/>
        <v>#REF!</v>
      </c>
      <c r="L105" s="64" t="str">
        <f>IF(F105="","",C105*0.03)</f>
        <v/>
      </c>
      <c r="M105" s="64"/>
      <c r="N105" s="35" t="e">
        <f t="shared" si="6"/>
        <v>#REF!</v>
      </c>
      <c r="O105" s="58"/>
      <c r="P105" s="17"/>
      <c r="Q105" s="31"/>
      <c r="R105" s="40">
        <f t="shared" si="35"/>
        <v>0.02</v>
      </c>
      <c r="S105" s="65" t="str">
        <f>IF(P105="","",ROUNDDOWN((IF(G105="売",H105-R105,R105-H105))*N105*10000000/81,0))</f>
        <v/>
      </c>
      <c r="T105" s="65"/>
      <c r="U105" s="66" t="str">
        <f t="shared" si="31"/>
        <v/>
      </c>
      <c r="V105" s="66"/>
      <c r="W105" s="98"/>
      <c r="X105" s="98"/>
      <c r="AD105" s="46" t="e">
        <f t="shared" ref="AD105:AD108" si="36">ABS(H105-AC105)</f>
        <v>#REF!</v>
      </c>
      <c r="AE105" s="46" t="e">
        <f t="shared" si="33"/>
        <v>#REF!</v>
      </c>
      <c r="AF105" s="46" t="e">
        <f>#REF!-#REF!</f>
        <v>#REF!</v>
      </c>
      <c r="AG105" s="46" t="e">
        <f t="shared" si="28"/>
        <v>#REF!</v>
      </c>
      <c r="AH105" s="33" t="e">
        <f t="shared" ref="AH105:AH108" si="37">IF(S105&gt;=0,AG105/AF105,"-")</f>
        <v>#REF!</v>
      </c>
    </row>
    <row r="106" spans="2:34" ht="15.75" customHeight="1" x14ac:dyDescent="0.2">
      <c r="B106" s="48">
        <v>97</v>
      </c>
      <c r="C106" s="62" t="str">
        <f>IF(S105="","",C105+S105)</f>
        <v/>
      </c>
      <c r="D106" s="62"/>
      <c r="E106" s="58"/>
      <c r="F106" s="58"/>
      <c r="G106" s="48"/>
      <c r="H106" s="63" t="e">
        <f>IF(G106="買",#REF!,#REF!)</f>
        <v>#REF!</v>
      </c>
      <c r="I106" s="63"/>
      <c r="J106" s="40" t="e">
        <f>IF(G106="買",#REF!-0.02,#REF!+0.02)</f>
        <v>#REF!</v>
      </c>
      <c r="K106" s="40" t="e">
        <f t="shared" si="30"/>
        <v>#REF!</v>
      </c>
      <c r="L106" s="64" t="str">
        <f>IF(F106="","",C106*0.03)</f>
        <v/>
      </c>
      <c r="M106" s="64"/>
      <c r="N106" s="35" t="e">
        <f t="shared" si="6"/>
        <v>#REF!</v>
      </c>
      <c r="O106" s="58"/>
      <c r="P106" s="17"/>
      <c r="Q106" s="31"/>
      <c r="R106" s="40">
        <f t="shared" si="35"/>
        <v>0.02</v>
      </c>
      <c r="S106" s="65" t="str">
        <f>IF(P106="","",ROUNDDOWN((IF(G106="売",H106-R106,R106-H106))*N106*10000000/81,0))</f>
        <v/>
      </c>
      <c r="T106" s="65"/>
      <c r="U106" s="66" t="str">
        <f t="shared" si="31"/>
        <v/>
      </c>
      <c r="V106" s="66"/>
      <c r="W106" s="98"/>
      <c r="X106" s="98"/>
      <c r="AD106" s="46" t="e">
        <f t="shared" si="36"/>
        <v>#REF!</v>
      </c>
      <c r="AE106" s="46" t="e">
        <f t="shared" si="33"/>
        <v>#REF!</v>
      </c>
      <c r="AF106" s="46" t="e">
        <f>#REF!-#REF!</f>
        <v>#REF!</v>
      </c>
      <c r="AG106" s="46" t="e">
        <f t="shared" si="28"/>
        <v>#REF!</v>
      </c>
      <c r="AH106" s="33" t="e">
        <f t="shared" si="37"/>
        <v>#REF!</v>
      </c>
    </row>
    <row r="107" spans="2:34" ht="15.75" customHeight="1" x14ac:dyDescent="0.2">
      <c r="B107" s="48">
        <v>98</v>
      </c>
      <c r="C107" s="62" t="str">
        <f>IF(S106="","",C106+S106)</f>
        <v/>
      </c>
      <c r="D107" s="62"/>
      <c r="E107" s="58"/>
      <c r="F107" s="58"/>
      <c r="G107" s="48"/>
      <c r="H107" s="63" t="e">
        <f>IF(G107="買",#REF!,#REF!)</f>
        <v>#REF!</v>
      </c>
      <c r="I107" s="63"/>
      <c r="J107" s="40" t="e">
        <f>IF(G107="買",#REF!-0.02,#REF!+0.02)</f>
        <v>#REF!</v>
      </c>
      <c r="K107" s="40" t="e">
        <f t="shared" si="30"/>
        <v>#REF!</v>
      </c>
      <c r="L107" s="64" t="str">
        <f>IF(F107="","",C107*0.03)</f>
        <v/>
      </c>
      <c r="M107" s="64"/>
      <c r="N107" s="35" t="e">
        <f t="shared" si="6"/>
        <v>#REF!</v>
      </c>
      <c r="O107" s="58"/>
      <c r="P107" s="17"/>
      <c r="Q107" s="31"/>
      <c r="R107" s="40">
        <f t="shared" si="35"/>
        <v>0.02</v>
      </c>
      <c r="S107" s="65" t="str">
        <f>IF(P107="","",ROUNDDOWN((IF(G107="売",H107-R107,R107-H107))*N107*10000000/81,0))</f>
        <v/>
      </c>
      <c r="T107" s="65"/>
      <c r="U107" s="66" t="str">
        <f t="shared" si="31"/>
        <v/>
      </c>
      <c r="V107" s="66"/>
      <c r="W107" s="98"/>
      <c r="X107" s="98"/>
      <c r="AD107" s="46" t="e">
        <f t="shared" si="36"/>
        <v>#REF!</v>
      </c>
      <c r="AE107" s="46" t="e">
        <f t="shared" si="33"/>
        <v>#REF!</v>
      </c>
      <c r="AF107" s="46" t="e">
        <f>#REF!-#REF!</f>
        <v>#REF!</v>
      </c>
      <c r="AG107" s="46" t="e">
        <f t="shared" si="28"/>
        <v>#REF!</v>
      </c>
      <c r="AH107" s="33" t="e">
        <f t="shared" si="37"/>
        <v>#REF!</v>
      </c>
    </row>
    <row r="108" spans="2:34" ht="15.75" customHeight="1" x14ac:dyDescent="0.2">
      <c r="B108" s="48">
        <v>99</v>
      </c>
      <c r="C108" s="62" t="str">
        <f>IF(S107="","",C107+S107)</f>
        <v/>
      </c>
      <c r="D108" s="62"/>
      <c r="E108" s="58"/>
      <c r="F108" s="58"/>
      <c r="G108" s="48"/>
      <c r="H108" s="63" t="e">
        <f>IF(G108="買",#REF!,#REF!)</f>
        <v>#REF!</v>
      </c>
      <c r="I108" s="63"/>
      <c r="J108" s="40" t="e">
        <f>IF(G108="買",#REF!-0.02,#REF!+0.02)</f>
        <v>#REF!</v>
      </c>
      <c r="K108" s="40" t="e">
        <f t="shared" si="30"/>
        <v>#REF!</v>
      </c>
      <c r="L108" s="64" t="str">
        <f>IF(F108="","",C108*0.03)</f>
        <v/>
      </c>
      <c r="M108" s="64"/>
      <c r="N108" s="35" t="e">
        <f t="shared" si="6"/>
        <v>#REF!</v>
      </c>
      <c r="O108" s="58"/>
      <c r="P108" s="17"/>
      <c r="Q108" s="31"/>
      <c r="R108" s="40">
        <f t="shared" si="35"/>
        <v>0.02</v>
      </c>
      <c r="S108" s="65" t="str">
        <f>IF(P108="","",ROUNDDOWN((IF(G108="売",H108-R108,R108-H108))*N108*10000000/81,0))</f>
        <v/>
      </c>
      <c r="T108" s="65"/>
      <c r="U108" s="66" t="str">
        <f t="shared" si="31"/>
        <v/>
      </c>
      <c r="V108" s="66"/>
      <c r="W108" s="98"/>
      <c r="X108" s="98"/>
      <c r="AB108" s="46" t="s">
        <v>34</v>
      </c>
      <c r="AD108" s="46" t="e">
        <f t="shared" si="36"/>
        <v>#REF!</v>
      </c>
      <c r="AE108" s="46" t="e">
        <f t="shared" si="33"/>
        <v>#REF!</v>
      </c>
      <c r="AF108" s="46" t="e">
        <f>#REF!-#REF!</f>
        <v>#REF!</v>
      </c>
      <c r="AG108" s="46" t="e">
        <f t="shared" si="28"/>
        <v>#REF!</v>
      </c>
      <c r="AH108" s="33" t="e">
        <f t="shared" si="37"/>
        <v>#REF!</v>
      </c>
    </row>
    <row r="109" spans="2:34" ht="15.75" customHeight="1" x14ac:dyDescent="0.2">
      <c r="E109" s="100"/>
    </row>
    <row r="110" spans="2:34" ht="15.75" customHeight="1" x14ac:dyDescent="0.2">
      <c r="E110" s="100"/>
    </row>
    <row r="111" spans="2:34" ht="15.75" customHeight="1" x14ac:dyDescent="0.2">
      <c r="E111" s="100"/>
    </row>
    <row r="112" spans="2:34" ht="15.75" customHeight="1" x14ac:dyDescent="0.2">
      <c r="E112" s="100"/>
    </row>
  </sheetData>
  <sheetProtection selectLockedCells="1" selectUnlockedCells="1"/>
  <mergeCells count="531">
    <mergeCell ref="O2:P2"/>
    <mergeCell ref="B3:C3"/>
    <mergeCell ref="D3:I3"/>
    <mergeCell ref="K3:L3"/>
    <mergeCell ref="M3:R3"/>
    <mergeCell ref="B4:C4"/>
    <mergeCell ref="D4:E4"/>
    <mergeCell ref="F4:G4"/>
    <mergeCell ref="H4:I4"/>
    <mergeCell ref="K4:L4"/>
    <mergeCell ref="B2:C2"/>
    <mergeCell ref="D2:E2"/>
    <mergeCell ref="F2:G2"/>
    <mergeCell ref="H2:I2"/>
    <mergeCell ref="K2:L2"/>
    <mergeCell ref="M2:N2"/>
    <mergeCell ref="M4:N4"/>
    <mergeCell ref="O4:P4"/>
    <mergeCell ref="K5:L5"/>
    <mergeCell ref="M5:N5"/>
    <mergeCell ref="B7:B8"/>
    <mergeCell ref="C7:D8"/>
    <mergeCell ref="K7:M7"/>
    <mergeCell ref="N7:N8"/>
    <mergeCell ref="O7:R7"/>
    <mergeCell ref="S7:V7"/>
    <mergeCell ref="H8:I8"/>
    <mergeCell ref="L8:M8"/>
    <mergeCell ref="S8:T8"/>
    <mergeCell ref="U8:V8"/>
    <mergeCell ref="E7:I7"/>
    <mergeCell ref="C9:D9"/>
    <mergeCell ref="H9:I9"/>
    <mergeCell ref="L9:M9"/>
    <mergeCell ref="S9:T9"/>
    <mergeCell ref="U9:V9"/>
    <mergeCell ref="C10:D10"/>
    <mergeCell ref="H10:I10"/>
    <mergeCell ref="L10:M10"/>
    <mergeCell ref="S10:T10"/>
    <mergeCell ref="U10:V10"/>
    <mergeCell ref="C11:D11"/>
    <mergeCell ref="H11:I11"/>
    <mergeCell ref="L11:M11"/>
    <mergeCell ref="S11:T11"/>
    <mergeCell ref="U11:V11"/>
    <mergeCell ref="C12:D12"/>
    <mergeCell ref="H12:I12"/>
    <mergeCell ref="L12:M12"/>
    <mergeCell ref="S12:T12"/>
    <mergeCell ref="U12:V12"/>
    <mergeCell ref="C13:D13"/>
    <mergeCell ref="H13:I13"/>
    <mergeCell ref="L13:M13"/>
    <mergeCell ref="S13:T13"/>
    <mergeCell ref="U13:V13"/>
    <mergeCell ref="C14:D14"/>
    <mergeCell ref="H14:I14"/>
    <mergeCell ref="L14:M14"/>
    <mergeCell ref="S14:T14"/>
    <mergeCell ref="U14:V14"/>
    <mergeCell ref="C15:D15"/>
    <mergeCell ref="H15:I15"/>
    <mergeCell ref="L15:M15"/>
    <mergeCell ref="S15:T15"/>
    <mergeCell ref="U15:V15"/>
    <mergeCell ref="C16:D16"/>
    <mergeCell ref="H16:I16"/>
    <mergeCell ref="L16:M16"/>
    <mergeCell ref="S16:T16"/>
    <mergeCell ref="U16:V16"/>
    <mergeCell ref="C17:D17"/>
    <mergeCell ref="H17:I17"/>
    <mergeCell ref="L17:M17"/>
    <mergeCell ref="S17:T17"/>
    <mergeCell ref="U17:V17"/>
    <mergeCell ref="C18:D18"/>
    <mergeCell ref="H18:I18"/>
    <mergeCell ref="L18:M18"/>
    <mergeCell ref="S18:T18"/>
    <mergeCell ref="U18:V18"/>
    <mergeCell ref="C19:D19"/>
    <mergeCell ref="H19:I19"/>
    <mergeCell ref="L19:M19"/>
    <mergeCell ref="S19:T19"/>
    <mergeCell ref="U19:V19"/>
    <mergeCell ref="C20:D20"/>
    <mergeCell ref="H20:I20"/>
    <mergeCell ref="L20:M20"/>
    <mergeCell ref="S20:T20"/>
    <mergeCell ref="U20:V20"/>
    <mergeCell ref="C21:D21"/>
    <mergeCell ref="H21:I21"/>
    <mergeCell ref="L21:M21"/>
    <mergeCell ref="S21:T21"/>
    <mergeCell ref="U21:V21"/>
    <mergeCell ref="C22:D22"/>
    <mergeCell ref="H22:I22"/>
    <mergeCell ref="L22:M22"/>
    <mergeCell ref="S22:T22"/>
    <mergeCell ref="U22:V22"/>
    <mergeCell ref="C23:D23"/>
    <mergeCell ref="H23:I23"/>
    <mergeCell ref="L23:M23"/>
    <mergeCell ref="S23:T23"/>
    <mergeCell ref="U23:V23"/>
    <mergeCell ref="C24:D24"/>
    <mergeCell ref="H24:I24"/>
    <mergeCell ref="L24:M24"/>
    <mergeCell ref="S24:T24"/>
    <mergeCell ref="U24:V24"/>
    <mergeCell ref="C25:D25"/>
    <mergeCell ref="H25:I25"/>
    <mergeCell ref="L25:M25"/>
    <mergeCell ref="S25:T25"/>
    <mergeCell ref="U25:V25"/>
    <mergeCell ref="C26:D26"/>
    <mergeCell ref="H26:I26"/>
    <mergeCell ref="L26:M26"/>
    <mergeCell ref="S26:T26"/>
    <mergeCell ref="U26:V26"/>
    <mergeCell ref="C27:D27"/>
    <mergeCell ref="H27:I27"/>
    <mergeCell ref="L27:M27"/>
    <mergeCell ref="S27:T27"/>
    <mergeCell ref="U27:V27"/>
    <mergeCell ref="C28:D28"/>
    <mergeCell ref="H28:I28"/>
    <mergeCell ref="L28:M28"/>
    <mergeCell ref="S28:T28"/>
    <mergeCell ref="U28:V28"/>
    <mergeCell ref="C29:D29"/>
    <mergeCell ref="H29:I29"/>
    <mergeCell ref="L29:M29"/>
    <mergeCell ref="S29:T29"/>
    <mergeCell ref="U29:V29"/>
    <mergeCell ref="C30:D30"/>
    <mergeCell ref="H30:I30"/>
    <mergeCell ref="L30:M30"/>
    <mergeCell ref="S30:T30"/>
    <mergeCell ref="U30:V30"/>
    <mergeCell ref="C31:D31"/>
    <mergeCell ref="H31:I31"/>
    <mergeCell ref="L31:M31"/>
    <mergeCell ref="S31:T31"/>
    <mergeCell ref="U31:V31"/>
    <mergeCell ref="C32:D32"/>
    <mergeCell ref="H32:I32"/>
    <mergeCell ref="L32:M32"/>
    <mergeCell ref="S32:T32"/>
    <mergeCell ref="U32:V32"/>
    <mergeCell ref="C33:D33"/>
    <mergeCell ref="H33:I33"/>
    <mergeCell ref="L33:M33"/>
    <mergeCell ref="S33:T33"/>
    <mergeCell ref="U33:V33"/>
    <mergeCell ref="C34:D34"/>
    <mergeCell ref="H34:I34"/>
    <mergeCell ref="L34:M34"/>
    <mergeCell ref="S34:T34"/>
    <mergeCell ref="U34:V34"/>
    <mergeCell ref="C35:D35"/>
    <mergeCell ref="H35:I35"/>
    <mergeCell ref="L35:M35"/>
    <mergeCell ref="S35:T35"/>
    <mergeCell ref="U35:V35"/>
    <mergeCell ref="C36:D36"/>
    <mergeCell ref="H36:I36"/>
    <mergeCell ref="L36:M36"/>
    <mergeCell ref="S36:T36"/>
    <mergeCell ref="U36:V36"/>
    <mergeCell ref="C37:D37"/>
    <mergeCell ref="H37:I37"/>
    <mergeCell ref="L37:M37"/>
    <mergeCell ref="S37:T37"/>
    <mergeCell ref="U37:V37"/>
    <mergeCell ref="C38:D38"/>
    <mergeCell ref="H38:I38"/>
    <mergeCell ref="L38:M38"/>
    <mergeCell ref="S38:T38"/>
    <mergeCell ref="U38:V38"/>
    <mergeCell ref="C39:D39"/>
    <mergeCell ref="H39:I39"/>
    <mergeCell ref="L39:M39"/>
    <mergeCell ref="S39:T39"/>
    <mergeCell ref="U39:V39"/>
    <mergeCell ref="C40:D40"/>
    <mergeCell ref="H40:I40"/>
    <mergeCell ref="L40:M40"/>
    <mergeCell ref="S40:T40"/>
    <mergeCell ref="U40:V40"/>
    <mergeCell ref="C41:D41"/>
    <mergeCell ref="H41:I41"/>
    <mergeCell ref="L41:M41"/>
    <mergeCell ref="S41:T41"/>
    <mergeCell ref="U41:V41"/>
    <mergeCell ref="C42:D42"/>
    <mergeCell ref="H42:I42"/>
    <mergeCell ref="L42:M42"/>
    <mergeCell ref="S42:T42"/>
    <mergeCell ref="U42:V42"/>
    <mergeCell ref="C43:D43"/>
    <mergeCell ref="H43:I43"/>
    <mergeCell ref="L43:M43"/>
    <mergeCell ref="S43:T43"/>
    <mergeCell ref="U43:V43"/>
    <mergeCell ref="C44:D44"/>
    <mergeCell ref="H44:I44"/>
    <mergeCell ref="L44:M44"/>
    <mergeCell ref="S44:T44"/>
    <mergeCell ref="U44:V44"/>
    <mergeCell ref="C45:D45"/>
    <mergeCell ref="H45:I45"/>
    <mergeCell ref="L45:M45"/>
    <mergeCell ref="S45:T45"/>
    <mergeCell ref="U45:V45"/>
    <mergeCell ref="C46:D46"/>
    <mergeCell ref="H46:I46"/>
    <mergeCell ref="L46:M46"/>
    <mergeCell ref="S46:T46"/>
    <mergeCell ref="U46:V46"/>
    <mergeCell ref="C47:D47"/>
    <mergeCell ref="H47:I47"/>
    <mergeCell ref="L47:M47"/>
    <mergeCell ref="S47:T47"/>
    <mergeCell ref="U47:V47"/>
    <mergeCell ref="C48:D48"/>
    <mergeCell ref="H48:I48"/>
    <mergeCell ref="L48:M48"/>
    <mergeCell ref="S48:T48"/>
    <mergeCell ref="U48:V48"/>
    <mergeCell ref="C49:D49"/>
    <mergeCell ref="H49:I49"/>
    <mergeCell ref="L49:M49"/>
    <mergeCell ref="S49:T49"/>
    <mergeCell ref="U49:V49"/>
    <mergeCell ref="C50:D50"/>
    <mergeCell ref="H50:I50"/>
    <mergeCell ref="L50:M50"/>
    <mergeCell ref="S50:T50"/>
    <mergeCell ref="U50:V50"/>
    <mergeCell ref="C51:D51"/>
    <mergeCell ref="H51:I51"/>
    <mergeCell ref="L51:M51"/>
    <mergeCell ref="S51:T51"/>
    <mergeCell ref="U51:V51"/>
    <mergeCell ref="C52:D52"/>
    <mergeCell ref="H52:I52"/>
    <mergeCell ref="L52:M52"/>
    <mergeCell ref="S52:T52"/>
    <mergeCell ref="U52:V52"/>
    <mergeCell ref="C53:D53"/>
    <mergeCell ref="H53:I53"/>
    <mergeCell ref="L53:M53"/>
    <mergeCell ref="S53:T53"/>
    <mergeCell ref="U53:V53"/>
    <mergeCell ref="C54:D54"/>
    <mergeCell ref="H54:I54"/>
    <mergeCell ref="L54:M54"/>
    <mergeCell ref="S54:T54"/>
    <mergeCell ref="U54:V54"/>
    <mergeCell ref="C55:D55"/>
    <mergeCell ref="H55:I55"/>
    <mergeCell ref="L55:M55"/>
    <mergeCell ref="S55:T55"/>
    <mergeCell ref="U55:V55"/>
    <mergeCell ref="C56:D56"/>
    <mergeCell ref="H56:I56"/>
    <mergeCell ref="L56:M56"/>
    <mergeCell ref="S56:T56"/>
    <mergeCell ref="U56:V56"/>
    <mergeCell ref="C57:D57"/>
    <mergeCell ref="H57:I57"/>
    <mergeCell ref="L57:M57"/>
    <mergeCell ref="S57:T57"/>
    <mergeCell ref="U57:V57"/>
    <mergeCell ref="C58:D58"/>
    <mergeCell ref="H58:I58"/>
    <mergeCell ref="L58:M58"/>
    <mergeCell ref="S58:T58"/>
    <mergeCell ref="U58:V58"/>
    <mergeCell ref="C59:D59"/>
    <mergeCell ref="H59:I59"/>
    <mergeCell ref="L59:M59"/>
    <mergeCell ref="S59:T59"/>
    <mergeCell ref="U59:V59"/>
    <mergeCell ref="C60:D60"/>
    <mergeCell ref="H60:I60"/>
    <mergeCell ref="L60:M60"/>
    <mergeCell ref="S60:T60"/>
    <mergeCell ref="U60:V60"/>
    <mergeCell ref="C61:D61"/>
    <mergeCell ref="H61:I61"/>
    <mergeCell ref="L61:M61"/>
    <mergeCell ref="S61:T61"/>
    <mergeCell ref="U61:V61"/>
    <mergeCell ref="C62:D62"/>
    <mergeCell ref="H62:I62"/>
    <mergeCell ref="L62:M62"/>
    <mergeCell ref="S62:T62"/>
    <mergeCell ref="U62:V62"/>
    <mergeCell ref="C63:D63"/>
    <mergeCell ref="H63:I63"/>
    <mergeCell ref="L63:M63"/>
    <mergeCell ref="S63:T63"/>
    <mergeCell ref="U63:V63"/>
    <mergeCell ref="C64:D64"/>
    <mergeCell ref="H64:I64"/>
    <mergeCell ref="L64:M64"/>
    <mergeCell ref="S64:T64"/>
    <mergeCell ref="U64:V64"/>
    <mergeCell ref="C65:D65"/>
    <mergeCell ref="H65:I65"/>
    <mergeCell ref="L65:M65"/>
    <mergeCell ref="S65:T65"/>
    <mergeCell ref="U65:V65"/>
    <mergeCell ref="C66:D66"/>
    <mergeCell ref="H66:I66"/>
    <mergeCell ref="L66:M66"/>
    <mergeCell ref="S66:T66"/>
    <mergeCell ref="U66:V66"/>
    <mergeCell ref="C67:D67"/>
    <mergeCell ref="H67:I67"/>
    <mergeCell ref="L67:M67"/>
    <mergeCell ref="S67:T67"/>
    <mergeCell ref="U67:V67"/>
    <mergeCell ref="C68:D68"/>
    <mergeCell ref="H68:I68"/>
    <mergeCell ref="L68:M68"/>
    <mergeCell ref="S68:T68"/>
    <mergeCell ref="U68:V68"/>
    <mergeCell ref="C69:D69"/>
    <mergeCell ref="H69:I69"/>
    <mergeCell ref="L69:M69"/>
    <mergeCell ref="S69:T69"/>
    <mergeCell ref="U69:V69"/>
    <mergeCell ref="C70:D70"/>
    <mergeCell ref="H70:I70"/>
    <mergeCell ref="L70:M70"/>
    <mergeCell ref="S70:T70"/>
    <mergeCell ref="U70:V70"/>
    <mergeCell ref="C71:D71"/>
    <mergeCell ref="H71:I71"/>
    <mergeCell ref="L71:M71"/>
    <mergeCell ref="S71:T71"/>
    <mergeCell ref="U71:V71"/>
    <mergeCell ref="C72:D72"/>
    <mergeCell ref="H72:I72"/>
    <mergeCell ref="L72:M72"/>
    <mergeCell ref="S72:T72"/>
    <mergeCell ref="U72:V72"/>
    <mergeCell ref="C73:D73"/>
    <mergeCell ref="H73:I73"/>
    <mergeCell ref="L73:M73"/>
    <mergeCell ref="S73:T73"/>
    <mergeCell ref="U73:V73"/>
    <mergeCell ref="C74:D74"/>
    <mergeCell ref="H74:I74"/>
    <mergeCell ref="L74:M74"/>
    <mergeCell ref="S74:T74"/>
    <mergeCell ref="U74:V74"/>
    <mergeCell ref="C75:D75"/>
    <mergeCell ref="H75:I75"/>
    <mergeCell ref="L75:M75"/>
    <mergeCell ref="S75:T75"/>
    <mergeCell ref="U75:V75"/>
    <mergeCell ref="C76:D76"/>
    <mergeCell ref="H76:I76"/>
    <mergeCell ref="L76:M76"/>
    <mergeCell ref="S76:T76"/>
    <mergeCell ref="U76:V76"/>
    <mergeCell ref="C77:D77"/>
    <mergeCell ref="H77:I77"/>
    <mergeCell ref="L77:M77"/>
    <mergeCell ref="S77:T77"/>
    <mergeCell ref="U77:V77"/>
    <mergeCell ref="C78:D78"/>
    <mergeCell ref="H78:I78"/>
    <mergeCell ref="L78:M78"/>
    <mergeCell ref="S78:T78"/>
    <mergeCell ref="U78:V78"/>
    <mergeCell ref="C79:D79"/>
    <mergeCell ref="H79:I79"/>
    <mergeCell ref="L79:M79"/>
    <mergeCell ref="S79:T79"/>
    <mergeCell ref="U79:V79"/>
    <mergeCell ref="C80:D80"/>
    <mergeCell ref="H80:I80"/>
    <mergeCell ref="L80:M80"/>
    <mergeCell ref="S80:T80"/>
    <mergeCell ref="U80:V80"/>
    <mergeCell ref="C81:D81"/>
    <mergeCell ref="H81:I81"/>
    <mergeCell ref="L81:M81"/>
    <mergeCell ref="S81:T81"/>
    <mergeCell ref="U81:V81"/>
    <mergeCell ref="C82:D82"/>
    <mergeCell ref="H82:I82"/>
    <mergeCell ref="L82:M82"/>
    <mergeCell ref="S82:T82"/>
    <mergeCell ref="U82:V82"/>
    <mergeCell ref="C83:D83"/>
    <mergeCell ref="H83:I83"/>
    <mergeCell ref="L83:M83"/>
    <mergeCell ref="S83:T83"/>
    <mergeCell ref="U83:V83"/>
    <mergeCell ref="C84:D84"/>
    <mergeCell ref="H84:I84"/>
    <mergeCell ref="L84:M84"/>
    <mergeCell ref="S84:T84"/>
    <mergeCell ref="U84:V84"/>
    <mergeCell ref="C85:D85"/>
    <mergeCell ref="H85:I85"/>
    <mergeCell ref="L85:M85"/>
    <mergeCell ref="S85:T85"/>
    <mergeCell ref="U85:V85"/>
    <mergeCell ref="C86:D86"/>
    <mergeCell ref="H86:I86"/>
    <mergeCell ref="L86:M86"/>
    <mergeCell ref="S86:T86"/>
    <mergeCell ref="U86:V86"/>
    <mergeCell ref="C87:D87"/>
    <mergeCell ref="H87:I87"/>
    <mergeCell ref="L87:M87"/>
    <mergeCell ref="S87:T87"/>
    <mergeCell ref="U87:V87"/>
    <mergeCell ref="C88:D88"/>
    <mergeCell ref="H88:I88"/>
    <mergeCell ref="L88:M88"/>
    <mergeCell ref="S88:T88"/>
    <mergeCell ref="U88:V88"/>
    <mergeCell ref="C89:D89"/>
    <mergeCell ref="H89:I89"/>
    <mergeCell ref="L89:M89"/>
    <mergeCell ref="S89:T89"/>
    <mergeCell ref="U89:V89"/>
    <mergeCell ref="C90:D90"/>
    <mergeCell ref="H90:I90"/>
    <mergeCell ref="L90:M90"/>
    <mergeCell ref="S90:T90"/>
    <mergeCell ref="U90:V90"/>
    <mergeCell ref="C91:D91"/>
    <mergeCell ref="H91:I91"/>
    <mergeCell ref="L91:M91"/>
    <mergeCell ref="S91:T91"/>
    <mergeCell ref="U91:V91"/>
    <mergeCell ref="C92:D92"/>
    <mergeCell ref="H92:I92"/>
    <mergeCell ref="L92:M92"/>
    <mergeCell ref="S92:T92"/>
    <mergeCell ref="U92:V92"/>
    <mergeCell ref="C93:D93"/>
    <mergeCell ref="H93:I93"/>
    <mergeCell ref="L93:M93"/>
    <mergeCell ref="S93:T93"/>
    <mergeCell ref="U93:V93"/>
    <mergeCell ref="C94:D94"/>
    <mergeCell ref="H94:I94"/>
    <mergeCell ref="L94:M94"/>
    <mergeCell ref="S94:T94"/>
    <mergeCell ref="U94:V94"/>
    <mergeCell ref="C95:D95"/>
    <mergeCell ref="H95:I95"/>
    <mergeCell ref="L95:M95"/>
    <mergeCell ref="S95:T95"/>
    <mergeCell ref="U95:V95"/>
    <mergeCell ref="C96:D96"/>
    <mergeCell ref="H96:I96"/>
    <mergeCell ref="L96:M96"/>
    <mergeCell ref="S96:T96"/>
    <mergeCell ref="U96:V96"/>
    <mergeCell ref="C97:D97"/>
    <mergeCell ref="H97:I97"/>
    <mergeCell ref="L97:M97"/>
    <mergeCell ref="S97:T97"/>
    <mergeCell ref="U97:V97"/>
    <mergeCell ref="C98:D98"/>
    <mergeCell ref="H98:I98"/>
    <mergeCell ref="L98:M98"/>
    <mergeCell ref="S98:T98"/>
    <mergeCell ref="U98:V98"/>
    <mergeCell ref="C99:D99"/>
    <mergeCell ref="H99:I99"/>
    <mergeCell ref="L99:M99"/>
    <mergeCell ref="S99:T99"/>
    <mergeCell ref="U99:V99"/>
    <mergeCell ref="C100:D100"/>
    <mergeCell ref="H100:I100"/>
    <mergeCell ref="L100:M100"/>
    <mergeCell ref="S100:T100"/>
    <mergeCell ref="U100:V100"/>
    <mergeCell ref="C101:D101"/>
    <mergeCell ref="H101:I101"/>
    <mergeCell ref="L101:M101"/>
    <mergeCell ref="S101:T101"/>
    <mergeCell ref="U101:V101"/>
    <mergeCell ref="C102:D102"/>
    <mergeCell ref="H102:I102"/>
    <mergeCell ref="L102:M102"/>
    <mergeCell ref="S102:T102"/>
    <mergeCell ref="U102:V102"/>
    <mergeCell ref="C103:D103"/>
    <mergeCell ref="H103:I103"/>
    <mergeCell ref="L103:M103"/>
    <mergeCell ref="S103:T103"/>
    <mergeCell ref="U103:V103"/>
    <mergeCell ref="C104:D104"/>
    <mergeCell ref="H104:I104"/>
    <mergeCell ref="L104:M104"/>
    <mergeCell ref="S104:T104"/>
    <mergeCell ref="U104:V104"/>
    <mergeCell ref="C105:D105"/>
    <mergeCell ref="H105:I105"/>
    <mergeCell ref="L105:M105"/>
    <mergeCell ref="S105:T105"/>
    <mergeCell ref="U105:V105"/>
    <mergeCell ref="C106:D106"/>
    <mergeCell ref="H106:I106"/>
    <mergeCell ref="L106:M106"/>
    <mergeCell ref="S106:T106"/>
    <mergeCell ref="U106:V106"/>
    <mergeCell ref="C107:D107"/>
    <mergeCell ref="H107:I107"/>
    <mergeCell ref="L107:M107"/>
    <mergeCell ref="S107:T107"/>
    <mergeCell ref="U107:V107"/>
    <mergeCell ref="C108:D108"/>
    <mergeCell ref="H108:I108"/>
    <mergeCell ref="L108:M108"/>
    <mergeCell ref="S108:T108"/>
    <mergeCell ref="U108:V108"/>
  </mergeCells>
  <phoneticPr fontId="7"/>
  <conditionalFormatting sqref="G62:G108">
    <cfRule type="cellIs" dxfId="19" priority="27" stopIfTrue="1" operator="equal">
      <formula>"買"</formula>
    </cfRule>
    <cfRule type="cellIs" dxfId="18" priority="28" stopIfTrue="1" operator="equal">
      <formula>"売"</formula>
    </cfRule>
  </conditionalFormatting>
  <conditionalFormatting sqref="G46">
    <cfRule type="cellIs" dxfId="17" priority="13" stopIfTrue="1" operator="equal">
      <formula>"買"</formula>
    </cfRule>
    <cfRule type="cellIs" dxfId="16" priority="14" stopIfTrue="1" operator="equal">
      <formula>"売"</formula>
    </cfRule>
  </conditionalFormatting>
  <conditionalFormatting sqref="G9:G11 G14:G32 G44:G45 G58:G61 G36:G41 G47:G56">
    <cfRule type="cellIs" dxfId="15" priority="15" stopIfTrue="1" operator="equal">
      <formula>"買"</formula>
    </cfRule>
    <cfRule type="cellIs" dxfId="14" priority="16" stopIfTrue="1" operator="equal">
      <formula>"売"</formula>
    </cfRule>
  </conditionalFormatting>
  <conditionalFormatting sqref="G12">
    <cfRule type="cellIs" dxfId="13" priority="17" stopIfTrue="1" operator="equal">
      <formula>"買"</formula>
    </cfRule>
    <cfRule type="cellIs" dxfId="12" priority="18" stopIfTrue="1" operator="equal">
      <formula>"売"</formula>
    </cfRule>
  </conditionalFormatting>
  <conditionalFormatting sqref="G42:G43">
    <cfRule type="cellIs" dxfId="11" priority="11" stopIfTrue="1" operator="equal">
      <formula>"買"</formula>
    </cfRule>
    <cfRule type="cellIs" dxfId="10" priority="12" stopIfTrue="1" operator="equal">
      <formula>"売"</formula>
    </cfRule>
  </conditionalFormatting>
  <conditionalFormatting sqref="G57">
    <cfRule type="cellIs" dxfId="9" priority="9" stopIfTrue="1" operator="equal">
      <formula>"買"</formula>
    </cfRule>
    <cfRule type="cellIs" dxfId="8" priority="10" stopIfTrue="1" operator="equal">
      <formula>"売"</formula>
    </cfRule>
  </conditionalFormatting>
  <conditionalFormatting sqref="G13">
    <cfRule type="cellIs" dxfId="7" priority="7" stopIfTrue="1" operator="equal">
      <formula>"買"</formula>
    </cfRule>
    <cfRule type="cellIs" dxfId="6" priority="8" stopIfTrue="1" operator="equal">
      <formula>"売"</formula>
    </cfRule>
  </conditionalFormatting>
  <conditionalFormatting sqref="G33">
    <cfRule type="cellIs" dxfId="5" priority="5" stopIfTrue="1" operator="equal">
      <formula>"買"</formula>
    </cfRule>
    <cfRule type="cellIs" dxfId="4" priority="6" stopIfTrue="1" operator="equal">
      <formula>"売"</formula>
    </cfRule>
  </conditionalFormatting>
  <conditionalFormatting sqref="G34">
    <cfRule type="cellIs" dxfId="3" priority="3" stopIfTrue="1" operator="equal">
      <formula>"買"</formula>
    </cfRule>
    <cfRule type="cellIs" dxfId="2" priority="4" stopIfTrue="1" operator="equal">
      <formula>"売"</formula>
    </cfRule>
  </conditionalFormatting>
  <conditionalFormatting sqref="G35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operator="equal" allowBlank="1" showErrorMessage="1" sqref="G9:G108">
      <formula1>"買,売"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"/>
  <sheetViews>
    <sheetView tabSelected="1" zoomScale="55" zoomScaleNormal="55" workbookViewId="0">
      <selection activeCell="AF241" sqref="AF241"/>
    </sheetView>
  </sheetViews>
  <sheetFormatPr defaultRowHeight="13" x14ac:dyDescent="0.2"/>
  <sheetData>
    <row r="3" spans="11:11" x14ac:dyDescent="0.2">
      <c r="K3">
        <v>235689</v>
      </c>
    </row>
  </sheetData>
  <phoneticPr fontId="7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42499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FIB検証（$Y）</vt:lpstr>
      <vt:lpstr>画像1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大塚直行</cp:lastModifiedBy>
  <cp:revision>26</cp:revision>
  <cp:lastPrinted>2015-07-15T10:17:15Z</cp:lastPrinted>
  <dcterms:created xsi:type="dcterms:W3CDTF">2013-10-09T23:04:08Z</dcterms:created>
  <dcterms:modified xsi:type="dcterms:W3CDTF">2016-02-06T09:11:57Z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