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EURUSD Day" sheetId="1" r:id="rId1"/>
    <sheet name="画像" sheetId="2" r:id="rId2"/>
    <sheet name="気づき" sheetId="3" r:id="rId3"/>
    <sheet name="検証終了通貨" sheetId="4" r:id="rId4"/>
  </sheets>
  <definedNames/>
  <calcPr fullCalcOnLoad="1"/>
</workbook>
</file>

<file path=xl/sharedStrings.xml><?xml version="1.0" encoding="utf-8"?>
<sst xmlns="http://schemas.openxmlformats.org/spreadsheetml/2006/main" count="165" uniqueCount="62">
  <si>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</si>
  <si>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</si>
  <si>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</si>
  <si>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</si>
  <si>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</si>
  <si>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</si>
  <si>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</si>
  <si>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</si>
  <si>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</si>
  <si>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</si>
  <si>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</si>
  <si>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</si>
  <si>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</si>
  <si>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</si>
  <si>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</si>
  <si>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</si>
  <si>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</si>
  <si>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</si>
  <si>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</si>
  <si>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</si>
  <si>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</si>
  <si>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</si>
  <si>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</si>
  <si>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</si>
  <si>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</si>
  <si>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</si>
  <si>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</si>
  <si>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</si>
  <si>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</si>
  <si>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</si>
  <si>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</si>
  <si>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</si>
  <si>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</si>
  <si>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</si>
  <si>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日足</t>
  </si>
  <si>
    <t>検証終了通貨</t>
  </si>
  <si>
    <t>通貨ペア</t>
  </si>
  <si>
    <t>終了日</t>
  </si>
  <si>
    <t>ルール</t>
  </si>
  <si>
    <t>EUR/USD</t>
  </si>
  <si>
    <t>日足</t>
  </si>
  <si>
    <t>4Ｈ足</t>
  </si>
  <si>
    <t>１Ｈ足</t>
  </si>
  <si>
    <t>EURUSD</t>
  </si>
  <si>
    <t>No.1</t>
  </si>
  <si>
    <t>No.2</t>
  </si>
  <si>
    <t>No.3</t>
  </si>
  <si>
    <t>No.4</t>
  </si>
  <si>
    <t>No.5</t>
  </si>
  <si>
    <t>No.6</t>
  </si>
  <si>
    <t>No.7</t>
  </si>
  <si>
    <t>No.8</t>
  </si>
  <si>
    <t>No.10</t>
  </si>
  <si>
    <t>No.9</t>
  </si>
  <si>
    <t>買</t>
  </si>
  <si>
    <t>リスク（5%）</t>
  </si>
  <si>
    <t>　ＳＲ　または　トレーリングストップ（ダウ理論）</t>
  </si>
  <si>
    <t>　仕掛け２</t>
  </si>
  <si>
    <t>勝率が８７％と高かったが、極力先が見えてないようにエントリーするようにしたが、先が見えてしまうこともあったためと思われる。ＭＡにタッチするＥＢは、レンジ相場でも数多く出現しているので、取捨選択を迫られる回数がＰＢに比べて多かった。
仕掛け１と仕掛け２を併用すれば、エントリーチャンスは確実に増えると考えられる。</t>
  </si>
  <si>
    <t>１１年間分のチャートにおいて、６２回のトレードしか出来なかったが、日足での獲得pips数が大きく、例え月に１回のトレードでも、元資金が膨らんでいれば、十分な利益を得られることを実感した。</t>
  </si>
  <si>
    <t>次に、１時間足での過去検証を行う。
１回のエントリーにおける平均獲得pips数は、５０pips程度を目指したい。
カリキュラム進みがかなり遅れているので、日足でのデモトレードは長期間を要するため、物理的に不可能と判断し、
1時間足のみでのデモトレードに注力するつもりである。</t>
  </si>
  <si>
    <t>EB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</si>
</sst>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  <numFmt numFmtId="191" formatCode="0.00000"/>
    <numFmt numFmtId="192" formatCode="0_ ;[Red]\-0\ "/>
    <numFmt numFmtId="193" formatCode="0.0000"/>
    <numFmt numFmtId="194" formatCode="0.0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5" fillId="31" borderId="10" xfId="0" applyFont="1" applyFill="1" applyBorder="1" applyAlignment="1">
      <alignment horizontal="center" vertical="center" shrinkToFit="1"/>
    </xf>
    <xf numFmtId="0" fontId="35" fillId="33" borderId="10" xfId="0" applyFont="1" applyFill="1" applyBorder="1" applyAlignment="1">
      <alignment horizontal="center" vertical="center" shrinkToFit="1"/>
    </xf>
    <xf numFmtId="181" fontId="4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0" fillId="0" borderId="10" xfId="0" applyNumberFormat="1" applyFont="1" applyFill="1" applyBorder="1" applyAlignment="1">
      <alignment horizontal="center" vertical="center"/>
    </xf>
    <xf numFmtId="0" fontId="35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5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5" fillId="6" borderId="15" xfId="0" applyFont="1" applyFill="1" applyBorder="1" applyAlignment="1">
      <alignment vertical="center"/>
    </xf>
    <xf numFmtId="0" fontId="35" fillId="28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1" fillId="18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7" borderId="10" xfId="0" applyFont="1" applyFill="1" applyBorder="1" applyAlignment="1">
      <alignment horizontal="center" vertical="center"/>
    </xf>
    <xf numFmtId="183" fontId="40" fillId="7" borderId="10" xfId="0" applyNumberFormat="1" applyFont="1" applyFill="1" applyBorder="1" applyAlignment="1">
      <alignment horizontal="center" vertical="center"/>
    </xf>
    <xf numFmtId="181" fontId="40" fillId="7" borderId="10" xfId="0" applyNumberFormat="1" applyFont="1" applyFill="1" applyBorder="1" applyAlignment="1">
      <alignment horizontal="center" vertical="center"/>
    </xf>
    <xf numFmtId="0" fontId="40" fillId="7" borderId="10" xfId="0" applyFont="1" applyFill="1" applyBorder="1" applyAlignment="1">
      <alignment horizontal="center" vertical="center"/>
    </xf>
    <xf numFmtId="2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7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7" borderId="10" xfId="0" applyFont="1" applyFill="1" applyBorder="1" applyAlignment="1">
      <alignment horizontal="center" vertical="center"/>
    </xf>
    <xf numFmtId="194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7" borderId="10" xfId="0" applyFont="1" applyFill="1" applyBorder="1" applyAlignment="1">
      <alignment horizontal="center" vertical="center"/>
    </xf>
    <xf numFmtId="189" fontId="40" fillId="0" borderId="10" xfId="0" applyNumberFormat="1" applyFont="1" applyFill="1" applyBorder="1" applyAlignment="1">
      <alignment horizontal="center" vertical="center"/>
    </xf>
    <xf numFmtId="192" fontId="3" fillId="0" borderId="14" xfId="0" applyNumberFormat="1" applyFont="1" applyBorder="1" applyAlignment="1">
      <alignment horizontal="center" vertical="center"/>
    </xf>
    <xf numFmtId="192" fontId="3" fillId="0" borderId="16" xfId="0" applyNumberFormat="1" applyFont="1" applyBorder="1" applyAlignment="1">
      <alignment horizontal="center" vertical="center"/>
    </xf>
    <xf numFmtId="192" fontId="3" fillId="0" borderId="17" xfId="0" applyNumberFormat="1" applyFont="1" applyBorder="1" applyAlignment="1">
      <alignment horizontal="center" vertical="center"/>
    </xf>
    <xf numFmtId="9" fontId="3" fillId="0" borderId="14" xfId="42" applyFont="1" applyBorder="1" applyAlignment="1">
      <alignment horizontal="center" vertical="center"/>
    </xf>
    <xf numFmtId="9" fontId="3" fillId="0" borderId="16" xfId="42" applyFont="1" applyBorder="1" applyAlignment="1">
      <alignment horizontal="center" vertical="center"/>
    </xf>
    <xf numFmtId="9" fontId="3" fillId="0" borderId="17" xfId="42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89" fontId="40" fillId="0" borderId="18" xfId="0" applyNumberFormat="1" applyFont="1" applyFill="1" applyBorder="1" applyAlignment="1">
      <alignment horizontal="center" vertical="center"/>
    </xf>
    <xf numFmtId="189" fontId="40" fillId="0" borderId="11" xfId="0" applyNumberFormat="1" applyFont="1" applyFill="1" applyBorder="1" applyAlignment="1">
      <alignment horizontal="center" vertical="center"/>
    </xf>
    <xf numFmtId="186" fontId="40" fillId="0" borderId="10" xfId="0" applyNumberFormat="1" applyFont="1" applyFill="1" applyBorder="1" applyAlignment="1">
      <alignment horizontal="center" vertical="center"/>
    </xf>
    <xf numFmtId="190" fontId="40" fillId="0" borderId="10" xfId="0" applyNumberFormat="1" applyFont="1" applyFill="1" applyBorder="1" applyAlignment="1">
      <alignment horizontal="center" vertical="center"/>
    </xf>
    <xf numFmtId="191" fontId="40" fillId="0" borderId="10" xfId="0" applyNumberFormat="1" applyFont="1" applyFill="1" applyBorder="1" applyAlignment="1">
      <alignment horizontal="center" vertical="center"/>
    </xf>
    <xf numFmtId="189" fontId="40" fillId="7" borderId="10" xfId="0" applyNumberFormat="1" applyFont="1" applyFill="1" applyBorder="1" applyAlignment="1">
      <alignment horizontal="center" vertical="center"/>
    </xf>
    <xf numFmtId="0" fontId="40" fillId="7" borderId="10" xfId="0" applyFont="1" applyFill="1" applyBorder="1" applyAlignment="1">
      <alignment horizontal="center" vertical="center"/>
    </xf>
    <xf numFmtId="189" fontId="40" fillId="7" borderId="18" xfId="0" applyNumberFormat="1" applyFont="1" applyFill="1" applyBorder="1" applyAlignment="1">
      <alignment horizontal="center" vertical="center"/>
    </xf>
    <xf numFmtId="189" fontId="40" fillId="7" borderId="11" xfId="0" applyNumberFormat="1" applyFont="1" applyFill="1" applyBorder="1" applyAlignment="1">
      <alignment horizontal="center" vertical="center"/>
    </xf>
    <xf numFmtId="186" fontId="40" fillId="7" borderId="10" xfId="0" applyNumberFormat="1" applyFont="1" applyFill="1" applyBorder="1" applyAlignment="1">
      <alignment horizontal="center" vertical="center"/>
    </xf>
    <xf numFmtId="190" fontId="40" fillId="7" borderId="10" xfId="0" applyNumberFormat="1" applyFont="1" applyFill="1" applyBorder="1" applyAlignment="1">
      <alignment horizontal="center" vertical="center"/>
    </xf>
    <xf numFmtId="191" fontId="40" fillId="7" borderId="10" xfId="0" applyNumberFormat="1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 shrinkToFit="1"/>
    </xf>
    <xf numFmtId="0" fontId="35" fillId="28" borderId="18" xfId="0" applyFont="1" applyFill="1" applyBorder="1" applyAlignment="1">
      <alignment horizontal="center" vertical="center" shrinkToFit="1"/>
    </xf>
    <xf numFmtId="0" fontId="35" fillId="28" borderId="11" xfId="0" applyFont="1" applyFill="1" applyBorder="1" applyAlignment="1">
      <alignment horizontal="center" vertical="center" shrinkToFit="1"/>
    </xf>
    <xf numFmtId="0" fontId="35" fillId="31" borderId="18" xfId="0" applyFont="1" applyFill="1" applyBorder="1" applyAlignment="1">
      <alignment horizontal="center" vertical="center" shrinkToFit="1"/>
    </xf>
    <xf numFmtId="0" fontId="35" fillId="31" borderId="11" xfId="0" applyFont="1" applyFill="1" applyBorder="1" applyAlignment="1">
      <alignment horizontal="center" vertical="center" shrinkToFit="1"/>
    </xf>
    <xf numFmtId="0" fontId="35" fillId="33" borderId="18" xfId="0" applyFont="1" applyFill="1" applyBorder="1" applyAlignment="1">
      <alignment horizontal="center" vertical="center" shrinkToFit="1"/>
    </xf>
    <xf numFmtId="0" fontId="35" fillId="33" borderId="11" xfId="0" applyFont="1" applyFill="1" applyBorder="1" applyAlignment="1">
      <alignment horizontal="center" vertical="center" shrinkToFit="1"/>
    </xf>
    <xf numFmtId="0" fontId="35" fillId="35" borderId="17" xfId="0" applyFont="1" applyFill="1" applyBorder="1" applyAlignment="1">
      <alignment horizontal="center" vertical="center" shrinkToFit="1"/>
    </xf>
    <xf numFmtId="0" fontId="35" fillId="35" borderId="10" xfId="0" applyFont="1" applyFill="1" applyBorder="1" applyAlignment="1">
      <alignment horizontal="center" vertical="center" shrinkToFit="1"/>
    </xf>
    <xf numFmtId="0" fontId="35" fillId="36" borderId="15" xfId="0" applyFont="1" applyFill="1" applyBorder="1" applyAlignment="1">
      <alignment horizontal="center" vertical="center" shrinkToFit="1"/>
    </xf>
    <xf numFmtId="0" fontId="35" fillId="36" borderId="19" xfId="0" applyFont="1" applyFill="1" applyBorder="1" applyAlignment="1">
      <alignment horizontal="center" vertical="center" shrinkToFit="1"/>
    </xf>
    <xf numFmtId="0" fontId="35" fillId="36" borderId="20" xfId="0" applyFont="1" applyFill="1" applyBorder="1" applyAlignment="1">
      <alignment horizontal="center" vertical="center" shrinkToFit="1"/>
    </xf>
    <xf numFmtId="0" fontId="35" fillId="36" borderId="21" xfId="0" applyFont="1" applyFill="1" applyBorder="1" applyAlignment="1">
      <alignment horizontal="center" vertical="center" shrinkToFit="1"/>
    </xf>
    <xf numFmtId="0" fontId="35" fillId="28" borderId="20" xfId="0" applyFont="1" applyFill="1" applyBorder="1" applyAlignment="1">
      <alignment horizontal="center" vertical="center" shrinkToFit="1"/>
    </xf>
    <xf numFmtId="0" fontId="35" fillId="28" borderId="12" xfId="0" applyFont="1" applyFill="1" applyBorder="1" applyAlignment="1">
      <alignment horizontal="center" vertical="center" shrinkToFit="1"/>
    </xf>
    <xf numFmtId="0" fontId="35" fillId="31" borderId="20" xfId="0" applyFont="1" applyFill="1" applyBorder="1" applyAlignment="1">
      <alignment horizontal="center" vertical="center" shrinkToFit="1"/>
    </xf>
    <xf numFmtId="0" fontId="35" fillId="31" borderId="12" xfId="0" applyFont="1" applyFill="1" applyBorder="1" applyAlignment="1">
      <alignment horizontal="center" vertical="center" shrinkToFit="1"/>
    </xf>
    <xf numFmtId="0" fontId="35" fillId="37" borderId="10" xfId="0" applyFont="1" applyFill="1" applyBorder="1" applyAlignment="1">
      <alignment horizontal="center" vertical="center" shrinkToFit="1"/>
    </xf>
    <xf numFmtId="0" fontId="35" fillId="33" borderId="20" xfId="0" applyFont="1" applyFill="1" applyBorder="1" applyAlignment="1">
      <alignment horizontal="center" vertical="center" shrinkToFit="1"/>
    </xf>
    <xf numFmtId="0" fontId="35" fillId="33" borderId="12" xfId="0" applyFont="1" applyFill="1" applyBorder="1" applyAlignment="1">
      <alignment horizontal="center" vertical="center" shrinkToFit="1"/>
    </xf>
    <xf numFmtId="186" fontId="0" fillId="0" borderId="10" xfId="0" applyNumberForma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 shrinkToFit="1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0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20</xdr:row>
      <xdr:rowOff>47625</xdr:rowOff>
    </xdr:from>
    <xdr:to>
      <xdr:col>9</xdr:col>
      <xdr:colOff>647700</xdr:colOff>
      <xdr:row>37</xdr:row>
      <xdr:rowOff>142875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657600"/>
          <a:ext cx="533400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</xdr:row>
      <xdr:rowOff>57150</xdr:rowOff>
    </xdr:from>
    <xdr:to>
      <xdr:col>9</xdr:col>
      <xdr:colOff>647700</xdr:colOff>
      <xdr:row>19</xdr:row>
      <xdr:rowOff>142875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409575"/>
          <a:ext cx="533400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38</xdr:row>
      <xdr:rowOff>47625</xdr:rowOff>
    </xdr:from>
    <xdr:to>
      <xdr:col>9</xdr:col>
      <xdr:colOff>647700</xdr:colOff>
      <xdr:row>55</xdr:row>
      <xdr:rowOff>133350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6743700"/>
          <a:ext cx="53435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56</xdr:row>
      <xdr:rowOff>38100</xdr:rowOff>
    </xdr:from>
    <xdr:to>
      <xdr:col>9</xdr:col>
      <xdr:colOff>657225</xdr:colOff>
      <xdr:row>73</xdr:row>
      <xdr:rowOff>133350</xdr:rowOff>
    </xdr:to>
    <xdr:pic>
      <xdr:nvPicPr>
        <xdr:cNvPr id="4" name="図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" y="9820275"/>
          <a:ext cx="53435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74</xdr:row>
      <xdr:rowOff>47625</xdr:rowOff>
    </xdr:from>
    <xdr:to>
      <xdr:col>9</xdr:col>
      <xdr:colOff>647700</xdr:colOff>
      <xdr:row>91</xdr:row>
      <xdr:rowOff>142875</xdr:rowOff>
    </xdr:to>
    <xdr:pic>
      <xdr:nvPicPr>
        <xdr:cNvPr id="5" name="図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4925" y="12915900"/>
          <a:ext cx="533400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92</xdr:row>
      <xdr:rowOff>38100</xdr:rowOff>
    </xdr:from>
    <xdr:to>
      <xdr:col>9</xdr:col>
      <xdr:colOff>657225</xdr:colOff>
      <xdr:row>109</xdr:row>
      <xdr:rowOff>152400</xdr:rowOff>
    </xdr:to>
    <xdr:pic>
      <xdr:nvPicPr>
        <xdr:cNvPr id="6" name="図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4925" y="15992475"/>
          <a:ext cx="53435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110</xdr:row>
      <xdr:rowOff>47625</xdr:rowOff>
    </xdr:from>
    <xdr:to>
      <xdr:col>9</xdr:col>
      <xdr:colOff>647700</xdr:colOff>
      <xdr:row>127</xdr:row>
      <xdr:rowOff>142875</xdr:rowOff>
    </xdr:to>
    <xdr:pic>
      <xdr:nvPicPr>
        <xdr:cNvPr id="7" name="図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04925" y="19088100"/>
          <a:ext cx="533400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128</xdr:row>
      <xdr:rowOff>38100</xdr:rowOff>
    </xdr:from>
    <xdr:to>
      <xdr:col>9</xdr:col>
      <xdr:colOff>647700</xdr:colOff>
      <xdr:row>145</xdr:row>
      <xdr:rowOff>142875</xdr:rowOff>
    </xdr:to>
    <xdr:pic>
      <xdr:nvPicPr>
        <xdr:cNvPr id="8" name="図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95400" y="22164675"/>
          <a:ext cx="534352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146</xdr:row>
      <xdr:rowOff>38100</xdr:rowOff>
    </xdr:from>
    <xdr:to>
      <xdr:col>9</xdr:col>
      <xdr:colOff>647700</xdr:colOff>
      <xdr:row>163</xdr:row>
      <xdr:rowOff>133350</xdr:rowOff>
    </xdr:to>
    <xdr:pic>
      <xdr:nvPicPr>
        <xdr:cNvPr id="9" name="図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95400" y="25250775"/>
          <a:ext cx="53435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164</xdr:row>
      <xdr:rowOff>47625</xdr:rowOff>
    </xdr:from>
    <xdr:to>
      <xdr:col>9</xdr:col>
      <xdr:colOff>657225</xdr:colOff>
      <xdr:row>181</xdr:row>
      <xdr:rowOff>123825</xdr:rowOff>
    </xdr:to>
    <xdr:pic>
      <xdr:nvPicPr>
        <xdr:cNvPr id="10" name="図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04925" y="28346400"/>
          <a:ext cx="534352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109"/>
  <sheetViews>
    <sheetView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S3" sqref="S3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0" bestFit="1" customWidth="1"/>
  </cols>
  <sheetData>
    <row r="2" spans="2:20" ht="13.5">
      <c r="B2" s="73" t="s">
        <v>5</v>
      </c>
      <c r="C2" s="73"/>
      <c r="D2" s="98" t="s">
        <v>43</v>
      </c>
      <c r="E2" s="98"/>
      <c r="F2" s="73" t="s">
        <v>6</v>
      </c>
      <c r="G2" s="73"/>
      <c r="H2" s="98" t="s">
        <v>34</v>
      </c>
      <c r="I2" s="98"/>
      <c r="J2" s="73" t="s">
        <v>7</v>
      </c>
      <c r="K2" s="73"/>
      <c r="L2" s="100">
        <f>C9</f>
        <v>1000000</v>
      </c>
      <c r="M2" s="98"/>
      <c r="N2" s="73" t="s">
        <v>8</v>
      </c>
      <c r="O2" s="73"/>
      <c r="P2" s="100" t="e">
        <f>C108+R108</f>
        <v>#VALUE!</v>
      </c>
      <c r="Q2" s="98"/>
      <c r="R2" s="1"/>
      <c r="S2" s="1"/>
      <c r="T2" s="1"/>
    </row>
    <row r="3" spans="2:19" ht="57" customHeight="1">
      <c r="B3" s="73" t="s">
        <v>9</v>
      </c>
      <c r="C3" s="73"/>
      <c r="D3" s="101" t="s">
        <v>57</v>
      </c>
      <c r="E3" s="101"/>
      <c r="F3" s="101"/>
      <c r="G3" s="101"/>
      <c r="H3" s="101"/>
      <c r="I3" s="101"/>
      <c r="J3" s="73" t="s">
        <v>10</v>
      </c>
      <c r="K3" s="73"/>
      <c r="L3" s="101" t="s">
        <v>56</v>
      </c>
      <c r="M3" s="102"/>
      <c r="N3" s="102"/>
      <c r="O3" s="102"/>
      <c r="P3" s="102"/>
      <c r="Q3" s="102"/>
      <c r="R3" s="1"/>
      <c r="S3" s="1"/>
    </row>
    <row r="4" spans="2:20" ht="13.5">
      <c r="B4" s="73" t="s">
        <v>11</v>
      </c>
      <c r="C4" s="73"/>
      <c r="D4" s="96">
        <f>SUM($R$9:$S$993)</f>
        <v>1584933293</v>
      </c>
      <c r="E4" s="96"/>
      <c r="F4" s="73" t="s">
        <v>12</v>
      </c>
      <c r="G4" s="73"/>
      <c r="H4" s="97">
        <f>SUM($T$9:$U$108)</f>
        <v>22427.50000000002</v>
      </c>
      <c r="I4" s="98"/>
      <c r="J4" s="99" t="s">
        <v>13</v>
      </c>
      <c r="K4" s="99"/>
      <c r="L4" s="100">
        <f>MAX($C$9:$D$990)-C9</f>
        <v>1584933293</v>
      </c>
      <c r="M4" s="100"/>
      <c r="N4" s="99" t="s">
        <v>14</v>
      </c>
      <c r="O4" s="99"/>
      <c r="P4" s="96">
        <f>MIN($C$9:$D$990)-C9</f>
        <v>0</v>
      </c>
      <c r="Q4" s="96"/>
      <c r="R4" s="1"/>
      <c r="S4" s="1"/>
      <c r="T4" s="1"/>
    </row>
    <row r="5" spans="2:20" ht="13.5">
      <c r="B5" s="34" t="s">
        <v>15</v>
      </c>
      <c r="C5" s="2">
        <f>COUNTIF($R$9:$R$990,"&gt;0")</f>
        <v>54</v>
      </c>
      <c r="D5" s="35" t="s">
        <v>16</v>
      </c>
      <c r="E5" s="16">
        <f>COUNTIF($R$9:$R$990,"&lt;0")</f>
        <v>8</v>
      </c>
      <c r="F5" s="35" t="s">
        <v>17</v>
      </c>
      <c r="G5" s="2">
        <f>COUNTIF($R$9:$R$990,"=0")</f>
        <v>0</v>
      </c>
      <c r="H5" s="35" t="s">
        <v>18</v>
      </c>
      <c r="I5" s="3">
        <f>C5/SUM(C5,E5,G5)</f>
        <v>0.8709677419354839</v>
      </c>
      <c r="J5" s="72" t="s">
        <v>19</v>
      </c>
      <c r="K5" s="73"/>
      <c r="L5" s="74"/>
      <c r="M5" s="75"/>
      <c r="N5" s="18" t="s">
        <v>20</v>
      </c>
      <c r="O5" s="9"/>
      <c r="P5" s="74"/>
      <c r="Q5" s="75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83" t="s">
        <v>21</v>
      </c>
      <c r="C7" s="85" t="s">
        <v>22</v>
      </c>
      <c r="D7" s="86"/>
      <c r="E7" s="89" t="s">
        <v>23</v>
      </c>
      <c r="F7" s="90"/>
      <c r="G7" s="90"/>
      <c r="H7" s="90"/>
      <c r="I7" s="78"/>
      <c r="J7" s="91" t="s">
        <v>55</v>
      </c>
      <c r="K7" s="92"/>
      <c r="L7" s="80"/>
      <c r="M7" s="93" t="s">
        <v>24</v>
      </c>
      <c r="N7" s="94" t="s">
        <v>25</v>
      </c>
      <c r="O7" s="95"/>
      <c r="P7" s="95"/>
      <c r="Q7" s="82"/>
      <c r="R7" s="76" t="s">
        <v>26</v>
      </c>
      <c r="S7" s="76"/>
      <c r="T7" s="76"/>
      <c r="U7" s="76"/>
    </row>
    <row r="8" spans="2:21" ht="13.5">
      <c r="B8" s="84"/>
      <c r="C8" s="87"/>
      <c r="D8" s="88"/>
      <c r="E8" s="19" t="s">
        <v>27</v>
      </c>
      <c r="F8" s="19" t="s">
        <v>28</v>
      </c>
      <c r="G8" s="19" t="s">
        <v>29</v>
      </c>
      <c r="H8" s="77" t="s">
        <v>30</v>
      </c>
      <c r="I8" s="78"/>
      <c r="J8" s="4" t="s">
        <v>31</v>
      </c>
      <c r="K8" s="79" t="s">
        <v>32</v>
      </c>
      <c r="L8" s="80"/>
      <c r="M8" s="93"/>
      <c r="N8" s="5" t="s">
        <v>27</v>
      </c>
      <c r="O8" s="5" t="s">
        <v>28</v>
      </c>
      <c r="P8" s="81" t="s">
        <v>30</v>
      </c>
      <c r="Q8" s="82"/>
      <c r="R8" s="76" t="s">
        <v>33</v>
      </c>
      <c r="S8" s="76"/>
      <c r="T8" s="76" t="s">
        <v>31</v>
      </c>
      <c r="U8" s="76"/>
    </row>
    <row r="9" spans="2:23" ht="13.5">
      <c r="B9" s="33">
        <v>1</v>
      </c>
      <c r="C9" s="52">
        <v>1000000</v>
      </c>
      <c r="D9" s="52"/>
      <c r="E9" s="33">
        <v>2004</v>
      </c>
      <c r="F9" s="8">
        <v>38106</v>
      </c>
      <c r="G9" s="33" t="s">
        <v>4</v>
      </c>
      <c r="H9" s="59">
        <v>1.19589</v>
      </c>
      <c r="I9" s="59"/>
      <c r="J9" s="33">
        <v>138.9</v>
      </c>
      <c r="K9" s="52">
        <f>IF(F9="","",C9*0.05)</f>
        <v>50000</v>
      </c>
      <c r="L9" s="52"/>
      <c r="M9" s="6">
        <f>IF(J9="","",ROUNDDOWN(K9/(J9/81)/100000,2))</f>
        <v>0.29</v>
      </c>
      <c r="N9" s="33">
        <v>2004</v>
      </c>
      <c r="O9" s="8">
        <v>38112</v>
      </c>
      <c r="P9" s="59">
        <v>1.20823</v>
      </c>
      <c r="Q9" s="59"/>
      <c r="R9" s="62">
        <f aca="true" t="shared" si="0" ref="R9:R72">IF(O9="","",ROUNDDOWN((IF(G9="売",H9-P9,P9-H9))*M9*1000000000/81,0))</f>
        <v>44180</v>
      </c>
      <c r="S9" s="62"/>
      <c r="T9" s="63">
        <f aca="true" t="shared" si="1" ref="T9:T18">IF(O9="","",IF(R9&lt;0,J9*(-1),IF(G9="買",(P9-H9)*10000,(H9-P9)*10000)))</f>
        <v>123.40000000000018</v>
      </c>
      <c r="U9" s="63"/>
      <c r="V9" s="53">
        <f>SUM(T9:U18)</f>
        <v>1503.2000000000007</v>
      </c>
      <c r="W9" s="56">
        <f>C19/C9-1</f>
        <v>0.7141299999999999</v>
      </c>
    </row>
    <row r="10" spans="2:23" ht="13.5">
      <c r="B10" s="33">
        <v>2</v>
      </c>
      <c r="C10" s="52">
        <f aca="true" t="shared" si="2" ref="C10:C73">IF(R9="","",C9+R9)</f>
        <v>1044180</v>
      </c>
      <c r="D10" s="52"/>
      <c r="E10" s="36">
        <v>2004</v>
      </c>
      <c r="F10" s="8">
        <v>38169</v>
      </c>
      <c r="G10" s="33" t="s">
        <v>4</v>
      </c>
      <c r="H10" s="59">
        <v>1.22094</v>
      </c>
      <c r="I10" s="59"/>
      <c r="J10" s="33">
        <v>144.7</v>
      </c>
      <c r="K10" s="60">
        <f aca="true" t="shared" si="3" ref="K10:K73">IF(F10="","",C10*0.05)</f>
        <v>52209</v>
      </c>
      <c r="L10" s="61"/>
      <c r="M10" s="6">
        <f aca="true" t="shared" si="4" ref="M10:M73">IF(J10="","",ROUNDDOWN(K10/(J10/81)/100000,2))</f>
        <v>0.29</v>
      </c>
      <c r="N10" s="36">
        <v>2004</v>
      </c>
      <c r="O10" s="8">
        <v>38188</v>
      </c>
      <c r="P10" s="59">
        <v>1.23556</v>
      </c>
      <c r="Q10" s="59"/>
      <c r="R10" s="62">
        <f t="shared" si="0"/>
        <v>52343</v>
      </c>
      <c r="S10" s="62"/>
      <c r="T10" s="63">
        <f t="shared" si="1"/>
        <v>146.20000000000078</v>
      </c>
      <c r="U10" s="63"/>
      <c r="V10" s="54"/>
      <c r="W10" s="57"/>
    </row>
    <row r="11" spans="2:23" ht="13.5">
      <c r="B11" s="38">
        <v>3</v>
      </c>
      <c r="C11" s="65">
        <f t="shared" si="2"/>
        <v>1096523</v>
      </c>
      <c r="D11" s="65"/>
      <c r="E11" s="38">
        <v>2004</v>
      </c>
      <c r="F11" s="39">
        <v>38268</v>
      </c>
      <c r="G11" s="38" t="s">
        <v>4</v>
      </c>
      <c r="H11" s="71">
        <v>1.2325</v>
      </c>
      <c r="I11" s="71"/>
      <c r="J11" s="38">
        <v>80.2</v>
      </c>
      <c r="K11" s="67">
        <f t="shared" si="3"/>
        <v>54826.15</v>
      </c>
      <c r="L11" s="68"/>
      <c r="M11" s="40">
        <f>IF(J11="","",ROUNDDOWN(K11/(J11/81)/100000,2))</f>
        <v>0.55</v>
      </c>
      <c r="N11" s="38">
        <v>2004</v>
      </c>
      <c r="O11" s="39">
        <v>38273</v>
      </c>
      <c r="P11" s="66">
        <v>1.22448</v>
      </c>
      <c r="Q11" s="66"/>
      <c r="R11" s="69">
        <f t="shared" si="0"/>
        <v>-54456</v>
      </c>
      <c r="S11" s="69"/>
      <c r="T11" s="70">
        <f t="shared" si="1"/>
        <v>-80.2</v>
      </c>
      <c r="U11" s="70"/>
      <c r="V11" s="54"/>
      <c r="W11" s="57"/>
    </row>
    <row r="12" spans="2:23" ht="13.5">
      <c r="B12" s="33">
        <v>4</v>
      </c>
      <c r="C12" s="52">
        <f t="shared" si="2"/>
        <v>1042067</v>
      </c>
      <c r="D12" s="52"/>
      <c r="E12" s="36">
        <v>2004</v>
      </c>
      <c r="F12" s="8">
        <v>38295</v>
      </c>
      <c r="G12" s="33" t="s">
        <v>4</v>
      </c>
      <c r="H12" s="59">
        <v>1.28325</v>
      </c>
      <c r="I12" s="59"/>
      <c r="J12" s="33">
        <v>176.8</v>
      </c>
      <c r="K12" s="60">
        <f t="shared" si="3"/>
        <v>52103.350000000006</v>
      </c>
      <c r="L12" s="61"/>
      <c r="M12" s="6">
        <f t="shared" si="4"/>
        <v>0.23</v>
      </c>
      <c r="N12" s="36">
        <v>2004</v>
      </c>
      <c r="O12" s="8">
        <v>38295</v>
      </c>
      <c r="P12" s="59">
        <v>1.32377</v>
      </c>
      <c r="Q12" s="59"/>
      <c r="R12" s="62">
        <f t="shared" si="0"/>
        <v>115056</v>
      </c>
      <c r="S12" s="62"/>
      <c r="T12" s="63">
        <f t="shared" si="1"/>
        <v>405.1999999999989</v>
      </c>
      <c r="U12" s="63"/>
      <c r="V12" s="54"/>
      <c r="W12" s="57"/>
    </row>
    <row r="13" spans="2:23" ht="13.5">
      <c r="B13" s="38">
        <v>5</v>
      </c>
      <c r="C13" s="65">
        <f t="shared" si="2"/>
        <v>1157123</v>
      </c>
      <c r="D13" s="65"/>
      <c r="E13" s="38">
        <v>2005</v>
      </c>
      <c r="F13" s="39">
        <v>38446</v>
      </c>
      <c r="G13" s="38" t="s">
        <v>3</v>
      </c>
      <c r="H13" s="66">
        <v>1.28698</v>
      </c>
      <c r="I13" s="66"/>
      <c r="J13" s="38">
        <v>194.8</v>
      </c>
      <c r="K13" s="67">
        <f t="shared" si="3"/>
        <v>57856.15</v>
      </c>
      <c r="L13" s="68"/>
      <c r="M13" s="40">
        <f t="shared" si="4"/>
        <v>0.24</v>
      </c>
      <c r="N13" s="38">
        <v>2005</v>
      </c>
      <c r="O13" s="39">
        <v>38460</v>
      </c>
      <c r="P13" s="66">
        <v>1.30218</v>
      </c>
      <c r="Q13" s="66"/>
      <c r="R13" s="69">
        <f t="shared" si="0"/>
        <v>-45037</v>
      </c>
      <c r="S13" s="69"/>
      <c r="T13" s="70">
        <f t="shared" si="1"/>
        <v>-194.8</v>
      </c>
      <c r="U13" s="70"/>
      <c r="V13" s="54"/>
      <c r="W13" s="57"/>
    </row>
    <row r="14" spans="2:23" ht="13.5">
      <c r="B14" s="33">
        <v>6</v>
      </c>
      <c r="C14" s="52">
        <f t="shared" si="2"/>
        <v>1112086</v>
      </c>
      <c r="D14" s="52"/>
      <c r="E14" s="36">
        <v>2005</v>
      </c>
      <c r="F14" s="8">
        <v>38484</v>
      </c>
      <c r="G14" s="33" t="s">
        <v>3</v>
      </c>
      <c r="H14" s="64">
        <v>1.2774</v>
      </c>
      <c r="I14" s="64"/>
      <c r="J14" s="33">
        <v>138.4</v>
      </c>
      <c r="K14" s="60">
        <f t="shared" si="3"/>
        <v>55604.3</v>
      </c>
      <c r="L14" s="61"/>
      <c r="M14" s="6">
        <f t="shared" si="4"/>
        <v>0.32</v>
      </c>
      <c r="N14" s="36">
        <v>2005</v>
      </c>
      <c r="O14" s="8">
        <v>38544</v>
      </c>
      <c r="P14" s="59">
        <v>1.20471</v>
      </c>
      <c r="Q14" s="59"/>
      <c r="R14" s="62">
        <f t="shared" si="0"/>
        <v>287170</v>
      </c>
      <c r="S14" s="62"/>
      <c r="T14" s="63">
        <f t="shared" si="1"/>
        <v>726.9000000000015</v>
      </c>
      <c r="U14" s="63"/>
      <c r="V14" s="54"/>
      <c r="W14" s="57"/>
    </row>
    <row r="15" spans="2:23" ht="13.5">
      <c r="B15" s="38">
        <v>7</v>
      </c>
      <c r="C15" s="65">
        <f t="shared" si="2"/>
        <v>1399256</v>
      </c>
      <c r="D15" s="65"/>
      <c r="E15" s="38">
        <v>2005</v>
      </c>
      <c r="F15" s="39">
        <v>38554</v>
      </c>
      <c r="G15" s="38" t="s">
        <v>4</v>
      </c>
      <c r="H15" s="66">
        <v>1.21899</v>
      </c>
      <c r="I15" s="66"/>
      <c r="J15" s="38">
        <v>190.4</v>
      </c>
      <c r="K15" s="67">
        <f t="shared" si="3"/>
        <v>69962.8</v>
      </c>
      <c r="L15" s="68"/>
      <c r="M15" s="40">
        <f t="shared" si="4"/>
        <v>0.29</v>
      </c>
      <c r="N15" s="38">
        <v>2005</v>
      </c>
      <c r="O15" s="39">
        <v>38559</v>
      </c>
      <c r="P15" s="66">
        <v>1.19995</v>
      </c>
      <c r="Q15" s="66"/>
      <c r="R15" s="69">
        <f t="shared" si="0"/>
        <v>-68167</v>
      </c>
      <c r="S15" s="69"/>
      <c r="T15" s="70">
        <f t="shared" si="1"/>
        <v>-190.4</v>
      </c>
      <c r="U15" s="70"/>
      <c r="V15" s="54"/>
      <c r="W15" s="57"/>
    </row>
    <row r="16" spans="2:23" ht="13.5">
      <c r="B16" s="33">
        <v>8</v>
      </c>
      <c r="C16" s="52">
        <f t="shared" si="2"/>
        <v>1331089</v>
      </c>
      <c r="D16" s="52"/>
      <c r="E16" s="36">
        <v>2005</v>
      </c>
      <c r="F16" s="8">
        <v>38561</v>
      </c>
      <c r="G16" s="33" t="s">
        <v>4</v>
      </c>
      <c r="H16" s="59">
        <v>1.20828</v>
      </c>
      <c r="I16" s="59"/>
      <c r="J16" s="33">
        <v>120.9</v>
      </c>
      <c r="K16" s="60">
        <f t="shared" si="3"/>
        <v>66554.45</v>
      </c>
      <c r="L16" s="61"/>
      <c r="M16" s="6">
        <f t="shared" si="4"/>
        <v>0.44</v>
      </c>
      <c r="N16" s="36">
        <v>2005</v>
      </c>
      <c r="O16" s="8">
        <v>38581</v>
      </c>
      <c r="P16" s="59">
        <v>1.23128</v>
      </c>
      <c r="Q16" s="59"/>
      <c r="R16" s="62">
        <f t="shared" si="0"/>
        <v>124938</v>
      </c>
      <c r="S16" s="62"/>
      <c r="T16" s="63">
        <f t="shared" si="1"/>
        <v>229.9999999999991</v>
      </c>
      <c r="U16" s="63"/>
      <c r="V16" s="54"/>
      <c r="W16" s="57"/>
    </row>
    <row r="17" spans="2:23" ht="13.5">
      <c r="B17" s="33">
        <v>9</v>
      </c>
      <c r="C17" s="52">
        <f t="shared" si="2"/>
        <v>1456027</v>
      </c>
      <c r="D17" s="52"/>
      <c r="E17" s="36">
        <v>2005</v>
      </c>
      <c r="F17" s="8">
        <v>38609</v>
      </c>
      <c r="G17" s="33" t="s">
        <v>3</v>
      </c>
      <c r="H17" s="59">
        <v>1.22562</v>
      </c>
      <c r="I17" s="59"/>
      <c r="J17" s="33">
        <v>72.7</v>
      </c>
      <c r="K17" s="60">
        <f t="shared" si="3"/>
        <v>72801.35</v>
      </c>
      <c r="L17" s="61"/>
      <c r="M17" s="6">
        <f t="shared" si="4"/>
        <v>0.81</v>
      </c>
      <c r="N17" s="36">
        <v>2005</v>
      </c>
      <c r="O17" s="8">
        <v>38631</v>
      </c>
      <c r="P17" s="59">
        <v>1.20918</v>
      </c>
      <c r="Q17" s="59"/>
      <c r="R17" s="62">
        <f t="shared" si="0"/>
        <v>164400</v>
      </c>
      <c r="S17" s="62"/>
      <c r="T17" s="63">
        <f t="shared" si="1"/>
        <v>164.4000000000001</v>
      </c>
      <c r="U17" s="63"/>
      <c r="V17" s="54"/>
      <c r="W17" s="57"/>
    </row>
    <row r="18" spans="2:23" ht="13.5">
      <c r="B18" s="33">
        <v>10</v>
      </c>
      <c r="C18" s="52">
        <f t="shared" si="2"/>
        <v>1620427</v>
      </c>
      <c r="D18" s="52"/>
      <c r="E18" s="36">
        <v>2005</v>
      </c>
      <c r="F18" s="8">
        <v>38660</v>
      </c>
      <c r="G18" s="33" t="s">
        <v>3</v>
      </c>
      <c r="H18" s="64">
        <v>1.1934</v>
      </c>
      <c r="I18" s="64"/>
      <c r="J18" s="33">
        <v>147.7</v>
      </c>
      <c r="K18" s="60">
        <f t="shared" si="3"/>
        <v>81021.35</v>
      </c>
      <c r="L18" s="61"/>
      <c r="M18" s="6">
        <f t="shared" si="4"/>
        <v>0.44</v>
      </c>
      <c r="N18" s="36">
        <v>2005</v>
      </c>
      <c r="O18" s="8">
        <v>38674</v>
      </c>
      <c r="P18" s="59">
        <v>1.17615</v>
      </c>
      <c r="Q18" s="59"/>
      <c r="R18" s="62">
        <f t="shared" si="0"/>
        <v>93703</v>
      </c>
      <c r="S18" s="62"/>
      <c r="T18" s="63">
        <f t="shared" si="1"/>
        <v>172.4999999999999</v>
      </c>
      <c r="U18" s="63"/>
      <c r="V18" s="55"/>
      <c r="W18" s="58"/>
    </row>
    <row r="19" spans="2:23" ht="13.5">
      <c r="B19" s="33">
        <v>11</v>
      </c>
      <c r="C19" s="52">
        <f t="shared" si="2"/>
        <v>1714130</v>
      </c>
      <c r="D19" s="52"/>
      <c r="E19" s="36">
        <v>2005</v>
      </c>
      <c r="F19" s="8">
        <v>38698</v>
      </c>
      <c r="G19" s="33" t="s">
        <v>4</v>
      </c>
      <c r="H19" s="59">
        <v>1.18482</v>
      </c>
      <c r="I19" s="59"/>
      <c r="J19" s="33">
        <v>142.8</v>
      </c>
      <c r="K19" s="60">
        <f t="shared" si="3"/>
        <v>85706.5</v>
      </c>
      <c r="L19" s="61"/>
      <c r="M19" s="6">
        <f t="shared" si="4"/>
        <v>0.48</v>
      </c>
      <c r="N19" s="33">
        <v>2006</v>
      </c>
      <c r="O19" s="8">
        <v>38742</v>
      </c>
      <c r="P19" s="59">
        <v>1.22546</v>
      </c>
      <c r="Q19" s="59"/>
      <c r="R19" s="62">
        <f t="shared" si="0"/>
        <v>240829</v>
      </c>
      <c r="S19" s="62"/>
      <c r="T19" s="63">
        <f>IF(O19="","",IF(R19&lt;0,J19*(-1),IF(G19="買",(P19-H19)*10000,(H19-P19)*10000)))</f>
        <v>406.4000000000001</v>
      </c>
      <c r="U19" s="63"/>
      <c r="V19" s="53">
        <f>SUM(T19:U28)</f>
        <v>2635.000000000003</v>
      </c>
      <c r="W19" s="56">
        <f>C29/C19-1</f>
        <v>1.9084923547222208</v>
      </c>
    </row>
    <row r="20" spans="2:23" ht="13.5">
      <c r="B20" s="33">
        <v>12</v>
      </c>
      <c r="C20" s="52">
        <f t="shared" si="2"/>
        <v>1954959</v>
      </c>
      <c r="D20" s="52"/>
      <c r="E20" s="36">
        <v>2006</v>
      </c>
      <c r="F20" s="8">
        <v>38750</v>
      </c>
      <c r="G20" s="33" t="s">
        <v>3</v>
      </c>
      <c r="H20" s="59">
        <v>1.20467</v>
      </c>
      <c r="I20" s="59"/>
      <c r="J20" s="33">
        <v>118.5</v>
      </c>
      <c r="K20" s="60">
        <f t="shared" si="3"/>
        <v>97747.95000000001</v>
      </c>
      <c r="L20" s="61"/>
      <c r="M20" s="6">
        <f t="shared" si="4"/>
        <v>0.66</v>
      </c>
      <c r="N20" s="36">
        <v>2006</v>
      </c>
      <c r="O20" s="8">
        <v>38776</v>
      </c>
      <c r="P20" s="59">
        <v>1.19357</v>
      </c>
      <c r="Q20" s="59"/>
      <c r="R20" s="62">
        <f t="shared" si="0"/>
        <v>90444</v>
      </c>
      <c r="S20" s="62"/>
      <c r="T20" s="63">
        <f aca="true" t="shared" si="5" ref="T20:T27">IF(O20="","",IF(R20&lt;0,J20*(-1),IF(G20="買",(P20-H20)*10000,(H20-P20)*10000)))</f>
        <v>110.99999999999888</v>
      </c>
      <c r="U20" s="63"/>
      <c r="V20" s="54"/>
      <c r="W20" s="57"/>
    </row>
    <row r="21" spans="2:23" ht="13.5">
      <c r="B21" s="33">
        <v>13</v>
      </c>
      <c r="C21" s="52">
        <f t="shared" si="2"/>
        <v>2045403</v>
      </c>
      <c r="D21" s="52"/>
      <c r="E21" s="36">
        <v>2006</v>
      </c>
      <c r="F21" s="8">
        <v>38777</v>
      </c>
      <c r="G21" s="33" t="s">
        <v>54</v>
      </c>
      <c r="H21" s="59">
        <v>1.19378</v>
      </c>
      <c r="I21" s="59"/>
      <c r="J21" s="33">
        <v>102.4</v>
      </c>
      <c r="K21" s="60">
        <f t="shared" si="3"/>
        <v>102270.15000000001</v>
      </c>
      <c r="L21" s="61"/>
      <c r="M21" s="6">
        <f t="shared" si="4"/>
        <v>0.8</v>
      </c>
      <c r="N21" s="36">
        <v>2006</v>
      </c>
      <c r="O21" s="8">
        <v>38875</v>
      </c>
      <c r="P21" s="59">
        <v>1.28089</v>
      </c>
      <c r="Q21" s="59"/>
      <c r="R21" s="62">
        <f t="shared" si="0"/>
        <v>860345</v>
      </c>
      <c r="S21" s="62"/>
      <c r="T21" s="63">
        <f t="shared" si="5"/>
        <v>871.1000000000003</v>
      </c>
      <c r="U21" s="63"/>
      <c r="V21" s="54"/>
      <c r="W21" s="57"/>
    </row>
    <row r="22" spans="2:23" ht="13.5">
      <c r="B22" s="33">
        <v>14</v>
      </c>
      <c r="C22" s="52">
        <f t="shared" si="2"/>
        <v>2905748</v>
      </c>
      <c r="D22" s="52"/>
      <c r="E22" s="36">
        <v>2006</v>
      </c>
      <c r="F22" s="8">
        <v>38877</v>
      </c>
      <c r="G22" s="33" t="s">
        <v>3</v>
      </c>
      <c r="H22" s="59">
        <v>1.26235</v>
      </c>
      <c r="I22" s="59"/>
      <c r="J22" s="33">
        <v>185.4</v>
      </c>
      <c r="K22" s="60">
        <f t="shared" si="3"/>
        <v>145287.4</v>
      </c>
      <c r="L22" s="61"/>
      <c r="M22" s="6">
        <f t="shared" si="4"/>
        <v>0.63</v>
      </c>
      <c r="N22" s="36">
        <v>2006</v>
      </c>
      <c r="O22" s="8">
        <v>38894</v>
      </c>
      <c r="P22" s="59">
        <v>1.25236</v>
      </c>
      <c r="Q22" s="59"/>
      <c r="R22" s="62">
        <f t="shared" si="0"/>
        <v>77700</v>
      </c>
      <c r="S22" s="62"/>
      <c r="T22" s="63">
        <f t="shared" si="5"/>
        <v>99.90000000000165</v>
      </c>
      <c r="U22" s="63"/>
      <c r="V22" s="54"/>
      <c r="W22" s="57"/>
    </row>
    <row r="23" spans="2:23" ht="13.5">
      <c r="B23" s="33">
        <v>15</v>
      </c>
      <c r="C23" s="52">
        <f t="shared" si="2"/>
        <v>2983448</v>
      </c>
      <c r="D23" s="52"/>
      <c r="E23" s="36">
        <v>2006</v>
      </c>
      <c r="F23" s="8">
        <v>38895</v>
      </c>
      <c r="G23" s="33" t="s">
        <v>4</v>
      </c>
      <c r="H23" s="59">
        <v>1.26036</v>
      </c>
      <c r="I23" s="59"/>
      <c r="J23" s="33">
        <v>106.7</v>
      </c>
      <c r="K23" s="60">
        <f t="shared" si="3"/>
        <v>149172.4</v>
      </c>
      <c r="L23" s="61"/>
      <c r="M23" s="6">
        <f t="shared" si="4"/>
        <v>1.13</v>
      </c>
      <c r="N23" s="36">
        <v>2006</v>
      </c>
      <c r="O23" s="8">
        <v>38910</v>
      </c>
      <c r="P23" s="59">
        <v>1.27245</v>
      </c>
      <c r="Q23" s="59"/>
      <c r="R23" s="62">
        <f t="shared" si="0"/>
        <v>168662</v>
      </c>
      <c r="S23" s="62"/>
      <c r="T23" s="63">
        <f t="shared" si="5"/>
        <v>120.90000000000157</v>
      </c>
      <c r="U23" s="63"/>
      <c r="V23" s="54"/>
      <c r="W23" s="57"/>
    </row>
    <row r="24" spans="2:23" ht="13.5">
      <c r="B24" s="33">
        <v>16</v>
      </c>
      <c r="C24" s="52">
        <f t="shared" si="2"/>
        <v>3152110</v>
      </c>
      <c r="D24" s="52"/>
      <c r="E24" s="36">
        <v>2006</v>
      </c>
      <c r="F24" s="8">
        <v>38929</v>
      </c>
      <c r="G24" s="33" t="s">
        <v>4</v>
      </c>
      <c r="H24" s="59">
        <v>1.27709</v>
      </c>
      <c r="I24" s="59"/>
      <c r="J24" s="33">
        <v>108.5</v>
      </c>
      <c r="K24" s="60">
        <f t="shared" si="3"/>
        <v>157605.5</v>
      </c>
      <c r="L24" s="61"/>
      <c r="M24" s="6">
        <f t="shared" si="4"/>
        <v>1.17</v>
      </c>
      <c r="N24" s="36">
        <v>2006</v>
      </c>
      <c r="O24" s="8">
        <v>38965</v>
      </c>
      <c r="P24" s="59">
        <v>1.28668</v>
      </c>
      <c r="Q24" s="59"/>
      <c r="R24" s="62">
        <f t="shared" si="0"/>
        <v>138522</v>
      </c>
      <c r="S24" s="62"/>
      <c r="T24" s="63">
        <f t="shared" si="5"/>
        <v>95.89999999999988</v>
      </c>
      <c r="U24" s="63"/>
      <c r="V24" s="54"/>
      <c r="W24" s="57"/>
    </row>
    <row r="25" spans="2:23" ht="13.5">
      <c r="B25" s="33">
        <v>17</v>
      </c>
      <c r="C25" s="52">
        <f t="shared" si="2"/>
        <v>3290632</v>
      </c>
      <c r="D25" s="52"/>
      <c r="E25" s="36">
        <v>2006</v>
      </c>
      <c r="F25" s="8">
        <v>39030</v>
      </c>
      <c r="G25" s="33" t="s">
        <v>4</v>
      </c>
      <c r="H25" s="59">
        <v>1.27875</v>
      </c>
      <c r="I25" s="59"/>
      <c r="J25" s="33">
        <v>106.4</v>
      </c>
      <c r="K25" s="60">
        <f t="shared" si="3"/>
        <v>164531.6</v>
      </c>
      <c r="L25" s="61"/>
      <c r="M25" s="6">
        <f t="shared" si="4"/>
        <v>1.25</v>
      </c>
      <c r="N25" s="36">
        <v>2006</v>
      </c>
      <c r="O25" s="8">
        <v>39064</v>
      </c>
      <c r="P25" s="59">
        <v>1.32538</v>
      </c>
      <c r="Q25" s="59"/>
      <c r="R25" s="62">
        <f t="shared" si="0"/>
        <v>719598</v>
      </c>
      <c r="S25" s="62"/>
      <c r="T25" s="63">
        <f t="shared" si="5"/>
        <v>466.2999999999995</v>
      </c>
      <c r="U25" s="63"/>
      <c r="V25" s="54"/>
      <c r="W25" s="57"/>
    </row>
    <row r="26" spans="2:23" ht="13.5">
      <c r="B26" s="33">
        <v>18</v>
      </c>
      <c r="C26" s="52">
        <f t="shared" si="2"/>
        <v>4010230</v>
      </c>
      <c r="D26" s="52"/>
      <c r="E26" s="33">
        <v>2007</v>
      </c>
      <c r="F26" s="8">
        <v>39085</v>
      </c>
      <c r="G26" s="33" t="s">
        <v>3</v>
      </c>
      <c r="H26" s="59">
        <v>1.31461</v>
      </c>
      <c r="I26" s="59"/>
      <c r="J26" s="33">
        <v>142.6</v>
      </c>
      <c r="K26" s="60">
        <f t="shared" si="3"/>
        <v>200511.5</v>
      </c>
      <c r="L26" s="61"/>
      <c r="M26" s="6">
        <f t="shared" si="4"/>
        <v>1.13</v>
      </c>
      <c r="N26" s="33">
        <v>2007</v>
      </c>
      <c r="O26" s="8">
        <v>39101</v>
      </c>
      <c r="P26" s="59">
        <v>1.29884</v>
      </c>
      <c r="Q26" s="59"/>
      <c r="R26" s="62">
        <f t="shared" si="0"/>
        <v>220001</v>
      </c>
      <c r="S26" s="62"/>
      <c r="T26" s="63">
        <f t="shared" si="5"/>
        <v>157.7000000000006</v>
      </c>
      <c r="U26" s="63"/>
      <c r="V26" s="54"/>
      <c r="W26" s="57"/>
    </row>
    <row r="27" spans="2:23" ht="13.5">
      <c r="B27" s="33">
        <v>19</v>
      </c>
      <c r="C27" s="52">
        <f t="shared" si="2"/>
        <v>4230231</v>
      </c>
      <c r="D27" s="52"/>
      <c r="E27" s="37">
        <v>2007</v>
      </c>
      <c r="F27" s="8">
        <v>39127</v>
      </c>
      <c r="G27" s="33" t="s">
        <v>4</v>
      </c>
      <c r="H27" s="59">
        <v>1.30446</v>
      </c>
      <c r="I27" s="59"/>
      <c r="J27" s="33">
        <v>89.2</v>
      </c>
      <c r="K27" s="60">
        <f t="shared" si="3"/>
        <v>211511.55000000002</v>
      </c>
      <c r="L27" s="61"/>
      <c r="M27" s="6">
        <f t="shared" si="4"/>
        <v>1.92</v>
      </c>
      <c r="N27" s="37">
        <v>2007</v>
      </c>
      <c r="O27" s="8">
        <v>39142</v>
      </c>
      <c r="P27" s="64">
        <v>1.3186</v>
      </c>
      <c r="Q27" s="64"/>
      <c r="R27" s="62">
        <f t="shared" si="0"/>
        <v>335170</v>
      </c>
      <c r="S27" s="62"/>
      <c r="T27" s="63">
        <f t="shared" si="5"/>
        <v>141.4000000000004</v>
      </c>
      <c r="U27" s="63"/>
      <c r="V27" s="54"/>
      <c r="W27" s="57"/>
    </row>
    <row r="28" spans="2:23" ht="13.5">
      <c r="B28" s="33">
        <v>20</v>
      </c>
      <c r="C28" s="52">
        <f t="shared" si="2"/>
        <v>4565401</v>
      </c>
      <c r="D28" s="52"/>
      <c r="E28" s="37">
        <v>2007</v>
      </c>
      <c r="F28" s="8">
        <v>39154</v>
      </c>
      <c r="G28" s="33" t="s">
        <v>4</v>
      </c>
      <c r="H28" s="59">
        <v>1.31983</v>
      </c>
      <c r="I28" s="59"/>
      <c r="J28" s="33">
        <v>89.2</v>
      </c>
      <c r="K28" s="60">
        <f t="shared" si="3"/>
        <v>228270.05000000002</v>
      </c>
      <c r="L28" s="61"/>
      <c r="M28" s="6">
        <f t="shared" si="4"/>
        <v>2.07</v>
      </c>
      <c r="N28" s="37">
        <v>2007</v>
      </c>
      <c r="O28" s="8">
        <v>39163</v>
      </c>
      <c r="P28" s="59">
        <v>1.33627</v>
      </c>
      <c r="Q28" s="59"/>
      <c r="R28" s="62">
        <f t="shared" si="0"/>
        <v>420133</v>
      </c>
      <c r="S28" s="62"/>
      <c r="T28" s="63">
        <f>IF(O28="","",IF(R28&lt;0,J28*(-1),IF(G28="買",(P28-H28)*10000,(H28-P28)*10000)))</f>
        <v>164.4000000000001</v>
      </c>
      <c r="U28" s="63"/>
      <c r="V28" s="55"/>
      <c r="W28" s="58"/>
    </row>
    <row r="29" spans="2:23" ht="13.5">
      <c r="B29" s="33">
        <v>21</v>
      </c>
      <c r="C29" s="52">
        <f t="shared" si="2"/>
        <v>4985534</v>
      </c>
      <c r="D29" s="52"/>
      <c r="E29" s="37">
        <v>2007</v>
      </c>
      <c r="F29" s="8">
        <v>39168</v>
      </c>
      <c r="G29" s="33" t="s">
        <v>4</v>
      </c>
      <c r="H29" s="64">
        <v>1.3347</v>
      </c>
      <c r="I29" s="64"/>
      <c r="J29" s="33">
        <v>93.9</v>
      </c>
      <c r="K29" s="60">
        <f t="shared" si="3"/>
        <v>249276.7</v>
      </c>
      <c r="L29" s="61"/>
      <c r="M29" s="6">
        <f t="shared" si="4"/>
        <v>2.15</v>
      </c>
      <c r="N29" s="37">
        <v>2007</v>
      </c>
      <c r="O29" s="8">
        <v>39199</v>
      </c>
      <c r="P29" s="59">
        <v>1.36626</v>
      </c>
      <c r="Q29" s="59"/>
      <c r="R29" s="62">
        <f t="shared" si="0"/>
        <v>837703</v>
      </c>
      <c r="S29" s="62"/>
      <c r="T29" s="63">
        <f>IF(O29="","",IF(R29&lt;0,J29*(-1),IF(G29="買",(P29-H29)*10000,(H29-P29)*10000)))</f>
        <v>315.6000000000003</v>
      </c>
      <c r="U29" s="63"/>
      <c r="V29" s="53">
        <f>SUM(T29:U38)</f>
        <v>2270.9000000000033</v>
      </c>
      <c r="W29" s="56">
        <f>C39/C29-1</f>
        <v>1.281919048190224</v>
      </c>
    </row>
    <row r="30" spans="2:23" ht="13.5">
      <c r="B30" s="33">
        <v>22</v>
      </c>
      <c r="C30" s="52">
        <f t="shared" si="2"/>
        <v>5823237</v>
      </c>
      <c r="D30" s="52"/>
      <c r="E30" s="37">
        <v>2007</v>
      </c>
      <c r="F30" s="8">
        <v>39219</v>
      </c>
      <c r="G30" s="33" t="s">
        <v>3</v>
      </c>
      <c r="H30" s="64">
        <v>1.3503</v>
      </c>
      <c r="I30" s="64"/>
      <c r="J30" s="33">
        <v>106.3</v>
      </c>
      <c r="K30" s="60">
        <f t="shared" si="3"/>
        <v>291161.85000000003</v>
      </c>
      <c r="L30" s="61"/>
      <c r="M30" s="6">
        <f t="shared" si="4"/>
        <v>2.21</v>
      </c>
      <c r="N30" s="37">
        <v>2007</v>
      </c>
      <c r="O30" s="8">
        <v>39246</v>
      </c>
      <c r="P30" s="59">
        <v>1.32841</v>
      </c>
      <c r="Q30" s="59"/>
      <c r="R30" s="62">
        <f t="shared" si="0"/>
        <v>597245</v>
      </c>
      <c r="S30" s="62"/>
      <c r="T30" s="63">
        <f aca="true" t="shared" si="6" ref="T30:T51">IF(O30="","",IF(R30&lt;0,J30*(-1),IF(G30="買",(P30-H30)*10000,(H30-P30)*10000)))</f>
        <v>218.89999999999964</v>
      </c>
      <c r="U30" s="63"/>
      <c r="V30" s="54"/>
      <c r="W30" s="57"/>
    </row>
    <row r="31" spans="2:23" ht="13.5">
      <c r="B31" s="33">
        <v>23</v>
      </c>
      <c r="C31" s="52">
        <f t="shared" si="2"/>
        <v>6420482</v>
      </c>
      <c r="D31" s="52"/>
      <c r="E31" s="37">
        <v>2007</v>
      </c>
      <c r="F31" s="8">
        <v>39265</v>
      </c>
      <c r="G31" s="33" t="s">
        <v>4</v>
      </c>
      <c r="H31" s="59">
        <v>1.35421</v>
      </c>
      <c r="I31" s="59"/>
      <c r="J31" s="42">
        <v>113</v>
      </c>
      <c r="K31" s="60">
        <f t="shared" si="3"/>
        <v>321024.10000000003</v>
      </c>
      <c r="L31" s="61"/>
      <c r="M31" s="6">
        <f t="shared" si="4"/>
        <v>2.3</v>
      </c>
      <c r="N31" s="37">
        <v>2007</v>
      </c>
      <c r="O31" s="8">
        <v>39273</v>
      </c>
      <c r="P31" s="59">
        <v>1.36769</v>
      </c>
      <c r="Q31" s="59"/>
      <c r="R31" s="62">
        <f t="shared" si="0"/>
        <v>382765</v>
      </c>
      <c r="S31" s="62"/>
      <c r="T31" s="63">
        <f t="shared" si="6"/>
        <v>134.80000000000157</v>
      </c>
      <c r="U31" s="63"/>
      <c r="V31" s="54"/>
      <c r="W31" s="57"/>
    </row>
    <row r="32" spans="2:23" ht="13.5">
      <c r="B32" s="41">
        <v>24</v>
      </c>
      <c r="C32" s="65">
        <f t="shared" si="2"/>
        <v>6803247</v>
      </c>
      <c r="D32" s="65"/>
      <c r="E32" s="41">
        <v>2007</v>
      </c>
      <c r="F32" s="39">
        <v>39289</v>
      </c>
      <c r="G32" s="41" t="s">
        <v>3</v>
      </c>
      <c r="H32" s="66">
        <v>1.36935</v>
      </c>
      <c r="I32" s="66"/>
      <c r="J32" s="41">
        <v>135.4</v>
      </c>
      <c r="K32" s="67">
        <f t="shared" si="3"/>
        <v>340162.35000000003</v>
      </c>
      <c r="L32" s="68"/>
      <c r="M32" s="40">
        <f t="shared" si="4"/>
        <v>2.03</v>
      </c>
      <c r="N32" s="41">
        <v>2007</v>
      </c>
      <c r="O32" s="39">
        <v>39300</v>
      </c>
      <c r="P32" s="66">
        <v>1.38289</v>
      </c>
      <c r="Q32" s="66"/>
      <c r="R32" s="69">
        <f t="shared" si="0"/>
        <v>-339335</v>
      </c>
      <c r="S32" s="69"/>
      <c r="T32" s="70">
        <f t="shared" si="6"/>
        <v>-135.4</v>
      </c>
      <c r="U32" s="70"/>
      <c r="V32" s="54"/>
      <c r="W32" s="57"/>
    </row>
    <row r="33" spans="2:23" ht="13.5">
      <c r="B33" s="33">
        <v>25</v>
      </c>
      <c r="C33" s="52">
        <f t="shared" si="2"/>
        <v>6463912</v>
      </c>
      <c r="D33" s="52"/>
      <c r="E33" s="33">
        <v>2007</v>
      </c>
      <c r="F33" s="8">
        <v>39302</v>
      </c>
      <c r="G33" s="33" t="s">
        <v>3</v>
      </c>
      <c r="H33" s="64">
        <v>1.372</v>
      </c>
      <c r="I33" s="64"/>
      <c r="J33" s="33">
        <v>104.3</v>
      </c>
      <c r="K33" s="60">
        <f t="shared" si="3"/>
        <v>323195.60000000003</v>
      </c>
      <c r="L33" s="61"/>
      <c r="M33" s="6">
        <f t="shared" si="4"/>
        <v>2.5</v>
      </c>
      <c r="N33" s="33">
        <v>2007</v>
      </c>
      <c r="O33" s="8">
        <v>39311</v>
      </c>
      <c r="P33" s="59">
        <v>1.34127</v>
      </c>
      <c r="Q33" s="59"/>
      <c r="R33" s="62">
        <f t="shared" si="0"/>
        <v>948456</v>
      </c>
      <c r="S33" s="62"/>
      <c r="T33" s="63">
        <f t="shared" si="6"/>
        <v>307.30000000000143</v>
      </c>
      <c r="U33" s="63"/>
      <c r="V33" s="54"/>
      <c r="W33" s="57"/>
    </row>
    <row r="34" spans="2:23" ht="13.5">
      <c r="B34" s="33">
        <v>26</v>
      </c>
      <c r="C34" s="52">
        <f t="shared" si="2"/>
        <v>7412368</v>
      </c>
      <c r="D34" s="52"/>
      <c r="E34" s="43">
        <v>2007</v>
      </c>
      <c r="F34" s="8">
        <v>39317</v>
      </c>
      <c r="G34" s="33" t="s">
        <v>4</v>
      </c>
      <c r="H34" s="59">
        <v>1.35508</v>
      </c>
      <c r="I34" s="59"/>
      <c r="J34" s="33">
        <v>97.9</v>
      </c>
      <c r="K34" s="60">
        <f t="shared" si="3"/>
        <v>370618.4</v>
      </c>
      <c r="L34" s="61"/>
      <c r="M34" s="6">
        <f t="shared" si="4"/>
        <v>3.06</v>
      </c>
      <c r="N34" s="43">
        <v>2007</v>
      </c>
      <c r="O34" s="8">
        <v>39339</v>
      </c>
      <c r="P34" s="59">
        <v>1.38526</v>
      </c>
      <c r="Q34" s="59"/>
      <c r="R34" s="62">
        <f t="shared" si="0"/>
        <v>1140133</v>
      </c>
      <c r="S34" s="62"/>
      <c r="T34" s="63">
        <f t="shared" si="6"/>
        <v>301.79999999999876</v>
      </c>
      <c r="U34" s="63"/>
      <c r="V34" s="54"/>
      <c r="W34" s="57"/>
    </row>
    <row r="35" spans="2:23" ht="13.5">
      <c r="B35" s="33">
        <v>27</v>
      </c>
      <c r="C35" s="52">
        <f t="shared" si="2"/>
        <v>8552501</v>
      </c>
      <c r="D35" s="52"/>
      <c r="E35" s="43">
        <v>2007</v>
      </c>
      <c r="F35" s="8">
        <v>39345</v>
      </c>
      <c r="G35" s="33" t="s">
        <v>4</v>
      </c>
      <c r="H35" s="59">
        <v>1.39868</v>
      </c>
      <c r="I35" s="59"/>
      <c r="J35" s="33">
        <v>161.2</v>
      </c>
      <c r="K35" s="60">
        <f t="shared" si="3"/>
        <v>427625.05000000005</v>
      </c>
      <c r="L35" s="61"/>
      <c r="M35" s="6">
        <f t="shared" si="4"/>
        <v>2.14</v>
      </c>
      <c r="N35" s="43">
        <v>2007</v>
      </c>
      <c r="O35" s="8">
        <v>39415</v>
      </c>
      <c r="P35" s="59">
        <v>1.47532</v>
      </c>
      <c r="Q35" s="59"/>
      <c r="R35" s="62">
        <f t="shared" si="0"/>
        <v>2024809</v>
      </c>
      <c r="S35" s="62"/>
      <c r="T35" s="63">
        <f t="shared" si="6"/>
        <v>766.4000000000004</v>
      </c>
      <c r="U35" s="63"/>
      <c r="V35" s="54"/>
      <c r="W35" s="57"/>
    </row>
    <row r="36" spans="2:23" ht="13.5">
      <c r="B36" s="45">
        <v>28</v>
      </c>
      <c r="C36" s="65">
        <f t="shared" si="2"/>
        <v>10577310</v>
      </c>
      <c r="D36" s="65"/>
      <c r="E36" s="45">
        <v>2008</v>
      </c>
      <c r="F36" s="39">
        <v>39458</v>
      </c>
      <c r="G36" s="45" t="s">
        <v>4</v>
      </c>
      <c r="H36" s="66">
        <v>1.48156</v>
      </c>
      <c r="I36" s="66"/>
      <c r="J36" s="45">
        <v>176.2</v>
      </c>
      <c r="K36" s="67">
        <f t="shared" si="3"/>
        <v>528865.5</v>
      </c>
      <c r="L36" s="68"/>
      <c r="M36" s="40">
        <f t="shared" si="4"/>
        <v>2.43</v>
      </c>
      <c r="N36" s="45">
        <v>2008</v>
      </c>
      <c r="O36" s="39">
        <v>39463</v>
      </c>
      <c r="P36" s="66">
        <v>1.46394</v>
      </c>
      <c r="Q36" s="66"/>
      <c r="R36" s="69">
        <f t="shared" si="0"/>
        <v>-528599</v>
      </c>
      <c r="S36" s="69"/>
      <c r="T36" s="70">
        <f t="shared" si="6"/>
        <v>-176.2</v>
      </c>
      <c r="U36" s="70"/>
      <c r="V36" s="54"/>
      <c r="W36" s="57"/>
    </row>
    <row r="37" spans="2:23" ht="13.5">
      <c r="B37" s="33">
        <v>29</v>
      </c>
      <c r="C37" s="52">
        <f t="shared" si="2"/>
        <v>10048711</v>
      </c>
      <c r="D37" s="52"/>
      <c r="E37" s="44">
        <v>2008</v>
      </c>
      <c r="F37" s="8">
        <v>39470</v>
      </c>
      <c r="G37" s="33" t="s">
        <v>4</v>
      </c>
      <c r="H37" s="64">
        <v>1.4642</v>
      </c>
      <c r="I37" s="64"/>
      <c r="J37" s="33">
        <v>276.6</v>
      </c>
      <c r="K37" s="60">
        <f t="shared" si="3"/>
        <v>502435.55000000005</v>
      </c>
      <c r="L37" s="61"/>
      <c r="M37" s="6">
        <f t="shared" si="4"/>
        <v>1.47</v>
      </c>
      <c r="N37" s="44">
        <v>2008</v>
      </c>
      <c r="O37" s="8">
        <v>39479</v>
      </c>
      <c r="P37" s="59">
        <v>1.49228</v>
      </c>
      <c r="Q37" s="59"/>
      <c r="R37" s="62">
        <f t="shared" si="0"/>
        <v>509600</v>
      </c>
      <c r="S37" s="62"/>
      <c r="T37" s="63">
        <f t="shared" si="6"/>
        <v>280.80000000000103</v>
      </c>
      <c r="U37" s="63"/>
      <c r="V37" s="54"/>
      <c r="W37" s="57"/>
    </row>
    <row r="38" spans="2:23" ht="13.5">
      <c r="B38" s="33">
        <v>30</v>
      </c>
      <c r="C38" s="52">
        <f t="shared" si="2"/>
        <v>10558311</v>
      </c>
      <c r="D38" s="52"/>
      <c r="E38" s="44">
        <v>2008</v>
      </c>
      <c r="F38" s="8">
        <v>39483</v>
      </c>
      <c r="G38" s="33" t="s">
        <v>3</v>
      </c>
      <c r="H38" s="59">
        <v>1.47819</v>
      </c>
      <c r="I38" s="59"/>
      <c r="J38" s="33">
        <v>165.2</v>
      </c>
      <c r="K38" s="60">
        <f t="shared" si="3"/>
        <v>527915.55</v>
      </c>
      <c r="L38" s="61"/>
      <c r="M38" s="6">
        <f t="shared" si="4"/>
        <v>2.58</v>
      </c>
      <c r="N38" s="44">
        <v>2008</v>
      </c>
      <c r="O38" s="8">
        <v>39486</v>
      </c>
      <c r="P38" s="64">
        <v>1.4525</v>
      </c>
      <c r="Q38" s="64"/>
      <c r="R38" s="62">
        <f t="shared" si="0"/>
        <v>818274</v>
      </c>
      <c r="S38" s="62"/>
      <c r="T38" s="63">
        <f t="shared" si="6"/>
        <v>256.8999999999999</v>
      </c>
      <c r="U38" s="63"/>
      <c r="V38" s="55"/>
      <c r="W38" s="58"/>
    </row>
    <row r="39" spans="2:23" ht="13.5">
      <c r="B39" s="33">
        <v>31</v>
      </c>
      <c r="C39" s="52">
        <f t="shared" si="2"/>
        <v>11376585</v>
      </c>
      <c r="D39" s="52"/>
      <c r="E39" s="44">
        <v>2008</v>
      </c>
      <c r="F39" s="8">
        <v>39492</v>
      </c>
      <c r="G39" s="33" t="s">
        <v>4</v>
      </c>
      <c r="H39" s="59">
        <v>1.46155</v>
      </c>
      <c r="I39" s="59"/>
      <c r="J39" s="33">
        <v>119.3</v>
      </c>
      <c r="K39" s="60">
        <f t="shared" si="3"/>
        <v>568829.25</v>
      </c>
      <c r="L39" s="61"/>
      <c r="M39" s="6">
        <f t="shared" si="4"/>
        <v>3.86</v>
      </c>
      <c r="N39" s="44">
        <v>2008</v>
      </c>
      <c r="O39" s="8">
        <v>39527</v>
      </c>
      <c r="P39" s="59">
        <v>1.54688</v>
      </c>
      <c r="Q39" s="59"/>
      <c r="R39" s="62">
        <f t="shared" si="0"/>
        <v>4066343</v>
      </c>
      <c r="S39" s="62"/>
      <c r="T39" s="63">
        <f t="shared" si="6"/>
        <v>853.3000000000013</v>
      </c>
      <c r="U39" s="63"/>
      <c r="V39" s="53">
        <f>SUM(T39:U48)</f>
        <v>6651.500000000006</v>
      </c>
      <c r="W39" s="56">
        <f>C49/C39-1</f>
        <v>4.808969123862741</v>
      </c>
    </row>
    <row r="40" spans="2:23" ht="13.5">
      <c r="B40" s="33">
        <v>32</v>
      </c>
      <c r="C40" s="52">
        <f t="shared" si="2"/>
        <v>15442928</v>
      </c>
      <c r="D40" s="52"/>
      <c r="E40" s="44">
        <v>2008</v>
      </c>
      <c r="F40" s="8">
        <v>39527</v>
      </c>
      <c r="G40" s="33" t="s">
        <v>4</v>
      </c>
      <c r="H40" s="59">
        <v>1.54564</v>
      </c>
      <c r="I40" s="59"/>
      <c r="J40" s="33">
        <v>116.4</v>
      </c>
      <c r="K40" s="60">
        <f t="shared" si="3"/>
        <v>772146.4</v>
      </c>
      <c r="L40" s="61"/>
      <c r="M40" s="6">
        <f t="shared" si="4"/>
        <v>5.37</v>
      </c>
      <c r="N40" s="44">
        <v>2008</v>
      </c>
      <c r="O40" s="8">
        <v>39562</v>
      </c>
      <c r="P40" s="59">
        <v>1.57059</v>
      </c>
      <c r="Q40" s="59"/>
      <c r="R40" s="62">
        <f t="shared" si="0"/>
        <v>1654092</v>
      </c>
      <c r="S40" s="62"/>
      <c r="T40" s="63">
        <f t="shared" si="6"/>
        <v>249.50000000000028</v>
      </c>
      <c r="U40" s="63"/>
      <c r="V40" s="54"/>
      <c r="W40" s="57"/>
    </row>
    <row r="41" spans="2:23" ht="13.5">
      <c r="B41" s="33">
        <v>33</v>
      </c>
      <c r="C41" s="52">
        <f t="shared" si="2"/>
        <v>17097020</v>
      </c>
      <c r="D41" s="52"/>
      <c r="E41" s="33">
        <v>2008</v>
      </c>
      <c r="F41" s="8">
        <v>39639</v>
      </c>
      <c r="G41" s="33" t="s">
        <v>4</v>
      </c>
      <c r="H41" s="59">
        <v>1.57478</v>
      </c>
      <c r="I41" s="59"/>
      <c r="J41" s="33">
        <v>100.1</v>
      </c>
      <c r="K41" s="60">
        <f t="shared" si="3"/>
        <v>854851</v>
      </c>
      <c r="L41" s="61"/>
      <c r="M41" s="6">
        <f t="shared" si="4"/>
        <v>6.91</v>
      </c>
      <c r="N41" s="44">
        <v>2008</v>
      </c>
      <c r="O41" s="8">
        <v>39651</v>
      </c>
      <c r="P41" s="59">
        <v>1.58631</v>
      </c>
      <c r="Q41" s="59"/>
      <c r="R41" s="62">
        <f t="shared" si="0"/>
        <v>983608</v>
      </c>
      <c r="S41" s="62"/>
      <c r="T41" s="63">
        <f t="shared" si="6"/>
        <v>115.30000000000041</v>
      </c>
      <c r="U41" s="63"/>
      <c r="V41" s="54"/>
      <c r="W41" s="57"/>
    </row>
    <row r="42" spans="2:23" ht="13.5">
      <c r="B42" s="33">
        <v>34</v>
      </c>
      <c r="C42" s="52">
        <f t="shared" si="2"/>
        <v>18080628</v>
      </c>
      <c r="D42" s="52"/>
      <c r="E42" s="44">
        <v>2008</v>
      </c>
      <c r="F42" s="8">
        <v>39652</v>
      </c>
      <c r="G42" s="33" t="s">
        <v>3</v>
      </c>
      <c r="H42" s="59">
        <v>1.57606</v>
      </c>
      <c r="I42" s="59"/>
      <c r="J42" s="33">
        <v>182.1</v>
      </c>
      <c r="K42" s="60">
        <f t="shared" si="3"/>
        <v>904031.4</v>
      </c>
      <c r="L42" s="61"/>
      <c r="M42" s="6">
        <f t="shared" si="4"/>
        <v>4.02</v>
      </c>
      <c r="N42" s="44">
        <v>2008</v>
      </c>
      <c r="O42" s="8">
        <v>39703</v>
      </c>
      <c r="P42" s="59">
        <v>1.40482</v>
      </c>
      <c r="Q42" s="59"/>
      <c r="R42" s="62">
        <f t="shared" si="0"/>
        <v>8498577</v>
      </c>
      <c r="S42" s="62"/>
      <c r="T42" s="63">
        <f t="shared" si="6"/>
        <v>1712.4000000000005</v>
      </c>
      <c r="U42" s="63"/>
      <c r="V42" s="54"/>
      <c r="W42" s="57"/>
    </row>
    <row r="43" spans="2:23" ht="13.5">
      <c r="B43" s="33">
        <v>35</v>
      </c>
      <c r="C43" s="52">
        <f t="shared" si="2"/>
        <v>26579205</v>
      </c>
      <c r="D43" s="52"/>
      <c r="E43" s="44">
        <v>2008</v>
      </c>
      <c r="F43" s="8">
        <v>39737</v>
      </c>
      <c r="G43" s="33" t="s">
        <v>3</v>
      </c>
      <c r="H43" s="59">
        <v>1.34904</v>
      </c>
      <c r="I43" s="59"/>
      <c r="J43" s="42">
        <v>203</v>
      </c>
      <c r="K43" s="60">
        <f t="shared" si="3"/>
        <v>1328960.25</v>
      </c>
      <c r="L43" s="61"/>
      <c r="M43" s="6">
        <f t="shared" si="4"/>
        <v>5.3</v>
      </c>
      <c r="N43" s="44">
        <v>2008</v>
      </c>
      <c r="O43" s="8">
        <v>39749</v>
      </c>
      <c r="P43" s="59">
        <v>1.27249</v>
      </c>
      <c r="Q43" s="59"/>
      <c r="R43" s="62">
        <f t="shared" si="0"/>
        <v>5008827</v>
      </c>
      <c r="S43" s="62"/>
      <c r="T43" s="63">
        <f t="shared" si="6"/>
        <v>765.5000000000011</v>
      </c>
      <c r="U43" s="63"/>
      <c r="V43" s="54"/>
      <c r="W43" s="57"/>
    </row>
    <row r="44" spans="2:23" ht="13.5">
      <c r="B44" s="33">
        <v>36</v>
      </c>
      <c r="C44" s="52">
        <f t="shared" si="2"/>
        <v>31588032</v>
      </c>
      <c r="D44" s="52"/>
      <c r="E44" s="44">
        <v>2008</v>
      </c>
      <c r="F44" s="8">
        <v>39791</v>
      </c>
      <c r="G44" s="33" t="s">
        <v>4</v>
      </c>
      <c r="H44" s="59">
        <v>1.28086</v>
      </c>
      <c r="I44" s="59"/>
      <c r="J44" s="33">
        <v>183.9</v>
      </c>
      <c r="K44" s="60">
        <f t="shared" si="3"/>
        <v>1579401.6</v>
      </c>
      <c r="L44" s="61"/>
      <c r="M44" s="6">
        <f t="shared" si="4"/>
        <v>6.95</v>
      </c>
      <c r="N44" s="44">
        <v>2008</v>
      </c>
      <c r="O44" s="8">
        <v>39801</v>
      </c>
      <c r="P44" s="59">
        <v>1.41763</v>
      </c>
      <c r="Q44" s="59"/>
      <c r="R44" s="62">
        <f t="shared" si="0"/>
        <v>11735203</v>
      </c>
      <c r="S44" s="62"/>
      <c r="T44" s="63">
        <f t="shared" si="6"/>
        <v>1367.6999999999985</v>
      </c>
      <c r="U44" s="63"/>
      <c r="V44" s="54"/>
      <c r="W44" s="57"/>
    </row>
    <row r="45" spans="2:23" ht="13.5">
      <c r="B45" s="33">
        <v>37</v>
      </c>
      <c r="C45" s="52">
        <f t="shared" si="2"/>
        <v>43323235</v>
      </c>
      <c r="D45" s="52"/>
      <c r="E45" s="33">
        <v>2009</v>
      </c>
      <c r="F45" s="8">
        <v>39825</v>
      </c>
      <c r="G45" s="33" t="s">
        <v>3</v>
      </c>
      <c r="H45" s="59">
        <v>1.34118</v>
      </c>
      <c r="I45" s="59"/>
      <c r="J45" s="33">
        <v>338.9</v>
      </c>
      <c r="K45" s="60">
        <f t="shared" si="3"/>
        <v>2166161.75</v>
      </c>
      <c r="L45" s="61"/>
      <c r="M45" s="6">
        <f t="shared" si="4"/>
        <v>5.17</v>
      </c>
      <c r="N45" s="44">
        <v>2009</v>
      </c>
      <c r="O45" s="8">
        <v>39836</v>
      </c>
      <c r="P45" s="59">
        <v>1.28206</v>
      </c>
      <c r="Q45" s="59"/>
      <c r="R45" s="62">
        <f t="shared" si="0"/>
        <v>3773461</v>
      </c>
      <c r="S45" s="62"/>
      <c r="T45" s="63">
        <f t="shared" si="6"/>
        <v>591.2000000000006</v>
      </c>
      <c r="U45" s="63"/>
      <c r="V45" s="54"/>
      <c r="W45" s="57"/>
    </row>
    <row r="46" spans="2:23" ht="13.5">
      <c r="B46" s="33">
        <v>38</v>
      </c>
      <c r="C46" s="52">
        <f t="shared" si="2"/>
        <v>47096696</v>
      </c>
      <c r="D46" s="52"/>
      <c r="E46" s="44">
        <v>2009</v>
      </c>
      <c r="F46" s="8">
        <v>39856</v>
      </c>
      <c r="G46" s="33" t="s">
        <v>3</v>
      </c>
      <c r="H46" s="59">
        <v>1.28102</v>
      </c>
      <c r="I46" s="59"/>
      <c r="J46" s="33">
        <v>271.1</v>
      </c>
      <c r="K46" s="60">
        <f t="shared" si="3"/>
        <v>2354834.8000000003</v>
      </c>
      <c r="L46" s="61"/>
      <c r="M46" s="6">
        <f t="shared" si="4"/>
        <v>7.03</v>
      </c>
      <c r="N46" s="44">
        <v>2009</v>
      </c>
      <c r="O46" s="8">
        <v>39863</v>
      </c>
      <c r="P46" s="59">
        <v>1.25463</v>
      </c>
      <c r="Q46" s="59"/>
      <c r="R46" s="62">
        <f t="shared" si="0"/>
        <v>2290391</v>
      </c>
      <c r="S46" s="62"/>
      <c r="T46" s="63">
        <f t="shared" si="6"/>
        <v>263.90000000000134</v>
      </c>
      <c r="U46" s="63"/>
      <c r="V46" s="54"/>
      <c r="W46" s="57"/>
    </row>
    <row r="47" spans="2:23" ht="13.5">
      <c r="B47" s="33">
        <v>39</v>
      </c>
      <c r="C47" s="52">
        <f t="shared" si="2"/>
        <v>49387087</v>
      </c>
      <c r="D47" s="52"/>
      <c r="E47" s="44">
        <v>2009</v>
      </c>
      <c r="F47" s="8">
        <v>39937</v>
      </c>
      <c r="G47" s="33" t="s">
        <v>4</v>
      </c>
      <c r="H47" s="59">
        <v>1.33276</v>
      </c>
      <c r="I47" s="59"/>
      <c r="J47" s="33">
        <v>108.5</v>
      </c>
      <c r="K47" s="60">
        <f t="shared" si="3"/>
        <v>2469354.35</v>
      </c>
      <c r="L47" s="61"/>
      <c r="M47" s="6">
        <f t="shared" si="4"/>
        <v>18.43</v>
      </c>
      <c r="N47" s="44">
        <v>2009</v>
      </c>
      <c r="O47" s="8">
        <v>39969</v>
      </c>
      <c r="P47" s="59">
        <v>1.40469</v>
      </c>
      <c r="Q47" s="59"/>
      <c r="R47" s="62">
        <f t="shared" si="0"/>
        <v>16366295</v>
      </c>
      <c r="S47" s="62"/>
      <c r="T47" s="63">
        <f t="shared" si="6"/>
        <v>719.3000000000005</v>
      </c>
      <c r="U47" s="63"/>
      <c r="V47" s="54"/>
      <c r="W47" s="57"/>
    </row>
    <row r="48" spans="2:23" ht="13.5">
      <c r="B48" s="33">
        <v>40</v>
      </c>
      <c r="C48" s="52">
        <f t="shared" si="2"/>
        <v>65753382</v>
      </c>
      <c r="D48" s="52"/>
      <c r="E48" s="44">
        <v>2009</v>
      </c>
      <c r="F48" s="8">
        <v>40099</v>
      </c>
      <c r="G48" s="33" t="s">
        <v>4</v>
      </c>
      <c r="H48" s="59">
        <v>1.48172</v>
      </c>
      <c r="I48" s="59"/>
      <c r="J48" s="33">
        <v>132.3</v>
      </c>
      <c r="K48" s="60">
        <f t="shared" si="3"/>
        <v>3287669.1</v>
      </c>
      <c r="L48" s="61"/>
      <c r="M48" s="6">
        <f t="shared" si="4"/>
        <v>20.12</v>
      </c>
      <c r="N48" s="44">
        <v>2009</v>
      </c>
      <c r="O48" s="8">
        <v>40113</v>
      </c>
      <c r="P48" s="59">
        <v>1.48306</v>
      </c>
      <c r="Q48" s="59"/>
      <c r="R48" s="62">
        <f t="shared" si="0"/>
        <v>332849</v>
      </c>
      <c r="S48" s="62"/>
      <c r="T48" s="63">
        <f t="shared" si="6"/>
        <v>13.400000000001189</v>
      </c>
      <c r="U48" s="63"/>
      <c r="V48" s="55"/>
      <c r="W48" s="58"/>
    </row>
    <row r="49" spans="2:23" ht="13.5">
      <c r="B49" s="45">
        <v>41</v>
      </c>
      <c r="C49" s="65">
        <f t="shared" si="2"/>
        <v>66086231</v>
      </c>
      <c r="D49" s="65"/>
      <c r="E49" s="45">
        <v>2009</v>
      </c>
      <c r="F49" s="39">
        <v>40126</v>
      </c>
      <c r="G49" s="45" t="s">
        <v>4</v>
      </c>
      <c r="H49" s="66">
        <v>1.49137</v>
      </c>
      <c r="I49" s="66"/>
      <c r="J49" s="45">
        <v>103.2</v>
      </c>
      <c r="K49" s="67">
        <f t="shared" si="3"/>
        <v>3304311.5500000003</v>
      </c>
      <c r="L49" s="68"/>
      <c r="M49" s="40">
        <f t="shared" si="4"/>
        <v>25.93</v>
      </c>
      <c r="N49" s="45">
        <v>2009</v>
      </c>
      <c r="O49" s="39">
        <v>40134</v>
      </c>
      <c r="P49" s="66">
        <v>1.48105</v>
      </c>
      <c r="Q49" s="66"/>
      <c r="R49" s="69">
        <f t="shared" si="0"/>
        <v>-3303674</v>
      </c>
      <c r="S49" s="69"/>
      <c r="T49" s="70">
        <f t="shared" si="6"/>
        <v>-103.2</v>
      </c>
      <c r="U49" s="70"/>
      <c r="V49" s="53">
        <f>SUM(T49:U58)</f>
        <v>4234.300000000002</v>
      </c>
      <c r="W49" s="56">
        <f>C59/C49-1</f>
        <v>1.8092378425999205</v>
      </c>
    </row>
    <row r="50" spans="2:23" ht="13.5">
      <c r="B50" s="33">
        <v>42</v>
      </c>
      <c r="C50" s="52">
        <f t="shared" si="2"/>
        <v>62782557</v>
      </c>
      <c r="D50" s="52"/>
      <c r="E50" s="33">
        <v>2010</v>
      </c>
      <c r="F50" s="8">
        <v>40197</v>
      </c>
      <c r="G50" s="33" t="s">
        <v>3</v>
      </c>
      <c r="H50" s="59">
        <v>1.42538</v>
      </c>
      <c r="I50" s="59"/>
      <c r="J50" s="49">
        <v>161</v>
      </c>
      <c r="K50" s="60">
        <f t="shared" si="3"/>
        <v>3139127.85</v>
      </c>
      <c r="L50" s="61"/>
      <c r="M50" s="6">
        <f t="shared" si="4"/>
        <v>15.79</v>
      </c>
      <c r="N50" s="46">
        <v>2010</v>
      </c>
      <c r="O50" s="8">
        <v>40234</v>
      </c>
      <c r="P50" s="59">
        <v>1.34495</v>
      </c>
      <c r="Q50" s="59"/>
      <c r="R50" s="62">
        <f t="shared" si="0"/>
        <v>15678885</v>
      </c>
      <c r="S50" s="62"/>
      <c r="T50" s="63">
        <f t="shared" si="6"/>
        <v>804.3000000000001</v>
      </c>
      <c r="U50" s="63"/>
      <c r="V50" s="54"/>
      <c r="W50" s="57"/>
    </row>
    <row r="51" spans="2:23" ht="13.5">
      <c r="B51" s="33">
        <v>43</v>
      </c>
      <c r="C51" s="52">
        <f t="shared" si="2"/>
        <v>78461442</v>
      </c>
      <c r="D51" s="52"/>
      <c r="E51" s="46">
        <v>2010</v>
      </c>
      <c r="F51" s="8">
        <v>40302</v>
      </c>
      <c r="G51" s="33" t="s">
        <v>3</v>
      </c>
      <c r="H51" s="59">
        <v>1.31542</v>
      </c>
      <c r="I51" s="59"/>
      <c r="J51" s="33">
        <v>202.2</v>
      </c>
      <c r="K51" s="60">
        <f t="shared" si="3"/>
        <v>3923072.1</v>
      </c>
      <c r="L51" s="61"/>
      <c r="M51" s="6">
        <f t="shared" si="4"/>
        <v>15.71</v>
      </c>
      <c r="N51" s="46">
        <v>2010</v>
      </c>
      <c r="O51" s="8">
        <v>40344</v>
      </c>
      <c r="P51" s="59">
        <v>1.23309</v>
      </c>
      <c r="Q51" s="59"/>
      <c r="R51" s="62">
        <f t="shared" si="0"/>
        <v>15967954</v>
      </c>
      <c r="S51" s="62"/>
      <c r="T51" s="63">
        <f t="shared" si="6"/>
        <v>823.3000000000002</v>
      </c>
      <c r="U51" s="63"/>
      <c r="V51" s="54"/>
      <c r="W51" s="57"/>
    </row>
    <row r="52" spans="2:23" ht="13.5">
      <c r="B52" s="33">
        <v>44</v>
      </c>
      <c r="C52" s="52">
        <f t="shared" si="2"/>
        <v>94429396</v>
      </c>
      <c r="D52" s="52"/>
      <c r="E52" s="46">
        <v>2010</v>
      </c>
      <c r="F52" s="8">
        <v>40373</v>
      </c>
      <c r="G52" s="33" t="s">
        <v>4</v>
      </c>
      <c r="H52" s="59">
        <v>1.27411</v>
      </c>
      <c r="I52" s="59"/>
      <c r="J52" s="33">
        <v>214.4</v>
      </c>
      <c r="K52" s="60">
        <f t="shared" si="3"/>
        <v>4721469.8</v>
      </c>
      <c r="L52" s="61"/>
      <c r="M52" s="6">
        <f t="shared" si="4"/>
        <v>17.83</v>
      </c>
      <c r="N52" s="46">
        <v>2010</v>
      </c>
      <c r="O52" s="8">
        <v>40400</v>
      </c>
      <c r="P52" s="59">
        <v>1.31149</v>
      </c>
      <c r="Q52" s="59"/>
      <c r="R52" s="62">
        <f t="shared" si="0"/>
        <v>8228214</v>
      </c>
      <c r="S52" s="62"/>
      <c r="T52" s="63">
        <f>IF(O52="","",IF(R52&lt;0,J52*(-1),IF(G52="買",(P52-H52)*10000,(H52-P52)*10000)))</f>
        <v>373.79999999999967</v>
      </c>
      <c r="U52" s="63"/>
      <c r="V52" s="54"/>
      <c r="W52" s="57"/>
    </row>
    <row r="53" spans="2:23" ht="13.5">
      <c r="B53" s="33">
        <v>45</v>
      </c>
      <c r="C53" s="52">
        <f t="shared" si="2"/>
        <v>102657610</v>
      </c>
      <c r="D53" s="52"/>
      <c r="E53" s="46">
        <v>2010</v>
      </c>
      <c r="F53" s="8">
        <v>40505</v>
      </c>
      <c r="G53" s="33" t="s">
        <v>3</v>
      </c>
      <c r="H53" s="59">
        <v>1.35887</v>
      </c>
      <c r="I53" s="59"/>
      <c r="J53" s="33">
        <v>196.1</v>
      </c>
      <c r="K53" s="60">
        <f t="shared" si="3"/>
        <v>5132880.5</v>
      </c>
      <c r="L53" s="61"/>
      <c r="M53" s="6">
        <f t="shared" si="4"/>
        <v>21.2</v>
      </c>
      <c r="N53" s="46">
        <v>2010</v>
      </c>
      <c r="O53" s="8">
        <v>40513</v>
      </c>
      <c r="P53" s="59">
        <v>1.31149</v>
      </c>
      <c r="Q53" s="59"/>
      <c r="R53" s="62">
        <f t="shared" si="0"/>
        <v>12400691</v>
      </c>
      <c r="S53" s="62"/>
      <c r="T53" s="63">
        <f>IF(O53="","",IF(R53&lt;0,J53*(-1),IF(G53="買",(P53-H53)*10000,(H53-P53)*10000)))</f>
        <v>473.7999999999998</v>
      </c>
      <c r="U53" s="63"/>
      <c r="V53" s="54"/>
      <c r="W53" s="57"/>
    </row>
    <row r="54" spans="2:23" ht="13.5">
      <c r="B54" s="33">
        <v>46</v>
      </c>
      <c r="C54" s="52">
        <f t="shared" si="2"/>
        <v>115058301</v>
      </c>
      <c r="D54" s="52"/>
      <c r="E54" s="33">
        <v>2011</v>
      </c>
      <c r="F54" s="8">
        <v>40598</v>
      </c>
      <c r="G54" s="33" t="s">
        <v>4</v>
      </c>
      <c r="H54" s="59">
        <v>1.37848</v>
      </c>
      <c r="I54" s="59"/>
      <c r="J54" s="33">
        <v>138.2</v>
      </c>
      <c r="K54" s="60">
        <f t="shared" si="3"/>
        <v>5752915.050000001</v>
      </c>
      <c r="L54" s="61"/>
      <c r="M54" s="6">
        <f t="shared" si="4"/>
        <v>33.71</v>
      </c>
      <c r="N54" s="46">
        <v>2011</v>
      </c>
      <c r="O54" s="8">
        <v>40669</v>
      </c>
      <c r="P54" s="59">
        <v>1.44873</v>
      </c>
      <c r="Q54" s="59"/>
      <c r="R54" s="62">
        <f t="shared" si="0"/>
        <v>29236141</v>
      </c>
      <c r="S54" s="62"/>
      <c r="T54" s="63">
        <f>IF(O54="","",IF(R54&lt;0,J54*(-1),IF(G54="買",(P54-H54)*10000,(H54-P54)*10000)))</f>
        <v>702.5000000000015</v>
      </c>
      <c r="U54" s="63"/>
      <c r="V54" s="54"/>
      <c r="W54" s="57"/>
    </row>
    <row r="55" spans="2:23" ht="13.5">
      <c r="B55" s="33">
        <v>47</v>
      </c>
      <c r="C55" s="52">
        <f t="shared" si="2"/>
        <v>144294442</v>
      </c>
      <c r="D55" s="52"/>
      <c r="E55" s="47">
        <v>2011</v>
      </c>
      <c r="F55" s="8">
        <v>40735</v>
      </c>
      <c r="G55" s="33" t="s">
        <v>3</v>
      </c>
      <c r="H55" s="59">
        <v>1.42069</v>
      </c>
      <c r="I55" s="59"/>
      <c r="J55" s="33">
        <v>160.7</v>
      </c>
      <c r="K55" s="60">
        <f t="shared" si="3"/>
        <v>7214722.100000001</v>
      </c>
      <c r="L55" s="61"/>
      <c r="M55" s="6">
        <f t="shared" si="4"/>
        <v>36.36</v>
      </c>
      <c r="N55" s="47">
        <v>2011</v>
      </c>
      <c r="O55" s="8">
        <v>40736</v>
      </c>
      <c r="P55" s="59">
        <v>1.38482</v>
      </c>
      <c r="Q55" s="59"/>
      <c r="R55" s="62">
        <f t="shared" si="0"/>
        <v>16101644</v>
      </c>
      <c r="S55" s="62"/>
      <c r="T55" s="63">
        <f>IF(O55="","",IF(R55&lt;0,J55*(-1),IF(G55="買",(P55-H55)*10000,(H55-P55)*10000)))</f>
        <v>358.70000000000067</v>
      </c>
      <c r="U55" s="63"/>
      <c r="V55" s="54"/>
      <c r="W55" s="57"/>
    </row>
    <row r="56" spans="2:23" ht="13.5">
      <c r="B56" s="48">
        <v>48</v>
      </c>
      <c r="C56" s="65">
        <f t="shared" si="2"/>
        <v>160396086</v>
      </c>
      <c r="D56" s="65"/>
      <c r="E56" s="48">
        <v>2011</v>
      </c>
      <c r="F56" s="39">
        <v>40784</v>
      </c>
      <c r="G56" s="48" t="s">
        <v>4</v>
      </c>
      <c r="H56" s="66">
        <v>1.45004</v>
      </c>
      <c r="I56" s="66"/>
      <c r="J56" s="48">
        <v>174.7</v>
      </c>
      <c r="K56" s="67">
        <f t="shared" si="3"/>
        <v>8019804.300000001</v>
      </c>
      <c r="L56" s="68"/>
      <c r="M56" s="40">
        <f t="shared" si="4"/>
        <v>37.18</v>
      </c>
      <c r="N56" s="48">
        <v>2011</v>
      </c>
      <c r="O56" s="39">
        <v>40787</v>
      </c>
      <c r="P56" s="66">
        <v>1.43257</v>
      </c>
      <c r="Q56" s="66"/>
      <c r="R56" s="69">
        <f t="shared" si="0"/>
        <v>-8018945</v>
      </c>
      <c r="S56" s="69"/>
      <c r="T56" s="70">
        <f aca="true" t="shared" si="7" ref="T56:T83">IF(O56="","",IF(R56&lt;0,J56*(-1),IF(G56="買",(P56-H56)*10000,(H56-P56)*10000)))</f>
        <v>-174.7</v>
      </c>
      <c r="U56" s="70"/>
      <c r="V56" s="54"/>
      <c r="W56" s="57"/>
    </row>
    <row r="57" spans="2:23" ht="13.5">
      <c r="B57" s="33">
        <v>49</v>
      </c>
      <c r="C57" s="52">
        <f t="shared" si="2"/>
        <v>152377141</v>
      </c>
      <c r="D57" s="52"/>
      <c r="E57" s="47">
        <v>2011</v>
      </c>
      <c r="F57" s="8">
        <v>40857</v>
      </c>
      <c r="G57" s="33" t="s">
        <v>3</v>
      </c>
      <c r="H57" s="59">
        <v>1.35258</v>
      </c>
      <c r="I57" s="59"/>
      <c r="J57" s="33">
        <v>329.5</v>
      </c>
      <c r="K57" s="60">
        <f t="shared" si="3"/>
        <v>7618857.050000001</v>
      </c>
      <c r="L57" s="61"/>
      <c r="M57" s="6">
        <f t="shared" si="4"/>
        <v>18.72</v>
      </c>
      <c r="N57" s="33">
        <v>2012</v>
      </c>
      <c r="O57" s="8">
        <v>40926</v>
      </c>
      <c r="P57" s="59">
        <v>1.28267</v>
      </c>
      <c r="Q57" s="59"/>
      <c r="R57" s="62">
        <f t="shared" si="0"/>
        <v>16156977</v>
      </c>
      <c r="S57" s="62"/>
      <c r="T57" s="63">
        <f t="shared" si="7"/>
        <v>699.0999999999991</v>
      </c>
      <c r="U57" s="63"/>
      <c r="V57" s="54"/>
      <c r="W57" s="57"/>
    </row>
    <row r="58" spans="2:23" ht="13.5">
      <c r="B58" s="33">
        <v>50</v>
      </c>
      <c r="C58" s="52">
        <f t="shared" si="2"/>
        <v>168534118</v>
      </c>
      <c r="D58" s="52"/>
      <c r="E58" s="47">
        <v>2012</v>
      </c>
      <c r="F58" s="8">
        <v>41052</v>
      </c>
      <c r="G58" s="33" t="s">
        <v>3</v>
      </c>
      <c r="H58" s="59">
        <v>1.26828</v>
      </c>
      <c r="I58" s="59"/>
      <c r="J58" s="33">
        <v>136.2</v>
      </c>
      <c r="K58" s="60">
        <f t="shared" si="3"/>
        <v>8426705.9</v>
      </c>
      <c r="L58" s="61"/>
      <c r="M58" s="6">
        <f t="shared" si="4"/>
        <v>50.11</v>
      </c>
      <c r="N58" s="47">
        <v>2012</v>
      </c>
      <c r="O58" s="8">
        <v>41061</v>
      </c>
      <c r="P58" s="59">
        <v>1.24061</v>
      </c>
      <c r="Q58" s="59"/>
      <c r="R58" s="62">
        <f t="shared" si="0"/>
        <v>17117823</v>
      </c>
      <c r="S58" s="62"/>
      <c r="T58" s="63">
        <f t="shared" si="7"/>
        <v>276.70000000000084</v>
      </c>
      <c r="U58" s="63"/>
      <c r="V58" s="55"/>
      <c r="W58" s="58"/>
    </row>
    <row r="59" spans="2:23" ht="13.5">
      <c r="B59" s="33">
        <v>51</v>
      </c>
      <c r="C59" s="52">
        <f t="shared" si="2"/>
        <v>185651941</v>
      </c>
      <c r="D59" s="52"/>
      <c r="E59" s="47">
        <v>2012</v>
      </c>
      <c r="F59" s="8">
        <v>41095</v>
      </c>
      <c r="G59" s="33" t="s">
        <v>3</v>
      </c>
      <c r="H59" s="59">
        <v>1.25075</v>
      </c>
      <c r="I59" s="59"/>
      <c r="J59" s="33">
        <v>101.3</v>
      </c>
      <c r="K59" s="60">
        <f t="shared" si="3"/>
        <v>9282597.05</v>
      </c>
      <c r="L59" s="61"/>
      <c r="M59" s="6">
        <f t="shared" si="4"/>
        <v>74.22</v>
      </c>
      <c r="N59" s="47">
        <v>2012</v>
      </c>
      <c r="O59" s="8">
        <v>41115</v>
      </c>
      <c r="P59" s="59">
        <v>1.21477</v>
      </c>
      <c r="Q59" s="59"/>
      <c r="R59" s="62">
        <f t="shared" si="0"/>
        <v>32968340</v>
      </c>
      <c r="S59" s="62"/>
      <c r="T59" s="63">
        <f t="shared" si="7"/>
        <v>359.8000000000012</v>
      </c>
      <c r="U59" s="63"/>
      <c r="V59" s="53">
        <f>SUM(T59:U68)</f>
        <v>1877.5000000000018</v>
      </c>
      <c r="W59" s="56">
        <f>C69/C59-1</f>
        <v>1.3248901771514472</v>
      </c>
    </row>
    <row r="60" spans="2:23" ht="13.5">
      <c r="B60" s="33">
        <v>52</v>
      </c>
      <c r="C60" s="52">
        <f t="shared" si="2"/>
        <v>218620281</v>
      </c>
      <c r="D60" s="52"/>
      <c r="E60" s="33">
        <v>2013</v>
      </c>
      <c r="F60" s="8">
        <v>41299</v>
      </c>
      <c r="G60" s="33" t="s">
        <v>4</v>
      </c>
      <c r="H60" s="64">
        <v>1.3393</v>
      </c>
      <c r="I60" s="64"/>
      <c r="J60" s="33">
        <v>108.5</v>
      </c>
      <c r="K60" s="60">
        <f t="shared" si="3"/>
        <v>10931014.05</v>
      </c>
      <c r="L60" s="61"/>
      <c r="M60" s="6">
        <f t="shared" si="4"/>
        <v>81.6</v>
      </c>
      <c r="N60" s="33">
        <v>2013</v>
      </c>
      <c r="O60" s="8">
        <v>41309</v>
      </c>
      <c r="P60" s="59">
        <v>1.36203</v>
      </c>
      <c r="Q60" s="59"/>
      <c r="R60" s="62">
        <f t="shared" si="0"/>
        <v>22898370</v>
      </c>
      <c r="S60" s="62"/>
      <c r="T60" s="63">
        <f t="shared" si="7"/>
        <v>227.30000000000138</v>
      </c>
      <c r="U60" s="63"/>
      <c r="V60" s="54"/>
      <c r="W60" s="57"/>
    </row>
    <row r="61" spans="2:23" ht="13.5">
      <c r="B61" s="33">
        <v>53</v>
      </c>
      <c r="C61" s="52">
        <f t="shared" si="2"/>
        <v>241518651</v>
      </c>
      <c r="D61" s="52"/>
      <c r="E61" s="47">
        <v>2013</v>
      </c>
      <c r="F61" s="8">
        <v>41326</v>
      </c>
      <c r="G61" s="33" t="s">
        <v>3</v>
      </c>
      <c r="H61" s="64">
        <v>1.3272</v>
      </c>
      <c r="I61" s="64"/>
      <c r="J61" s="33">
        <v>161.9</v>
      </c>
      <c r="K61" s="60">
        <f t="shared" si="3"/>
        <v>12075932.55</v>
      </c>
      <c r="L61" s="61"/>
      <c r="M61" s="6">
        <f t="shared" si="4"/>
        <v>60.41</v>
      </c>
      <c r="N61" s="47">
        <v>2013</v>
      </c>
      <c r="O61" s="8">
        <v>41368</v>
      </c>
      <c r="P61" s="59">
        <v>1.28765</v>
      </c>
      <c r="Q61" s="59"/>
      <c r="R61" s="62">
        <f t="shared" si="0"/>
        <v>29496487</v>
      </c>
      <c r="S61" s="62"/>
      <c r="T61" s="63">
        <f t="shared" si="7"/>
        <v>395.4999999999997</v>
      </c>
      <c r="U61" s="63"/>
      <c r="V61" s="54"/>
      <c r="W61" s="57"/>
    </row>
    <row r="62" spans="2:23" ht="13.5">
      <c r="B62" s="33">
        <v>54</v>
      </c>
      <c r="C62" s="52">
        <f t="shared" si="2"/>
        <v>271015138</v>
      </c>
      <c r="D62" s="52"/>
      <c r="E62" s="47">
        <v>2013</v>
      </c>
      <c r="F62" s="8">
        <v>41429</v>
      </c>
      <c r="G62" s="33" t="s">
        <v>4</v>
      </c>
      <c r="H62" s="59">
        <v>1.30623</v>
      </c>
      <c r="I62" s="59"/>
      <c r="J62" s="33">
        <v>106.6</v>
      </c>
      <c r="K62" s="60">
        <f t="shared" si="3"/>
        <v>13550756.9</v>
      </c>
      <c r="L62" s="61"/>
      <c r="M62" s="6">
        <f t="shared" si="4"/>
        <v>102.96</v>
      </c>
      <c r="N62" s="47">
        <v>2013</v>
      </c>
      <c r="O62" s="8">
        <v>41444</v>
      </c>
      <c r="P62" s="59">
        <v>1.34017</v>
      </c>
      <c r="Q62" s="59"/>
      <c r="R62" s="62">
        <f t="shared" si="0"/>
        <v>43141511</v>
      </c>
      <c r="S62" s="62"/>
      <c r="T62" s="63">
        <f t="shared" si="7"/>
        <v>339.40000000000083</v>
      </c>
      <c r="U62" s="63"/>
      <c r="V62" s="54"/>
      <c r="W62" s="57"/>
    </row>
    <row r="63" spans="2:23" ht="13.5">
      <c r="B63" s="51">
        <v>55</v>
      </c>
      <c r="C63" s="65">
        <f t="shared" si="2"/>
        <v>314156649</v>
      </c>
      <c r="D63" s="65"/>
      <c r="E63" s="51">
        <v>2013</v>
      </c>
      <c r="F63" s="39">
        <v>41548</v>
      </c>
      <c r="G63" s="51" t="s">
        <v>4</v>
      </c>
      <c r="H63" s="66">
        <v>1.35527</v>
      </c>
      <c r="I63" s="66"/>
      <c r="J63" s="51">
        <v>75.4</v>
      </c>
      <c r="K63" s="67">
        <f t="shared" si="3"/>
        <v>15707832.450000001</v>
      </c>
      <c r="L63" s="68"/>
      <c r="M63" s="40">
        <f t="shared" si="4"/>
        <v>168.74</v>
      </c>
      <c r="N63" s="51">
        <v>2013</v>
      </c>
      <c r="O63" s="39">
        <v>41563</v>
      </c>
      <c r="P63" s="66">
        <v>1.34773</v>
      </c>
      <c r="Q63" s="66"/>
      <c r="R63" s="69">
        <f t="shared" si="0"/>
        <v>-15707402</v>
      </c>
      <c r="S63" s="69"/>
      <c r="T63" s="70">
        <f t="shared" si="7"/>
        <v>-75.4</v>
      </c>
      <c r="U63" s="70"/>
      <c r="V63" s="54"/>
      <c r="W63" s="57"/>
    </row>
    <row r="64" spans="2:23" ht="13.5">
      <c r="B64" s="33">
        <v>56</v>
      </c>
      <c r="C64" s="52">
        <f t="shared" si="2"/>
        <v>298449247</v>
      </c>
      <c r="D64" s="52"/>
      <c r="E64" s="50">
        <v>2013</v>
      </c>
      <c r="F64" s="8">
        <v>41605</v>
      </c>
      <c r="G64" s="33" t="s">
        <v>4</v>
      </c>
      <c r="H64" s="59">
        <v>1.35749</v>
      </c>
      <c r="I64" s="59"/>
      <c r="J64" s="33">
        <v>84.8</v>
      </c>
      <c r="K64" s="60">
        <f t="shared" si="3"/>
        <v>14922462.350000001</v>
      </c>
      <c r="L64" s="61"/>
      <c r="M64" s="6">
        <f t="shared" si="4"/>
        <v>142.53</v>
      </c>
      <c r="N64" s="50">
        <v>2013</v>
      </c>
      <c r="O64" s="8">
        <v>41626</v>
      </c>
      <c r="P64" s="59">
        <v>1.37039</v>
      </c>
      <c r="Q64" s="59"/>
      <c r="R64" s="62">
        <f t="shared" si="0"/>
        <v>22699222</v>
      </c>
      <c r="S64" s="62"/>
      <c r="T64" s="63">
        <f t="shared" si="7"/>
        <v>128.99999999999912</v>
      </c>
      <c r="U64" s="63"/>
      <c r="V64" s="54"/>
      <c r="W64" s="57"/>
    </row>
    <row r="65" spans="2:23" ht="13.5">
      <c r="B65" s="33">
        <v>57</v>
      </c>
      <c r="C65" s="52">
        <f t="shared" si="2"/>
        <v>321148469</v>
      </c>
      <c r="D65" s="52"/>
      <c r="E65" s="33">
        <v>2014</v>
      </c>
      <c r="F65" s="8">
        <v>41654</v>
      </c>
      <c r="G65" s="33" t="s">
        <v>3</v>
      </c>
      <c r="H65" s="64">
        <v>1.3647</v>
      </c>
      <c r="I65" s="64"/>
      <c r="J65" s="33">
        <v>52.6</v>
      </c>
      <c r="K65" s="60">
        <f t="shared" si="3"/>
        <v>16057423.450000001</v>
      </c>
      <c r="L65" s="61"/>
      <c r="M65" s="6">
        <f t="shared" si="4"/>
        <v>247.27</v>
      </c>
      <c r="N65" s="33">
        <v>2014</v>
      </c>
      <c r="O65" s="8">
        <v>41660</v>
      </c>
      <c r="P65" s="59">
        <v>1.35227</v>
      </c>
      <c r="Q65" s="59"/>
      <c r="R65" s="62">
        <f t="shared" si="0"/>
        <v>37945260</v>
      </c>
      <c r="S65" s="62"/>
      <c r="T65" s="63">
        <f t="shared" si="7"/>
        <v>124.29999999999941</v>
      </c>
      <c r="U65" s="63"/>
      <c r="V65" s="54"/>
      <c r="W65" s="57"/>
    </row>
    <row r="66" spans="2:23" ht="13.5">
      <c r="B66" s="33">
        <v>58</v>
      </c>
      <c r="C66" s="52">
        <f t="shared" si="2"/>
        <v>359093729</v>
      </c>
      <c r="D66" s="52"/>
      <c r="E66" s="50">
        <v>2014</v>
      </c>
      <c r="F66" s="8">
        <v>41684</v>
      </c>
      <c r="G66" s="33" t="s">
        <v>4</v>
      </c>
      <c r="H66" s="59">
        <v>1.36904</v>
      </c>
      <c r="I66" s="59"/>
      <c r="J66" s="33">
        <v>105.7</v>
      </c>
      <c r="K66" s="60">
        <f t="shared" si="3"/>
        <v>17954686.45</v>
      </c>
      <c r="L66" s="61"/>
      <c r="M66" s="6">
        <f t="shared" si="4"/>
        <v>137.59</v>
      </c>
      <c r="N66" s="50">
        <v>2014</v>
      </c>
      <c r="O66" s="8">
        <v>41716</v>
      </c>
      <c r="P66" s="59">
        <v>1.39348</v>
      </c>
      <c r="Q66" s="59"/>
      <c r="R66" s="62">
        <f t="shared" si="0"/>
        <v>41514809</v>
      </c>
      <c r="S66" s="62"/>
      <c r="T66" s="63">
        <f t="shared" si="7"/>
        <v>244.40000000000018</v>
      </c>
      <c r="U66" s="63"/>
      <c r="V66" s="54"/>
      <c r="W66" s="57"/>
    </row>
    <row r="67" spans="2:23" ht="13.5">
      <c r="B67" s="33">
        <v>59</v>
      </c>
      <c r="C67" s="52">
        <f t="shared" si="2"/>
        <v>400608538</v>
      </c>
      <c r="D67" s="52"/>
      <c r="E67" s="50">
        <v>2014</v>
      </c>
      <c r="F67" s="8">
        <v>41732</v>
      </c>
      <c r="G67" s="33" t="s">
        <v>3</v>
      </c>
      <c r="H67" s="64">
        <v>1.3753</v>
      </c>
      <c r="I67" s="64"/>
      <c r="J67" s="33">
        <v>66.3</v>
      </c>
      <c r="K67" s="60">
        <f t="shared" si="3"/>
        <v>20030426.900000002</v>
      </c>
      <c r="L67" s="61"/>
      <c r="M67" s="6">
        <f t="shared" si="4"/>
        <v>244.71</v>
      </c>
      <c r="N67" s="50">
        <v>2014</v>
      </c>
      <c r="O67" s="8">
        <v>41736</v>
      </c>
      <c r="P67" s="59">
        <v>1.37074</v>
      </c>
      <c r="Q67" s="59"/>
      <c r="R67" s="62">
        <f t="shared" si="0"/>
        <v>13776266</v>
      </c>
      <c r="S67" s="62"/>
      <c r="T67" s="63">
        <f t="shared" si="7"/>
        <v>45.59999999999897</v>
      </c>
      <c r="U67" s="63"/>
      <c r="V67" s="54"/>
      <c r="W67" s="57"/>
    </row>
    <row r="68" spans="2:23" ht="13.5">
      <c r="B68" s="33">
        <v>60</v>
      </c>
      <c r="C68" s="52">
        <f t="shared" si="2"/>
        <v>414384804</v>
      </c>
      <c r="D68" s="52"/>
      <c r="E68" s="50">
        <v>2014</v>
      </c>
      <c r="F68" s="8">
        <v>41760</v>
      </c>
      <c r="G68" s="33" t="s">
        <v>4</v>
      </c>
      <c r="H68" s="59">
        <v>1.38784</v>
      </c>
      <c r="I68" s="59"/>
      <c r="J68" s="33">
        <v>105.3</v>
      </c>
      <c r="K68" s="60">
        <f t="shared" si="3"/>
        <v>20719240.200000003</v>
      </c>
      <c r="L68" s="61"/>
      <c r="M68" s="6">
        <f t="shared" si="4"/>
        <v>159.37</v>
      </c>
      <c r="N68" s="50">
        <v>2014</v>
      </c>
      <c r="O68" s="8">
        <v>41767</v>
      </c>
      <c r="P68" s="59">
        <v>1.3966</v>
      </c>
      <c r="Q68" s="59"/>
      <c r="R68" s="62">
        <f t="shared" si="0"/>
        <v>17235570</v>
      </c>
      <c r="S68" s="62"/>
      <c r="T68" s="63">
        <f t="shared" si="7"/>
        <v>87.60000000000102</v>
      </c>
      <c r="U68" s="63"/>
      <c r="V68" s="55"/>
      <c r="W68" s="58"/>
    </row>
    <row r="69" spans="2:21" ht="13.5">
      <c r="B69" s="33">
        <v>61</v>
      </c>
      <c r="C69" s="52">
        <f t="shared" si="2"/>
        <v>431620374</v>
      </c>
      <c r="D69" s="52"/>
      <c r="E69" s="33">
        <v>2014</v>
      </c>
      <c r="F69" s="8">
        <v>41836</v>
      </c>
      <c r="G69" s="33" t="s">
        <v>3</v>
      </c>
      <c r="H69" s="59">
        <v>1.35613</v>
      </c>
      <c r="I69" s="59"/>
      <c r="J69" s="33">
        <v>66.7</v>
      </c>
      <c r="K69" s="60">
        <f t="shared" si="3"/>
        <v>21581018.700000003</v>
      </c>
      <c r="L69" s="61"/>
      <c r="M69" s="6">
        <f t="shared" si="4"/>
        <v>262.07</v>
      </c>
      <c r="N69" s="33">
        <v>2015</v>
      </c>
      <c r="O69" s="8">
        <v>42026</v>
      </c>
      <c r="P69" s="59">
        <v>1.07075</v>
      </c>
      <c r="Q69" s="59"/>
      <c r="R69" s="62">
        <f t="shared" si="0"/>
        <v>923327612</v>
      </c>
      <c r="S69" s="62"/>
      <c r="T69" s="63">
        <f t="shared" si="7"/>
        <v>2853.7999999999997</v>
      </c>
      <c r="U69" s="63"/>
    </row>
    <row r="70" spans="2:21" ht="13.5">
      <c r="B70" s="33">
        <v>62</v>
      </c>
      <c r="C70" s="52">
        <f t="shared" si="2"/>
        <v>1354947986</v>
      </c>
      <c r="D70" s="52"/>
      <c r="E70" s="33">
        <v>2015</v>
      </c>
      <c r="F70" s="8">
        <v>42236</v>
      </c>
      <c r="G70" s="33" t="s">
        <v>4</v>
      </c>
      <c r="H70" s="59">
        <v>1.11345</v>
      </c>
      <c r="I70" s="59"/>
      <c r="J70" s="33">
        <v>117.7</v>
      </c>
      <c r="K70" s="60">
        <f t="shared" si="3"/>
        <v>67747399.3</v>
      </c>
      <c r="L70" s="61"/>
      <c r="M70" s="6">
        <f t="shared" si="4"/>
        <v>466.23</v>
      </c>
      <c r="N70" s="33">
        <v>2015</v>
      </c>
      <c r="O70" s="8">
        <v>42241</v>
      </c>
      <c r="P70" s="59">
        <v>1.15358</v>
      </c>
      <c r="Q70" s="59"/>
      <c r="R70" s="62">
        <f t="shared" si="0"/>
        <v>230985307</v>
      </c>
      <c r="S70" s="62"/>
      <c r="T70" s="63">
        <f t="shared" si="7"/>
        <v>401.3</v>
      </c>
      <c r="U70" s="63"/>
    </row>
    <row r="71" spans="2:21" ht="13.5">
      <c r="B71" s="33">
        <v>63</v>
      </c>
      <c r="C71" s="52">
        <f t="shared" si="2"/>
        <v>1585933293</v>
      </c>
      <c r="D71" s="52"/>
      <c r="E71" s="33"/>
      <c r="F71" s="8"/>
      <c r="G71" s="33" t="s">
        <v>4</v>
      </c>
      <c r="H71" s="59"/>
      <c r="I71" s="59"/>
      <c r="J71" s="33"/>
      <c r="K71" s="60">
        <f t="shared" si="3"/>
      </c>
      <c r="L71" s="61"/>
      <c r="M71" s="6">
        <f t="shared" si="4"/>
      </c>
      <c r="N71" s="33"/>
      <c r="O71" s="8"/>
      <c r="P71" s="59"/>
      <c r="Q71" s="59"/>
      <c r="R71" s="62">
        <f t="shared" si="0"/>
      </c>
      <c r="S71" s="62"/>
      <c r="T71" s="63">
        <f t="shared" si="7"/>
      </c>
      <c r="U71" s="63"/>
    </row>
    <row r="72" spans="2:21" ht="13.5">
      <c r="B72" s="33">
        <v>64</v>
      </c>
      <c r="C72" s="52">
        <f t="shared" si="2"/>
      </c>
      <c r="D72" s="52"/>
      <c r="E72" s="33"/>
      <c r="F72" s="8"/>
      <c r="G72" s="33" t="s">
        <v>3</v>
      </c>
      <c r="H72" s="59"/>
      <c r="I72" s="59"/>
      <c r="J72" s="33"/>
      <c r="K72" s="60">
        <f t="shared" si="3"/>
      </c>
      <c r="L72" s="61"/>
      <c r="M72" s="6">
        <f t="shared" si="4"/>
      </c>
      <c r="N72" s="33"/>
      <c r="O72" s="8"/>
      <c r="P72" s="59"/>
      <c r="Q72" s="59"/>
      <c r="R72" s="62">
        <f t="shared" si="0"/>
      </c>
      <c r="S72" s="62"/>
      <c r="T72" s="63">
        <f t="shared" si="7"/>
      </c>
      <c r="U72" s="63"/>
    </row>
    <row r="73" spans="2:21" ht="13.5">
      <c r="B73" s="33">
        <v>65</v>
      </c>
      <c r="C73" s="52">
        <f t="shared" si="2"/>
      </c>
      <c r="D73" s="52"/>
      <c r="E73" s="33"/>
      <c r="F73" s="8"/>
      <c r="G73" s="33" t="s">
        <v>4</v>
      </c>
      <c r="H73" s="59"/>
      <c r="I73" s="59"/>
      <c r="J73" s="33"/>
      <c r="K73" s="60">
        <f t="shared" si="3"/>
      </c>
      <c r="L73" s="61"/>
      <c r="M73" s="6">
        <f t="shared" si="4"/>
      </c>
      <c r="N73" s="33"/>
      <c r="O73" s="8"/>
      <c r="P73" s="59"/>
      <c r="Q73" s="59"/>
      <c r="R73" s="62">
        <f aca="true" t="shared" si="8" ref="R73:R108">IF(O73="","",ROUNDDOWN((IF(G73="売",H73-P73,P73-H73))*M73*1000000000/81,0))</f>
      </c>
      <c r="S73" s="62"/>
      <c r="T73" s="63">
        <f t="shared" si="7"/>
      </c>
      <c r="U73" s="63"/>
    </row>
    <row r="74" spans="2:21" ht="13.5">
      <c r="B74" s="33">
        <v>66</v>
      </c>
      <c r="C74" s="52">
        <f aca="true" t="shared" si="9" ref="C74:C108">IF(R73="","",C73+R73)</f>
      </c>
      <c r="D74" s="52"/>
      <c r="E74" s="33"/>
      <c r="F74" s="8"/>
      <c r="G74" s="33" t="s">
        <v>4</v>
      </c>
      <c r="H74" s="59"/>
      <c r="I74" s="59"/>
      <c r="J74" s="33"/>
      <c r="K74" s="60">
        <f aca="true" t="shared" si="10" ref="K74:K108">IF(F74="","",C74*0.05)</f>
      </c>
      <c r="L74" s="61"/>
      <c r="M74" s="6">
        <f aca="true" t="shared" si="11" ref="M74:M108">IF(J74="","",ROUNDDOWN(K74/(J74/81)/100000,2))</f>
      </c>
      <c r="N74" s="33"/>
      <c r="O74" s="8"/>
      <c r="P74" s="59"/>
      <c r="Q74" s="59"/>
      <c r="R74" s="62">
        <f t="shared" si="8"/>
      </c>
      <c r="S74" s="62"/>
      <c r="T74" s="63">
        <f t="shared" si="7"/>
      </c>
      <c r="U74" s="63"/>
    </row>
    <row r="75" spans="2:21" ht="13.5">
      <c r="B75" s="33">
        <v>67</v>
      </c>
      <c r="C75" s="52">
        <f t="shared" si="9"/>
      </c>
      <c r="D75" s="52"/>
      <c r="E75" s="33"/>
      <c r="F75" s="8"/>
      <c r="G75" s="33" t="s">
        <v>3</v>
      </c>
      <c r="H75" s="59"/>
      <c r="I75" s="59"/>
      <c r="J75" s="33"/>
      <c r="K75" s="60">
        <f t="shared" si="10"/>
      </c>
      <c r="L75" s="61"/>
      <c r="M75" s="6">
        <f t="shared" si="11"/>
      </c>
      <c r="N75" s="33"/>
      <c r="O75" s="8"/>
      <c r="P75" s="59"/>
      <c r="Q75" s="59"/>
      <c r="R75" s="62">
        <f t="shared" si="8"/>
      </c>
      <c r="S75" s="62"/>
      <c r="T75" s="63">
        <f t="shared" si="7"/>
      </c>
      <c r="U75" s="63"/>
    </row>
    <row r="76" spans="2:21" ht="13.5">
      <c r="B76" s="33">
        <v>68</v>
      </c>
      <c r="C76" s="52">
        <f t="shared" si="9"/>
      </c>
      <c r="D76" s="52"/>
      <c r="E76" s="33"/>
      <c r="F76" s="8"/>
      <c r="G76" s="33" t="s">
        <v>3</v>
      </c>
      <c r="H76" s="59"/>
      <c r="I76" s="59"/>
      <c r="J76" s="33"/>
      <c r="K76" s="60">
        <f t="shared" si="10"/>
      </c>
      <c r="L76" s="61"/>
      <c r="M76" s="6">
        <f t="shared" si="11"/>
      </c>
      <c r="N76" s="33"/>
      <c r="O76" s="8"/>
      <c r="P76" s="59"/>
      <c r="Q76" s="59"/>
      <c r="R76" s="62">
        <f t="shared" si="8"/>
      </c>
      <c r="S76" s="62"/>
      <c r="T76" s="63">
        <f t="shared" si="7"/>
      </c>
      <c r="U76" s="63"/>
    </row>
    <row r="77" spans="2:21" ht="13.5">
      <c r="B77" s="33">
        <v>69</v>
      </c>
      <c r="C77" s="52">
        <f t="shared" si="9"/>
      </c>
      <c r="D77" s="52"/>
      <c r="E77" s="33"/>
      <c r="F77" s="8"/>
      <c r="G77" s="33" t="s">
        <v>3</v>
      </c>
      <c r="H77" s="59"/>
      <c r="I77" s="59"/>
      <c r="J77" s="33"/>
      <c r="K77" s="60">
        <f t="shared" si="10"/>
      </c>
      <c r="L77" s="61"/>
      <c r="M77" s="6">
        <f t="shared" si="11"/>
      </c>
      <c r="N77" s="33"/>
      <c r="O77" s="8"/>
      <c r="P77" s="59"/>
      <c r="Q77" s="59"/>
      <c r="R77" s="62">
        <f t="shared" si="8"/>
      </c>
      <c r="S77" s="62"/>
      <c r="T77" s="63">
        <f t="shared" si="7"/>
      </c>
      <c r="U77" s="63"/>
    </row>
    <row r="78" spans="2:21" ht="13.5">
      <c r="B78" s="33">
        <v>70</v>
      </c>
      <c r="C78" s="52">
        <f t="shared" si="9"/>
      </c>
      <c r="D78" s="52"/>
      <c r="E78" s="33"/>
      <c r="F78" s="8"/>
      <c r="G78" s="33" t="s">
        <v>4</v>
      </c>
      <c r="H78" s="59"/>
      <c r="I78" s="59"/>
      <c r="J78" s="33"/>
      <c r="K78" s="60">
        <f t="shared" si="10"/>
      </c>
      <c r="L78" s="61"/>
      <c r="M78" s="6">
        <f t="shared" si="11"/>
      </c>
      <c r="N78" s="33"/>
      <c r="O78" s="8"/>
      <c r="P78" s="59"/>
      <c r="Q78" s="59"/>
      <c r="R78" s="62">
        <f t="shared" si="8"/>
      </c>
      <c r="S78" s="62"/>
      <c r="T78" s="63">
        <f t="shared" si="7"/>
      </c>
      <c r="U78" s="63"/>
    </row>
    <row r="79" spans="2:21" ht="13.5">
      <c r="B79" s="33">
        <v>71</v>
      </c>
      <c r="C79" s="52">
        <f t="shared" si="9"/>
      </c>
      <c r="D79" s="52"/>
      <c r="E79" s="33"/>
      <c r="F79" s="8"/>
      <c r="G79" s="33" t="s">
        <v>3</v>
      </c>
      <c r="H79" s="59"/>
      <c r="I79" s="59"/>
      <c r="J79" s="33"/>
      <c r="K79" s="60">
        <f t="shared" si="10"/>
      </c>
      <c r="L79" s="61"/>
      <c r="M79" s="6">
        <f t="shared" si="11"/>
      </c>
      <c r="N79" s="33"/>
      <c r="O79" s="8"/>
      <c r="P79" s="59"/>
      <c r="Q79" s="59"/>
      <c r="R79" s="62">
        <f t="shared" si="8"/>
      </c>
      <c r="S79" s="62"/>
      <c r="T79" s="63">
        <f t="shared" si="7"/>
      </c>
      <c r="U79" s="63"/>
    </row>
    <row r="80" spans="2:21" ht="13.5">
      <c r="B80" s="33">
        <v>72</v>
      </c>
      <c r="C80" s="52">
        <f t="shared" si="9"/>
      </c>
      <c r="D80" s="52"/>
      <c r="E80" s="33"/>
      <c r="F80" s="8"/>
      <c r="G80" s="33" t="s">
        <v>4</v>
      </c>
      <c r="H80" s="59"/>
      <c r="I80" s="59"/>
      <c r="J80" s="33"/>
      <c r="K80" s="60">
        <f t="shared" si="10"/>
      </c>
      <c r="L80" s="61"/>
      <c r="M80" s="6">
        <f t="shared" si="11"/>
      </c>
      <c r="N80" s="33"/>
      <c r="O80" s="8"/>
      <c r="P80" s="59"/>
      <c r="Q80" s="59"/>
      <c r="R80" s="62">
        <f t="shared" si="8"/>
      </c>
      <c r="S80" s="62"/>
      <c r="T80" s="63">
        <f t="shared" si="7"/>
      </c>
      <c r="U80" s="63"/>
    </row>
    <row r="81" spans="2:21" ht="13.5">
      <c r="B81" s="33">
        <v>73</v>
      </c>
      <c r="C81" s="52">
        <f t="shared" si="9"/>
      </c>
      <c r="D81" s="52"/>
      <c r="E81" s="33"/>
      <c r="F81" s="8"/>
      <c r="G81" s="33" t="s">
        <v>3</v>
      </c>
      <c r="H81" s="59"/>
      <c r="I81" s="59"/>
      <c r="J81" s="33"/>
      <c r="K81" s="60">
        <f t="shared" si="10"/>
      </c>
      <c r="L81" s="61"/>
      <c r="M81" s="6">
        <f t="shared" si="11"/>
      </c>
      <c r="N81" s="33"/>
      <c r="O81" s="8"/>
      <c r="P81" s="59"/>
      <c r="Q81" s="59"/>
      <c r="R81" s="62">
        <f t="shared" si="8"/>
      </c>
      <c r="S81" s="62"/>
      <c r="T81" s="63">
        <f t="shared" si="7"/>
      </c>
      <c r="U81" s="63"/>
    </row>
    <row r="82" spans="2:21" ht="13.5">
      <c r="B82" s="33">
        <v>74</v>
      </c>
      <c r="C82" s="52">
        <f t="shared" si="9"/>
      </c>
      <c r="D82" s="52"/>
      <c r="E82" s="33"/>
      <c r="F82" s="8"/>
      <c r="G82" s="33" t="s">
        <v>3</v>
      </c>
      <c r="H82" s="59"/>
      <c r="I82" s="59"/>
      <c r="J82" s="33"/>
      <c r="K82" s="60">
        <f t="shared" si="10"/>
      </c>
      <c r="L82" s="61"/>
      <c r="M82" s="6">
        <f t="shared" si="11"/>
      </c>
      <c r="N82" s="33"/>
      <c r="O82" s="8"/>
      <c r="P82" s="59"/>
      <c r="Q82" s="59"/>
      <c r="R82" s="62">
        <f t="shared" si="8"/>
      </c>
      <c r="S82" s="62"/>
      <c r="T82" s="63">
        <f t="shared" si="7"/>
      </c>
      <c r="U82" s="63"/>
    </row>
    <row r="83" spans="2:21" ht="13.5">
      <c r="B83" s="33">
        <v>75</v>
      </c>
      <c r="C83" s="52">
        <f t="shared" si="9"/>
      </c>
      <c r="D83" s="52"/>
      <c r="E83" s="33"/>
      <c r="F83" s="8"/>
      <c r="G83" s="33" t="s">
        <v>3</v>
      </c>
      <c r="H83" s="59"/>
      <c r="I83" s="59"/>
      <c r="J83" s="33"/>
      <c r="K83" s="60">
        <f t="shared" si="10"/>
      </c>
      <c r="L83" s="61"/>
      <c r="M83" s="6">
        <f t="shared" si="11"/>
      </c>
      <c r="N83" s="33"/>
      <c r="O83" s="8"/>
      <c r="P83" s="59"/>
      <c r="Q83" s="59"/>
      <c r="R83" s="62">
        <f t="shared" si="8"/>
      </c>
      <c r="S83" s="62"/>
      <c r="T83" s="63">
        <f t="shared" si="7"/>
      </c>
      <c r="U83" s="63"/>
    </row>
    <row r="84" spans="2:21" ht="13.5">
      <c r="B84" s="33">
        <v>76</v>
      </c>
      <c r="C84" s="52">
        <f t="shared" si="9"/>
      </c>
      <c r="D84" s="52"/>
      <c r="E84" s="33"/>
      <c r="F84" s="8"/>
      <c r="G84" s="33" t="s">
        <v>3</v>
      </c>
      <c r="H84" s="59"/>
      <c r="I84" s="59"/>
      <c r="J84" s="33"/>
      <c r="K84" s="60">
        <f t="shared" si="10"/>
      </c>
      <c r="L84" s="61"/>
      <c r="M84" s="6">
        <f t="shared" si="11"/>
      </c>
      <c r="N84" s="33"/>
      <c r="O84" s="8"/>
      <c r="P84" s="59"/>
      <c r="Q84" s="59"/>
      <c r="R84" s="62">
        <f t="shared" si="8"/>
      </c>
      <c r="S84" s="62"/>
      <c r="T84" s="63">
        <f>IF(O84="","",IF(R84&lt;0,J84*(-1),IF(G84="買",(P84-H84)*10000,(H84-P84)*10000)))</f>
      </c>
      <c r="U84" s="63"/>
    </row>
    <row r="85" spans="2:21" ht="13.5">
      <c r="B85" s="33">
        <v>77</v>
      </c>
      <c r="C85" s="52">
        <f t="shared" si="9"/>
      </c>
      <c r="D85" s="52"/>
      <c r="E85" s="33"/>
      <c r="F85" s="8"/>
      <c r="G85" s="33" t="s">
        <v>4</v>
      </c>
      <c r="H85" s="59"/>
      <c r="I85" s="59"/>
      <c r="J85" s="33"/>
      <c r="K85" s="60">
        <f t="shared" si="10"/>
      </c>
      <c r="L85" s="61"/>
      <c r="M85" s="6">
        <f t="shared" si="11"/>
      </c>
      <c r="N85" s="33"/>
      <c r="O85" s="8"/>
      <c r="P85" s="59"/>
      <c r="Q85" s="59"/>
      <c r="R85" s="62">
        <f t="shared" si="8"/>
      </c>
      <c r="S85" s="62"/>
      <c r="T85" s="63">
        <f aca="true" t="shared" si="12" ref="T85:T91">IF(O85="","",IF(R85&lt;0,J85*(-1),IF(G85="買",(P85-H85)*10000,(H85-P85)*10000)))</f>
      </c>
      <c r="U85" s="63"/>
    </row>
    <row r="86" spans="2:21" ht="13.5">
      <c r="B86" s="33">
        <v>78</v>
      </c>
      <c r="C86" s="52">
        <f t="shared" si="9"/>
      </c>
      <c r="D86" s="52"/>
      <c r="E86" s="33"/>
      <c r="F86" s="8"/>
      <c r="G86" s="33" t="s">
        <v>3</v>
      </c>
      <c r="H86" s="59"/>
      <c r="I86" s="59"/>
      <c r="J86" s="33"/>
      <c r="K86" s="60">
        <f t="shared" si="10"/>
      </c>
      <c r="L86" s="61"/>
      <c r="M86" s="6">
        <f t="shared" si="11"/>
      </c>
      <c r="N86" s="33"/>
      <c r="O86" s="8"/>
      <c r="P86" s="59"/>
      <c r="Q86" s="59"/>
      <c r="R86" s="62">
        <f t="shared" si="8"/>
      </c>
      <c r="S86" s="62"/>
      <c r="T86" s="63">
        <f t="shared" si="12"/>
      </c>
      <c r="U86" s="63"/>
    </row>
    <row r="87" spans="2:21" ht="13.5">
      <c r="B87" s="33">
        <v>79</v>
      </c>
      <c r="C87" s="52">
        <f t="shared" si="9"/>
      </c>
      <c r="D87" s="52"/>
      <c r="E87" s="33"/>
      <c r="F87" s="8"/>
      <c r="G87" s="33" t="s">
        <v>4</v>
      </c>
      <c r="H87" s="59"/>
      <c r="I87" s="59"/>
      <c r="J87" s="33"/>
      <c r="K87" s="60">
        <f t="shared" si="10"/>
      </c>
      <c r="L87" s="61"/>
      <c r="M87" s="6">
        <f t="shared" si="11"/>
      </c>
      <c r="N87" s="33"/>
      <c r="O87" s="8"/>
      <c r="P87" s="59"/>
      <c r="Q87" s="59"/>
      <c r="R87" s="62">
        <f t="shared" si="8"/>
      </c>
      <c r="S87" s="62"/>
      <c r="T87" s="63">
        <f t="shared" si="12"/>
      </c>
      <c r="U87" s="63"/>
    </row>
    <row r="88" spans="2:21" ht="13.5">
      <c r="B88" s="33">
        <v>80</v>
      </c>
      <c r="C88" s="52">
        <f t="shared" si="9"/>
      </c>
      <c r="D88" s="52"/>
      <c r="E88" s="33"/>
      <c r="F88" s="8"/>
      <c r="G88" s="33" t="s">
        <v>4</v>
      </c>
      <c r="H88" s="59"/>
      <c r="I88" s="59"/>
      <c r="J88" s="33"/>
      <c r="K88" s="60">
        <f t="shared" si="10"/>
      </c>
      <c r="L88" s="61"/>
      <c r="M88" s="6">
        <f t="shared" si="11"/>
      </c>
      <c r="N88" s="33"/>
      <c r="O88" s="8"/>
      <c r="P88" s="59"/>
      <c r="Q88" s="59"/>
      <c r="R88" s="62">
        <f t="shared" si="8"/>
      </c>
      <c r="S88" s="62"/>
      <c r="T88" s="63">
        <f t="shared" si="12"/>
      </c>
      <c r="U88" s="63"/>
    </row>
    <row r="89" spans="2:21" ht="13.5">
      <c r="B89" s="33">
        <v>81</v>
      </c>
      <c r="C89" s="52">
        <f t="shared" si="9"/>
      </c>
      <c r="D89" s="52"/>
      <c r="E89" s="33"/>
      <c r="F89" s="8"/>
      <c r="G89" s="33" t="s">
        <v>4</v>
      </c>
      <c r="H89" s="59"/>
      <c r="I89" s="59"/>
      <c r="J89" s="33"/>
      <c r="K89" s="60">
        <f t="shared" si="10"/>
      </c>
      <c r="L89" s="61"/>
      <c r="M89" s="6">
        <f t="shared" si="11"/>
      </c>
      <c r="N89" s="33"/>
      <c r="O89" s="8"/>
      <c r="P89" s="59"/>
      <c r="Q89" s="59"/>
      <c r="R89" s="62">
        <f t="shared" si="8"/>
      </c>
      <c r="S89" s="62"/>
      <c r="T89" s="63">
        <f t="shared" si="12"/>
      </c>
      <c r="U89" s="63"/>
    </row>
    <row r="90" spans="2:21" ht="13.5">
      <c r="B90" s="33">
        <v>82</v>
      </c>
      <c r="C90" s="52">
        <f t="shared" si="9"/>
      </c>
      <c r="D90" s="52"/>
      <c r="E90" s="33"/>
      <c r="F90" s="8"/>
      <c r="G90" s="33" t="s">
        <v>4</v>
      </c>
      <c r="H90" s="59"/>
      <c r="I90" s="59"/>
      <c r="J90" s="33"/>
      <c r="K90" s="60">
        <f t="shared" si="10"/>
      </c>
      <c r="L90" s="61"/>
      <c r="M90" s="6">
        <f t="shared" si="11"/>
      </c>
      <c r="N90" s="33"/>
      <c r="O90" s="8"/>
      <c r="P90" s="59"/>
      <c r="Q90" s="59"/>
      <c r="R90" s="62">
        <f t="shared" si="8"/>
      </c>
      <c r="S90" s="62"/>
      <c r="T90" s="63">
        <f t="shared" si="12"/>
      </c>
      <c r="U90" s="63"/>
    </row>
    <row r="91" spans="2:21" ht="13.5">
      <c r="B91" s="33">
        <v>83</v>
      </c>
      <c r="C91" s="52">
        <f t="shared" si="9"/>
      </c>
      <c r="D91" s="52"/>
      <c r="E91" s="33"/>
      <c r="F91" s="8"/>
      <c r="G91" s="33" t="s">
        <v>4</v>
      </c>
      <c r="H91" s="59"/>
      <c r="I91" s="59"/>
      <c r="J91" s="33"/>
      <c r="K91" s="60">
        <f t="shared" si="10"/>
      </c>
      <c r="L91" s="61"/>
      <c r="M91" s="6">
        <f t="shared" si="11"/>
      </c>
      <c r="N91" s="33"/>
      <c r="O91" s="8"/>
      <c r="P91" s="59"/>
      <c r="Q91" s="59"/>
      <c r="R91" s="62">
        <f t="shared" si="8"/>
      </c>
      <c r="S91" s="62"/>
      <c r="T91" s="63">
        <f t="shared" si="12"/>
      </c>
      <c r="U91" s="63"/>
    </row>
    <row r="92" spans="2:21" ht="13.5">
      <c r="B92" s="33">
        <v>84</v>
      </c>
      <c r="C92" s="52">
        <f t="shared" si="9"/>
      </c>
      <c r="D92" s="52"/>
      <c r="E92" s="33"/>
      <c r="F92" s="8"/>
      <c r="G92" s="33" t="s">
        <v>3</v>
      </c>
      <c r="H92" s="59"/>
      <c r="I92" s="59"/>
      <c r="J92" s="33"/>
      <c r="K92" s="60">
        <f t="shared" si="10"/>
      </c>
      <c r="L92" s="61"/>
      <c r="M92" s="6">
        <f t="shared" si="11"/>
      </c>
      <c r="N92" s="33"/>
      <c r="O92" s="8"/>
      <c r="P92" s="59"/>
      <c r="Q92" s="59"/>
      <c r="R92" s="62">
        <f t="shared" si="8"/>
      </c>
      <c r="S92" s="62"/>
      <c r="T92" s="63">
        <f>IF(O92="","",IF(R92&lt;0,J92*(-1),IF(G92="買",(P92-H92)*10000,(H92-P92)*10000)))</f>
      </c>
      <c r="U92" s="63"/>
    </row>
    <row r="93" spans="2:21" ht="13.5">
      <c r="B93" s="33">
        <v>85</v>
      </c>
      <c r="C93" s="52">
        <f t="shared" si="9"/>
      </c>
      <c r="D93" s="52"/>
      <c r="E93" s="33"/>
      <c r="F93" s="8"/>
      <c r="G93" s="33" t="s">
        <v>4</v>
      </c>
      <c r="H93" s="59"/>
      <c r="I93" s="59"/>
      <c r="J93" s="33"/>
      <c r="K93" s="60">
        <f t="shared" si="10"/>
      </c>
      <c r="L93" s="61"/>
      <c r="M93" s="6">
        <f t="shared" si="11"/>
      </c>
      <c r="N93" s="33"/>
      <c r="O93" s="8"/>
      <c r="P93" s="59"/>
      <c r="Q93" s="59"/>
      <c r="R93" s="62">
        <f t="shared" si="8"/>
      </c>
      <c r="S93" s="62"/>
      <c r="T93" s="63">
        <f>IF(O93="","",IF(R93&lt;0,J93*(-1),IF(G93="買",(P93-H93)*10000,(H93-P93)*10000)))</f>
      </c>
      <c r="U93" s="63"/>
    </row>
    <row r="94" spans="2:21" ht="13.5">
      <c r="B94" s="33">
        <v>86</v>
      </c>
      <c r="C94" s="52">
        <f t="shared" si="9"/>
      </c>
      <c r="D94" s="52"/>
      <c r="E94" s="33"/>
      <c r="F94" s="8"/>
      <c r="G94" s="33" t="s">
        <v>3</v>
      </c>
      <c r="H94" s="59"/>
      <c r="I94" s="59"/>
      <c r="J94" s="33"/>
      <c r="K94" s="60">
        <f t="shared" si="10"/>
      </c>
      <c r="L94" s="61"/>
      <c r="M94" s="6">
        <f t="shared" si="11"/>
      </c>
      <c r="N94" s="33"/>
      <c r="O94" s="8"/>
      <c r="P94" s="59"/>
      <c r="Q94" s="59"/>
      <c r="R94" s="62">
        <f t="shared" si="8"/>
      </c>
      <c r="S94" s="62"/>
      <c r="T94" s="63">
        <f>IF(O94="","",IF(R94&lt;0,J94*(-1),IF(G94="買",(P94-H94)*10000,(H94-P94)*10000)))</f>
      </c>
      <c r="U94" s="63"/>
    </row>
    <row r="95" spans="2:21" ht="13.5">
      <c r="B95" s="33">
        <v>87</v>
      </c>
      <c r="C95" s="52">
        <f t="shared" si="9"/>
      </c>
      <c r="D95" s="52"/>
      <c r="E95" s="33"/>
      <c r="F95" s="8"/>
      <c r="G95" s="33" t="s">
        <v>4</v>
      </c>
      <c r="H95" s="59"/>
      <c r="I95" s="59"/>
      <c r="J95" s="33"/>
      <c r="K95" s="60">
        <f t="shared" si="10"/>
      </c>
      <c r="L95" s="61"/>
      <c r="M95" s="6">
        <f t="shared" si="11"/>
      </c>
      <c r="N95" s="33"/>
      <c r="O95" s="8"/>
      <c r="P95" s="59"/>
      <c r="Q95" s="59"/>
      <c r="R95" s="62">
        <f t="shared" si="8"/>
      </c>
      <c r="S95" s="62"/>
      <c r="T95" s="63">
        <f>IF(O95="","",IF(R95&lt;0,J95*(-1),IF(G95="買",(P95-H95)*10000,(H95-P95)*10000)))</f>
      </c>
      <c r="U95" s="63"/>
    </row>
    <row r="96" spans="2:21" ht="13.5">
      <c r="B96" s="33">
        <v>88</v>
      </c>
      <c r="C96" s="52">
        <f t="shared" si="9"/>
      </c>
      <c r="D96" s="52"/>
      <c r="E96" s="33"/>
      <c r="F96" s="8"/>
      <c r="G96" s="33" t="s">
        <v>3</v>
      </c>
      <c r="H96" s="59"/>
      <c r="I96" s="59"/>
      <c r="J96" s="33"/>
      <c r="K96" s="60">
        <f t="shared" si="10"/>
      </c>
      <c r="L96" s="61"/>
      <c r="M96" s="6">
        <f t="shared" si="11"/>
      </c>
      <c r="N96" s="33"/>
      <c r="O96" s="8"/>
      <c r="P96" s="59"/>
      <c r="Q96" s="59"/>
      <c r="R96" s="62">
        <f t="shared" si="8"/>
      </c>
      <c r="S96" s="62"/>
      <c r="T96" s="63">
        <f>IF(O96="","",IF(R96&lt;0,J96*(-1),IF(G96="買",(P96-H96)*10000,(H96-P96)*10000)))</f>
      </c>
      <c r="U96" s="63"/>
    </row>
    <row r="97" spans="2:21" ht="13.5">
      <c r="B97" s="33">
        <v>89</v>
      </c>
      <c r="C97" s="52">
        <f t="shared" si="9"/>
      </c>
      <c r="D97" s="52"/>
      <c r="E97" s="33"/>
      <c r="F97" s="8"/>
      <c r="G97" s="33" t="s">
        <v>4</v>
      </c>
      <c r="H97" s="59"/>
      <c r="I97" s="59"/>
      <c r="J97" s="33"/>
      <c r="K97" s="60">
        <f t="shared" si="10"/>
      </c>
      <c r="L97" s="61"/>
      <c r="M97" s="6">
        <f t="shared" si="11"/>
      </c>
      <c r="N97" s="33"/>
      <c r="O97" s="8"/>
      <c r="P97" s="59"/>
      <c r="Q97" s="59"/>
      <c r="R97" s="62">
        <f t="shared" si="8"/>
      </c>
      <c r="S97" s="62"/>
      <c r="T97" s="63">
        <f aca="true" t="shared" si="13" ref="T97:T108">IF(O97="","",IF(R97&lt;0,J97*(-1),IF(G97="買",(P97-H97)*10000,(H97-P97)*10000)))</f>
      </c>
      <c r="U97" s="63"/>
    </row>
    <row r="98" spans="2:21" ht="13.5">
      <c r="B98" s="33">
        <v>90</v>
      </c>
      <c r="C98" s="52">
        <f t="shared" si="9"/>
      </c>
      <c r="D98" s="52"/>
      <c r="E98" s="33"/>
      <c r="F98" s="8"/>
      <c r="G98" s="33" t="s">
        <v>3</v>
      </c>
      <c r="H98" s="59"/>
      <c r="I98" s="59"/>
      <c r="J98" s="33"/>
      <c r="K98" s="60">
        <f t="shared" si="10"/>
      </c>
      <c r="L98" s="61"/>
      <c r="M98" s="6">
        <f t="shared" si="11"/>
      </c>
      <c r="N98" s="33"/>
      <c r="O98" s="8"/>
      <c r="P98" s="59"/>
      <c r="Q98" s="59"/>
      <c r="R98" s="62">
        <f t="shared" si="8"/>
      </c>
      <c r="S98" s="62"/>
      <c r="T98" s="63">
        <f t="shared" si="13"/>
      </c>
      <c r="U98" s="63"/>
    </row>
    <row r="99" spans="2:21" ht="13.5">
      <c r="B99" s="33">
        <v>91</v>
      </c>
      <c r="C99" s="52">
        <f t="shared" si="9"/>
      </c>
      <c r="D99" s="52"/>
      <c r="E99" s="33"/>
      <c r="F99" s="8"/>
      <c r="G99" s="33" t="s">
        <v>4</v>
      </c>
      <c r="H99" s="59"/>
      <c r="I99" s="59"/>
      <c r="J99" s="33"/>
      <c r="K99" s="60">
        <f t="shared" si="10"/>
      </c>
      <c r="L99" s="61"/>
      <c r="M99" s="6">
        <f t="shared" si="11"/>
      </c>
      <c r="N99" s="33"/>
      <c r="O99" s="8"/>
      <c r="P99" s="59"/>
      <c r="Q99" s="59"/>
      <c r="R99" s="62">
        <f t="shared" si="8"/>
      </c>
      <c r="S99" s="62"/>
      <c r="T99" s="63">
        <f t="shared" si="13"/>
      </c>
      <c r="U99" s="63"/>
    </row>
    <row r="100" spans="2:21" ht="13.5">
      <c r="B100" s="33">
        <v>92</v>
      </c>
      <c r="C100" s="52">
        <f t="shared" si="9"/>
      </c>
      <c r="D100" s="52"/>
      <c r="E100" s="33"/>
      <c r="F100" s="8"/>
      <c r="G100" s="33" t="s">
        <v>4</v>
      </c>
      <c r="H100" s="59"/>
      <c r="I100" s="59"/>
      <c r="J100" s="33"/>
      <c r="K100" s="60">
        <f t="shared" si="10"/>
      </c>
      <c r="L100" s="61"/>
      <c r="M100" s="6">
        <f t="shared" si="11"/>
      </c>
      <c r="N100" s="33"/>
      <c r="O100" s="8"/>
      <c r="P100" s="59"/>
      <c r="Q100" s="59"/>
      <c r="R100" s="62">
        <f t="shared" si="8"/>
      </c>
      <c r="S100" s="62"/>
      <c r="T100" s="63">
        <f t="shared" si="13"/>
      </c>
      <c r="U100" s="63"/>
    </row>
    <row r="101" spans="2:21" ht="13.5">
      <c r="B101" s="33">
        <v>93</v>
      </c>
      <c r="C101" s="52">
        <f t="shared" si="9"/>
      </c>
      <c r="D101" s="52"/>
      <c r="E101" s="33"/>
      <c r="F101" s="8"/>
      <c r="G101" s="33" t="s">
        <v>3</v>
      </c>
      <c r="H101" s="59"/>
      <c r="I101" s="59"/>
      <c r="J101" s="33"/>
      <c r="K101" s="60">
        <f t="shared" si="10"/>
      </c>
      <c r="L101" s="61"/>
      <c r="M101" s="6">
        <f t="shared" si="11"/>
      </c>
      <c r="N101" s="33"/>
      <c r="O101" s="8"/>
      <c r="P101" s="59"/>
      <c r="Q101" s="59"/>
      <c r="R101" s="62">
        <f t="shared" si="8"/>
      </c>
      <c r="S101" s="62"/>
      <c r="T101" s="63">
        <f t="shared" si="13"/>
      </c>
      <c r="U101" s="63"/>
    </row>
    <row r="102" spans="2:21" ht="13.5">
      <c r="B102" s="33">
        <v>94</v>
      </c>
      <c r="C102" s="52">
        <f t="shared" si="9"/>
      </c>
      <c r="D102" s="52"/>
      <c r="E102" s="33"/>
      <c r="F102" s="8"/>
      <c r="G102" s="33" t="s">
        <v>3</v>
      </c>
      <c r="H102" s="59"/>
      <c r="I102" s="59"/>
      <c r="J102" s="33"/>
      <c r="K102" s="60">
        <f t="shared" si="10"/>
      </c>
      <c r="L102" s="61"/>
      <c r="M102" s="6">
        <f t="shared" si="11"/>
      </c>
      <c r="N102" s="33"/>
      <c r="O102" s="8"/>
      <c r="P102" s="59"/>
      <c r="Q102" s="59"/>
      <c r="R102" s="62">
        <f t="shared" si="8"/>
      </c>
      <c r="S102" s="62"/>
      <c r="T102" s="63">
        <f t="shared" si="13"/>
      </c>
      <c r="U102" s="63"/>
    </row>
    <row r="103" spans="2:21" ht="13.5">
      <c r="B103" s="33">
        <v>95</v>
      </c>
      <c r="C103" s="52">
        <f t="shared" si="9"/>
      </c>
      <c r="D103" s="52"/>
      <c r="E103" s="33"/>
      <c r="F103" s="8"/>
      <c r="G103" s="33" t="s">
        <v>3</v>
      </c>
      <c r="H103" s="59"/>
      <c r="I103" s="59"/>
      <c r="J103" s="33"/>
      <c r="K103" s="60">
        <f t="shared" si="10"/>
      </c>
      <c r="L103" s="61"/>
      <c r="M103" s="6">
        <f t="shared" si="11"/>
      </c>
      <c r="N103" s="33"/>
      <c r="O103" s="8"/>
      <c r="P103" s="59"/>
      <c r="Q103" s="59"/>
      <c r="R103" s="62">
        <f t="shared" si="8"/>
      </c>
      <c r="S103" s="62"/>
      <c r="T103" s="63">
        <f t="shared" si="13"/>
      </c>
      <c r="U103" s="63"/>
    </row>
    <row r="104" spans="2:21" ht="13.5">
      <c r="B104" s="33">
        <v>96</v>
      </c>
      <c r="C104" s="52">
        <f t="shared" si="9"/>
      </c>
      <c r="D104" s="52"/>
      <c r="E104" s="33"/>
      <c r="F104" s="8"/>
      <c r="G104" s="33" t="s">
        <v>4</v>
      </c>
      <c r="H104" s="59"/>
      <c r="I104" s="59"/>
      <c r="J104" s="33"/>
      <c r="K104" s="60">
        <f t="shared" si="10"/>
      </c>
      <c r="L104" s="61"/>
      <c r="M104" s="6">
        <f t="shared" si="11"/>
      </c>
      <c r="N104" s="33"/>
      <c r="O104" s="8"/>
      <c r="P104" s="59"/>
      <c r="Q104" s="59"/>
      <c r="R104" s="62">
        <f t="shared" si="8"/>
      </c>
      <c r="S104" s="62"/>
      <c r="T104" s="63">
        <f t="shared" si="13"/>
      </c>
      <c r="U104" s="63"/>
    </row>
    <row r="105" spans="2:21" ht="13.5">
      <c r="B105" s="33">
        <v>97</v>
      </c>
      <c r="C105" s="52">
        <f t="shared" si="9"/>
      </c>
      <c r="D105" s="52"/>
      <c r="E105" s="33"/>
      <c r="F105" s="8"/>
      <c r="G105" s="33" t="s">
        <v>3</v>
      </c>
      <c r="H105" s="59"/>
      <c r="I105" s="59"/>
      <c r="J105" s="33"/>
      <c r="K105" s="60">
        <f t="shared" si="10"/>
      </c>
      <c r="L105" s="61"/>
      <c r="M105" s="6">
        <f t="shared" si="11"/>
      </c>
      <c r="N105" s="33"/>
      <c r="O105" s="8"/>
      <c r="P105" s="59"/>
      <c r="Q105" s="59"/>
      <c r="R105" s="62">
        <f t="shared" si="8"/>
      </c>
      <c r="S105" s="62"/>
      <c r="T105" s="63">
        <f t="shared" si="13"/>
      </c>
      <c r="U105" s="63"/>
    </row>
    <row r="106" spans="2:21" ht="13.5">
      <c r="B106" s="33">
        <v>98</v>
      </c>
      <c r="C106" s="52">
        <f t="shared" si="9"/>
      </c>
      <c r="D106" s="52"/>
      <c r="E106" s="33"/>
      <c r="F106" s="8"/>
      <c r="G106" s="33" t="s">
        <v>4</v>
      </c>
      <c r="H106" s="59"/>
      <c r="I106" s="59"/>
      <c r="J106" s="33"/>
      <c r="K106" s="60">
        <f t="shared" si="10"/>
      </c>
      <c r="L106" s="61"/>
      <c r="M106" s="6">
        <f t="shared" si="11"/>
      </c>
      <c r="N106" s="33"/>
      <c r="O106" s="8"/>
      <c r="P106" s="59"/>
      <c r="Q106" s="59"/>
      <c r="R106" s="62">
        <f t="shared" si="8"/>
      </c>
      <c r="S106" s="62"/>
      <c r="T106" s="63">
        <f t="shared" si="13"/>
      </c>
      <c r="U106" s="63"/>
    </row>
    <row r="107" spans="2:21" ht="13.5">
      <c r="B107" s="33">
        <v>99</v>
      </c>
      <c r="C107" s="52">
        <f t="shared" si="9"/>
      </c>
      <c r="D107" s="52"/>
      <c r="E107" s="33"/>
      <c r="F107" s="8"/>
      <c r="G107" s="33" t="s">
        <v>4</v>
      </c>
      <c r="H107" s="59"/>
      <c r="I107" s="59"/>
      <c r="J107" s="33"/>
      <c r="K107" s="60">
        <f t="shared" si="10"/>
      </c>
      <c r="L107" s="61"/>
      <c r="M107" s="6">
        <f t="shared" si="11"/>
      </c>
      <c r="N107" s="33"/>
      <c r="O107" s="8"/>
      <c r="P107" s="59"/>
      <c r="Q107" s="59"/>
      <c r="R107" s="62">
        <f t="shared" si="8"/>
      </c>
      <c r="S107" s="62"/>
      <c r="T107" s="63">
        <f t="shared" si="13"/>
      </c>
      <c r="U107" s="63"/>
    </row>
    <row r="108" spans="2:21" ht="13.5">
      <c r="B108" s="33">
        <v>100</v>
      </c>
      <c r="C108" s="52">
        <f t="shared" si="9"/>
      </c>
      <c r="D108" s="52"/>
      <c r="E108" s="33"/>
      <c r="F108" s="8"/>
      <c r="G108" s="33" t="s">
        <v>3</v>
      </c>
      <c r="H108" s="59"/>
      <c r="I108" s="59"/>
      <c r="J108" s="33"/>
      <c r="K108" s="60">
        <f t="shared" si="10"/>
      </c>
      <c r="L108" s="61"/>
      <c r="M108" s="6">
        <f t="shared" si="11"/>
      </c>
      <c r="N108" s="33"/>
      <c r="O108" s="8"/>
      <c r="P108" s="59"/>
      <c r="Q108" s="59"/>
      <c r="R108" s="62">
        <f t="shared" si="8"/>
      </c>
      <c r="S108" s="62"/>
      <c r="T108" s="63">
        <f t="shared" si="13"/>
      </c>
      <c r="U108" s="63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47">
    <mergeCell ref="V49:V58"/>
    <mergeCell ref="W49:W58"/>
    <mergeCell ref="V39:V48"/>
    <mergeCell ref="W39:W48"/>
    <mergeCell ref="V9:V18"/>
    <mergeCell ref="W9:W18"/>
    <mergeCell ref="W19:W28"/>
    <mergeCell ref="V29:V38"/>
    <mergeCell ref="W29:W38"/>
    <mergeCell ref="N2:O2"/>
    <mergeCell ref="P2:Q2"/>
    <mergeCell ref="N4:O4"/>
    <mergeCell ref="P4:Q4"/>
    <mergeCell ref="P5:Q5"/>
    <mergeCell ref="V19:V28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  <mergeCell ref="B4:C4"/>
    <mergeCell ref="D4:E4"/>
    <mergeCell ref="F4:G4"/>
    <mergeCell ref="H4:I4"/>
    <mergeCell ref="J4:K4"/>
    <mergeCell ref="L4:M4"/>
    <mergeCell ref="B7:B8"/>
    <mergeCell ref="C7:D8"/>
    <mergeCell ref="E7:I7"/>
    <mergeCell ref="J7:L7"/>
    <mergeCell ref="M7:M8"/>
    <mergeCell ref="N7:Q7"/>
    <mergeCell ref="J5:K5"/>
    <mergeCell ref="L5:M5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7:D107"/>
    <mergeCell ref="V59:V68"/>
    <mergeCell ref="W59:W68"/>
    <mergeCell ref="C108:D108"/>
    <mergeCell ref="H108:I108"/>
    <mergeCell ref="K108:L108"/>
    <mergeCell ref="P108:Q108"/>
    <mergeCell ref="R108:S108"/>
    <mergeCell ref="T108:U108"/>
    <mergeCell ref="H107:I107"/>
  </mergeCells>
  <conditionalFormatting sqref="G46">
    <cfRule type="cellIs" priority="1" dxfId="8" operator="equal" stopIfTrue="1">
      <formula>"買"</formula>
    </cfRule>
    <cfRule type="cellIs" priority="2" dxfId="9" operator="equal" stopIfTrue="1">
      <formula>"売"</formula>
    </cfRule>
  </conditionalFormatting>
  <conditionalFormatting sqref="G9:G11 G14:G45 G47:G108">
    <cfRule type="cellIs" priority="7" dxfId="8" operator="equal" stopIfTrue="1">
      <formula>"買"</formula>
    </cfRule>
    <cfRule type="cellIs" priority="8" dxfId="9" operator="equal" stopIfTrue="1">
      <formula>"売"</formula>
    </cfRule>
  </conditionalFormatting>
  <conditionalFormatting sqref="G12">
    <cfRule type="cellIs" priority="5" dxfId="8" operator="equal" stopIfTrue="1">
      <formula>"買"</formula>
    </cfRule>
    <cfRule type="cellIs" priority="6" dxfId="9" operator="equal" stopIfTrue="1">
      <formula>"売"</formula>
    </cfRule>
  </conditionalFormatting>
  <conditionalFormatting sqref="G13">
    <cfRule type="cellIs" priority="3" dxfId="8" operator="equal" stopIfTrue="1">
      <formula>"買"</formula>
    </cfRule>
    <cfRule type="cellIs" priority="4" dxfId="9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182"/>
  <sheetViews>
    <sheetView zoomScale="130" zoomScaleNormal="130" zoomScalePageLayoutView="0" workbookViewId="0" topLeftCell="A1">
      <selection activeCell="N13" sqref="N13"/>
    </sheetView>
  </sheetViews>
  <sheetFormatPr defaultColWidth="9.00390625" defaultRowHeight="13.5"/>
  <cols>
    <col min="2" max="2" width="7.50390625" style="32" customWidth="1"/>
    <col min="3" max="3" width="8.125" style="0" customWidth="1"/>
  </cols>
  <sheetData>
    <row r="3" spans="2:10" ht="14.25" customHeight="1">
      <c r="B3" s="103" t="s">
        <v>44</v>
      </c>
      <c r="C3" s="106"/>
      <c r="D3" s="107"/>
      <c r="E3" s="107"/>
      <c r="F3" s="107"/>
      <c r="G3" s="107"/>
      <c r="H3" s="107"/>
      <c r="I3" s="107"/>
      <c r="J3" s="108"/>
    </row>
    <row r="4" spans="2:10" ht="14.25" customHeight="1">
      <c r="B4" s="104"/>
      <c r="C4" s="109"/>
      <c r="D4" s="110"/>
      <c r="E4" s="110"/>
      <c r="F4" s="110"/>
      <c r="G4" s="110"/>
      <c r="H4" s="110"/>
      <c r="I4" s="110"/>
      <c r="J4" s="111"/>
    </row>
    <row r="5" spans="2:10" ht="14.25" customHeight="1">
      <c r="B5" s="104"/>
      <c r="C5" s="109"/>
      <c r="D5" s="110"/>
      <c r="E5" s="110"/>
      <c r="F5" s="110"/>
      <c r="G5" s="110"/>
      <c r="H5" s="110"/>
      <c r="I5" s="110"/>
      <c r="J5" s="111"/>
    </row>
    <row r="6" spans="2:10" ht="14.25" customHeight="1">
      <c r="B6" s="104"/>
      <c r="C6" s="109"/>
      <c r="D6" s="110"/>
      <c r="E6" s="110"/>
      <c r="F6" s="110"/>
      <c r="G6" s="110"/>
      <c r="H6" s="110"/>
      <c r="I6" s="110"/>
      <c r="J6" s="111"/>
    </row>
    <row r="7" spans="2:10" ht="14.25" customHeight="1">
      <c r="B7" s="104"/>
      <c r="C7" s="109"/>
      <c r="D7" s="110"/>
      <c r="E7" s="110"/>
      <c r="F7" s="110"/>
      <c r="G7" s="110"/>
      <c r="H7" s="110"/>
      <c r="I7" s="110"/>
      <c r="J7" s="111"/>
    </row>
    <row r="8" spans="2:10" ht="14.25" customHeight="1">
      <c r="B8" s="104"/>
      <c r="C8" s="109"/>
      <c r="D8" s="110"/>
      <c r="E8" s="110"/>
      <c r="F8" s="110"/>
      <c r="G8" s="110"/>
      <c r="H8" s="110"/>
      <c r="I8" s="110"/>
      <c r="J8" s="111"/>
    </row>
    <row r="9" spans="2:10" ht="14.25" customHeight="1">
      <c r="B9" s="104"/>
      <c r="C9" s="109"/>
      <c r="D9" s="110"/>
      <c r="E9" s="110"/>
      <c r="F9" s="110"/>
      <c r="G9" s="110"/>
      <c r="H9" s="110"/>
      <c r="I9" s="110"/>
      <c r="J9" s="111"/>
    </row>
    <row r="10" spans="2:10" ht="14.25" customHeight="1">
      <c r="B10" s="104"/>
      <c r="C10" s="109"/>
      <c r="D10" s="110"/>
      <c r="E10" s="110"/>
      <c r="F10" s="110"/>
      <c r="G10" s="110"/>
      <c r="H10" s="110"/>
      <c r="I10" s="110"/>
      <c r="J10" s="111"/>
    </row>
    <row r="11" spans="2:10" ht="14.25" customHeight="1">
      <c r="B11" s="104"/>
      <c r="C11" s="109"/>
      <c r="D11" s="110"/>
      <c r="E11" s="110"/>
      <c r="F11" s="110"/>
      <c r="G11" s="110"/>
      <c r="H11" s="110"/>
      <c r="I11" s="110"/>
      <c r="J11" s="111"/>
    </row>
    <row r="12" spans="2:10" ht="14.25" customHeight="1">
      <c r="B12" s="104"/>
      <c r="C12" s="109"/>
      <c r="D12" s="110"/>
      <c r="E12" s="110"/>
      <c r="F12" s="110"/>
      <c r="G12" s="110"/>
      <c r="H12" s="110"/>
      <c r="I12" s="110"/>
      <c r="J12" s="111"/>
    </row>
    <row r="13" spans="2:10" ht="14.25" customHeight="1">
      <c r="B13" s="104"/>
      <c r="C13" s="109"/>
      <c r="D13" s="110"/>
      <c r="E13" s="110"/>
      <c r="F13" s="110"/>
      <c r="G13" s="110"/>
      <c r="H13" s="110"/>
      <c r="I13" s="110"/>
      <c r="J13" s="111"/>
    </row>
    <row r="14" spans="2:10" ht="14.25" customHeight="1">
      <c r="B14" s="104"/>
      <c r="C14" s="109"/>
      <c r="D14" s="110"/>
      <c r="E14" s="110"/>
      <c r="F14" s="110"/>
      <c r="G14" s="110"/>
      <c r="H14" s="110"/>
      <c r="I14" s="110"/>
      <c r="J14" s="111"/>
    </row>
    <row r="15" spans="2:10" ht="14.25" customHeight="1">
      <c r="B15" s="104"/>
      <c r="C15" s="109"/>
      <c r="D15" s="110"/>
      <c r="E15" s="110"/>
      <c r="F15" s="110"/>
      <c r="G15" s="110"/>
      <c r="H15" s="110"/>
      <c r="I15" s="110"/>
      <c r="J15" s="111"/>
    </row>
    <row r="16" spans="2:10" ht="14.25" customHeight="1">
      <c r="B16" s="104"/>
      <c r="C16" s="109"/>
      <c r="D16" s="110"/>
      <c r="E16" s="110"/>
      <c r="F16" s="110"/>
      <c r="G16" s="110"/>
      <c r="H16" s="110"/>
      <c r="I16" s="110"/>
      <c r="J16" s="111"/>
    </row>
    <row r="17" spans="2:10" ht="14.25" customHeight="1">
      <c r="B17" s="104"/>
      <c r="C17" s="109"/>
      <c r="D17" s="110"/>
      <c r="E17" s="110"/>
      <c r="F17" s="110"/>
      <c r="G17" s="110"/>
      <c r="H17" s="110"/>
      <c r="I17" s="110"/>
      <c r="J17" s="111"/>
    </row>
    <row r="18" spans="2:10" ht="14.25" customHeight="1">
      <c r="B18" s="104"/>
      <c r="C18" s="109"/>
      <c r="D18" s="110"/>
      <c r="E18" s="110"/>
      <c r="F18" s="110"/>
      <c r="G18" s="110"/>
      <c r="H18" s="110"/>
      <c r="I18" s="110"/>
      <c r="J18" s="111"/>
    </row>
    <row r="19" spans="2:10" ht="14.25" customHeight="1">
      <c r="B19" s="104"/>
      <c r="C19" s="109"/>
      <c r="D19" s="110"/>
      <c r="E19" s="110"/>
      <c r="F19" s="110"/>
      <c r="G19" s="110"/>
      <c r="H19" s="110"/>
      <c r="I19" s="110"/>
      <c r="J19" s="111"/>
    </row>
    <row r="20" spans="2:10" ht="14.25" customHeight="1">
      <c r="B20" s="105"/>
      <c r="C20" s="112"/>
      <c r="D20" s="113"/>
      <c r="E20" s="113"/>
      <c r="F20" s="113"/>
      <c r="G20" s="113"/>
      <c r="H20" s="113"/>
      <c r="I20" s="113"/>
      <c r="J20" s="114"/>
    </row>
    <row r="21" spans="2:10" ht="13.5">
      <c r="B21" s="103" t="s">
        <v>45</v>
      </c>
      <c r="C21" s="106"/>
      <c r="D21" s="107"/>
      <c r="E21" s="107"/>
      <c r="F21" s="107"/>
      <c r="G21" s="107"/>
      <c r="H21" s="107"/>
      <c r="I21" s="107"/>
      <c r="J21" s="108"/>
    </row>
    <row r="22" spans="2:10" ht="13.5">
      <c r="B22" s="104"/>
      <c r="C22" s="109"/>
      <c r="D22" s="110"/>
      <c r="E22" s="110"/>
      <c r="F22" s="110"/>
      <c r="G22" s="110"/>
      <c r="H22" s="110"/>
      <c r="I22" s="110"/>
      <c r="J22" s="111"/>
    </row>
    <row r="23" spans="2:10" ht="13.5">
      <c r="B23" s="104"/>
      <c r="C23" s="109"/>
      <c r="D23" s="110"/>
      <c r="E23" s="110"/>
      <c r="F23" s="110"/>
      <c r="G23" s="110"/>
      <c r="H23" s="110"/>
      <c r="I23" s="110"/>
      <c r="J23" s="111"/>
    </row>
    <row r="24" spans="2:10" ht="13.5">
      <c r="B24" s="104"/>
      <c r="C24" s="109"/>
      <c r="D24" s="110"/>
      <c r="E24" s="110"/>
      <c r="F24" s="110"/>
      <c r="G24" s="110"/>
      <c r="H24" s="110"/>
      <c r="I24" s="110"/>
      <c r="J24" s="111"/>
    </row>
    <row r="25" spans="2:10" ht="13.5">
      <c r="B25" s="104"/>
      <c r="C25" s="109"/>
      <c r="D25" s="110"/>
      <c r="E25" s="110"/>
      <c r="F25" s="110"/>
      <c r="G25" s="110"/>
      <c r="H25" s="110"/>
      <c r="I25" s="110"/>
      <c r="J25" s="111"/>
    </row>
    <row r="26" spans="2:10" ht="13.5">
      <c r="B26" s="104"/>
      <c r="C26" s="109"/>
      <c r="D26" s="110"/>
      <c r="E26" s="110"/>
      <c r="F26" s="110"/>
      <c r="G26" s="110"/>
      <c r="H26" s="110"/>
      <c r="I26" s="110"/>
      <c r="J26" s="111"/>
    </row>
    <row r="27" spans="2:10" ht="13.5">
      <c r="B27" s="104"/>
      <c r="C27" s="109"/>
      <c r="D27" s="110"/>
      <c r="E27" s="110"/>
      <c r="F27" s="110"/>
      <c r="G27" s="110"/>
      <c r="H27" s="110"/>
      <c r="I27" s="110"/>
      <c r="J27" s="111"/>
    </row>
    <row r="28" spans="2:10" ht="13.5">
      <c r="B28" s="104"/>
      <c r="C28" s="109"/>
      <c r="D28" s="110"/>
      <c r="E28" s="110"/>
      <c r="F28" s="110"/>
      <c r="G28" s="110"/>
      <c r="H28" s="110"/>
      <c r="I28" s="110"/>
      <c r="J28" s="111"/>
    </row>
    <row r="29" spans="2:10" ht="13.5">
      <c r="B29" s="104"/>
      <c r="C29" s="109"/>
      <c r="D29" s="110"/>
      <c r="E29" s="110"/>
      <c r="F29" s="110"/>
      <c r="G29" s="110"/>
      <c r="H29" s="110"/>
      <c r="I29" s="110"/>
      <c r="J29" s="111"/>
    </row>
    <row r="30" spans="2:10" ht="13.5">
      <c r="B30" s="104"/>
      <c r="C30" s="109"/>
      <c r="D30" s="110"/>
      <c r="E30" s="110"/>
      <c r="F30" s="110"/>
      <c r="G30" s="110"/>
      <c r="H30" s="110"/>
      <c r="I30" s="110"/>
      <c r="J30" s="111"/>
    </row>
    <row r="31" spans="2:10" ht="13.5">
      <c r="B31" s="104"/>
      <c r="C31" s="109"/>
      <c r="D31" s="110"/>
      <c r="E31" s="110"/>
      <c r="F31" s="110"/>
      <c r="G31" s="110"/>
      <c r="H31" s="110"/>
      <c r="I31" s="110"/>
      <c r="J31" s="111"/>
    </row>
    <row r="32" spans="2:10" ht="13.5">
      <c r="B32" s="104"/>
      <c r="C32" s="109"/>
      <c r="D32" s="110"/>
      <c r="E32" s="110"/>
      <c r="F32" s="110"/>
      <c r="G32" s="110"/>
      <c r="H32" s="110"/>
      <c r="I32" s="110"/>
      <c r="J32" s="111"/>
    </row>
    <row r="33" spans="2:10" ht="13.5">
      <c r="B33" s="104"/>
      <c r="C33" s="109"/>
      <c r="D33" s="110"/>
      <c r="E33" s="110"/>
      <c r="F33" s="110"/>
      <c r="G33" s="110"/>
      <c r="H33" s="110"/>
      <c r="I33" s="110"/>
      <c r="J33" s="111"/>
    </row>
    <row r="34" spans="2:10" ht="13.5">
      <c r="B34" s="104"/>
      <c r="C34" s="109"/>
      <c r="D34" s="110"/>
      <c r="E34" s="110"/>
      <c r="F34" s="110"/>
      <c r="G34" s="110"/>
      <c r="H34" s="110"/>
      <c r="I34" s="110"/>
      <c r="J34" s="111"/>
    </row>
    <row r="35" spans="2:10" ht="13.5">
      <c r="B35" s="104"/>
      <c r="C35" s="109"/>
      <c r="D35" s="110"/>
      <c r="E35" s="110"/>
      <c r="F35" s="110"/>
      <c r="G35" s="110"/>
      <c r="H35" s="110"/>
      <c r="I35" s="110"/>
      <c r="J35" s="111"/>
    </row>
    <row r="36" spans="2:10" ht="13.5">
      <c r="B36" s="104"/>
      <c r="C36" s="109"/>
      <c r="D36" s="110"/>
      <c r="E36" s="110"/>
      <c r="F36" s="110"/>
      <c r="G36" s="110"/>
      <c r="H36" s="110"/>
      <c r="I36" s="110"/>
      <c r="J36" s="111"/>
    </row>
    <row r="37" spans="2:10" ht="13.5">
      <c r="B37" s="104"/>
      <c r="C37" s="109"/>
      <c r="D37" s="110"/>
      <c r="E37" s="110"/>
      <c r="F37" s="110"/>
      <c r="G37" s="110"/>
      <c r="H37" s="110"/>
      <c r="I37" s="110"/>
      <c r="J37" s="111"/>
    </row>
    <row r="38" spans="2:10" ht="13.5">
      <c r="B38" s="105"/>
      <c r="C38" s="112"/>
      <c r="D38" s="113"/>
      <c r="E38" s="113"/>
      <c r="F38" s="113"/>
      <c r="G38" s="113"/>
      <c r="H38" s="113"/>
      <c r="I38" s="113"/>
      <c r="J38" s="114"/>
    </row>
    <row r="39" spans="2:10" ht="13.5">
      <c r="B39" s="103" t="s">
        <v>46</v>
      </c>
      <c r="C39" s="106"/>
      <c r="D39" s="107"/>
      <c r="E39" s="107"/>
      <c r="F39" s="107"/>
      <c r="G39" s="107"/>
      <c r="H39" s="107"/>
      <c r="I39" s="107"/>
      <c r="J39" s="108"/>
    </row>
    <row r="40" spans="2:10" ht="13.5">
      <c r="B40" s="104"/>
      <c r="C40" s="109"/>
      <c r="D40" s="110"/>
      <c r="E40" s="110"/>
      <c r="F40" s="110"/>
      <c r="G40" s="110"/>
      <c r="H40" s="110"/>
      <c r="I40" s="110"/>
      <c r="J40" s="111"/>
    </row>
    <row r="41" spans="2:10" ht="13.5">
      <c r="B41" s="104"/>
      <c r="C41" s="109"/>
      <c r="D41" s="110"/>
      <c r="E41" s="110"/>
      <c r="F41" s="110"/>
      <c r="G41" s="110"/>
      <c r="H41" s="110"/>
      <c r="I41" s="110"/>
      <c r="J41" s="111"/>
    </row>
    <row r="42" spans="2:10" ht="13.5">
      <c r="B42" s="104"/>
      <c r="C42" s="109"/>
      <c r="D42" s="110"/>
      <c r="E42" s="110"/>
      <c r="F42" s="110"/>
      <c r="G42" s="110"/>
      <c r="H42" s="110"/>
      <c r="I42" s="110"/>
      <c r="J42" s="111"/>
    </row>
    <row r="43" spans="2:10" ht="13.5">
      <c r="B43" s="104"/>
      <c r="C43" s="109"/>
      <c r="D43" s="110"/>
      <c r="E43" s="110"/>
      <c r="F43" s="110"/>
      <c r="G43" s="110"/>
      <c r="H43" s="110"/>
      <c r="I43" s="110"/>
      <c r="J43" s="111"/>
    </row>
    <row r="44" spans="2:10" ht="13.5">
      <c r="B44" s="104"/>
      <c r="C44" s="109"/>
      <c r="D44" s="110"/>
      <c r="E44" s="110"/>
      <c r="F44" s="110"/>
      <c r="G44" s="110"/>
      <c r="H44" s="110"/>
      <c r="I44" s="110"/>
      <c r="J44" s="111"/>
    </row>
    <row r="45" spans="2:10" ht="13.5">
      <c r="B45" s="104"/>
      <c r="C45" s="109"/>
      <c r="D45" s="110"/>
      <c r="E45" s="110"/>
      <c r="F45" s="110"/>
      <c r="G45" s="110"/>
      <c r="H45" s="110"/>
      <c r="I45" s="110"/>
      <c r="J45" s="111"/>
    </row>
    <row r="46" spans="2:10" ht="13.5">
      <c r="B46" s="104"/>
      <c r="C46" s="109"/>
      <c r="D46" s="110"/>
      <c r="E46" s="110"/>
      <c r="F46" s="110"/>
      <c r="G46" s="110"/>
      <c r="H46" s="110"/>
      <c r="I46" s="110"/>
      <c r="J46" s="111"/>
    </row>
    <row r="47" spans="2:10" ht="13.5">
      <c r="B47" s="104"/>
      <c r="C47" s="109"/>
      <c r="D47" s="110"/>
      <c r="E47" s="110"/>
      <c r="F47" s="110"/>
      <c r="G47" s="110"/>
      <c r="H47" s="110"/>
      <c r="I47" s="110"/>
      <c r="J47" s="111"/>
    </row>
    <row r="48" spans="2:10" ht="13.5">
      <c r="B48" s="104"/>
      <c r="C48" s="109"/>
      <c r="D48" s="110"/>
      <c r="E48" s="110"/>
      <c r="F48" s="110"/>
      <c r="G48" s="110"/>
      <c r="H48" s="110"/>
      <c r="I48" s="110"/>
      <c r="J48" s="111"/>
    </row>
    <row r="49" spans="2:10" ht="13.5">
      <c r="B49" s="104"/>
      <c r="C49" s="109"/>
      <c r="D49" s="110"/>
      <c r="E49" s="110"/>
      <c r="F49" s="110"/>
      <c r="G49" s="110"/>
      <c r="H49" s="110"/>
      <c r="I49" s="110"/>
      <c r="J49" s="111"/>
    </row>
    <row r="50" spans="2:10" ht="13.5">
      <c r="B50" s="104"/>
      <c r="C50" s="109"/>
      <c r="D50" s="110"/>
      <c r="E50" s="110"/>
      <c r="F50" s="110"/>
      <c r="G50" s="110"/>
      <c r="H50" s="110"/>
      <c r="I50" s="110"/>
      <c r="J50" s="111"/>
    </row>
    <row r="51" spans="2:10" ht="13.5">
      <c r="B51" s="104"/>
      <c r="C51" s="109"/>
      <c r="D51" s="110"/>
      <c r="E51" s="110"/>
      <c r="F51" s="110"/>
      <c r="G51" s="110"/>
      <c r="H51" s="110"/>
      <c r="I51" s="110"/>
      <c r="J51" s="111"/>
    </row>
    <row r="52" spans="2:10" ht="13.5">
      <c r="B52" s="104"/>
      <c r="C52" s="109"/>
      <c r="D52" s="110"/>
      <c r="E52" s="110"/>
      <c r="F52" s="110"/>
      <c r="G52" s="110"/>
      <c r="H52" s="110"/>
      <c r="I52" s="110"/>
      <c r="J52" s="111"/>
    </row>
    <row r="53" spans="2:10" ht="13.5">
      <c r="B53" s="104"/>
      <c r="C53" s="109"/>
      <c r="D53" s="110"/>
      <c r="E53" s="110"/>
      <c r="F53" s="110"/>
      <c r="G53" s="110"/>
      <c r="H53" s="110"/>
      <c r="I53" s="110"/>
      <c r="J53" s="111"/>
    </row>
    <row r="54" spans="2:10" ht="13.5">
      <c r="B54" s="104"/>
      <c r="C54" s="109"/>
      <c r="D54" s="110"/>
      <c r="E54" s="110"/>
      <c r="F54" s="110"/>
      <c r="G54" s="110"/>
      <c r="H54" s="110"/>
      <c r="I54" s="110"/>
      <c r="J54" s="111"/>
    </row>
    <row r="55" spans="2:10" ht="13.5">
      <c r="B55" s="104"/>
      <c r="C55" s="109"/>
      <c r="D55" s="110"/>
      <c r="E55" s="110"/>
      <c r="F55" s="110"/>
      <c r="G55" s="110"/>
      <c r="H55" s="110"/>
      <c r="I55" s="110"/>
      <c r="J55" s="111"/>
    </row>
    <row r="56" spans="2:10" ht="13.5">
      <c r="B56" s="105"/>
      <c r="C56" s="112"/>
      <c r="D56" s="113"/>
      <c r="E56" s="113"/>
      <c r="F56" s="113"/>
      <c r="G56" s="113"/>
      <c r="H56" s="113"/>
      <c r="I56" s="113"/>
      <c r="J56" s="114"/>
    </row>
    <row r="57" spans="2:10" ht="13.5">
      <c r="B57" s="103" t="s">
        <v>47</v>
      </c>
      <c r="C57" s="106"/>
      <c r="D57" s="107"/>
      <c r="E57" s="107"/>
      <c r="F57" s="107"/>
      <c r="G57" s="107"/>
      <c r="H57" s="107"/>
      <c r="I57" s="107"/>
      <c r="J57" s="108"/>
    </row>
    <row r="58" spans="2:10" ht="13.5">
      <c r="B58" s="104"/>
      <c r="C58" s="109"/>
      <c r="D58" s="110"/>
      <c r="E58" s="110"/>
      <c r="F58" s="110"/>
      <c r="G58" s="110"/>
      <c r="H58" s="110"/>
      <c r="I58" s="110"/>
      <c r="J58" s="111"/>
    </row>
    <row r="59" spans="2:10" ht="13.5">
      <c r="B59" s="104"/>
      <c r="C59" s="109"/>
      <c r="D59" s="110"/>
      <c r="E59" s="110"/>
      <c r="F59" s="110"/>
      <c r="G59" s="110"/>
      <c r="H59" s="110"/>
      <c r="I59" s="110"/>
      <c r="J59" s="111"/>
    </row>
    <row r="60" spans="2:10" ht="13.5">
      <c r="B60" s="104"/>
      <c r="C60" s="109"/>
      <c r="D60" s="110"/>
      <c r="E60" s="110"/>
      <c r="F60" s="110"/>
      <c r="G60" s="110"/>
      <c r="H60" s="110"/>
      <c r="I60" s="110"/>
      <c r="J60" s="111"/>
    </row>
    <row r="61" spans="2:10" ht="13.5">
      <c r="B61" s="104"/>
      <c r="C61" s="109"/>
      <c r="D61" s="110"/>
      <c r="E61" s="110"/>
      <c r="F61" s="110"/>
      <c r="G61" s="110"/>
      <c r="H61" s="110"/>
      <c r="I61" s="110"/>
      <c r="J61" s="111"/>
    </row>
    <row r="62" spans="2:10" ht="13.5">
      <c r="B62" s="104"/>
      <c r="C62" s="109"/>
      <c r="D62" s="110"/>
      <c r="E62" s="110"/>
      <c r="F62" s="110"/>
      <c r="G62" s="110"/>
      <c r="H62" s="110"/>
      <c r="I62" s="110"/>
      <c r="J62" s="111"/>
    </row>
    <row r="63" spans="2:10" ht="13.5">
      <c r="B63" s="104"/>
      <c r="C63" s="109"/>
      <c r="D63" s="110"/>
      <c r="E63" s="110"/>
      <c r="F63" s="110"/>
      <c r="G63" s="110"/>
      <c r="H63" s="110"/>
      <c r="I63" s="110"/>
      <c r="J63" s="111"/>
    </row>
    <row r="64" spans="2:10" ht="13.5">
      <c r="B64" s="104"/>
      <c r="C64" s="109"/>
      <c r="D64" s="110"/>
      <c r="E64" s="110"/>
      <c r="F64" s="110"/>
      <c r="G64" s="110"/>
      <c r="H64" s="110"/>
      <c r="I64" s="110"/>
      <c r="J64" s="111"/>
    </row>
    <row r="65" spans="2:10" ht="13.5">
      <c r="B65" s="104"/>
      <c r="C65" s="109"/>
      <c r="D65" s="110"/>
      <c r="E65" s="110"/>
      <c r="F65" s="110"/>
      <c r="G65" s="110"/>
      <c r="H65" s="110"/>
      <c r="I65" s="110"/>
      <c r="J65" s="111"/>
    </row>
    <row r="66" spans="2:10" ht="13.5">
      <c r="B66" s="104"/>
      <c r="C66" s="109"/>
      <c r="D66" s="110"/>
      <c r="E66" s="110"/>
      <c r="F66" s="110"/>
      <c r="G66" s="110"/>
      <c r="H66" s="110"/>
      <c r="I66" s="110"/>
      <c r="J66" s="111"/>
    </row>
    <row r="67" spans="2:10" ht="13.5">
      <c r="B67" s="104"/>
      <c r="C67" s="109"/>
      <c r="D67" s="110"/>
      <c r="E67" s="110"/>
      <c r="F67" s="110"/>
      <c r="G67" s="110"/>
      <c r="H67" s="110"/>
      <c r="I67" s="110"/>
      <c r="J67" s="111"/>
    </row>
    <row r="68" spans="2:10" ht="13.5">
      <c r="B68" s="104"/>
      <c r="C68" s="109"/>
      <c r="D68" s="110"/>
      <c r="E68" s="110"/>
      <c r="F68" s="110"/>
      <c r="G68" s="110"/>
      <c r="H68" s="110"/>
      <c r="I68" s="110"/>
      <c r="J68" s="111"/>
    </row>
    <row r="69" spans="2:10" ht="13.5">
      <c r="B69" s="104"/>
      <c r="C69" s="109"/>
      <c r="D69" s="110"/>
      <c r="E69" s="110"/>
      <c r="F69" s="110"/>
      <c r="G69" s="110"/>
      <c r="H69" s="110"/>
      <c r="I69" s="110"/>
      <c r="J69" s="111"/>
    </row>
    <row r="70" spans="2:10" ht="13.5">
      <c r="B70" s="104"/>
      <c r="C70" s="109"/>
      <c r="D70" s="110"/>
      <c r="E70" s="110"/>
      <c r="F70" s="110"/>
      <c r="G70" s="110"/>
      <c r="H70" s="110"/>
      <c r="I70" s="110"/>
      <c r="J70" s="111"/>
    </row>
    <row r="71" spans="2:10" ht="13.5">
      <c r="B71" s="104"/>
      <c r="C71" s="109"/>
      <c r="D71" s="110"/>
      <c r="E71" s="110"/>
      <c r="F71" s="110"/>
      <c r="G71" s="110"/>
      <c r="H71" s="110"/>
      <c r="I71" s="110"/>
      <c r="J71" s="111"/>
    </row>
    <row r="72" spans="2:10" ht="13.5">
      <c r="B72" s="104"/>
      <c r="C72" s="109"/>
      <c r="D72" s="110"/>
      <c r="E72" s="110"/>
      <c r="F72" s="110"/>
      <c r="G72" s="110"/>
      <c r="H72" s="110"/>
      <c r="I72" s="110"/>
      <c r="J72" s="111"/>
    </row>
    <row r="73" spans="2:10" ht="13.5">
      <c r="B73" s="104"/>
      <c r="C73" s="109"/>
      <c r="D73" s="110"/>
      <c r="E73" s="110"/>
      <c r="F73" s="110"/>
      <c r="G73" s="110"/>
      <c r="H73" s="110"/>
      <c r="I73" s="110"/>
      <c r="J73" s="111"/>
    </row>
    <row r="74" spans="2:10" ht="13.5">
      <c r="B74" s="105"/>
      <c r="C74" s="112"/>
      <c r="D74" s="113"/>
      <c r="E74" s="113"/>
      <c r="F74" s="113"/>
      <c r="G74" s="113"/>
      <c r="H74" s="113"/>
      <c r="I74" s="113"/>
      <c r="J74" s="114"/>
    </row>
    <row r="75" spans="2:10" ht="13.5">
      <c r="B75" s="103" t="s">
        <v>48</v>
      </c>
      <c r="C75" s="106"/>
      <c r="D75" s="107"/>
      <c r="E75" s="107"/>
      <c r="F75" s="107"/>
      <c r="G75" s="107"/>
      <c r="H75" s="107"/>
      <c r="I75" s="107"/>
      <c r="J75" s="108"/>
    </row>
    <row r="76" spans="2:10" ht="13.5">
      <c r="B76" s="104"/>
      <c r="C76" s="109"/>
      <c r="D76" s="110"/>
      <c r="E76" s="110"/>
      <c r="F76" s="110"/>
      <c r="G76" s="110"/>
      <c r="H76" s="110"/>
      <c r="I76" s="110"/>
      <c r="J76" s="111"/>
    </row>
    <row r="77" spans="2:10" ht="13.5">
      <c r="B77" s="104"/>
      <c r="C77" s="109"/>
      <c r="D77" s="110"/>
      <c r="E77" s="110"/>
      <c r="F77" s="110"/>
      <c r="G77" s="110"/>
      <c r="H77" s="110"/>
      <c r="I77" s="110"/>
      <c r="J77" s="111"/>
    </row>
    <row r="78" spans="2:10" ht="13.5">
      <c r="B78" s="104"/>
      <c r="C78" s="109"/>
      <c r="D78" s="110"/>
      <c r="E78" s="110"/>
      <c r="F78" s="110"/>
      <c r="G78" s="110"/>
      <c r="H78" s="110"/>
      <c r="I78" s="110"/>
      <c r="J78" s="111"/>
    </row>
    <row r="79" spans="2:10" ht="13.5">
      <c r="B79" s="104"/>
      <c r="C79" s="109"/>
      <c r="D79" s="110"/>
      <c r="E79" s="110"/>
      <c r="F79" s="110"/>
      <c r="G79" s="110"/>
      <c r="H79" s="110"/>
      <c r="I79" s="110"/>
      <c r="J79" s="111"/>
    </row>
    <row r="80" spans="2:10" ht="13.5">
      <c r="B80" s="104"/>
      <c r="C80" s="109"/>
      <c r="D80" s="110"/>
      <c r="E80" s="110"/>
      <c r="F80" s="110"/>
      <c r="G80" s="110"/>
      <c r="H80" s="110"/>
      <c r="I80" s="110"/>
      <c r="J80" s="111"/>
    </row>
    <row r="81" spans="2:10" ht="13.5">
      <c r="B81" s="104"/>
      <c r="C81" s="109"/>
      <c r="D81" s="110"/>
      <c r="E81" s="110"/>
      <c r="F81" s="110"/>
      <c r="G81" s="110"/>
      <c r="H81" s="110"/>
      <c r="I81" s="110"/>
      <c r="J81" s="111"/>
    </row>
    <row r="82" spans="2:10" ht="13.5">
      <c r="B82" s="104"/>
      <c r="C82" s="109"/>
      <c r="D82" s="110"/>
      <c r="E82" s="110"/>
      <c r="F82" s="110"/>
      <c r="G82" s="110"/>
      <c r="H82" s="110"/>
      <c r="I82" s="110"/>
      <c r="J82" s="111"/>
    </row>
    <row r="83" spans="2:10" ht="13.5">
      <c r="B83" s="104"/>
      <c r="C83" s="109"/>
      <c r="D83" s="110"/>
      <c r="E83" s="110"/>
      <c r="F83" s="110"/>
      <c r="G83" s="110"/>
      <c r="H83" s="110"/>
      <c r="I83" s="110"/>
      <c r="J83" s="111"/>
    </row>
    <row r="84" spans="2:10" ht="13.5">
      <c r="B84" s="104"/>
      <c r="C84" s="109"/>
      <c r="D84" s="110"/>
      <c r="E84" s="110"/>
      <c r="F84" s="110"/>
      <c r="G84" s="110"/>
      <c r="H84" s="110"/>
      <c r="I84" s="110"/>
      <c r="J84" s="111"/>
    </row>
    <row r="85" spans="2:10" ht="13.5">
      <c r="B85" s="104"/>
      <c r="C85" s="109"/>
      <c r="D85" s="110"/>
      <c r="E85" s="110"/>
      <c r="F85" s="110"/>
      <c r="G85" s="110"/>
      <c r="H85" s="110"/>
      <c r="I85" s="110"/>
      <c r="J85" s="111"/>
    </row>
    <row r="86" spans="2:10" ht="13.5">
      <c r="B86" s="104"/>
      <c r="C86" s="109"/>
      <c r="D86" s="110"/>
      <c r="E86" s="110"/>
      <c r="F86" s="110"/>
      <c r="G86" s="110"/>
      <c r="H86" s="110"/>
      <c r="I86" s="110"/>
      <c r="J86" s="111"/>
    </row>
    <row r="87" spans="2:10" ht="13.5">
      <c r="B87" s="104"/>
      <c r="C87" s="109"/>
      <c r="D87" s="110"/>
      <c r="E87" s="110"/>
      <c r="F87" s="110"/>
      <c r="G87" s="110"/>
      <c r="H87" s="110"/>
      <c r="I87" s="110"/>
      <c r="J87" s="111"/>
    </row>
    <row r="88" spans="2:10" ht="13.5">
      <c r="B88" s="104"/>
      <c r="C88" s="109"/>
      <c r="D88" s="110"/>
      <c r="E88" s="110"/>
      <c r="F88" s="110"/>
      <c r="G88" s="110"/>
      <c r="H88" s="110"/>
      <c r="I88" s="110"/>
      <c r="J88" s="111"/>
    </row>
    <row r="89" spans="2:10" ht="13.5">
      <c r="B89" s="104"/>
      <c r="C89" s="109"/>
      <c r="D89" s="110"/>
      <c r="E89" s="110"/>
      <c r="F89" s="110"/>
      <c r="G89" s="110"/>
      <c r="H89" s="110"/>
      <c r="I89" s="110"/>
      <c r="J89" s="111"/>
    </row>
    <row r="90" spans="2:10" ht="13.5">
      <c r="B90" s="104"/>
      <c r="C90" s="109"/>
      <c r="D90" s="110"/>
      <c r="E90" s="110"/>
      <c r="F90" s="110"/>
      <c r="G90" s="110"/>
      <c r="H90" s="110"/>
      <c r="I90" s="110"/>
      <c r="J90" s="111"/>
    </row>
    <row r="91" spans="2:10" ht="13.5">
      <c r="B91" s="104"/>
      <c r="C91" s="109"/>
      <c r="D91" s="110"/>
      <c r="E91" s="110"/>
      <c r="F91" s="110"/>
      <c r="G91" s="110"/>
      <c r="H91" s="110"/>
      <c r="I91" s="110"/>
      <c r="J91" s="111"/>
    </row>
    <row r="92" spans="2:10" ht="13.5">
      <c r="B92" s="105"/>
      <c r="C92" s="112"/>
      <c r="D92" s="113"/>
      <c r="E92" s="113"/>
      <c r="F92" s="113"/>
      <c r="G92" s="113"/>
      <c r="H92" s="113"/>
      <c r="I92" s="113"/>
      <c r="J92" s="114"/>
    </row>
    <row r="93" spans="2:10" ht="13.5">
      <c r="B93" s="103" t="s">
        <v>49</v>
      </c>
      <c r="C93" s="106"/>
      <c r="D93" s="107"/>
      <c r="E93" s="107"/>
      <c r="F93" s="107"/>
      <c r="G93" s="107"/>
      <c r="H93" s="107"/>
      <c r="I93" s="107"/>
      <c r="J93" s="108"/>
    </row>
    <row r="94" spans="2:10" ht="13.5">
      <c r="B94" s="104"/>
      <c r="C94" s="109"/>
      <c r="D94" s="110"/>
      <c r="E94" s="110"/>
      <c r="F94" s="110"/>
      <c r="G94" s="110"/>
      <c r="H94" s="110"/>
      <c r="I94" s="110"/>
      <c r="J94" s="111"/>
    </row>
    <row r="95" spans="2:10" ht="13.5">
      <c r="B95" s="104"/>
      <c r="C95" s="109"/>
      <c r="D95" s="110"/>
      <c r="E95" s="110"/>
      <c r="F95" s="110"/>
      <c r="G95" s="110"/>
      <c r="H95" s="110"/>
      <c r="I95" s="110"/>
      <c r="J95" s="111"/>
    </row>
    <row r="96" spans="2:10" ht="13.5">
      <c r="B96" s="104"/>
      <c r="C96" s="109"/>
      <c r="D96" s="110"/>
      <c r="E96" s="110"/>
      <c r="F96" s="110"/>
      <c r="G96" s="110"/>
      <c r="H96" s="110"/>
      <c r="I96" s="110"/>
      <c r="J96" s="111"/>
    </row>
    <row r="97" spans="2:10" ht="13.5">
      <c r="B97" s="104"/>
      <c r="C97" s="109"/>
      <c r="D97" s="110"/>
      <c r="E97" s="110"/>
      <c r="F97" s="110"/>
      <c r="G97" s="110"/>
      <c r="H97" s="110"/>
      <c r="I97" s="110"/>
      <c r="J97" s="111"/>
    </row>
    <row r="98" spans="2:10" ht="13.5">
      <c r="B98" s="104"/>
      <c r="C98" s="109"/>
      <c r="D98" s="110"/>
      <c r="E98" s="110"/>
      <c r="F98" s="110"/>
      <c r="G98" s="110"/>
      <c r="H98" s="110"/>
      <c r="I98" s="110"/>
      <c r="J98" s="111"/>
    </row>
    <row r="99" spans="2:10" ht="13.5">
      <c r="B99" s="104"/>
      <c r="C99" s="109"/>
      <c r="D99" s="110"/>
      <c r="E99" s="110"/>
      <c r="F99" s="110"/>
      <c r="G99" s="110"/>
      <c r="H99" s="110"/>
      <c r="I99" s="110"/>
      <c r="J99" s="111"/>
    </row>
    <row r="100" spans="2:10" ht="13.5">
      <c r="B100" s="104"/>
      <c r="C100" s="109"/>
      <c r="D100" s="110"/>
      <c r="E100" s="110"/>
      <c r="F100" s="110"/>
      <c r="G100" s="110"/>
      <c r="H100" s="110"/>
      <c r="I100" s="110"/>
      <c r="J100" s="111"/>
    </row>
    <row r="101" spans="2:10" ht="13.5">
      <c r="B101" s="104"/>
      <c r="C101" s="109"/>
      <c r="D101" s="110"/>
      <c r="E101" s="110"/>
      <c r="F101" s="110"/>
      <c r="G101" s="110"/>
      <c r="H101" s="110"/>
      <c r="I101" s="110"/>
      <c r="J101" s="111"/>
    </row>
    <row r="102" spans="2:10" ht="13.5">
      <c r="B102" s="104"/>
      <c r="C102" s="109"/>
      <c r="D102" s="110"/>
      <c r="E102" s="110"/>
      <c r="F102" s="110"/>
      <c r="G102" s="110"/>
      <c r="H102" s="110"/>
      <c r="I102" s="110"/>
      <c r="J102" s="111"/>
    </row>
    <row r="103" spans="2:10" ht="13.5">
      <c r="B103" s="104"/>
      <c r="C103" s="109"/>
      <c r="D103" s="110"/>
      <c r="E103" s="110"/>
      <c r="F103" s="110"/>
      <c r="G103" s="110"/>
      <c r="H103" s="110"/>
      <c r="I103" s="110"/>
      <c r="J103" s="111"/>
    </row>
    <row r="104" spans="2:10" ht="13.5">
      <c r="B104" s="104"/>
      <c r="C104" s="109"/>
      <c r="D104" s="110"/>
      <c r="E104" s="110"/>
      <c r="F104" s="110"/>
      <c r="G104" s="110"/>
      <c r="H104" s="110"/>
      <c r="I104" s="110"/>
      <c r="J104" s="111"/>
    </row>
    <row r="105" spans="2:10" ht="13.5">
      <c r="B105" s="104"/>
      <c r="C105" s="109"/>
      <c r="D105" s="110"/>
      <c r="E105" s="110"/>
      <c r="F105" s="110"/>
      <c r="G105" s="110"/>
      <c r="H105" s="110"/>
      <c r="I105" s="110"/>
      <c r="J105" s="111"/>
    </row>
    <row r="106" spans="2:10" ht="13.5">
      <c r="B106" s="104"/>
      <c r="C106" s="109"/>
      <c r="D106" s="110"/>
      <c r="E106" s="110"/>
      <c r="F106" s="110"/>
      <c r="G106" s="110"/>
      <c r="H106" s="110"/>
      <c r="I106" s="110"/>
      <c r="J106" s="111"/>
    </row>
    <row r="107" spans="2:10" ht="13.5">
      <c r="B107" s="104"/>
      <c r="C107" s="109"/>
      <c r="D107" s="110"/>
      <c r="E107" s="110"/>
      <c r="F107" s="110"/>
      <c r="G107" s="110"/>
      <c r="H107" s="110"/>
      <c r="I107" s="110"/>
      <c r="J107" s="111"/>
    </row>
    <row r="108" spans="2:10" ht="13.5">
      <c r="B108" s="104"/>
      <c r="C108" s="109"/>
      <c r="D108" s="110"/>
      <c r="E108" s="110"/>
      <c r="F108" s="110"/>
      <c r="G108" s="110"/>
      <c r="H108" s="110"/>
      <c r="I108" s="110"/>
      <c r="J108" s="111"/>
    </row>
    <row r="109" spans="2:10" ht="13.5">
      <c r="B109" s="104"/>
      <c r="C109" s="109"/>
      <c r="D109" s="110"/>
      <c r="E109" s="110"/>
      <c r="F109" s="110"/>
      <c r="G109" s="110"/>
      <c r="H109" s="110"/>
      <c r="I109" s="110"/>
      <c r="J109" s="111"/>
    </row>
    <row r="110" spans="2:10" ht="13.5">
      <c r="B110" s="105"/>
      <c r="C110" s="112"/>
      <c r="D110" s="113"/>
      <c r="E110" s="113"/>
      <c r="F110" s="113"/>
      <c r="G110" s="113"/>
      <c r="H110" s="113"/>
      <c r="I110" s="113"/>
      <c r="J110" s="114"/>
    </row>
    <row r="111" spans="2:10" ht="13.5">
      <c r="B111" s="103" t="s">
        <v>50</v>
      </c>
      <c r="C111" s="106"/>
      <c r="D111" s="107"/>
      <c r="E111" s="107"/>
      <c r="F111" s="107"/>
      <c r="G111" s="107"/>
      <c r="H111" s="107"/>
      <c r="I111" s="107"/>
      <c r="J111" s="108"/>
    </row>
    <row r="112" spans="2:10" ht="13.5">
      <c r="B112" s="104"/>
      <c r="C112" s="109"/>
      <c r="D112" s="110"/>
      <c r="E112" s="110"/>
      <c r="F112" s="110"/>
      <c r="G112" s="110"/>
      <c r="H112" s="110"/>
      <c r="I112" s="110"/>
      <c r="J112" s="111"/>
    </row>
    <row r="113" spans="2:10" ht="13.5">
      <c r="B113" s="104"/>
      <c r="C113" s="109"/>
      <c r="D113" s="110"/>
      <c r="E113" s="110"/>
      <c r="F113" s="110"/>
      <c r="G113" s="110"/>
      <c r="H113" s="110"/>
      <c r="I113" s="110"/>
      <c r="J113" s="111"/>
    </row>
    <row r="114" spans="2:10" ht="13.5">
      <c r="B114" s="104"/>
      <c r="C114" s="109"/>
      <c r="D114" s="110"/>
      <c r="E114" s="110"/>
      <c r="F114" s="110"/>
      <c r="G114" s="110"/>
      <c r="H114" s="110"/>
      <c r="I114" s="110"/>
      <c r="J114" s="111"/>
    </row>
    <row r="115" spans="2:10" ht="13.5">
      <c r="B115" s="104"/>
      <c r="C115" s="109"/>
      <c r="D115" s="110"/>
      <c r="E115" s="110"/>
      <c r="F115" s="110"/>
      <c r="G115" s="110"/>
      <c r="H115" s="110"/>
      <c r="I115" s="110"/>
      <c r="J115" s="111"/>
    </row>
    <row r="116" spans="2:10" ht="13.5">
      <c r="B116" s="104"/>
      <c r="C116" s="109"/>
      <c r="D116" s="110"/>
      <c r="E116" s="110"/>
      <c r="F116" s="110"/>
      <c r="G116" s="110"/>
      <c r="H116" s="110"/>
      <c r="I116" s="110"/>
      <c r="J116" s="111"/>
    </row>
    <row r="117" spans="2:10" ht="13.5">
      <c r="B117" s="104"/>
      <c r="C117" s="109"/>
      <c r="D117" s="110"/>
      <c r="E117" s="110"/>
      <c r="F117" s="110"/>
      <c r="G117" s="110"/>
      <c r="H117" s="110"/>
      <c r="I117" s="110"/>
      <c r="J117" s="111"/>
    </row>
    <row r="118" spans="2:10" ht="13.5">
      <c r="B118" s="104"/>
      <c r="C118" s="109"/>
      <c r="D118" s="110"/>
      <c r="E118" s="110"/>
      <c r="F118" s="110"/>
      <c r="G118" s="110"/>
      <c r="H118" s="110"/>
      <c r="I118" s="110"/>
      <c r="J118" s="111"/>
    </row>
    <row r="119" spans="2:10" ht="13.5">
      <c r="B119" s="104"/>
      <c r="C119" s="109"/>
      <c r="D119" s="110"/>
      <c r="E119" s="110"/>
      <c r="F119" s="110"/>
      <c r="G119" s="110"/>
      <c r="H119" s="110"/>
      <c r="I119" s="110"/>
      <c r="J119" s="111"/>
    </row>
    <row r="120" spans="2:10" ht="13.5">
      <c r="B120" s="104"/>
      <c r="C120" s="109"/>
      <c r="D120" s="110"/>
      <c r="E120" s="110"/>
      <c r="F120" s="110"/>
      <c r="G120" s="110"/>
      <c r="H120" s="110"/>
      <c r="I120" s="110"/>
      <c r="J120" s="111"/>
    </row>
    <row r="121" spans="2:10" ht="13.5">
      <c r="B121" s="104"/>
      <c r="C121" s="109"/>
      <c r="D121" s="110"/>
      <c r="E121" s="110"/>
      <c r="F121" s="110"/>
      <c r="G121" s="110"/>
      <c r="H121" s="110"/>
      <c r="I121" s="110"/>
      <c r="J121" s="111"/>
    </row>
    <row r="122" spans="2:10" ht="13.5">
      <c r="B122" s="104"/>
      <c r="C122" s="109"/>
      <c r="D122" s="110"/>
      <c r="E122" s="110"/>
      <c r="F122" s="110"/>
      <c r="G122" s="110"/>
      <c r="H122" s="110"/>
      <c r="I122" s="110"/>
      <c r="J122" s="111"/>
    </row>
    <row r="123" spans="2:10" ht="13.5">
      <c r="B123" s="104"/>
      <c r="C123" s="109"/>
      <c r="D123" s="110"/>
      <c r="E123" s="110"/>
      <c r="F123" s="110"/>
      <c r="G123" s="110"/>
      <c r="H123" s="110"/>
      <c r="I123" s="110"/>
      <c r="J123" s="111"/>
    </row>
    <row r="124" spans="2:10" ht="13.5">
      <c r="B124" s="104"/>
      <c r="C124" s="109"/>
      <c r="D124" s="110"/>
      <c r="E124" s="110"/>
      <c r="F124" s="110"/>
      <c r="G124" s="110"/>
      <c r="H124" s="110"/>
      <c r="I124" s="110"/>
      <c r="J124" s="111"/>
    </row>
    <row r="125" spans="2:10" ht="13.5">
      <c r="B125" s="104"/>
      <c r="C125" s="109"/>
      <c r="D125" s="110"/>
      <c r="E125" s="110"/>
      <c r="F125" s="110"/>
      <c r="G125" s="110"/>
      <c r="H125" s="110"/>
      <c r="I125" s="110"/>
      <c r="J125" s="111"/>
    </row>
    <row r="126" spans="2:10" ht="13.5">
      <c r="B126" s="104"/>
      <c r="C126" s="109"/>
      <c r="D126" s="110"/>
      <c r="E126" s="110"/>
      <c r="F126" s="110"/>
      <c r="G126" s="110"/>
      <c r="H126" s="110"/>
      <c r="I126" s="110"/>
      <c r="J126" s="111"/>
    </row>
    <row r="127" spans="2:10" ht="13.5">
      <c r="B127" s="104"/>
      <c r="C127" s="109"/>
      <c r="D127" s="110"/>
      <c r="E127" s="110"/>
      <c r="F127" s="110"/>
      <c r="G127" s="110"/>
      <c r="H127" s="110"/>
      <c r="I127" s="110"/>
      <c r="J127" s="111"/>
    </row>
    <row r="128" spans="2:10" ht="13.5">
      <c r="B128" s="105"/>
      <c r="C128" s="112"/>
      <c r="D128" s="113"/>
      <c r="E128" s="113"/>
      <c r="F128" s="113"/>
      <c r="G128" s="113"/>
      <c r="H128" s="113"/>
      <c r="I128" s="113"/>
      <c r="J128" s="114"/>
    </row>
    <row r="129" spans="2:10" ht="13.5">
      <c r="B129" s="103" t="s">
        <v>51</v>
      </c>
      <c r="C129" s="106"/>
      <c r="D129" s="107"/>
      <c r="E129" s="107"/>
      <c r="F129" s="107"/>
      <c r="G129" s="107"/>
      <c r="H129" s="107"/>
      <c r="I129" s="107"/>
      <c r="J129" s="108"/>
    </row>
    <row r="130" spans="2:10" ht="13.5">
      <c r="B130" s="104"/>
      <c r="C130" s="109"/>
      <c r="D130" s="110"/>
      <c r="E130" s="110"/>
      <c r="F130" s="110"/>
      <c r="G130" s="110"/>
      <c r="H130" s="110"/>
      <c r="I130" s="110"/>
      <c r="J130" s="111"/>
    </row>
    <row r="131" spans="2:10" ht="13.5">
      <c r="B131" s="104"/>
      <c r="C131" s="109"/>
      <c r="D131" s="110"/>
      <c r="E131" s="110"/>
      <c r="F131" s="110"/>
      <c r="G131" s="110"/>
      <c r="H131" s="110"/>
      <c r="I131" s="110"/>
      <c r="J131" s="111"/>
    </row>
    <row r="132" spans="2:10" ht="13.5">
      <c r="B132" s="104"/>
      <c r="C132" s="109"/>
      <c r="D132" s="110"/>
      <c r="E132" s="110"/>
      <c r="F132" s="110"/>
      <c r="G132" s="110"/>
      <c r="H132" s="110"/>
      <c r="I132" s="110"/>
      <c r="J132" s="111"/>
    </row>
    <row r="133" spans="2:10" ht="13.5">
      <c r="B133" s="104"/>
      <c r="C133" s="109"/>
      <c r="D133" s="110"/>
      <c r="E133" s="110"/>
      <c r="F133" s="110"/>
      <c r="G133" s="110"/>
      <c r="H133" s="110"/>
      <c r="I133" s="110"/>
      <c r="J133" s="111"/>
    </row>
    <row r="134" spans="2:10" ht="13.5">
      <c r="B134" s="104"/>
      <c r="C134" s="109"/>
      <c r="D134" s="110"/>
      <c r="E134" s="110"/>
      <c r="F134" s="110"/>
      <c r="G134" s="110"/>
      <c r="H134" s="110"/>
      <c r="I134" s="110"/>
      <c r="J134" s="111"/>
    </row>
    <row r="135" spans="2:10" ht="13.5">
      <c r="B135" s="104"/>
      <c r="C135" s="109"/>
      <c r="D135" s="110"/>
      <c r="E135" s="110"/>
      <c r="F135" s="110"/>
      <c r="G135" s="110"/>
      <c r="H135" s="110"/>
      <c r="I135" s="110"/>
      <c r="J135" s="111"/>
    </row>
    <row r="136" spans="2:10" ht="13.5">
      <c r="B136" s="104"/>
      <c r="C136" s="109"/>
      <c r="D136" s="110"/>
      <c r="E136" s="110"/>
      <c r="F136" s="110"/>
      <c r="G136" s="110"/>
      <c r="H136" s="110"/>
      <c r="I136" s="110"/>
      <c r="J136" s="111"/>
    </row>
    <row r="137" spans="2:10" ht="13.5">
      <c r="B137" s="104"/>
      <c r="C137" s="109"/>
      <c r="D137" s="110"/>
      <c r="E137" s="110"/>
      <c r="F137" s="110"/>
      <c r="G137" s="110"/>
      <c r="H137" s="110"/>
      <c r="I137" s="110"/>
      <c r="J137" s="111"/>
    </row>
    <row r="138" spans="2:10" ht="13.5">
      <c r="B138" s="104"/>
      <c r="C138" s="109"/>
      <c r="D138" s="110"/>
      <c r="E138" s="110"/>
      <c r="F138" s="110"/>
      <c r="G138" s="110"/>
      <c r="H138" s="110"/>
      <c r="I138" s="110"/>
      <c r="J138" s="111"/>
    </row>
    <row r="139" spans="2:10" ht="13.5">
      <c r="B139" s="104"/>
      <c r="C139" s="109"/>
      <c r="D139" s="110"/>
      <c r="E139" s="110"/>
      <c r="F139" s="110"/>
      <c r="G139" s="110"/>
      <c r="H139" s="110"/>
      <c r="I139" s="110"/>
      <c r="J139" s="111"/>
    </row>
    <row r="140" spans="2:10" ht="13.5">
      <c r="B140" s="104"/>
      <c r="C140" s="109"/>
      <c r="D140" s="110"/>
      <c r="E140" s="110"/>
      <c r="F140" s="110"/>
      <c r="G140" s="110"/>
      <c r="H140" s="110"/>
      <c r="I140" s="110"/>
      <c r="J140" s="111"/>
    </row>
    <row r="141" spans="2:10" ht="13.5">
      <c r="B141" s="104"/>
      <c r="C141" s="109"/>
      <c r="D141" s="110"/>
      <c r="E141" s="110"/>
      <c r="F141" s="110"/>
      <c r="G141" s="110"/>
      <c r="H141" s="110"/>
      <c r="I141" s="110"/>
      <c r="J141" s="111"/>
    </row>
    <row r="142" spans="2:10" ht="13.5">
      <c r="B142" s="104"/>
      <c r="C142" s="109"/>
      <c r="D142" s="110"/>
      <c r="E142" s="110"/>
      <c r="F142" s="110"/>
      <c r="G142" s="110"/>
      <c r="H142" s="110"/>
      <c r="I142" s="110"/>
      <c r="J142" s="111"/>
    </row>
    <row r="143" spans="2:10" ht="13.5">
      <c r="B143" s="104"/>
      <c r="C143" s="109"/>
      <c r="D143" s="110"/>
      <c r="E143" s="110"/>
      <c r="F143" s="110"/>
      <c r="G143" s="110"/>
      <c r="H143" s="110"/>
      <c r="I143" s="110"/>
      <c r="J143" s="111"/>
    </row>
    <row r="144" spans="2:10" ht="13.5">
      <c r="B144" s="104"/>
      <c r="C144" s="109"/>
      <c r="D144" s="110"/>
      <c r="E144" s="110"/>
      <c r="F144" s="110"/>
      <c r="G144" s="110"/>
      <c r="H144" s="110"/>
      <c r="I144" s="110"/>
      <c r="J144" s="111"/>
    </row>
    <row r="145" spans="2:10" ht="13.5">
      <c r="B145" s="104"/>
      <c r="C145" s="109"/>
      <c r="D145" s="110"/>
      <c r="E145" s="110"/>
      <c r="F145" s="110"/>
      <c r="G145" s="110"/>
      <c r="H145" s="110"/>
      <c r="I145" s="110"/>
      <c r="J145" s="111"/>
    </row>
    <row r="146" spans="2:10" ht="13.5">
      <c r="B146" s="105"/>
      <c r="C146" s="112"/>
      <c r="D146" s="113"/>
      <c r="E146" s="113"/>
      <c r="F146" s="113"/>
      <c r="G146" s="113"/>
      <c r="H146" s="113"/>
      <c r="I146" s="113"/>
      <c r="J146" s="114"/>
    </row>
    <row r="147" spans="2:10" ht="13.5">
      <c r="B147" s="103" t="s">
        <v>53</v>
      </c>
      <c r="C147" s="106"/>
      <c r="D147" s="107"/>
      <c r="E147" s="107"/>
      <c r="F147" s="107"/>
      <c r="G147" s="107"/>
      <c r="H147" s="107"/>
      <c r="I147" s="107"/>
      <c r="J147" s="108"/>
    </row>
    <row r="148" spans="2:10" ht="13.5">
      <c r="B148" s="104"/>
      <c r="C148" s="109"/>
      <c r="D148" s="110"/>
      <c r="E148" s="110"/>
      <c r="F148" s="110"/>
      <c r="G148" s="110"/>
      <c r="H148" s="110"/>
      <c r="I148" s="110"/>
      <c r="J148" s="111"/>
    </row>
    <row r="149" spans="2:10" ht="13.5">
      <c r="B149" s="104"/>
      <c r="C149" s="109"/>
      <c r="D149" s="110"/>
      <c r="E149" s="110"/>
      <c r="F149" s="110"/>
      <c r="G149" s="110"/>
      <c r="H149" s="110"/>
      <c r="I149" s="110"/>
      <c r="J149" s="111"/>
    </row>
    <row r="150" spans="2:10" ht="13.5">
      <c r="B150" s="104"/>
      <c r="C150" s="109"/>
      <c r="D150" s="110"/>
      <c r="E150" s="110"/>
      <c r="F150" s="110"/>
      <c r="G150" s="110"/>
      <c r="H150" s="110"/>
      <c r="I150" s="110"/>
      <c r="J150" s="111"/>
    </row>
    <row r="151" spans="2:10" ht="13.5">
      <c r="B151" s="104"/>
      <c r="C151" s="109"/>
      <c r="D151" s="110"/>
      <c r="E151" s="110"/>
      <c r="F151" s="110"/>
      <c r="G151" s="110"/>
      <c r="H151" s="110"/>
      <c r="I151" s="110"/>
      <c r="J151" s="111"/>
    </row>
    <row r="152" spans="2:10" ht="13.5">
      <c r="B152" s="104"/>
      <c r="C152" s="109"/>
      <c r="D152" s="110"/>
      <c r="E152" s="110"/>
      <c r="F152" s="110"/>
      <c r="G152" s="110"/>
      <c r="H152" s="110"/>
      <c r="I152" s="110"/>
      <c r="J152" s="111"/>
    </row>
    <row r="153" spans="2:10" ht="13.5">
      <c r="B153" s="104"/>
      <c r="C153" s="109"/>
      <c r="D153" s="110"/>
      <c r="E153" s="110"/>
      <c r="F153" s="110"/>
      <c r="G153" s="110"/>
      <c r="H153" s="110"/>
      <c r="I153" s="110"/>
      <c r="J153" s="111"/>
    </row>
    <row r="154" spans="2:10" ht="13.5">
      <c r="B154" s="104"/>
      <c r="C154" s="109"/>
      <c r="D154" s="110"/>
      <c r="E154" s="110"/>
      <c r="F154" s="110"/>
      <c r="G154" s="110"/>
      <c r="H154" s="110"/>
      <c r="I154" s="110"/>
      <c r="J154" s="111"/>
    </row>
    <row r="155" spans="2:10" ht="13.5">
      <c r="B155" s="104"/>
      <c r="C155" s="109"/>
      <c r="D155" s="110"/>
      <c r="E155" s="110"/>
      <c r="F155" s="110"/>
      <c r="G155" s="110"/>
      <c r="H155" s="110"/>
      <c r="I155" s="110"/>
      <c r="J155" s="111"/>
    </row>
    <row r="156" spans="2:10" ht="13.5">
      <c r="B156" s="104"/>
      <c r="C156" s="109"/>
      <c r="D156" s="110"/>
      <c r="E156" s="110"/>
      <c r="F156" s="110"/>
      <c r="G156" s="110"/>
      <c r="H156" s="110"/>
      <c r="I156" s="110"/>
      <c r="J156" s="111"/>
    </row>
    <row r="157" spans="2:10" ht="13.5">
      <c r="B157" s="104"/>
      <c r="C157" s="109"/>
      <c r="D157" s="110"/>
      <c r="E157" s="110"/>
      <c r="F157" s="110"/>
      <c r="G157" s="110"/>
      <c r="H157" s="110"/>
      <c r="I157" s="110"/>
      <c r="J157" s="111"/>
    </row>
    <row r="158" spans="2:10" ht="13.5">
      <c r="B158" s="104"/>
      <c r="C158" s="109"/>
      <c r="D158" s="110"/>
      <c r="E158" s="110"/>
      <c r="F158" s="110"/>
      <c r="G158" s="110"/>
      <c r="H158" s="110"/>
      <c r="I158" s="110"/>
      <c r="J158" s="111"/>
    </row>
    <row r="159" spans="2:10" ht="13.5">
      <c r="B159" s="104"/>
      <c r="C159" s="109"/>
      <c r="D159" s="110"/>
      <c r="E159" s="110"/>
      <c r="F159" s="110"/>
      <c r="G159" s="110"/>
      <c r="H159" s="110"/>
      <c r="I159" s="110"/>
      <c r="J159" s="111"/>
    </row>
    <row r="160" spans="2:10" ht="13.5">
      <c r="B160" s="104"/>
      <c r="C160" s="109"/>
      <c r="D160" s="110"/>
      <c r="E160" s="110"/>
      <c r="F160" s="110"/>
      <c r="G160" s="110"/>
      <c r="H160" s="110"/>
      <c r="I160" s="110"/>
      <c r="J160" s="111"/>
    </row>
    <row r="161" spans="2:10" ht="13.5">
      <c r="B161" s="104"/>
      <c r="C161" s="109"/>
      <c r="D161" s="110"/>
      <c r="E161" s="110"/>
      <c r="F161" s="110"/>
      <c r="G161" s="110"/>
      <c r="H161" s="110"/>
      <c r="I161" s="110"/>
      <c r="J161" s="111"/>
    </row>
    <row r="162" spans="2:10" ht="13.5">
      <c r="B162" s="104"/>
      <c r="C162" s="109"/>
      <c r="D162" s="110"/>
      <c r="E162" s="110"/>
      <c r="F162" s="110"/>
      <c r="G162" s="110"/>
      <c r="H162" s="110"/>
      <c r="I162" s="110"/>
      <c r="J162" s="111"/>
    </row>
    <row r="163" spans="2:10" ht="13.5">
      <c r="B163" s="104"/>
      <c r="C163" s="109"/>
      <c r="D163" s="110"/>
      <c r="E163" s="110"/>
      <c r="F163" s="110"/>
      <c r="G163" s="110"/>
      <c r="H163" s="110"/>
      <c r="I163" s="110"/>
      <c r="J163" s="111"/>
    </row>
    <row r="164" spans="2:10" ht="13.5">
      <c r="B164" s="105"/>
      <c r="C164" s="112"/>
      <c r="D164" s="113"/>
      <c r="E164" s="113"/>
      <c r="F164" s="113"/>
      <c r="G164" s="113"/>
      <c r="H164" s="113"/>
      <c r="I164" s="113"/>
      <c r="J164" s="114"/>
    </row>
    <row r="165" spans="2:10" ht="13.5">
      <c r="B165" s="103" t="s">
        <v>52</v>
      </c>
      <c r="C165" s="106"/>
      <c r="D165" s="107"/>
      <c r="E165" s="107"/>
      <c r="F165" s="107"/>
      <c r="G165" s="107"/>
      <c r="H165" s="107"/>
      <c r="I165" s="107"/>
      <c r="J165" s="108"/>
    </row>
    <row r="166" spans="2:10" ht="13.5">
      <c r="B166" s="104"/>
      <c r="C166" s="109"/>
      <c r="D166" s="110"/>
      <c r="E166" s="110"/>
      <c r="F166" s="110"/>
      <c r="G166" s="110"/>
      <c r="H166" s="110"/>
      <c r="I166" s="110"/>
      <c r="J166" s="111"/>
    </row>
    <row r="167" spans="2:10" ht="13.5">
      <c r="B167" s="104"/>
      <c r="C167" s="109"/>
      <c r="D167" s="110"/>
      <c r="E167" s="110"/>
      <c r="F167" s="110"/>
      <c r="G167" s="110"/>
      <c r="H167" s="110"/>
      <c r="I167" s="110"/>
      <c r="J167" s="111"/>
    </row>
    <row r="168" spans="2:10" ht="13.5">
      <c r="B168" s="104"/>
      <c r="C168" s="109"/>
      <c r="D168" s="110"/>
      <c r="E168" s="110"/>
      <c r="F168" s="110"/>
      <c r="G168" s="110"/>
      <c r="H168" s="110"/>
      <c r="I168" s="110"/>
      <c r="J168" s="111"/>
    </row>
    <row r="169" spans="2:10" ht="13.5">
      <c r="B169" s="104"/>
      <c r="C169" s="109"/>
      <c r="D169" s="110"/>
      <c r="E169" s="110"/>
      <c r="F169" s="110"/>
      <c r="G169" s="110"/>
      <c r="H169" s="110"/>
      <c r="I169" s="110"/>
      <c r="J169" s="111"/>
    </row>
    <row r="170" spans="2:10" ht="13.5">
      <c r="B170" s="104"/>
      <c r="C170" s="109"/>
      <c r="D170" s="110"/>
      <c r="E170" s="110"/>
      <c r="F170" s="110"/>
      <c r="G170" s="110"/>
      <c r="H170" s="110"/>
      <c r="I170" s="110"/>
      <c r="J170" s="111"/>
    </row>
    <row r="171" spans="2:10" ht="13.5">
      <c r="B171" s="104"/>
      <c r="C171" s="109"/>
      <c r="D171" s="110"/>
      <c r="E171" s="110"/>
      <c r="F171" s="110"/>
      <c r="G171" s="110"/>
      <c r="H171" s="110"/>
      <c r="I171" s="110"/>
      <c r="J171" s="111"/>
    </row>
    <row r="172" spans="2:10" ht="13.5">
      <c r="B172" s="104"/>
      <c r="C172" s="109"/>
      <c r="D172" s="110"/>
      <c r="E172" s="110"/>
      <c r="F172" s="110"/>
      <c r="G172" s="110"/>
      <c r="H172" s="110"/>
      <c r="I172" s="110"/>
      <c r="J172" s="111"/>
    </row>
    <row r="173" spans="2:10" ht="13.5">
      <c r="B173" s="104"/>
      <c r="C173" s="109"/>
      <c r="D173" s="110"/>
      <c r="E173" s="110"/>
      <c r="F173" s="110"/>
      <c r="G173" s="110"/>
      <c r="H173" s="110"/>
      <c r="I173" s="110"/>
      <c r="J173" s="111"/>
    </row>
    <row r="174" spans="2:10" ht="13.5">
      <c r="B174" s="104"/>
      <c r="C174" s="109"/>
      <c r="D174" s="110"/>
      <c r="E174" s="110"/>
      <c r="F174" s="110"/>
      <c r="G174" s="110"/>
      <c r="H174" s="110"/>
      <c r="I174" s="110"/>
      <c r="J174" s="111"/>
    </row>
    <row r="175" spans="2:10" ht="13.5">
      <c r="B175" s="104"/>
      <c r="C175" s="109"/>
      <c r="D175" s="110"/>
      <c r="E175" s="110"/>
      <c r="F175" s="110"/>
      <c r="G175" s="110"/>
      <c r="H175" s="110"/>
      <c r="I175" s="110"/>
      <c r="J175" s="111"/>
    </row>
    <row r="176" spans="2:10" ht="13.5">
      <c r="B176" s="104"/>
      <c r="C176" s="109"/>
      <c r="D176" s="110"/>
      <c r="E176" s="110"/>
      <c r="F176" s="110"/>
      <c r="G176" s="110"/>
      <c r="H176" s="110"/>
      <c r="I176" s="110"/>
      <c r="J176" s="111"/>
    </row>
    <row r="177" spans="2:10" ht="13.5">
      <c r="B177" s="104"/>
      <c r="C177" s="109"/>
      <c r="D177" s="110"/>
      <c r="E177" s="110"/>
      <c r="F177" s="110"/>
      <c r="G177" s="110"/>
      <c r="H177" s="110"/>
      <c r="I177" s="110"/>
      <c r="J177" s="111"/>
    </row>
    <row r="178" spans="2:10" ht="13.5">
      <c r="B178" s="104"/>
      <c r="C178" s="109"/>
      <c r="D178" s="110"/>
      <c r="E178" s="110"/>
      <c r="F178" s="110"/>
      <c r="G178" s="110"/>
      <c r="H178" s="110"/>
      <c r="I178" s="110"/>
      <c r="J178" s="111"/>
    </row>
    <row r="179" spans="2:10" ht="13.5">
      <c r="B179" s="104"/>
      <c r="C179" s="109"/>
      <c r="D179" s="110"/>
      <c r="E179" s="110"/>
      <c r="F179" s="110"/>
      <c r="G179" s="110"/>
      <c r="H179" s="110"/>
      <c r="I179" s="110"/>
      <c r="J179" s="111"/>
    </row>
    <row r="180" spans="2:10" ht="13.5">
      <c r="B180" s="104"/>
      <c r="C180" s="109"/>
      <c r="D180" s="110"/>
      <c r="E180" s="110"/>
      <c r="F180" s="110"/>
      <c r="G180" s="110"/>
      <c r="H180" s="110"/>
      <c r="I180" s="110"/>
      <c r="J180" s="111"/>
    </row>
    <row r="181" spans="2:10" ht="13.5">
      <c r="B181" s="104"/>
      <c r="C181" s="109"/>
      <c r="D181" s="110"/>
      <c r="E181" s="110"/>
      <c r="F181" s="110"/>
      <c r="G181" s="110"/>
      <c r="H181" s="110"/>
      <c r="I181" s="110"/>
      <c r="J181" s="111"/>
    </row>
    <row r="182" spans="2:10" ht="13.5">
      <c r="B182" s="105"/>
      <c r="C182" s="112"/>
      <c r="D182" s="113"/>
      <c r="E182" s="113"/>
      <c r="F182" s="113"/>
      <c r="G182" s="113"/>
      <c r="H182" s="113"/>
      <c r="I182" s="113"/>
      <c r="J182" s="114"/>
    </row>
  </sheetData>
  <sheetProtection/>
  <mergeCells count="20">
    <mergeCell ref="B165:B182"/>
    <mergeCell ref="C165:J182"/>
    <mergeCell ref="B111:B128"/>
    <mergeCell ref="C111:J128"/>
    <mergeCell ref="B129:B146"/>
    <mergeCell ref="C129:J146"/>
    <mergeCell ref="B147:B164"/>
    <mergeCell ref="C147:J164"/>
    <mergeCell ref="B57:B74"/>
    <mergeCell ref="C57:J74"/>
    <mergeCell ref="B75:B92"/>
    <mergeCell ref="C75:J92"/>
    <mergeCell ref="B93:B110"/>
    <mergeCell ref="C93:J110"/>
    <mergeCell ref="B3:B20"/>
    <mergeCell ref="C3:J20"/>
    <mergeCell ref="B21:B38"/>
    <mergeCell ref="C21:J38"/>
    <mergeCell ref="B39:B56"/>
    <mergeCell ref="C39:J5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7">
      <selection activeCell="C32" sqref="C32"/>
    </sheetView>
  </sheetViews>
  <sheetFormatPr defaultColWidth="9.00390625" defaultRowHeight="13.5"/>
  <sheetData>
    <row r="1" ht="13.5">
      <c r="A1" t="s">
        <v>0</v>
      </c>
    </row>
    <row r="2" spans="1:10" ht="13.5">
      <c r="A2" s="115" t="s">
        <v>58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3.5">
      <c r="A3" s="116"/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3.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3.5">
      <c r="A5" s="116"/>
      <c r="B5" s="116"/>
      <c r="C5" s="116"/>
      <c r="D5" s="116"/>
      <c r="E5" s="116"/>
      <c r="F5" s="116"/>
      <c r="G5" s="116"/>
      <c r="H5" s="116"/>
      <c r="I5" s="116"/>
      <c r="J5" s="116"/>
    </row>
    <row r="6" spans="1:10" ht="13.5">
      <c r="A6" s="116"/>
      <c r="B6" s="116"/>
      <c r="C6" s="116"/>
      <c r="D6" s="116"/>
      <c r="E6" s="116"/>
      <c r="F6" s="116"/>
      <c r="G6" s="116"/>
      <c r="H6" s="116"/>
      <c r="I6" s="116"/>
      <c r="J6" s="116"/>
    </row>
    <row r="7" spans="1:10" ht="13.5">
      <c r="A7" s="116"/>
      <c r="B7" s="116"/>
      <c r="C7" s="116"/>
      <c r="D7" s="116"/>
      <c r="E7" s="116"/>
      <c r="F7" s="116"/>
      <c r="G7" s="116"/>
      <c r="H7" s="116"/>
      <c r="I7" s="116"/>
      <c r="J7" s="116"/>
    </row>
    <row r="8" spans="1:10" ht="13.5">
      <c r="A8" s="116"/>
      <c r="B8" s="116"/>
      <c r="C8" s="116"/>
      <c r="D8" s="116"/>
      <c r="E8" s="116"/>
      <c r="F8" s="116"/>
      <c r="G8" s="116"/>
      <c r="H8" s="116"/>
      <c r="I8" s="116"/>
      <c r="J8" s="116"/>
    </row>
    <row r="9" spans="1:10" ht="13.5">
      <c r="A9" s="116"/>
      <c r="B9" s="116"/>
      <c r="C9" s="116"/>
      <c r="D9" s="116"/>
      <c r="E9" s="116"/>
      <c r="F9" s="116"/>
      <c r="G9" s="116"/>
      <c r="H9" s="116"/>
      <c r="I9" s="116"/>
      <c r="J9" s="116"/>
    </row>
    <row r="11" ht="13.5">
      <c r="A11" t="s">
        <v>1</v>
      </c>
    </row>
    <row r="12" spans="1:10" ht="13.5">
      <c r="A12" s="117" t="s">
        <v>59</v>
      </c>
      <c r="B12" s="118"/>
      <c r="C12" s="118"/>
      <c r="D12" s="118"/>
      <c r="E12" s="118"/>
      <c r="F12" s="118"/>
      <c r="G12" s="118"/>
      <c r="H12" s="118"/>
      <c r="I12" s="118"/>
      <c r="J12" s="118"/>
    </row>
    <row r="13" spans="1:10" ht="13.5">
      <c r="A13" s="118"/>
      <c r="B13" s="118"/>
      <c r="C13" s="118"/>
      <c r="D13" s="118"/>
      <c r="E13" s="118"/>
      <c r="F13" s="118"/>
      <c r="G13" s="118"/>
      <c r="H13" s="118"/>
      <c r="I13" s="118"/>
      <c r="J13" s="118"/>
    </row>
    <row r="14" spans="1:10" ht="13.5">
      <c r="A14" s="118"/>
      <c r="B14" s="118"/>
      <c r="C14" s="118"/>
      <c r="D14" s="118"/>
      <c r="E14" s="118"/>
      <c r="F14" s="118"/>
      <c r="G14" s="118"/>
      <c r="H14" s="118"/>
      <c r="I14" s="118"/>
      <c r="J14" s="118"/>
    </row>
    <row r="15" spans="1:10" ht="13.5">
      <c r="A15" s="118"/>
      <c r="B15" s="118"/>
      <c r="C15" s="118"/>
      <c r="D15" s="118"/>
      <c r="E15" s="118"/>
      <c r="F15" s="118"/>
      <c r="G15" s="118"/>
      <c r="H15" s="118"/>
      <c r="I15" s="118"/>
      <c r="J15" s="118"/>
    </row>
    <row r="16" spans="1:10" ht="13.5">
      <c r="A16" s="118"/>
      <c r="B16" s="118"/>
      <c r="C16" s="118"/>
      <c r="D16" s="118"/>
      <c r="E16" s="118"/>
      <c r="F16" s="118"/>
      <c r="G16" s="118"/>
      <c r="H16" s="118"/>
      <c r="I16" s="118"/>
      <c r="J16" s="118"/>
    </row>
    <row r="17" spans="1:10" ht="13.5">
      <c r="A17" s="118"/>
      <c r="B17" s="118"/>
      <c r="C17" s="118"/>
      <c r="D17" s="118"/>
      <c r="E17" s="118"/>
      <c r="F17" s="118"/>
      <c r="G17" s="118"/>
      <c r="H17" s="118"/>
      <c r="I17" s="118"/>
      <c r="J17" s="118"/>
    </row>
    <row r="18" spans="1:10" ht="13.5">
      <c r="A18" s="118"/>
      <c r="B18" s="118"/>
      <c r="C18" s="118"/>
      <c r="D18" s="118"/>
      <c r="E18" s="118"/>
      <c r="F18" s="118"/>
      <c r="G18" s="118"/>
      <c r="H18" s="118"/>
      <c r="I18" s="118"/>
      <c r="J18" s="118"/>
    </row>
    <row r="19" spans="1:10" ht="13.5">
      <c r="A19" s="118"/>
      <c r="B19" s="118"/>
      <c r="C19" s="118"/>
      <c r="D19" s="118"/>
      <c r="E19" s="118"/>
      <c r="F19" s="118"/>
      <c r="G19" s="118"/>
      <c r="H19" s="118"/>
      <c r="I19" s="118"/>
      <c r="J19" s="118"/>
    </row>
    <row r="21" ht="13.5">
      <c r="A21" t="s">
        <v>2</v>
      </c>
    </row>
    <row r="22" spans="1:10" ht="13.5">
      <c r="A22" s="119" t="s">
        <v>60</v>
      </c>
      <c r="B22" s="119"/>
      <c r="C22" s="119"/>
      <c r="D22" s="119"/>
      <c r="E22" s="119"/>
      <c r="F22" s="119"/>
      <c r="G22" s="119"/>
      <c r="H22" s="119"/>
      <c r="I22" s="119"/>
      <c r="J22" s="119"/>
    </row>
    <row r="23" spans="1:10" ht="13.5">
      <c r="A23" s="119"/>
      <c r="B23" s="119"/>
      <c r="C23" s="119"/>
      <c r="D23" s="119"/>
      <c r="E23" s="119"/>
      <c r="F23" s="119"/>
      <c r="G23" s="119"/>
      <c r="H23" s="119"/>
      <c r="I23" s="119"/>
      <c r="J23" s="119"/>
    </row>
    <row r="24" spans="1:10" ht="13.5">
      <c r="A24" s="119"/>
      <c r="B24" s="119"/>
      <c r="C24" s="119"/>
      <c r="D24" s="119"/>
      <c r="E24" s="119"/>
      <c r="F24" s="119"/>
      <c r="G24" s="119"/>
      <c r="H24" s="119"/>
      <c r="I24" s="119"/>
      <c r="J24" s="119"/>
    </row>
    <row r="25" spans="1:10" ht="13.5">
      <c r="A25" s="119"/>
      <c r="B25" s="119"/>
      <c r="C25" s="119"/>
      <c r="D25" s="119"/>
      <c r="E25" s="119"/>
      <c r="F25" s="119"/>
      <c r="G25" s="119"/>
      <c r="H25" s="119"/>
      <c r="I25" s="119"/>
      <c r="J25" s="119"/>
    </row>
    <row r="26" spans="1:10" ht="13.5">
      <c r="A26" s="119"/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0" ht="13.5">
      <c r="A27" s="119"/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0" ht="13.5">
      <c r="A28" s="119"/>
      <c r="B28" s="119"/>
      <c r="C28" s="119"/>
      <c r="D28" s="119"/>
      <c r="E28" s="119"/>
      <c r="F28" s="119"/>
      <c r="G28" s="119"/>
      <c r="H28" s="119"/>
      <c r="I28" s="119"/>
      <c r="J28" s="119"/>
    </row>
    <row r="29" spans="1:10" ht="13.5">
      <c r="A29" s="119"/>
      <c r="B29" s="119"/>
      <c r="C29" s="119"/>
      <c r="D29" s="119"/>
      <c r="E29" s="119"/>
      <c r="F29" s="119"/>
      <c r="G29" s="119"/>
      <c r="H29" s="119"/>
      <c r="I29" s="119"/>
      <c r="J29" s="119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F16" sqref="F16"/>
    </sheetView>
  </sheetViews>
  <sheetFormatPr defaultColWidth="8.875" defaultRowHeight="13.5"/>
  <cols>
    <col min="1" max="1" width="3.125" style="24" customWidth="1"/>
    <col min="2" max="2" width="13.25390625" style="21" customWidth="1"/>
    <col min="3" max="3" width="15.75390625" style="23" customWidth="1"/>
    <col min="4" max="4" width="13.00390625" style="23" customWidth="1"/>
    <col min="5" max="5" width="15.875" style="29" customWidth="1"/>
    <col min="6" max="6" width="15.875" style="23" customWidth="1"/>
    <col min="7" max="7" width="15.875" style="29" customWidth="1"/>
    <col min="8" max="8" width="15.875" style="23" customWidth="1"/>
    <col min="9" max="9" width="15.875" style="29" customWidth="1"/>
    <col min="10" max="16384" width="8.875" style="24" customWidth="1"/>
  </cols>
  <sheetData>
    <row r="2" spans="2:3" ht="17.25">
      <c r="B2" s="22" t="s">
        <v>35</v>
      </c>
      <c r="C2" s="24"/>
    </row>
    <row r="4" spans="2:9" ht="17.25">
      <c r="B4" s="27" t="s">
        <v>38</v>
      </c>
      <c r="C4" s="27" t="s">
        <v>36</v>
      </c>
      <c r="D4" s="27" t="s">
        <v>40</v>
      </c>
      <c r="E4" s="28" t="s">
        <v>37</v>
      </c>
      <c r="F4" s="27" t="s">
        <v>41</v>
      </c>
      <c r="G4" s="28" t="s">
        <v>37</v>
      </c>
      <c r="H4" s="27" t="s">
        <v>42</v>
      </c>
      <c r="I4" s="28" t="s">
        <v>37</v>
      </c>
    </row>
    <row r="5" spans="2:9" ht="17.25">
      <c r="B5" s="25" t="s">
        <v>61</v>
      </c>
      <c r="C5" s="26" t="s">
        <v>39</v>
      </c>
      <c r="D5" s="26">
        <v>62</v>
      </c>
      <c r="E5" s="30">
        <v>42405</v>
      </c>
      <c r="F5" s="26"/>
      <c r="G5" s="30"/>
      <c r="H5" s="26"/>
      <c r="I5" s="30"/>
    </row>
    <row r="6" spans="2:9" ht="17.25">
      <c r="B6" s="25"/>
      <c r="C6" s="26"/>
      <c r="D6" s="26"/>
      <c r="E6" s="30"/>
      <c r="F6" s="26"/>
      <c r="G6" s="31"/>
      <c r="H6" s="26"/>
      <c r="I6" s="31"/>
    </row>
    <row r="7" spans="2:9" ht="17.25">
      <c r="B7" s="25"/>
      <c r="C7" s="26"/>
      <c r="D7" s="26"/>
      <c r="E7" s="31"/>
      <c r="F7" s="26"/>
      <c r="G7" s="31"/>
      <c r="H7" s="26"/>
      <c r="I7" s="31"/>
    </row>
    <row r="8" spans="2:9" ht="17.25">
      <c r="B8" s="25"/>
      <c r="C8" s="26"/>
      <c r="D8" s="26"/>
      <c r="E8" s="31"/>
      <c r="F8" s="26"/>
      <c r="G8" s="31"/>
      <c r="H8" s="26"/>
      <c r="I8" s="31"/>
    </row>
    <row r="9" spans="2:9" ht="17.25">
      <c r="B9" s="25"/>
      <c r="C9" s="26"/>
      <c r="D9" s="26"/>
      <c r="E9" s="31"/>
      <c r="F9" s="26"/>
      <c r="G9" s="31"/>
      <c r="H9" s="26"/>
      <c r="I9" s="31"/>
    </row>
    <row r="10" spans="2:9" ht="17.25">
      <c r="B10" s="25"/>
      <c r="C10" s="26"/>
      <c r="D10" s="26"/>
      <c r="E10" s="31"/>
      <c r="F10" s="26"/>
      <c r="G10" s="31"/>
      <c r="H10" s="26"/>
      <c r="I10" s="31"/>
    </row>
    <row r="11" spans="2:9" ht="17.25">
      <c r="B11" s="25"/>
      <c r="C11" s="26"/>
      <c r="D11" s="26"/>
      <c r="E11" s="31"/>
      <c r="F11" s="26"/>
      <c r="G11" s="31"/>
      <c r="H11" s="26"/>
      <c r="I11" s="31"/>
    </row>
    <row r="12" spans="2:9" ht="17.25">
      <c r="B12" s="25"/>
      <c r="C12" s="26"/>
      <c r="D12" s="26"/>
      <c r="E12" s="31"/>
      <c r="F12" s="26"/>
      <c r="G12" s="31"/>
      <c r="H12" s="26"/>
      <c r="I12" s="31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owner</cp:lastModifiedBy>
  <cp:lastPrinted>2015-07-15T10:17:15Z</cp:lastPrinted>
  <dcterms:created xsi:type="dcterms:W3CDTF">2013-10-09T23:04:08Z</dcterms:created>
  <dcterms:modified xsi:type="dcterms:W3CDTF">2016-03-11T06:29:12Z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