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4395" tabRatio="715" activeTab="3"/>
  </bookViews>
  <sheets>
    <sheet name="検証USDCHF4H" sheetId="1" r:id="rId1"/>
    <sheet name="検証USDCHF1D"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<sst xmlns="http://schemas.openxmlformats.org/spreadsheetml/2006/main" count="517" uniqueCount="112">
  <si>
    <t>気付き　質問</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</si>
  <si>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</si>
  <si>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</si>
  <si>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</si>
  <si>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</si>
  <si>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</si>
  <si>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</si>
  <si>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</si>
  <si>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</si>
  <si>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</si>
  <si>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</si>
  <si>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</si>
  <si>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</si>
  <si>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</si>
  <si>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</si>
  <si>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</si>
  <si>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</si>
  <si>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</si>
  <si>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</si>
  <si>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</si>
  <si>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</si>
  <si>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</si>
  <si>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</si>
  <si>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</si>
  <si>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</si>
  <si>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</si>
  <si>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</si>
  <si>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</si>
  <si>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</si>
  <si>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</si>
  <si>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</si>
  <si>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</si>
  <si>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</si>
  <si>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</si>
  <si>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</si>
  <si>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</si>
  <si>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</si>
  <si>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</si>
  <si>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</si>
  <si>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</si>
  <si>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</si>
  <si>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</si>
  <si>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</si>
  <si>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</si>
  <si>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</si>
  <si>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</si>
  <si>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・トレーリングストップ（ダウ理論＋ピンバー）</t>
  </si>
  <si>
    <t>RiskReward</t>
  </si>
  <si>
    <t>対円レート</t>
  </si>
  <si>
    <t>4時間足</t>
  </si>
  <si>
    <t>画像2</t>
  </si>
  <si>
    <t>GBP/USD</t>
  </si>
  <si>
    <t>PB_b</t>
  </si>
  <si>
    <t>PB_bN</t>
  </si>
  <si>
    <t>aveR/stdevR=</t>
  </si>
  <si>
    <t>画像1</t>
  </si>
  <si>
    <t>USDCHF</t>
  </si>
  <si>
    <t>建値決済</t>
  </si>
  <si>
    <t>USDCHF1D</t>
  </si>
  <si>
    <t>2005/4/29-7/12</t>
  </si>
  <si>
    <t>・ピンバーのOpenが線の内部のため、私はエントリーとみなさないが、エントリーしたら、R=6倍となっていたケース。</t>
  </si>
  <si>
    <t>・真横に引いたS/R（水色）に比し、「フライングエントリー」だとみなせる。</t>
  </si>
  <si>
    <t>2006/4/3-6/8</t>
  </si>
  <si>
    <t>R=6倍</t>
  </si>
  <si>
    <t>・S/Rとしては、よく働いているオレンジ色に対してはフライング、（水色に対しては抜けたところと言えないこともないが、苦しい。）</t>
  </si>
  <si>
    <t>・MACDで見ると、レンジ相場から下落相場に切り替わるタイミングのピンバー</t>
  </si>
  <si>
    <t>画像3</t>
  </si>
  <si>
    <t>2007/10/24-11/30</t>
  </si>
  <si>
    <t>・むしろ、水色のS/Rに対して、Break-Fook-Goの直後に出たピンバーと解釈した方が良い気がする。</t>
  </si>
  <si>
    <t>Q1.　青□の領域は、水色のS/Rに対して、Break-Fook-Goの形になっているといえるでしょうか？</t>
  </si>
  <si>
    <t>・S/Rはず～っと過去をさかのぼって2年半前に形成されたもの（赤）を抜けたピンバーと見てよいのか？（右図）</t>
  </si>
  <si>
    <t>　　2度B-F-Gとなっているようにも見えますし、最後の1週間だけでB-F-Gとなっているようにも見えます。</t>
  </si>
  <si>
    <t>画像4</t>
  </si>
  <si>
    <t>USDCHF4H</t>
  </si>
  <si>
    <t>2010/6/15-7/2</t>
  </si>
  <si>
    <t>R=6.5(赤決済で9.5倍、水色決済で11倍)</t>
  </si>
  <si>
    <t>・赤エントリーは、ちょうど直前のサポートになっている。</t>
  </si>
  <si>
    <t xml:space="preserve">  より強いS/Rとしては水色が考えられるが、それを抜けてきた直後のピンバーになっている。</t>
  </si>
  <si>
    <t>2011/3/14-3/18</t>
  </si>
  <si>
    <t>・水色のS/Rに対するフライングエントリーのピンバー</t>
  </si>
  <si>
    <t>画像5</t>
  </si>
  <si>
    <t>R=4.7~5.2(2つ目のピンバーでさらにストップを下げると5倍超える）</t>
  </si>
  <si>
    <t>2011/4/7-4/18</t>
  </si>
  <si>
    <t>画像6</t>
  </si>
  <si>
    <t>R=6.7</t>
  </si>
  <si>
    <t>画像7</t>
  </si>
  <si>
    <t>2011/7/29-8/11</t>
  </si>
  <si>
    <t>R=16.9</t>
  </si>
  <si>
    <t>・過去にはS/Rは見つからない。ここしばらくの水平レンジを下抜けるピンバー</t>
  </si>
  <si>
    <t>画像8</t>
  </si>
  <si>
    <t>2013/1/28-2/4</t>
  </si>
  <si>
    <t>R=12.5</t>
  </si>
  <si>
    <t>・水色のS/Rを一度抜けて、戻ってきて、2度目に抜けるタイミングのピンバー</t>
  </si>
  <si>
    <t>画像9</t>
  </si>
  <si>
    <t>R=9.8~20</t>
  </si>
  <si>
    <t>2014/9/23-10/6</t>
  </si>
  <si>
    <t>・右図：1年ほど前にさかのぼってS/Rを見ると、「直近で強い」水色のS/Rに対してはフライングエントリー。赤も一応S/Rとは言えるが、それを抜けてくるピンバー</t>
  </si>
  <si>
    <t>・左図：ダウ理論によるトレーリングストップだとR=9.8倍。ピンバーというか十字を見つけてストップを上げれるとR=20倍。</t>
  </si>
  <si>
    <t>画像10</t>
  </si>
  <si>
    <t>2015/3/3-3/12</t>
  </si>
  <si>
    <t>R=10.7</t>
  </si>
  <si>
    <t>・窓を埋めに行っている上昇トレンドの途中。</t>
  </si>
  <si>
    <t>・水色のS/Rから60pips上抜けたピンバー</t>
  </si>
  <si>
    <t>USC/CHF</t>
  </si>
  <si>
    <t>Q2.このレンジ部分ははレクタングルとみなしてもいいのでしょうか？</t>
  </si>
  <si>
    <t>感想</t>
  </si>
  <si>
    <t>・比較的大きく勝てた（R&gt;5程度）ものについて調べたが、主要な高値安値にからむ重要なS/Rを抜けたとは言い切れないものも多かった。</t>
  </si>
  <si>
    <t>・仕掛け1bを実際に適用するかどうか迷っているため、根崎方式の決済法の検証はさておき、仕掛け1bの検証を行った。</t>
  </si>
  <si>
    <t>Q2.このピンバー直前の水平のレンジ部分ははレクタングルとみなしてもいいのでしょうか？</t>
  </si>
  <si>
    <t>Q3. S/Rの見方などおかしいところがあればご指摘いただきたく。よろしくお願いします。</t>
  </si>
  <si>
    <t>・どこに注目すべきか、イマイチわかっていないような気がする。</t>
  </si>
  <si>
    <t>仕掛け1bをやりながら、チャートの形やS/Rの見方をもう少し練習したい。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</si>
</sst>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_ "/>
    <numFmt numFmtId="192" formatCode="0.0000_ "/>
    <numFmt numFmtId="193" formatCode="0.000_ "/>
  </numFmts>
  <fonts count="47">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b/>
      <sz val="11"/>
      <color rgb="FFC00000"/>
      <name val="ＭＳ Ｐゴシック"/>
      <family val="3"/>
    </font>
    <font>
      <sz val="11"/>
      <color rgb="FFC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0" fillId="0" borderId="0" xfId="0" applyAlignment="1">
      <alignment horizontal="left" vertical="top"/>
    </xf>
    <xf numFmtId="181" fontId="3" fillId="0" borderId="0" xfId="0" applyNumberFormat="1" applyFont="1" applyAlignment="1">
      <alignment horizontal="center" vertical="center"/>
    </xf>
    <xf numFmtId="0" fontId="0" fillId="0" borderId="0" xfId="0"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193" fontId="3" fillId="0" borderId="0" xfId="0" applyNumberFormat="1" applyFont="1" applyAlignment="1">
      <alignment vertical="center"/>
    </xf>
    <xf numFmtId="0" fontId="3" fillId="0" borderId="0" xfId="0" applyFont="1" applyAlignment="1">
      <alignment vertical="center"/>
    </xf>
    <xf numFmtId="187" fontId="0" fillId="0" borderId="0" xfId="0" applyNumberFormat="1" applyAlignment="1">
      <alignment vertical="center"/>
    </xf>
    <xf numFmtId="189" fontId="0" fillId="0" borderId="0" xfId="0" applyNumberFormat="1" applyAlignment="1">
      <alignment vertical="center"/>
    </xf>
    <xf numFmtId="187" fontId="3" fillId="0" borderId="0" xfId="0" applyNumberFormat="1" applyFont="1" applyAlignment="1">
      <alignment vertical="center"/>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6" xfId="0" applyNumberFormat="1" applyFont="1" applyFill="1" applyBorder="1" applyAlignment="1">
      <alignment horizontal="center" vertical="center"/>
    </xf>
    <xf numFmtId="186" fontId="43" fillId="0" borderId="11"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38" fillId="33" borderId="17"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4" borderId="10" xfId="0" applyFont="1" applyFill="1" applyBorder="1" applyAlignment="1">
      <alignment horizontal="center" vertical="center" shrinkToFit="1"/>
    </xf>
    <xf numFmtId="0" fontId="38" fillId="28" borderId="16"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16"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3" borderId="16" xfId="0" applyFont="1" applyFill="1" applyBorder="1" applyAlignment="1">
      <alignment horizontal="center" vertical="center" shrinkToFit="1"/>
    </xf>
    <xf numFmtId="0" fontId="38"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8" fillId="35" borderId="18" xfId="0" applyFont="1" applyFill="1" applyBorder="1" applyAlignment="1">
      <alignment horizontal="center" vertical="center" shrinkToFit="1"/>
    </xf>
    <xf numFmtId="0" fontId="38" fillId="35" borderId="10" xfId="0" applyFont="1" applyFill="1" applyBorder="1" applyAlignment="1">
      <alignment horizontal="center" vertical="center" shrinkToFit="1"/>
    </xf>
    <xf numFmtId="0" fontId="38" fillId="36" borderId="15" xfId="0" applyFont="1" applyFill="1" applyBorder="1" applyAlignment="1">
      <alignment horizontal="center" vertical="center" shrinkToFit="1"/>
    </xf>
    <xf numFmtId="0" fontId="38" fillId="36" borderId="19" xfId="0" applyFont="1" applyFill="1" applyBorder="1" applyAlignment="1">
      <alignment horizontal="center" vertical="center" shrinkToFit="1"/>
    </xf>
    <xf numFmtId="0" fontId="38" fillId="36" borderId="17" xfId="0" applyFont="1" applyFill="1" applyBorder="1" applyAlignment="1">
      <alignment horizontal="center" vertical="center" shrinkToFit="1"/>
    </xf>
    <xf numFmtId="0" fontId="38" fillId="36" borderId="20"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31" borderId="17"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vertical="top" wrapText="1"/>
    </xf>
    <xf numFmtId="17" fontId="0" fillId="0" borderId="0" xfId="0" applyNumberForma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6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12</xdr:col>
      <xdr:colOff>476250</xdr:colOff>
      <xdr:row>30</xdr:row>
      <xdr:rowOff>66675</xdr:rowOff>
    </xdr:to>
    <xdr:pic>
      <xdr:nvPicPr>
        <xdr:cNvPr id="1" name="図 2"/>
        <xdr:cNvPicPr preferRelativeResize="1">
          <a:picLocks noChangeAspect="1"/>
        </xdr:cNvPicPr>
      </xdr:nvPicPr>
      <xdr:blipFill>
        <a:blip r:embed="rId1"/>
        <a:stretch>
          <a:fillRect/>
        </a:stretch>
      </xdr:blipFill>
      <xdr:spPr>
        <a:xfrm>
          <a:off x="0" y="514350"/>
          <a:ext cx="8705850" cy="4695825"/>
        </a:xfrm>
        <a:prstGeom prst="rect">
          <a:avLst/>
        </a:prstGeom>
        <a:noFill/>
        <a:ln w="9525" cmpd="sng">
          <a:noFill/>
        </a:ln>
      </xdr:spPr>
    </xdr:pic>
    <xdr:clientData/>
  </xdr:twoCellAnchor>
  <xdr:twoCellAnchor editAs="oneCell">
    <xdr:from>
      <xdr:col>0</xdr:col>
      <xdr:colOff>0</xdr:colOff>
      <xdr:row>35</xdr:row>
      <xdr:rowOff>0</xdr:rowOff>
    </xdr:from>
    <xdr:to>
      <xdr:col>12</xdr:col>
      <xdr:colOff>457200</xdr:colOff>
      <xdr:row>62</xdr:row>
      <xdr:rowOff>38100</xdr:rowOff>
    </xdr:to>
    <xdr:pic>
      <xdr:nvPicPr>
        <xdr:cNvPr id="2" name="図 5"/>
        <xdr:cNvPicPr preferRelativeResize="1">
          <a:picLocks noChangeAspect="1"/>
        </xdr:cNvPicPr>
      </xdr:nvPicPr>
      <xdr:blipFill>
        <a:blip r:embed="rId2"/>
        <a:stretch>
          <a:fillRect/>
        </a:stretch>
      </xdr:blipFill>
      <xdr:spPr>
        <a:xfrm>
          <a:off x="0" y="6000750"/>
          <a:ext cx="8686800" cy="4667250"/>
        </a:xfrm>
        <a:prstGeom prst="rect">
          <a:avLst/>
        </a:prstGeom>
        <a:noFill/>
        <a:ln w="9525" cmpd="sng">
          <a:noFill/>
        </a:ln>
      </xdr:spPr>
    </xdr:pic>
    <xdr:clientData/>
  </xdr:twoCellAnchor>
  <xdr:twoCellAnchor editAs="oneCell">
    <xdr:from>
      <xdr:col>12</xdr:col>
      <xdr:colOff>666750</xdr:colOff>
      <xdr:row>68</xdr:row>
      <xdr:rowOff>47625</xdr:rowOff>
    </xdr:from>
    <xdr:to>
      <xdr:col>25</xdr:col>
      <xdr:colOff>457200</xdr:colOff>
      <xdr:row>95</xdr:row>
      <xdr:rowOff>152400</xdr:rowOff>
    </xdr:to>
    <xdr:pic>
      <xdr:nvPicPr>
        <xdr:cNvPr id="3" name="図 6"/>
        <xdr:cNvPicPr preferRelativeResize="1">
          <a:picLocks noChangeAspect="1"/>
        </xdr:cNvPicPr>
      </xdr:nvPicPr>
      <xdr:blipFill>
        <a:blip r:embed="rId3"/>
        <a:stretch>
          <a:fillRect/>
        </a:stretch>
      </xdr:blipFill>
      <xdr:spPr>
        <a:xfrm>
          <a:off x="8896350" y="11706225"/>
          <a:ext cx="8705850" cy="4733925"/>
        </a:xfrm>
        <a:prstGeom prst="rect">
          <a:avLst/>
        </a:prstGeom>
        <a:noFill/>
        <a:ln w="9525" cmpd="sng">
          <a:noFill/>
        </a:ln>
      </xdr:spPr>
    </xdr:pic>
    <xdr:clientData/>
  </xdr:twoCellAnchor>
  <xdr:twoCellAnchor editAs="oneCell">
    <xdr:from>
      <xdr:col>0</xdr:col>
      <xdr:colOff>0</xdr:colOff>
      <xdr:row>68</xdr:row>
      <xdr:rowOff>28575</xdr:rowOff>
    </xdr:from>
    <xdr:to>
      <xdr:col>12</xdr:col>
      <xdr:colOff>476250</xdr:colOff>
      <xdr:row>95</xdr:row>
      <xdr:rowOff>95250</xdr:rowOff>
    </xdr:to>
    <xdr:pic>
      <xdr:nvPicPr>
        <xdr:cNvPr id="4" name="図 7"/>
        <xdr:cNvPicPr preferRelativeResize="1">
          <a:picLocks noChangeAspect="1"/>
        </xdr:cNvPicPr>
      </xdr:nvPicPr>
      <xdr:blipFill>
        <a:blip r:embed="rId4"/>
        <a:stretch>
          <a:fillRect/>
        </a:stretch>
      </xdr:blipFill>
      <xdr:spPr>
        <a:xfrm>
          <a:off x="0" y="11687175"/>
          <a:ext cx="8705850" cy="4695825"/>
        </a:xfrm>
        <a:prstGeom prst="rect">
          <a:avLst/>
        </a:prstGeom>
        <a:noFill/>
        <a:ln w="9525" cmpd="sng">
          <a:noFill/>
        </a:ln>
      </xdr:spPr>
    </xdr:pic>
    <xdr:clientData/>
  </xdr:twoCellAnchor>
  <xdr:twoCellAnchor editAs="oneCell">
    <xdr:from>
      <xdr:col>0</xdr:col>
      <xdr:colOff>0</xdr:colOff>
      <xdr:row>99</xdr:row>
      <xdr:rowOff>0</xdr:rowOff>
    </xdr:from>
    <xdr:to>
      <xdr:col>14</xdr:col>
      <xdr:colOff>381000</xdr:colOff>
      <xdr:row>124</xdr:row>
      <xdr:rowOff>142875</xdr:rowOff>
    </xdr:to>
    <xdr:pic>
      <xdr:nvPicPr>
        <xdr:cNvPr id="5" name="図 8"/>
        <xdr:cNvPicPr preferRelativeResize="1">
          <a:picLocks noChangeAspect="1"/>
        </xdr:cNvPicPr>
      </xdr:nvPicPr>
      <xdr:blipFill>
        <a:blip r:embed="rId5"/>
        <a:stretch>
          <a:fillRect/>
        </a:stretch>
      </xdr:blipFill>
      <xdr:spPr>
        <a:xfrm>
          <a:off x="0" y="16973550"/>
          <a:ext cx="9982200" cy="4429125"/>
        </a:xfrm>
        <a:prstGeom prst="rect">
          <a:avLst/>
        </a:prstGeom>
        <a:noFill/>
        <a:ln w="9525" cmpd="sng">
          <a:noFill/>
        </a:ln>
      </xdr:spPr>
    </xdr:pic>
    <xdr:clientData/>
  </xdr:twoCellAnchor>
  <xdr:twoCellAnchor editAs="oneCell">
    <xdr:from>
      <xdr:col>0</xdr:col>
      <xdr:colOff>0</xdr:colOff>
      <xdr:row>128</xdr:row>
      <xdr:rowOff>0</xdr:rowOff>
    </xdr:from>
    <xdr:to>
      <xdr:col>10</xdr:col>
      <xdr:colOff>619125</xdr:colOff>
      <xdr:row>153</xdr:row>
      <xdr:rowOff>161925</xdr:rowOff>
    </xdr:to>
    <xdr:pic>
      <xdr:nvPicPr>
        <xdr:cNvPr id="6" name="図 9"/>
        <xdr:cNvPicPr preferRelativeResize="1">
          <a:picLocks noChangeAspect="1"/>
        </xdr:cNvPicPr>
      </xdr:nvPicPr>
      <xdr:blipFill>
        <a:blip r:embed="rId6"/>
        <a:stretch>
          <a:fillRect/>
        </a:stretch>
      </xdr:blipFill>
      <xdr:spPr>
        <a:xfrm>
          <a:off x="0" y="21945600"/>
          <a:ext cx="7477125" cy="4448175"/>
        </a:xfrm>
        <a:prstGeom prst="rect">
          <a:avLst/>
        </a:prstGeom>
        <a:noFill/>
        <a:ln w="9525" cmpd="sng">
          <a:noFill/>
        </a:ln>
      </xdr:spPr>
    </xdr:pic>
    <xdr:clientData/>
  </xdr:twoCellAnchor>
  <xdr:twoCellAnchor editAs="oneCell">
    <xdr:from>
      <xdr:col>0</xdr:col>
      <xdr:colOff>0</xdr:colOff>
      <xdr:row>157</xdr:row>
      <xdr:rowOff>0</xdr:rowOff>
    </xdr:from>
    <xdr:to>
      <xdr:col>10</xdr:col>
      <xdr:colOff>590550</xdr:colOff>
      <xdr:row>183</xdr:row>
      <xdr:rowOff>9525</xdr:rowOff>
    </xdr:to>
    <xdr:pic>
      <xdr:nvPicPr>
        <xdr:cNvPr id="7" name="図 10"/>
        <xdr:cNvPicPr preferRelativeResize="1">
          <a:picLocks noChangeAspect="1"/>
        </xdr:cNvPicPr>
      </xdr:nvPicPr>
      <xdr:blipFill>
        <a:blip r:embed="rId7"/>
        <a:stretch>
          <a:fillRect/>
        </a:stretch>
      </xdr:blipFill>
      <xdr:spPr>
        <a:xfrm>
          <a:off x="0" y="26917650"/>
          <a:ext cx="7448550" cy="4467225"/>
        </a:xfrm>
        <a:prstGeom prst="rect">
          <a:avLst/>
        </a:prstGeom>
        <a:noFill/>
        <a:ln w="9525" cmpd="sng">
          <a:noFill/>
        </a:ln>
      </xdr:spPr>
    </xdr:pic>
    <xdr:clientData/>
  </xdr:twoCellAnchor>
  <xdr:twoCellAnchor editAs="oneCell">
    <xdr:from>
      <xdr:col>0</xdr:col>
      <xdr:colOff>0</xdr:colOff>
      <xdr:row>187</xdr:row>
      <xdr:rowOff>0</xdr:rowOff>
    </xdr:from>
    <xdr:to>
      <xdr:col>10</xdr:col>
      <xdr:colOff>600075</xdr:colOff>
      <xdr:row>213</xdr:row>
      <xdr:rowOff>19050</xdr:rowOff>
    </xdr:to>
    <xdr:pic>
      <xdr:nvPicPr>
        <xdr:cNvPr id="8" name="図 12"/>
        <xdr:cNvPicPr preferRelativeResize="1">
          <a:picLocks noChangeAspect="1"/>
        </xdr:cNvPicPr>
      </xdr:nvPicPr>
      <xdr:blipFill>
        <a:blip r:embed="rId8"/>
        <a:stretch>
          <a:fillRect/>
        </a:stretch>
      </xdr:blipFill>
      <xdr:spPr>
        <a:xfrm>
          <a:off x="0" y="32061150"/>
          <a:ext cx="7458075" cy="4476750"/>
        </a:xfrm>
        <a:prstGeom prst="rect">
          <a:avLst/>
        </a:prstGeom>
        <a:noFill/>
        <a:ln w="9525" cmpd="sng">
          <a:noFill/>
        </a:ln>
      </xdr:spPr>
    </xdr:pic>
    <xdr:clientData/>
  </xdr:twoCellAnchor>
  <xdr:twoCellAnchor editAs="oneCell">
    <xdr:from>
      <xdr:col>0</xdr:col>
      <xdr:colOff>0</xdr:colOff>
      <xdr:row>217</xdr:row>
      <xdr:rowOff>0</xdr:rowOff>
    </xdr:from>
    <xdr:to>
      <xdr:col>10</xdr:col>
      <xdr:colOff>619125</xdr:colOff>
      <xdr:row>243</xdr:row>
      <xdr:rowOff>9525</xdr:rowOff>
    </xdr:to>
    <xdr:pic>
      <xdr:nvPicPr>
        <xdr:cNvPr id="9" name="図 13"/>
        <xdr:cNvPicPr preferRelativeResize="1">
          <a:picLocks noChangeAspect="1"/>
        </xdr:cNvPicPr>
      </xdr:nvPicPr>
      <xdr:blipFill>
        <a:blip r:embed="rId9"/>
        <a:stretch>
          <a:fillRect/>
        </a:stretch>
      </xdr:blipFill>
      <xdr:spPr>
        <a:xfrm>
          <a:off x="0" y="37204650"/>
          <a:ext cx="7477125" cy="4467225"/>
        </a:xfrm>
        <a:prstGeom prst="rect">
          <a:avLst/>
        </a:prstGeom>
        <a:noFill/>
        <a:ln w="9525" cmpd="sng">
          <a:noFill/>
        </a:ln>
      </xdr:spPr>
    </xdr:pic>
    <xdr:clientData/>
  </xdr:twoCellAnchor>
  <xdr:twoCellAnchor editAs="oneCell">
    <xdr:from>
      <xdr:col>11</xdr:col>
      <xdr:colOff>0</xdr:colOff>
      <xdr:row>247</xdr:row>
      <xdr:rowOff>0</xdr:rowOff>
    </xdr:from>
    <xdr:to>
      <xdr:col>21</xdr:col>
      <xdr:colOff>590550</xdr:colOff>
      <xdr:row>273</xdr:row>
      <xdr:rowOff>9525</xdr:rowOff>
    </xdr:to>
    <xdr:pic>
      <xdr:nvPicPr>
        <xdr:cNvPr id="10" name="図 15"/>
        <xdr:cNvPicPr preferRelativeResize="1">
          <a:picLocks noChangeAspect="1"/>
        </xdr:cNvPicPr>
      </xdr:nvPicPr>
      <xdr:blipFill>
        <a:blip r:embed="rId10"/>
        <a:stretch>
          <a:fillRect/>
        </a:stretch>
      </xdr:blipFill>
      <xdr:spPr>
        <a:xfrm>
          <a:off x="7543800" y="42348150"/>
          <a:ext cx="7448550" cy="4467225"/>
        </a:xfrm>
        <a:prstGeom prst="rect">
          <a:avLst/>
        </a:prstGeom>
        <a:noFill/>
        <a:ln w="9525" cmpd="sng">
          <a:noFill/>
        </a:ln>
      </xdr:spPr>
    </xdr:pic>
    <xdr:clientData/>
  </xdr:twoCellAnchor>
  <xdr:twoCellAnchor editAs="oneCell">
    <xdr:from>
      <xdr:col>0</xdr:col>
      <xdr:colOff>0</xdr:colOff>
      <xdr:row>247</xdr:row>
      <xdr:rowOff>0</xdr:rowOff>
    </xdr:from>
    <xdr:to>
      <xdr:col>10</xdr:col>
      <xdr:colOff>619125</xdr:colOff>
      <xdr:row>273</xdr:row>
      <xdr:rowOff>9525</xdr:rowOff>
    </xdr:to>
    <xdr:pic>
      <xdr:nvPicPr>
        <xdr:cNvPr id="11" name="図 16"/>
        <xdr:cNvPicPr preferRelativeResize="1">
          <a:picLocks noChangeAspect="1"/>
        </xdr:cNvPicPr>
      </xdr:nvPicPr>
      <xdr:blipFill>
        <a:blip r:embed="rId11"/>
        <a:stretch>
          <a:fillRect/>
        </a:stretch>
      </xdr:blipFill>
      <xdr:spPr>
        <a:xfrm>
          <a:off x="0" y="42348150"/>
          <a:ext cx="7477125" cy="4467225"/>
        </a:xfrm>
        <a:prstGeom prst="rect">
          <a:avLst/>
        </a:prstGeom>
        <a:noFill/>
        <a:ln w="9525" cmpd="sng">
          <a:noFill/>
        </a:ln>
      </xdr:spPr>
    </xdr:pic>
    <xdr:clientData/>
  </xdr:twoCellAnchor>
  <xdr:twoCellAnchor editAs="oneCell">
    <xdr:from>
      <xdr:col>0</xdr:col>
      <xdr:colOff>0</xdr:colOff>
      <xdr:row>277</xdr:row>
      <xdr:rowOff>0</xdr:rowOff>
    </xdr:from>
    <xdr:to>
      <xdr:col>10</xdr:col>
      <xdr:colOff>600075</xdr:colOff>
      <xdr:row>303</xdr:row>
      <xdr:rowOff>38100</xdr:rowOff>
    </xdr:to>
    <xdr:pic>
      <xdr:nvPicPr>
        <xdr:cNvPr id="12" name="図 17"/>
        <xdr:cNvPicPr preferRelativeResize="1">
          <a:picLocks noChangeAspect="1"/>
        </xdr:cNvPicPr>
      </xdr:nvPicPr>
      <xdr:blipFill>
        <a:blip r:embed="rId12"/>
        <a:stretch>
          <a:fillRect/>
        </a:stretch>
      </xdr:blipFill>
      <xdr:spPr>
        <a:xfrm>
          <a:off x="0" y="47491650"/>
          <a:ext cx="7458075"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W109"/>
  <sheetViews>
    <sheetView zoomScalePageLayoutView="0" workbookViewId="0" topLeftCell="A1">
      <pane ySplit="8" topLeftCell="A109" activePane="bottomLeft" state="frozen"/>
      <selection pane="topLeft" activeCell="A1" sqref="A1"/>
      <selection pane="bottomLeft" activeCell="O110" sqref="O110"/>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4</v>
      </c>
      <c r="C2" s="67"/>
      <c r="D2" s="82" t="s">
        <v>56</v>
      </c>
      <c r="E2" s="82"/>
      <c r="F2" s="67" t="s">
        <v>5</v>
      </c>
      <c r="G2" s="67"/>
      <c r="H2" s="82" t="s">
        <v>49</v>
      </c>
      <c r="I2" s="82"/>
      <c r="J2" s="67" t="s">
        <v>6</v>
      </c>
      <c r="K2" s="67"/>
      <c r="L2" s="83">
        <f>C9</f>
        <v>1000000</v>
      </c>
      <c r="M2" s="82"/>
      <c r="N2" s="67" t="s">
        <v>7</v>
      </c>
      <c r="O2" s="67"/>
      <c r="P2" s="83">
        <f>C108+R108</f>
        <v>3352615.6120927925</v>
      </c>
      <c r="Q2" s="82"/>
      <c r="R2" s="1"/>
      <c r="S2" s="1"/>
      <c r="T2" s="1"/>
    </row>
    <row r="3" spans="2:19" ht="57" customHeight="1">
      <c r="B3" s="67" t="s">
        <v>8</v>
      </c>
      <c r="C3" s="67"/>
      <c r="D3" s="84" t="s">
        <v>36</v>
      </c>
      <c r="E3" s="84"/>
      <c r="F3" s="84"/>
      <c r="G3" s="84"/>
      <c r="H3" s="84"/>
      <c r="I3" s="84"/>
      <c r="J3" s="67" t="s">
        <v>9</v>
      </c>
      <c r="K3" s="67"/>
      <c r="L3" s="84" t="s">
        <v>46</v>
      </c>
      <c r="M3" s="85"/>
      <c r="N3" s="85"/>
      <c r="O3" s="85"/>
      <c r="P3" s="85"/>
      <c r="Q3" s="85"/>
      <c r="R3" s="39" t="s">
        <v>48</v>
      </c>
      <c r="S3" s="1">
        <v>122.25</v>
      </c>
    </row>
    <row r="4" spans="2:20" ht="13.5">
      <c r="B4" s="67" t="s">
        <v>10</v>
      </c>
      <c r="C4" s="67"/>
      <c r="D4" s="65">
        <f>SUM($R$9:$S$993)</f>
        <v>3337225.881328475</v>
      </c>
      <c r="E4" s="65"/>
      <c r="F4" s="67" t="s">
        <v>11</v>
      </c>
      <c r="G4" s="67"/>
      <c r="H4" s="81">
        <f>SUM($T$9:$U$108)</f>
        <v>1592.3999999999987</v>
      </c>
      <c r="I4" s="82"/>
      <c r="J4" s="64" t="s">
        <v>12</v>
      </c>
      <c r="K4" s="64"/>
      <c r="L4" s="83">
        <v>2012</v>
      </c>
      <c r="M4" s="83"/>
      <c r="N4" s="64" t="s">
        <v>13</v>
      </c>
      <c r="O4" s="64"/>
      <c r="P4" s="65">
        <f>MIN($C$9:$D$990)-C9</f>
        <v>-60826.37136120559</v>
      </c>
      <c r="Q4" s="65"/>
      <c r="R4" s="1"/>
      <c r="S4" s="1"/>
      <c r="T4" s="1"/>
    </row>
    <row r="5" spans="2:20" ht="13.5">
      <c r="B5" s="43" t="s">
        <v>14</v>
      </c>
      <c r="C5" s="2">
        <f>COUNTIF($R$9:$R$990,"&gt;0")</f>
        <v>31</v>
      </c>
      <c r="D5" s="44" t="s">
        <v>15</v>
      </c>
      <c r="E5" s="16">
        <f>COUNTIF($R$9:$R$990,"&lt;0")</f>
        <v>70</v>
      </c>
      <c r="F5" s="44" t="s">
        <v>16</v>
      </c>
      <c r="G5" s="2">
        <f>COUNTIF($R$9:$R$990,"=0")</f>
        <v>0</v>
      </c>
      <c r="H5" s="44" t="s">
        <v>17</v>
      </c>
      <c r="I5" s="3">
        <f>C5/SUM(C5,E5,G5)</f>
        <v>0.3069306930693069</v>
      </c>
      <c r="J5" s="66" t="s">
        <v>18</v>
      </c>
      <c r="K5" s="67"/>
      <c r="L5" s="68"/>
      <c r="M5" s="69"/>
      <c r="N5" s="18" t="s">
        <v>19</v>
      </c>
      <c r="O5" s="9"/>
      <c r="P5" s="68"/>
      <c r="Q5" s="69"/>
      <c r="R5" s="1"/>
      <c r="S5" s="1"/>
      <c r="T5" s="1"/>
    </row>
    <row r="6" spans="2:22" ht="13.5">
      <c r="B6" s="11"/>
      <c r="C6" s="14"/>
      <c r="D6" s="15"/>
      <c r="E6" s="12"/>
      <c r="F6" s="11"/>
      <c r="G6" s="12"/>
      <c r="H6" s="11"/>
      <c r="I6" s="17"/>
      <c r="J6" s="11"/>
      <c r="K6" s="11"/>
      <c r="L6" s="12"/>
      <c r="M6" s="12"/>
      <c r="N6" s="13"/>
      <c r="O6" s="13"/>
      <c r="P6" s="10"/>
      <c r="Q6" s="7"/>
      <c r="R6" s="1"/>
      <c r="S6" s="1"/>
      <c r="T6" s="1"/>
      <c r="U6" s="23" t="s">
        <v>54</v>
      </c>
      <c r="V6" s="45">
        <f>AVERAGE(V9:V108)/STDEV(V9:V108)</f>
        <v>0.15637295264041676</v>
      </c>
    </row>
    <row r="7" spans="2:21" ht="13.5">
      <c r="B7" s="70" t="s">
        <v>20</v>
      </c>
      <c r="C7" s="72" t="s">
        <v>21</v>
      </c>
      <c r="D7" s="73"/>
      <c r="E7" s="76" t="s">
        <v>22</v>
      </c>
      <c r="F7" s="77"/>
      <c r="G7" s="77"/>
      <c r="H7" s="77"/>
      <c r="I7" s="60"/>
      <c r="J7" s="78" t="s">
        <v>23</v>
      </c>
      <c r="K7" s="79"/>
      <c r="L7" s="62"/>
      <c r="M7" s="80" t="s">
        <v>24</v>
      </c>
      <c r="N7" s="55" t="s">
        <v>25</v>
      </c>
      <c r="O7" s="56"/>
      <c r="P7" s="56"/>
      <c r="Q7" s="57"/>
      <c r="R7" s="58" t="s">
        <v>26</v>
      </c>
      <c r="S7" s="58"/>
      <c r="T7" s="58"/>
      <c r="U7" s="58"/>
    </row>
    <row r="8" spans="2:22" ht="13.5">
      <c r="B8" s="71"/>
      <c r="C8" s="74"/>
      <c r="D8" s="75"/>
      <c r="E8" s="19" t="s">
        <v>27</v>
      </c>
      <c r="F8" s="19" t="s">
        <v>28</v>
      </c>
      <c r="G8" s="19" t="s">
        <v>29</v>
      </c>
      <c r="H8" s="59" t="s">
        <v>30</v>
      </c>
      <c r="I8" s="60"/>
      <c r="J8" s="4" t="s">
        <v>31</v>
      </c>
      <c r="K8" s="61" t="s">
        <v>32</v>
      </c>
      <c r="L8" s="62"/>
      <c r="M8" s="80"/>
      <c r="N8" s="5" t="s">
        <v>27</v>
      </c>
      <c r="O8" s="5" t="s">
        <v>28</v>
      </c>
      <c r="P8" s="63" t="s">
        <v>30</v>
      </c>
      <c r="Q8" s="57"/>
      <c r="R8" s="58" t="s">
        <v>33</v>
      </c>
      <c r="S8" s="58"/>
      <c r="T8" s="58" t="s">
        <v>31</v>
      </c>
      <c r="U8" s="58"/>
      <c r="V8" s="23" t="s">
        <v>47</v>
      </c>
    </row>
    <row r="9" spans="2:22" ht="13.5">
      <c r="B9" s="42">
        <v>1</v>
      </c>
      <c r="C9" s="50">
        <v>1000000</v>
      </c>
      <c r="D9" s="50"/>
      <c r="E9" s="42">
        <v>2009</v>
      </c>
      <c r="F9" s="8">
        <v>42732</v>
      </c>
      <c r="G9" s="42" t="s">
        <v>2</v>
      </c>
      <c r="H9" s="51">
        <v>1.0345</v>
      </c>
      <c r="I9" s="51"/>
      <c r="J9" s="42">
        <v>31</v>
      </c>
      <c r="K9" s="50">
        <f aca="true" t="shared" si="0" ref="K9:K72">IF(F9="","",C9*0.03)</f>
        <v>30000</v>
      </c>
      <c r="L9" s="50"/>
      <c r="M9" s="6">
        <f>IF(J9="","",(K9/J9)/10/$S$3)</f>
        <v>0.7916089451810806</v>
      </c>
      <c r="N9" s="42">
        <v>2009</v>
      </c>
      <c r="O9" s="8">
        <v>42733</v>
      </c>
      <c r="P9" s="51">
        <v>1.0364</v>
      </c>
      <c r="Q9" s="51"/>
      <c r="R9" s="52">
        <f aca="true" t="shared" si="1" ref="R9:R72">IF(O9="","",(IF(G9="売",H9-P9,P9-H9))*M9*100000*$S$3)</f>
        <v>-18387.09677419367</v>
      </c>
      <c r="S9" s="53"/>
      <c r="T9" s="54">
        <f>IF(O9="","",IF(R9&lt;0,J9*(-1),IF(G9="買",(P9-H9)*10000,(H9-P9)*10000)))</f>
        <v>-31</v>
      </c>
      <c r="U9" s="54"/>
      <c r="V9" s="38">
        <f>R9/K9</f>
        <v>-0.6129032258064556</v>
      </c>
    </row>
    <row r="10" spans="2:22" ht="13.5">
      <c r="B10" s="42">
        <v>2</v>
      </c>
      <c r="C10" s="50">
        <f aca="true" t="shared" si="2" ref="C10:C73">IF(R9="","",C9+R9)</f>
        <v>981612.9032258063</v>
      </c>
      <c r="D10" s="50"/>
      <c r="E10" s="42">
        <v>2010</v>
      </c>
      <c r="F10" s="8">
        <v>42451</v>
      </c>
      <c r="G10" s="42" t="s">
        <v>3</v>
      </c>
      <c r="H10" s="51">
        <v>1.0634</v>
      </c>
      <c r="I10" s="51"/>
      <c r="J10" s="42">
        <v>56</v>
      </c>
      <c r="K10" s="50">
        <f t="shared" si="0"/>
        <v>29448.38709677419</v>
      </c>
      <c r="L10" s="50"/>
      <c r="M10" s="6">
        <f aca="true" t="shared" si="3" ref="M10:M73">IF(J10="","",(K10/J10)/10/$S$3)</f>
        <v>0.4301546464617907</v>
      </c>
      <c r="N10" s="42">
        <v>2010</v>
      </c>
      <c r="O10" s="8">
        <v>42451</v>
      </c>
      <c r="P10" s="51">
        <v>1.0578</v>
      </c>
      <c r="Q10" s="51"/>
      <c r="R10" s="52">
        <f t="shared" si="1"/>
        <v>-29448.387096773284</v>
      </c>
      <c r="S10" s="53"/>
      <c r="T10" s="54">
        <f aca="true" t="shared" si="4" ref="T10:T73">IF(O10="","",IF(R10&lt;0,J10*(-1),IF(G10="買",(P10-H10)*10000,(H10-P10)*10000)))</f>
        <v>-56</v>
      </c>
      <c r="U10" s="54"/>
      <c r="V10" s="38">
        <f aca="true" t="shared" si="5" ref="V10:V73">R10/K10</f>
        <v>-0.9999999999999692</v>
      </c>
    </row>
    <row r="11" spans="2:22" ht="13.5">
      <c r="B11" s="42">
        <v>3</v>
      </c>
      <c r="C11" s="50">
        <f t="shared" si="2"/>
        <v>952164.516129033</v>
      </c>
      <c r="D11" s="50"/>
      <c r="E11" s="42">
        <v>2010</v>
      </c>
      <c r="F11" s="8">
        <v>42470</v>
      </c>
      <c r="G11" s="42" t="s">
        <v>2</v>
      </c>
      <c r="H11" s="51">
        <v>1.0683</v>
      </c>
      <c r="I11" s="51"/>
      <c r="J11" s="42">
        <v>77</v>
      </c>
      <c r="K11" s="50">
        <f t="shared" si="0"/>
        <v>28564.93548387099</v>
      </c>
      <c r="L11" s="50"/>
      <c r="M11" s="6">
        <f t="shared" si="3"/>
        <v>0.3034545505948635</v>
      </c>
      <c r="N11" s="42">
        <v>2010</v>
      </c>
      <c r="O11" s="8">
        <v>42475</v>
      </c>
      <c r="P11" s="51">
        <v>1.0559</v>
      </c>
      <c r="Q11" s="51"/>
      <c r="R11" s="52">
        <f t="shared" si="1"/>
        <v>46000.67532467523</v>
      </c>
      <c r="S11" s="53"/>
      <c r="T11" s="54">
        <f t="shared" si="4"/>
        <v>123.99999999999966</v>
      </c>
      <c r="U11" s="54"/>
      <c r="V11" s="38">
        <f t="shared" si="5"/>
        <v>1.6103896103896056</v>
      </c>
    </row>
    <row r="12" spans="2:22" ht="13.5">
      <c r="B12" s="42">
        <v>4</v>
      </c>
      <c r="C12" s="50">
        <f t="shared" si="2"/>
        <v>998165.1914537083</v>
      </c>
      <c r="D12" s="50"/>
      <c r="E12" s="42">
        <v>2010</v>
      </c>
      <c r="F12" s="8">
        <v>42488</v>
      </c>
      <c r="G12" s="42" t="s">
        <v>3</v>
      </c>
      <c r="H12" s="51">
        <v>1.0866</v>
      </c>
      <c r="I12" s="51"/>
      <c r="J12" s="42">
        <v>52</v>
      </c>
      <c r="K12" s="50">
        <f t="shared" si="0"/>
        <v>29944.955743611248</v>
      </c>
      <c r="L12" s="50"/>
      <c r="M12" s="6">
        <f t="shared" si="3"/>
        <v>0.4710548331541804</v>
      </c>
      <c r="N12" s="42">
        <v>2010</v>
      </c>
      <c r="O12" s="8">
        <v>42489</v>
      </c>
      <c r="P12" s="51">
        <v>1.0814</v>
      </c>
      <c r="Q12" s="51"/>
      <c r="R12" s="52">
        <f t="shared" si="1"/>
        <v>-29944.955743611787</v>
      </c>
      <c r="S12" s="53"/>
      <c r="T12" s="54">
        <f t="shared" si="4"/>
        <v>-52</v>
      </c>
      <c r="U12" s="54"/>
      <c r="V12" s="38">
        <f t="shared" si="5"/>
        <v>-1.000000000000018</v>
      </c>
    </row>
    <row r="13" spans="2:22" ht="13.5">
      <c r="B13" s="42">
        <v>5</v>
      </c>
      <c r="C13" s="50">
        <f t="shared" si="2"/>
        <v>968220.2357100965</v>
      </c>
      <c r="D13" s="50"/>
      <c r="E13" s="42">
        <v>2010</v>
      </c>
      <c r="F13" s="8">
        <v>42518</v>
      </c>
      <c r="G13" s="42" t="s">
        <v>2</v>
      </c>
      <c r="H13" s="51">
        <v>1.1545</v>
      </c>
      <c r="I13" s="51"/>
      <c r="J13" s="42">
        <v>26</v>
      </c>
      <c r="K13" s="50">
        <f t="shared" si="0"/>
        <v>29046.607071302897</v>
      </c>
      <c r="L13" s="50"/>
      <c r="M13" s="6">
        <f t="shared" si="3"/>
        <v>0.9138463763191095</v>
      </c>
      <c r="N13" s="42">
        <v>2010</v>
      </c>
      <c r="O13" s="8">
        <v>42518</v>
      </c>
      <c r="P13" s="51">
        <v>1.1571</v>
      </c>
      <c r="Q13" s="51"/>
      <c r="R13" s="52">
        <f t="shared" si="1"/>
        <v>-29046.607071302176</v>
      </c>
      <c r="S13" s="53"/>
      <c r="T13" s="54">
        <f t="shared" si="4"/>
        <v>-26</v>
      </c>
      <c r="U13" s="54"/>
      <c r="V13" s="38">
        <f t="shared" si="5"/>
        <v>-0.9999999999999752</v>
      </c>
    </row>
    <row r="14" spans="2:22" ht="13.5">
      <c r="B14" s="42">
        <v>6</v>
      </c>
      <c r="C14" s="50">
        <f t="shared" si="2"/>
        <v>939173.6286387944</v>
      </c>
      <c r="D14" s="50"/>
      <c r="E14" s="42">
        <v>2010</v>
      </c>
      <c r="F14" s="8">
        <v>42536</v>
      </c>
      <c r="G14" s="42" t="s">
        <v>2</v>
      </c>
      <c r="H14" s="51">
        <v>1.1402</v>
      </c>
      <c r="I14" s="51"/>
      <c r="J14" s="42">
        <v>76</v>
      </c>
      <c r="K14" s="50">
        <f t="shared" si="0"/>
        <v>28175.20885916383</v>
      </c>
      <c r="L14" s="50"/>
      <c r="M14" s="6">
        <f t="shared" si="3"/>
        <v>0.3032527054048416</v>
      </c>
      <c r="N14" s="42">
        <v>2010</v>
      </c>
      <c r="O14" s="8">
        <v>42553</v>
      </c>
      <c r="P14" s="51">
        <v>1.0677</v>
      </c>
      <c r="Q14" s="51"/>
      <c r="R14" s="52">
        <f t="shared" si="1"/>
        <v>268776.6634591287</v>
      </c>
      <c r="S14" s="53"/>
      <c r="T14" s="54">
        <f t="shared" si="4"/>
        <v>725.0000000000001</v>
      </c>
      <c r="U14" s="54"/>
      <c r="V14" s="38">
        <f t="shared" si="5"/>
        <v>9.539473684210527</v>
      </c>
    </row>
    <row r="15" spans="2:23" ht="13.5">
      <c r="B15" s="42">
        <v>7</v>
      </c>
      <c r="C15" s="50">
        <f t="shared" si="2"/>
        <v>1207950.292097923</v>
      </c>
      <c r="D15" s="50"/>
      <c r="E15" s="42">
        <v>2010</v>
      </c>
      <c r="F15" s="8">
        <v>42561</v>
      </c>
      <c r="G15" s="42" t="s">
        <v>3</v>
      </c>
      <c r="H15" s="51">
        <v>1.0577</v>
      </c>
      <c r="I15" s="51"/>
      <c r="J15" s="42">
        <v>35</v>
      </c>
      <c r="K15" s="50">
        <f t="shared" si="0"/>
        <v>36238.508762937694</v>
      </c>
      <c r="L15" s="50"/>
      <c r="M15" s="6">
        <f t="shared" si="3"/>
        <v>0.8469414843806647</v>
      </c>
      <c r="N15" s="42">
        <v>2010</v>
      </c>
      <c r="O15" s="8">
        <v>42564</v>
      </c>
      <c r="P15" s="51">
        <v>1.0542</v>
      </c>
      <c r="Q15" s="51"/>
      <c r="R15" s="52">
        <f t="shared" si="1"/>
        <v>-36238.5087629383</v>
      </c>
      <c r="S15" s="53"/>
      <c r="T15" s="54">
        <f t="shared" si="4"/>
        <v>-35</v>
      </c>
      <c r="U15" s="54"/>
      <c r="V15" s="38">
        <f t="shared" si="5"/>
        <v>-1.0000000000000167</v>
      </c>
      <c r="W15">
        <v>0</v>
      </c>
    </row>
    <row r="16" spans="2:22" ht="13.5">
      <c r="B16" s="42">
        <v>8</v>
      </c>
      <c r="C16" s="50">
        <f t="shared" si="2"/>
        <v>1171711.783334985</v>
      </c>
      <c r="D16" s="50"/>
      <c r="E16" s="42">
        <v>2010</v>
      </c>
      <c r="F16" s="8">
        <v>42584</v>
      </c>
      <c r="G16" s="42" t="s">
        <v>2</v>
      </c>
      <c r="H16" s="51">
        <v>1.04</v>
      </c>
      <c r="I16" s="51"/>
      <c r="J16" s="42">
        <v>36</v>
      </c>
      <c r="K16" s="50">
        <f t="shared" si="0"/>
        <v>35151.35350004955</v>
      </c>
      <c r="L16" s="50"/>
      <c r="M16" s="6">
        <f t="shared" si="3"/>
        <v>0.7987128720756543</v>
      </c>
      <c r="N16" s="42">
        <v>2010</v>
      </c>
      <c r="O16" s="8">
        <v>42584</v>
      </c>
      <c r="P16" s="51">
        <v>1.0436</v>
      </c>
      <c r="Q16" s="51"/>
      <c r="R16" s="52">
        <f t="shared" si="1"/>
        <v>-35151.35350005001</v>
      </c>
      <c r="S16" s="53"/>
      <c r="T16" s="54">
        <f t="shared" si="4"/>
        <v>-36</v>
      </c>
      <c r="U16" s="54"/>
      <c r="V16" s="38">
        <f t="shared" si="5"/>
        <v>-1.0000000000000133</v>
      </c>
    </row>
    <row r="17" spans="2:23" ht="13.5">
      <c r="B17" s="42">
        <v>9</v>
      </c>
      <c r="C17" s="50">
        <f t="shared" si="2"/>
        <v>1136560.4298349349</v>
      </c>
      <c r="D17" s="50"/>
      <c r="E17" s="42">
        <v>2010</v>
      </c>
      <c r="F17" s="8">
        <v>42586</v>
      </c>
      <c r="G17" s="42" t="s">
        <v>3</v>
      </c>
      <c r="H17" s="51">
        <v>1.0425</v>
      </c>
      <c r="I17" s="51"/>
      <c r="J17" s="42">
        <v>47</v>
      </c>
      <c r="K17" s="50">
        <f t="shared" si="0"/>
        <v>34096.812895048046</v>
      </c>
      <c r="L17" s="50"/>
      <c r="M17" s="6">
        <f t="shared" si="3"/>
        <v>0.5934266700613158</v>
      </c>
      <c r="N17" s="42">
        <v>2010</v>
      </c>
      <c r="O17" s="8">
        <v>42588</v>
      </c>
      <c r="P17" s="51">
        <v>1.0412</v>
      </c>
      <c r="Q17" s="51"/>
      <c r="R17" s="52">
        <f t="shared" si="1"/>
        <v>-9431.033353950033</v>
      </c>
      <c r="S17" s="53"/>
      <c r="T17" s="54">
        <f t="shared" si="4"/>
        <v>-47</v>
      </c>
      <c r="U17" s="54"/>
      <c r="V17" s="38">
        <f t="shared" si="5"/>
        <v>-0.2765957446808679</v>
      </c>
      <c r="W17">
        <v>0</v>
      </c>
    </row>
    <row r="18" spans="2:22" ht="13.5">
      <c r="B18" s="42">
        <v>10</v>
      </c>
      <c r="C18" s="50">
        <f t="shared" si="2"/>
        <v>1127129.3964809848</v>
      </c>
      <c r="D18" s="50"/>
      <c r="E18" s="42">
        <v>2010</v>
      </c>
      <c r="F18" s="8">
        <v>42595</v>
      </c>
      <c r="G18" s="42" t="s">
        <v>2</v>
      </c>
      <c r="H18" s="51">
        <v>1.0503</v>
      </c>
      <c r="I18" s="51"/>
      <c r="J18" s="42">
        <v>41</v>
      </c>
      <c r="K18" s="50">
        <f t="shared" si="0"/>
        <v>33813.88189442954</v>
      </c>
      <c r="L18" s="50"/>
      <c r="M18" s="6">
        <f t="shared" si="3"/>
        <v>0.6746248071111685</v>
      </c>
      <c r="N18" s="42">
        <v>2010</v>
      </c>
      <c r="O18" s="8">
        <v>42600</v>
      </c>
      <c r="P18" s="51">
        <v>1.0446</v>
      </c>
      <c r="Q18" s="51"/>
      <c r="R18" s="52">
        <f t="shared" si="1"/>
        <v>47009.54312152431</v>
      </c>
      <c r="S18" s="53"/>
      <c r="T18" s="54">
        <f t="shared" si="4"/>
        <v>57.000000000000384</v>
      </c>
      <c r="U18" s="54"/>
      <c r="V18" s="38">
        <f t="shared" si="5"/>
        <v>1.3902439024390336</v>
      </c>
    </row>
    <row r="19" spans="2:23" ht="13.5">
      <c r="B19" s="42">
        <v>11</v>
      </c>
      <c r="C19" s="50">
        <f t="shared" si="2"/>
        <v>1174138.9396025091</v>
      </c>
      <c r="D19" s="50"/>
      <c r="E19" s="42">
        <v>2010</v>
      </c>
      <c r="F19" s="8">
        <v>42619</v>
      </c>
      <c r="G19" s="42" t="s">
        <v>2</v>
      </c>
      <c r="H19" s="51">
        <v>1.0142</v>
      </c>
      <c r="I19" s="51"/>
      <c r="J19" s="42">
        <v>29</v>
      </c>
      <c r="K19" s="50">
        <f t="shared" si="0"/>
        <v>35224.16818807527</v>
      </c>
      <c r="L19" s="50"/>
      <c r="M19" s="6">
        <f t="shared" si="3"/>
        <v>0.9935595004040694</v>
      </c>
      <c r="N19" s="42">
        <v>2010</v>
      </c>
      <c r="O19" s="8">
        <v>42621</v>
      </c>
      <c r="P19" s="51">
        <v>1.0121</v>
      </c>
      <c r="Q19" s="51"/>
      <c r="R19" s="52">
        <f t="shared" si="1"/>
        <v>25507.15627412336</v>
      </c>
      <c r="S19" s="53"/>
      <c r="T19" s="54">
        <f t="shared" si="4"/>
        <v>20.999999999999908</v>
      </c>
      <c r="U19" s="54"/>
      <c r="V19" s="38">
        <f t="shared" si="5"/>
        <v>0.7241379310344795</v>
      </c>
      <c r="W19">
        <v>0</v>
      </c>
    </row>
    <row r="20" spans="2:22" ht="13.5">
      <c r="B20" s="42">
        <v>12</v>
      </c>
      <c r="C20" s="50">
        <f t="shared" si="2"/>
        <v>1199646.0958766325</v>
      </c>
      <c r="D20" s="50"/>
      <c r="E20" s="42">
        <v>2010</v>
      </c>
      <c r="F20" s="8">
        <v>42641</v>
      </c>
      <c r="G20" s="42" t="s">
        <v>2</v>
      </c>
      <c r="H20" s="51">
        <v>0.9876</v>
      </c>
      <c r="I20" s="51"/>
      <c r="J20" s="42">
        <v>55</v>
      </c>
      <c r="K20" s="50">
        <f t="shared" si="0"/>
        <v>35989.38287629897</v>
      </c>
      <c r="L20" s="50"/>
      <c r="M20" s="6">
        <f t="shared" si="3"/>
        <v>0.5352575999449559</v>
      </c>
      <c r="N20" s="42">
        <v>2010</v>
      </c>
      <c r="O20" s="8">
        <v>42643</v>
      </c>
      <c r="P20" s="51">
        <v>0.9813</v>
      </c>
      <c r="Q20" s="51"/>
      <c r="R20" s="52">
        <f t="shared" si="1"/>
        <v>41224.20220376119</v>
      </c>
      <c r="S20" s="53"/>
      <c r="T20" s="54">
        <f t="shared" si="4"/>
        <v>63.00000000000083</v>
      </c>
      <c r="U20" s="54"/>
      <c r="V20" s="38">
        <f t="shared" si="5"/>
        <v>1.1454545454545606</v>
      </c>
    </row>
    <row r="21" spans="2:22" ht="13.5">
      <c r="B21" s="42">
        <v>13</v>
      </c>
      <c r="C21" s="50">
        <f t="shared" si="2"/>
        <v>1240870.2980803936</v>
      </c>
      <c r="D21" s="50"/>
      <c r="E21" s="42">
        <v>2010</v>
      </c>
      <c r="F21" s="8">
        <v>42649</v>
      </c>
      <c r="G21" s="42" t="s">
        <v>2</v>
      </c>
      <c r="H21" s="51">
        <v>0.9648</v>
      </c>
      <c r="I21" s="51"/>
      <c r="J21" s="42">
        <v>35</v>
      </c>
      <c r="K21" s="50">
        <f t="shared" si="0"/>
        <v>37226.1089424118</v>
      </c>
      <c r="L21" s="50"/>
      <c r="M21" s="6">
        <f t="shared" si="3"/>
        <v>0.8700229960248157</v>
      </c>
      <c r="N21" s="42">
        <v>2010</v>
      </c>
      <c r="O21" s="8">
        <v>42650</v>
      </c>
      <c r="P21" s="51">
        <v>0.9627</v>
      </c>
      <c r="Q21" s="51"/>
      <c r="R21" s="52">
        <f t="shared" si="1"/>
        <v>22335.665365446985</v>
      </c>
      <c r="S21" s="53"/>
      <c r="T21" s="54">
        <f t="shared" si="4"/>
        <v>20.999999999999908</v>
      </c>
      <c r="U21" s="54"/>
      <c r="V21" s="38">
        <f t="shared" si="5"/>
        <v>0.5999999999999974</v>
      </c>
    </row>
    <row r="22" spans="2:22" ht="13.5">
      <c r="B22" s="42">
        <v>14</v>
      </c>
      <c r="C22" s="50">
        <f t="shared" si="2"/>
        <v>1263205.9634458406</v>
      </c>
      <c r="D22" s="50"/>
      <c r="E22" s="42">
        <v>2010</v>
      </c>
      <c r="F22" s="8">
        <v>42656</v>
      </c>
      <c r="G22" s="42" t="s">
        <v>2</v>
      </c>
      <c r="H22" s="51">
        <v>0.9579</v>
      </c>
      <c r="I22" s="51"/>
      <c r="J22" s="42">
        <v>28</v>
      </c>
      <c r="K22" s="50">
        <f t="shared" si="0"/>
        <v>37896.17890337522</v>
      </c>
      <c r="L22" s="50"/>
      <c r="M22" s="6">
        <f t="shared" si="3"/>
        <v>1.1071042624415781</v>
      </c>
      <c r="N22" s="42">
        <v>2010</v>
      </c>
      <c r="O22" s="8">
        <v>42661</v>
      </c>
      <c r="P22" s="51">
        <v>0.9607</v>
      </c>
      <c r="Q22" s="51"/>
      <c r="R22" s="52">
        <f t="shared" si="1"/>
        <v>-37896.178903375556</v>
      </c>
      <c r="S22" s="53"/>
      <c r="T22" s="54">
        <f t="shared" si="4"/>
        <v>-28</v>
      </c>
      <c r="U22" s="54"/>
      <c r="V22" s="38">
        <f t="shared" si="5"/>
        <v>-1.0000000000000089</v>
      </c>
    </row>
    <row r="23" spans="2:22" ht="13.5">
      <c r="B23" s="42">
        <v>15</v>
      </c>
      <c r="C23" s="50">
        <f t="shared" si="2"/>
        <v>1225309.7845424651</v>
      </c>
      <c r="D23" s="50"/>
      <c r="E23" s="42">
        <v>2010</v>
      </c>
      <c r="F23" s="8">
        <v>42675</v>
      </c>
      <c r="G23" s="42" t="s">
        <v>2</v>
      </c>
      <c r="H23" s="51">
        <v>0.9817</v>
      </c>
      <c r="I23" s="51"/>
      <c r="J23" s="42">
        <v>60</v>
      </c>
      <c r="K23" s="50">
        <f t="shared" si="0"/>
        <v>36759.29353627395</v>
      </c>
      <c r="L23" s="50"/>
      <c r="M23" s="6">
        <f t="shared" si="3"/>
        <v>0.5011491961318875</v>
      </c>
      <c r="N23" s="42">
        <v>2010</v>
      </c>
      <c r="O23" s="8">
        <v>42675</v>
      </c>
      <c r="P23" s="51">
        <v>0.9877</v>
      </c>
      <c r="Q23" s="51"/>
      <c r="R23" s="52">
        <f t="shared" si="1"/>
        <v>-36759.29353627397</v>
      </c>
      <c r="S23" s="53"/>
      <c r="T23" s="54">
        <f t="shared" si="4"/>
        <v>-60</v>
      </c>
      <c r="U23" s="54"/>
      <c r="V23" s="38">
        <f t="shared" si="5"/>
        <v>-1.0000000000000007</v>
      </c>
    </row>
    <row r="24" spans="2:22" ht="13.5">
      <c r="B24" s="42">
        <v>16</v>
      </c>
      <c r="C24" s="50">
        <f t="shared" si="2"/>
        <v>1188550.4910061911</v>
      </c>
      <c r="D24" s="50"/>
      <c r="E24" s="42">
        <v>2010</v>
      </c>
      <c r="F24" s="8">
        <v>42677</v>
      </c>
      <c r="G24" s="42" t="s">
        <v>2</v>
      </c>
      <c r="H24" s="51">
        <v>0.9788</v>
      </c>
      <c r="I24" s="51"/>
      <c r="J24" s="42">
        <v>34</v>
      </c>
      <c r="K24" s="50">
        <f t="shared" si="0"/>
        <v>35656.51473018573</v>
      </c>
      <c r="L24" s="50"/>
      <c r="M24" s="6">
        <f t="shared" si="3"/>
        <v>0.8578495063198779</v>
      </c>
      <c r="N24" s="42">
        <v>2010</v>
      </c>
      <c r="O24" s="8">
        <v>42682</v>
      </c>
      <c r="P24" s="51">
        <v>0.9639</v>
      </c>
      <c r="Q24" s="51"/>
      <c r="R24" s="52">
        <f t="shared" si="1"/>
        <v>156259.4321999318</v>
      </c>
      <c r="S24" s="53"/>
      <c r="T24" s="54">
        <f t="shared" si="4"/>
        <v>149.00000000000026</v>
      </c>
      <c r="U24" s="54"/>
      <c r="V24" s="38">
        <f t="shared" si="5"/>
        <v>4.382352941176476</v>
      </c>
    </row>
    <row r="25" spans="2:22" ht="13.5">
      <c r="B25" s="42">
        <v>17</v>
      </c>
      <c r="C25" s="50">
        <f t="shared" si="2"/>
        <v>1344809.9232061228</v>
      </c>
      <c r="D25" s="50"/>
      <c r="E25" s="42">
        <v>2010</v>
      </c>
      <c r="F25" s="8">
        <v>42683</v>
      </c>
      <c r="G25" s="42" t="s">
        <v>2</v>
      </c>
      <c r="H25" s="51">
        <v>0.9589</v>
      </c>
      <c r="I25" s="51"/>
      <c r="J25" s="42">
        <v>46</v>
      </c>
      <c r="K25" s="50">
        <f t="shared" si="0"/>
        <v>40344.29769618368</v>
      </c>
      <c r="L25" s="50"/>
      <c r="M25" s="6">
        <f t="shared" si="3"/>
        <v>0.7174232719157764</v>
      </c>
      <c r="N25" s="42">
        <v>2010</v>
      </c>
      <c r="O25" s="8">
        <v>42683</v>
      </c>
      <c r="P25" s="51">
        <v>0.9635</v>
      </c>
      <c r="Q25" s="51"/>
      <c r="R25" s="52">
        <f t="shared" si="1"/>
        <v>-40344.29769618411</v>
      </c>
      <c r="S25" s="53"/>
      <c r="T25" s="54">
        <f t="shared" si="4"/>
        <v>-46</v>
      </c>
      <c r="U25" s="54"/>
      <c r="V25" s="38">
        <f t="shared" si="5"/>
        <v>-1.0000000000000107</v>
      </c>
    </row>
    <row r="26" spans="2:22" ht="13.5">
      <c r="B26" s="42">
        <v>18</v>
      </c>
      <c r="C26" s="50">
        <f t="shared" si="2"/>
        <v>1304465.6255099387</v>
      </c>
      <c r="D26" s="50"/>
      <c r="E26" s="42">
        <v>2010</v>
      </c>
      <c r="F26" s="8">
        <v>42685</v>
      </c>
      <c r="G26" s="42" t="s">
        <v>3</v>
      </c>
      <c r="H26" s="51">
        <v>0.9702</v>
      </c>
      <c r="I26" s="51"/>
      <c r="J26" s="42">
        <v>20</v>
      </c>
      <c r="K26" s="50">
        <f t="shared" si="0"/>
        <v>39133.96876529816</v>
      </c>
      <c r="L26" s="50"/>
      <c r="M26" s="6">
        <f t="shared" si="3"/>
        <v>1.6005713196440965</v>
      </c>
      <c r="N26" s="42">
        <v>2010</v>
      </c>
      <c r="O26" s="8">
        <v>42685</v>
      </c>
      <c r="P26" s="51">
        <v>0.9682</v>
      </c>
      <c r="Q26" s="51"/>
      <c r="R26" s="52">
        <f t="shared" si="1"/>
        <v>-39133.968765298196</v>
      </c>
      <c r="S26" s="53"/>
      <c r="T26" s="54">
        <f t="shared" si="4"/>
        <v>-20</v>
      </c>
      <c r="U26" s="54"/>
      <c r="V26" s="38">
        <f t="shared" si="5"/>
        <v>-1.0000000000000009</v>
      </c>
    </row>
    <row r="27" spans="2:23" ht="13.5">
      <c r="B27" s="42">
        <v>19</v>
      </c>
      <c r="C27" s="50">
        <f t="shared" si="2"/>
        <v>1265331.6567446406</v>
      </c>
      <c r="D27" s="50"/>
      <c r="E27" s="42">
        <v>2010</v>
      </c>
      <c r="F27" s="8">
        <v>42690</v>
      </c>
      <c r="G27" s="42" t="s">
        <v>3</v>
      </c>
      <c r="H27" s="51">
        <v>0.9861</v>
      </c>
      <c r="I27" s="51"/>
      <c r="J27" s="42">
        <v>33</v>
      </c>
      <c r="K27" s="50">
        <f t="shared" si="0"/>
        <v>37959.94970233922</v>
      </c>
      <c r="L27" s="50"/>
      <c r="M27" s="6">
        <f t="shared" si="3"/>
        <v>0.9409419273059234</v>
      </c>
      <c r="N27" s="42">
        <v>2010</v>
      </c>
      <c r="O27" s="8">
        <v>42697</v>
      </c>
      <c r="P27" s="51">
        <v>0.9855</v>
      </c>
      <c r="Q27" s="51"/>
      <c r="R27" s="52">
        <f t="shared" si="1"/>
        <v>-6901.809036788188</v>
      </c>
      <c r="S27" s="53"/>
      <c r="T27" s="54">
        <f t="shared" si="4"/>
        <v>-33</v>
      </c>
      <c r="U27" s="54"/>
      <c r="V27" s="38">
        <f t="shared" si="5"/>
        <v>-0.18181818181816178</v>
      </c>
      <c r="W27">
        <v>0</v>
      </c>
    </row>
    <row r="28" spans="2:22" ht="13.5">
      <c r="B28" s="42">
        <v>20</v>
      </c>
      <c r="C28" s="50">
        <f t="shared" si="2"/>
        <v>1258429.8477078523</v>
      </c>
      <c r="D28" s="50"/>
      <c r="E28" s="42">
        <v>2010</v>
      </c>
      <c r="F28" s="8">
        <v>42704</v>
      </c>
      <c r="G28" s="42" t="s">
        <v>2</v>
      </c>
      <c r="H28" s="51">
        <v>0.9988</v>
      </c>
      <c r="I28" s="51"/>
      <c r="J28" s="42">
        <v>26</v>
      </c>
      <c r="K28" s="50">
        <f t="shared" si="0"/>
        <v>37752.89543123556</v>
      </c>
      <c r="L28" s="50"/>
      <c r="M28" s="6">
        <f t="shared" si="3"/>
        <v>1.1877582328530933</v>
      </c>
      <c r="N28" s="42">
        <v>2010</v>
      </c>
      <c r="O28" s="8">
        <v>42704</v>
      </c>
      <c r="P28" s="51">
        <v>1.0014</v>
      </c>
      <c r="Q28" s="51"/>
      <c r="R28" s="52">
        <f t="shared" si="1"/>
        <v>-37752.89543123625</v>
      </c>
      <c r="S28" s="53"/>
      <c r="T28" s="54">
        <f t="shared" si="4"/>
        <v>-26</v>
      </c>
      <c r="U28" s="54"/>
      <c r="V28" s="38">
        <f t="shared" si="5"/>
        <v>-1.0000000000000182</v>
      </c>
    </row>
    <row r="29" spans="2:22" ht="13.5">
      <c r="B29" s="42">
        <v>21</v>
      </c>
      <c r="C29" s="50">
        <f t="shared" si="2"/>
        <v>1220676.952276616</v>
      </c>
      <c r="D29" s="50"/>
      <c r="E29" s="42">
        <v>2010</v>
      </c>
      <c r="F29" s="8">
        <v>42705</v>
      </c>
      <c r="G29" s="42" t="s">
        <v>3</v>
      </c>
      <c r="H29" s="51">
        <v>1.0048</v>
      </c>
      <c r="I29" s="51"/>
      <c r="J29" s="42">
        <v>61</v>
      </c>
      <c r="K29" s="50">
        <f t="shared" si="0"/>
        <v>36620.308568298475</v>
      </c>
      <c r="L29" s="50"/>
      <c r="M29" s="6">
        <f t="shared" si="3"/>
        <v>0.4910698792222129</v>
      </c>
      <c r="N29" s="42">
        <v>2010</v>
      </c>
      <c r="O29" s="8">
        <v>42706</v>
      </c>
      <c r="P29" s="51">
        <v>0.9987</v>
      </c>
      <c r="Q29" s="51"/>
      <c r="R29" s="52">
        <f t="shared" si="1"/>
        <v>-36620.308568297776</v>
      </c>
      <c r="S29" s="53"/>
      <c r="T29" s="54">
        <f t="shared" si="4"/>
        <v>-61</v>
      </c>
      <c r="U29" s="54"/>
      <c r="V29" s="38">
        <f t="shared" si="5"/>
        <v>-0.9999999999999809</v>
      </c>
    </row>
    <row r="30" spans="2:22" ht="13.5">
      <c r="B30" s="42">
        <v>22</v>
      </c>
      <c r="C30" s="50">
        <f t="shared" si="2"/>
        <v>1184056.643708318</v>
      </c>
      <c r="D30" s="50"/>
      <c r="E30" s="42">
        <v>2010</v>
      </c>
      <c r="F30" s="8">
        <v>42713</v>
      </c>
      <c r="G30" s="42" t="s">
        <v>2</v>
      </c>
      <c r="H30" s="51">
        <v>0.9827</v>
      </c>
      <c r="I30" s="51"/>
      <c r="J30" s="42">
        <v>17</v>
      </c>
      <c r="K30" s="50">
        <f t="shared" si="0"/>
        <v>35521.69931124954</v>
      </c>
      <c r="L30" s="50"/>
      <c r="M30" s="6">
        <f t="shared" si="3"/>
        <v>1.7092120443281384</v>
      </c>
      <c r="N30" s="42">
        <v>2010</v>
      </c>
      <c r="O30" s="8">
        <v>42717</v>
      </c>
      <c r="P30" s="51">
        <v>0.9844</v>
      </c>
      <c r="Q30" s="51"/>
      <c r="R30" s="52">
        <f t="shared" si="1"/>
        <v>-35521.69931125027</v>
      </c>
      <c r="S30" s="53"/>
      <c r="T30" s="54">
        <f t="shared" si="4"/>
        <v>-17</v>
      </c>
      <c r="U30" s="54"/>
      <c r="V30" s="38">
        <f t="shared" si="5"/>
        <v>-1.0000000000000204</v>
      </c>
    </row>
    <row r="31" spans="2:22" ht="13.5">
      <c r="B31" s="42">
        <v>23</v>
      </c>
      <c r="C31" s="50">
        <f t="shared" si="2"/>
        <v>1148534.9443970677</v>
      </c>
      <c r="D31" s="50"/>
      <c r="E31" s="42">
        <v>2011</v>
      </c>
      <c r="F31" s="8">
        <v>42376</v>
      </c>
      <c r="G31" s="42" t="s">
        <v>3</v>
      </c>
      <c r="H31" s="51">
        <v>0.967</v>
      </c>
      <c r="I31" s="51"/>
      <c r="J31" s="42">
        <v>42</v>
      </c>
      <c r="K31" s="50">
        <f t="shared" si="0"/>
        <v>34456.048331912025</v>
      </c>
      <c r="L31" s="50"/>
      <c r="M31" s="6">
        <f t="shared" si="3"/>
        <v>0.6710692050231186</v>
      </c>
      <c r="N31" s="42">
        <v>2011</v>
      </c>
      <c r="O31" s="8">
        <v>42380</v>
      </c>
      <c r="P31" s="51">
        <v>0.9732</v>
      </c>
      <c r="Q31" s="51"/>
      <c r="R31" s="52">
        <f t="shared" si="1"/>
        <v>50863.69039472714</v>
      </c>
      <c r="S31" s="53"/>
      <c r="T31" s="54">
        <f t="shared" si="4"/>
        <v>61.99999999999983</v>
      </c>
      <c r="U31" s="54"/>
      <c r="V31" s="38">
        <f t="shared" si="5"/>
        <v>1.4761904761904723</v>
      </c>
    </row>
    <row r="32" spans="2:22" ht="13.5">
      <c r="B32" s="42">
        <v>24</v>
      </c>
      <c r="C32" s="50">
        <f t="shared" si="2"/>
        <v>1199398.6347917947</v>
      </c>
      <c r="D32" s="50"/>
      <c r="E32" s="42">
        <v>2011</v>
      </c>
      <c r="F32" s="8">
        <v>42388</v>
      </c>
      <c r="G32" s="42" t="s">
        <v>2</v>
      </c>
      <c r="H32" s="51">
        <v>0.958</v>
      </c>
      <c r="I32" s="51"/>
      <c r="J32" s="42">
        <v>51</v>
      </c>
      <c r="K32" s="50">
        <f t="shared" si="0"/>
        <v>35981.95904375384</v>
      </c>
      <c r="L32" s="50"/>
      <c r="M32" s="6">
        <f t="shared" si="3"/>
        <v>0.577119516319882</v>
      </c>
      <c r="N32" s="42">
        <v>2011</v>
      </c>
      <c r="O32" s="8">
        <v>42389</v>
      </c>
      <c r="P32" s="51">
        <v>0.9631</v>
      </c>
      <c r="Q32" s="51"/>
      <c r="R32" s="52">
        <f t="shared" si="1"/>
        <v>-35981.9590437538</v>
      </c>
      <c r="S32" s="53"/>
      <c r="T32" s="54">
        <f t="shared" si="4"/>
        <v>-51</v>
      </c>
      <c r="U32" s="54"/>
      <c r="V32" s="38">
        <f t="shared" si="5"/>
        <v>-0.9999999999999988</v>
      </c>
    </row>
    <row r="33" spans="2:22" ht="13.5">
      <c r="B33" s="42">
        <v>25</v>
      </c>
      <c r="C33" s="50">
        <f t="shared" si="2"/>
        <v>1163416.675748041</v>
      </c>
      <c r="D33" s="50"/>
      <c r="E33" s="42">
        <v>2011</v>
      </c>
      <c r="F33" s="8">
        <v>42396</v>
      </c>
      <c r="G33" s="42" t="s">
        <v>2</v>
      </c>
      <c r="H33" s="51">
        <v>0.9426</v>
      </c>
      <c r="I33" s="51"/>
      <c r="J33" s="42">
        <v>11</v>
      </c>
      <c r="K33" s="50">
        <f t="shared" si="0"/>
        <v>34902.500272441226</v>
      </c>
      <c r="L33" s="50"/>
      <c r="M33" s="6">
        <f t="shared" si="3"/>
        <v>2.595463861122233</v>
      </c>
      <c r="N33" s="42">
        <v>2011</v>
      </c>
      <c r="O33" s="8">
        <v>42396</v>
      </c>
      <c r="P33" s="51">
        <v>0.9437</v>
      </c>
      <c r="Q33" s="51"/>
      <c r="R33" s="52">
        <f t="shared" si="1"/>
        <v>-34902.50027244091</v>
      </c>
      <c r="S33" s="53"/>
      <c r="T33" s="54">
        <f t="shared" si="4"/>
        <v>-11</v>
      </c>
      <c r="U33" s="54"/>
      <c r="V33" s="38">
        <f t="shared" si="5"/>
        <v>-0.999999999999991</v>
      </c>
    </row>
    <row r="34" spans="2:22" ht="13.5">
      <c r="B34" s="42">
        <v>26</v>
      </c>
      <c r="C34" s="50">
        <f t="shared" si="2"/>
        <v>1128514.1754756</v>
      </c>
      <c r="D34" s="50"/>
      <c r="E34" s="42">
        <v>2011</v>
      </c>
      <c r="F34" s="8">
        <v>42407</v>
      </c>
      <c r="G34" s="42" t="s">
        <v>3</v>
      </c>
      <c r="H34" s="51">
        <v>0.956</v>
      </c>
      <c r="I34" s="51"/>
      <c r="J34" s="42">
        <v>18</v>
      </c>
      <c r="K34" s="50">
        <f t="shared" si="0"/>
        <v>33855.425264268</v>
      </c>
      <c r="L34" s="50"/>
      <c r="M34" s="6">
        <f t="shared" si="3"/>
        <v>1.5385332998985684</v>
      </c>
      <c r="N34" s="42">
        <v>2011</v>
      </c>
      <c r="O34" s="8">
        <v>42408</v>
      </c>
      <c r="P34" s="51">
        <v>0.9542</v>
      </c>
      <c r="Q34" s="51"/>
      <c r="R34" s="52">
        <f t="shared" si="1"/>
        <v>-33855.425264266356</v>
      </c>
      <c r="S34" s="53"/>
      <c r="T34" s="54">
        <f t="shared" si="4"/>
        <v>-18</v>
      </c>
      <c r="U34" s="54"/>
      <c r="V34" s="38">
        <f t="shared" si="5"/>
        <v>-0.9999999999999515</v>
      </c>
    </row>
    <row r="35" spans="2:22" ht="13.5">
      <c r="B35" s="42">
        <v>27</v>
      </c>
      <c r="C35" s="50">
        <f t="shared" si="2"/>
        <v>1094658.7502113336</v>
      </c>
      <c r="D35" s="50"/>
      <c r="E35" s="42">
        <v>2011</v>
      </c>
      <c r="F35" s="8">
        <v>42443</v>
      </c>
      <c r="G35" s="42" t="s">
        <v>2</v>
      </c>
      <c r="H35" s="51">
        <v>0.927</v>
      </c>
      <c r="I35" s="51"/>
      <c r="J35" s="42">
        <v>45</v>
      </c>
      <c r="K35" s="50">
        <f t="shared" si="0"/>
        <v>32839.762506340005</v>
      </c>
      <c r="L35" s="50"/>
      <c r="M35" s="6">
        <f t="shared" si="3"/>
        <v>0.5969509203606453</v>
      </c>
      <c r="N35" s="42">
        <v>2011</v>
      </c>
      <c r="O35" s="8">
        <v>42447</v>
      </c>
      <c r="P35" s="51">
        <v>0.9037</v>
      </c>
      <c r="Q35" s="51"/>
      <c r="R35" s="52">
        <f t="shared" si="1"/>
        <v>170036.99253282783</v>
      </c>
      <c r="S35" s="53"/>
      <c r="T35" s="54">
        <f t="shared" si="4"/>
        <v>233.000000000001</v>
      </c>
      <c r="U35" s="54"/>
      <c r="V35" s="38">
        <f t="shared" si="5"/>
        <v>5.177777777777799</v>
      </c>
    </row>
    <row r="36" spans="2:22" ht="13.5">
      <c r="B36" s="42">
        <v>28</v>
      </c>
      <c r="C36" s="50">
        <f t="shared" si="2"/>
        <v>1264695.7427441615</v>
      </c>
      <c r="D36" s="50"/>
      <c r="E36" s="42">
        <v>2011</v>
      </c>
      <c r="F36" s="8">
        <v>42467</v>
      </c>
      <c r="G36" s="42" t="s">
        <v>2</v>
      </c>
      <c r="H36" s="51">
        <v>0.9169</v>
      </c>
      <c r="I36" s="51"/>
      <c r="J36" s="42">
        <v>29</v>
      </c>
      <c r="K36" s="50">
        <f t="shared" si="0"/>
        <v>37940.872282324846</v>
      </c>
      <c r="L36" s="50"/>
      <c r="M36" s="6">
        <f t="shared" si="3"/>
        <v>1.0701889086051715</v>
      </c>
      <c r="N36" s="42">
        <v>2011</v>
      </c>
      <c r="O36" s="8">
        <v>42478</v>
      </c>
      <c r="P36" s="51">
        <v>0.8973</v>
      </c>
      <c r="Q36" s="51"/>
      <c r="R36" s="52">
        <f t="shared" si="1"/>
        <v>256427.96439088596</v>
      </c>
      <c r="S36" s="53"/>
      <c r="T36" s="54">
        <f t="shared" si="4"/>
        <v>196.00000000000063</v>
      </c>
      <c r="U36" s="54"/>
      <c r="V36" s="38">
        <f t="shared" si="5"/>
        <v>6.758620689655193</v>
      </c>
    </row>
    <row r="37" spans="2:22" ht="13.5">
      <c r="B37" s="42">
        <v>29</v>
      </c>
      <c r="C37" s="50">
        <f t="shared" si="2"/>
        <v>1521123.7071350475</v>
      </c>
      <c r="D37" s="50"/>
      <c r="E37" s="42">
        <v>2011</v>
      </c>
      <c r="F37" s="8">
        <v>42499</v>
      </c>
      <c r="G37" s="42" t="s">
        <v>3</v>
      </c>
      <c r="H37" s="51">
        <v>0.8769</v>
      </c>
      <c r="I37" s="51"/>
      <c r="J37" s="42">
        <v>38</v>
      </c>
      <c r="K37" s="50">
        <f t="shared" si="0"/>
        <v>45633.71121405142</v>
      </c>
      <c r="L37" s="50"/>
      <c r="M37" s="6">
        <f t="shared" si="3"/>
        <v>0.9823207666354842</v>
      </c>
      <c r="N37" s="42">
        <v>2011</v>
      </c>
      <c r="O37" s="8">
        <v>42499</v>
      </c>
      <c r="P37" s="51">
        <v>0.8731</v>
      </c>
      <c r="Q37" s="51"/>
      <c r="R37" s="52">
        <f t="shared" si="1"/>
        <v>-45633.71121405173</v>
      </c>
      <c r="S37" s="53"/>
      <c r="T37" s="54">
        <f t="shared" si="4"/>
        <v>-38</v>
      </c>
      <c r="U37" s="54"/>
      <c r="V37" s="38">
        <f t="shared" si="5"/>
        <v>-1.0000000000000067</v>
      </c>
    </row>
    <row r="38" spans="2:22" ht="13.5">
      <c r="B38" s="42">
        <v>30</v>
      </c>
      <c r="C38" s="50">
        <f t="shared" si="2"/>
        <v>1475489.9959209957</v>
      </c>
      <c r="D38" s="50"/>
      <c r="E38" s="42">
        <v>2011</v>
      </c>
      <c r="F38" s="8">
        <v>42515</v>
      </c>
      <c r="G38" s="42" t="s">
        <v>2</v>
      </c>
      <c r="H38" s="51">
        <v>0.8795</v>
      </c>
      <c r="I38" s="51"/>
      <c r="J38" s="42">
        <v>17</v>
      </c>
      <c r="K38" s="50">
        <f t="shared" si="0"/>
        <v>44264.69987762987</v>
      </c>
      <c r="L38" s="50"/>
      <c r="M38" s="6">
        <f t="shared" si="3"/>
        <v>2.1299025563637612</v>
      </c>
      <c r="N38" s="42">
        <v>2011</v>
      </c>
      <c r="O38" s="8">
        <v>42515</v>
      </c>
      <c r="P38" s="51">
        <v>0.8812</v>
      </c>
      <c r="Q38" s="51"/>
      <c r="R38" s="52">
        <f t="shared" si="1"/>
        <v>-44264.69987763078</v>
      </c>
      <c r="S38" s="53"/>
      <c r="T38" s="54">
        <f t="shared" si="4"/>
        <v>-17</v>
      </c>
      <c r="U38" s="54"/>
      <c r="V38" s="38">
        <f t="shared" si="5"/>
        <v>-1.0000000000000207</v>
      </c>
    </row>
    <row r="39" spans="2:22" ht="13.5">
      <c r="B39" s="42">
        <v>31</v>
      </c>
      <c r="C39" s="50">
        <f t="shared" si="2"/>
        <v>1431225.296043365</v>
      </c>
      <c r="D39" s="50"/>
      <c r="E39" s="42">
        <v>2011</v>
      </c>
      <c r="F39" s="8">
        <v>42580</v>
      </c>
      <c r="G39" s="42" t="s">
        <v>2</v>
      </c>
      <c r="H39" s="51">
        <v>0.7998</v>
      </c>
      <c r="I39" s="51"/>
      <c r="J39" s="42">
        <v>24</v>
      </c>
      <c r="K39" s="50">
        <f t="shared" si="0"/>
        <v>42936.75888130095</v>
      </c>
      <c r="L39" s="50"/>
      <c r="M39" s="6">
        <f t="shared" si="3"/>
        <v>1.4634205481016003</v>
      </c>
      <c r="N39" s="42">
        <v>2011</v>
      </c>
      <c r="O39" s="8">
        <v>42593</v>
      </c>
      <c r="P39" s="51">
        <v>0.75916</v>
      </c>
      <c r="Q39" s="51"/>
      <c r="R39" s="52">
        <f t="shared" si="1"/>
        <v>727062.4503900296</v>
      </c>
      <c r="S39" s="53"/>
      <c r="T39" s="54">
        <f t="shared" si="4"/>
        <v>406.4000000000001</v>
      </c>
      <c r="U39" s="54"/>
      <c r="V39" s="38">
        <f t="shared" si="5"/>
        <v>16.933333333333337</v>
      </c>
    </row>
    <row r="40" spans="2:22" ht="13.5">
      <c r="B40" s="42">
        <v>32</v>
      </c>
      <c r="C40" s="50">
        <f t="shared" si="2"/>
        <v>2158287.7464333945</v>
      </c>
      <c r="D40" s="50"/>
      <c r="E40" s="42">
        <v>2011</v>
      </c>
      <c r="F40" s="8">
        <v>42607</v>
      </c>
      <c r="G40" s="42" t="s">
        <v>3</v>
      </c>
      <c r="H40" s="51">
        <v>0.7943</v>
      </c>
      <c r="I40" s="51"/>
      <c r="J40" s="42">
        <v>20</v>
      </c>
      <c r="K40" s="50">
        <f t="shared" si="0"/>
        <v>64748.63239300183</v>
      </c>
      <c r="L40" s="50"/>
      <c r="M40" s="6">
        <f t="shared" si="3"/>
        <v>2.6482058238446555</v>
      </c>
      <c r="N40" s="42">
        <v>2011</v>
      </c>
      <c r="O40" s="8">
        <v>42607</v>
      </c>
      <c r="P40" s="51">
        <v>0.7923</v>
      </c>
      <c r="Q40" s="51"/>
      <c r="R40" s="52">
        <f t="shared" si="1"/>
        <v>-64748.63239300188</v>
      </c>
      <c r="S40" s="53"/>
      <c r="T40" s="54">
        <f t="shared" si="4"/>
        <v>-20</v>
      </c>
      <c r="U40" s="54"/>
      <c r="V40" s="38">
        <f t="shared" si="5"/>
        <v>-1.0000000000000007</v>
      </c>
    </row>
    <row r="41" spans="2:22" ht="13.5">
      <c r="B41" s="42">
        <v>33</v>
      </c>
      <c r="C41" s="50">
        <f t="shared" si="2"/>
        <v>2093539.1140403927</v>
      </c>
      <c r="D41" s="50"/>
      <c r="E41" s="42">
        <v>2011</v>
      </c>
      <c r="F41" s="8">
        <v>42618</v>
      </c>
      <c r="G41" s="42" t="s">
        <v>2</v>
      </c>
      <c r="H41" s="51">
        <v>0.7851</v>
      </c>
      <c r="I41" s="51"/>
      <c r="J41" s="42">
        <v>45</v>
      </c>
      <c r="K41" s="50">
        <f t="shared" si="0"/>
        <v>62806.17342121178</v>
      </c>
      <c r="L41" s="50"/>
      <c r="M41" s="6">
        <f t="shared" si="3"/>
        <v>1.1416709551685849</v>
      </c>
      <c r="N41" s="42">
        <v>2011</v>
      </c>
      <c r="O41" s="8">
        <v>42619</v>
      </c>
      <c r="P41" s="51">
        <v>0.7896</v>
      </c>
      <c r="Q41" s="51"/>
      <c r="R41" s="52">
        <f t="shared" si="1"/>
        <v>-62806.17342121106</v>
      </c>
      <c r="S41" s="53"/>
      <c r="T41" s="54">
        <f t="shared" si="4"/>
        <v>-45</v>
      </c>
      <c r="U41" s="54"/>
      <c r="V41" s="38">
        <f t="shared" si="5"/>
        <v>-0.9999999999999886</v>
      </c>
    </row>
    <row r="42" spans="2:23" ht="13.5">
      <c r="B42" s="42">
        <v>34</v>
      </c>
      <c r="C42" s="50">
        <f t="shared" si="2"/>
        <v>2030732.9406191816</v>
      </c>
      <c r="D42" s="50"/>
      <c r="E42" s="42">
        <v>2011</v>
      </c>
      <c r="F42" s="8">
        <v>42648</v>
      </c>
      <c r="G42" s="42" t="s">
        <v>3</v>
      </c>
      <c r="H42" s="51">
        <v>0.9227</v>
      </c>
      <c r="I42" s="51"/>
      <c r="J42" s="42">
        <v>67</v>
      </c>
      <c r="K42" s="50">
        <f t="shared" si="0"/>
        <v>60921.98821857545</v>
      </c>
      <c r="L42" s="50"/>
      <c r="M42" s="6">
        <f t="shared" si="3"/>
        <v>0.7437901073598321</v>
      </c>
      <c r="N42" s="42">
        <v>2011</v>
      </c>
      <c r="O42" s="8">
        <v>42650</v>
      </c>
      <c r="P42" s="51">
        <v>0.9184</v>
      </c>
      <c r="Q42" s="51"/>
      <c r="R42" s="52">
        <f t="shared" si="1"/>
        <v>-39099.18646863771</v>
      </c>
      <c r="S42" s="53"/>
      <c r="T42" s="54">
        <f t="shared" si="4"/>
        <v>-67</v>
      </c>
      <c r="U42" s="54"/>
      <c r="V42" s="38">
        <f t="shared" si="5"/>
        <v>-0.641791044776115</v>
      </c>
      <c r="W42">
        <v>0</v>
      </c>
    </row>
    <row r="43" spans="2:22" ht="13.5">
      <c r="B43" s="42">
        <v>35</v>
      </c>
      <c r="C43" s="50">
        <f t="shared" si="2"/>
        <v>1991633.7541505438</v>
      </c>
      <c r="D43" s="50"/>
      <c r="E43" s="42">
        <v>2011</v>
      </c>
      <c r="F43" s="8">
        <v>42661</v>
      </c>
      <c r="G43" s="42" t="s">
        <v>3</v>
      </c>
      <c r="H43" s="51">
        <v>0.9002</v>
      </c>
      <c r="I43" s="51"/>
      <c r="J43" s="42">
        <v>54</v>
      </c>
      <c r="K43" s="50">
        <f t="shared" si="0"/>
        <v>59749.01262451631</v>
      </c>
      <c r="L43" s="50"/>
      <c r="M43" s="6">
        <f t="shared" si="3"/>
        <v>0.9050823695298995</v>
      </c>
      <c r="N43" s="42">
        <v>2011</v>
      </c>
      <c r="O43" s="8">
        <v>42663</v>
      </c>
      <c r="P43" s="51">
        <v>0.8948</v>
      </c>
      <c r="Q43" s="51"/>
      <c r="R43" s="52">
        <f t="shared" si="1"/>
        <v>-59749.01262451588</v>
      </c>
      <c r="S43" s="53"/>
      <c r="T43" s="54">
        <f t="shared" si="4"/>
        <v>-54</v>
      </c>
      <c r="U43" s="54"/>
      <c r="V43" s="38">
        <f t="shared" si="5"/>
        <v>-0.9999999999999928</v>
      </c>
    </row>
    <row r="44" spans="2:22" ht="13.5">
      <c r="B44" s="42">
        <v>36</v>
      </c>
      <c r="C44" s="50">
        <f t="shared" si="2"/>
        <v>1931884.741526028</v>
      </c>
      <c r="D44" s="50"/>
      <c r="E44" s="42">
        <v>2011</v>
      </c>
      <c r="F44" s="8">
        <v>42684</v>
      </c>
      <c r="G44" s="42" t="s">
        <v>3</v>
      </c>
      <c r="H44" s="51">
        <v>0.9072</v>
      </c>
      <c r="I44" s="51"/>
      <c r="J44" s="42">
        <v>55</v>
      </c>
      <c r="K44" s="50">
        <f t="shared" si="0"/>
        <v>57956.54224578084</v>
      </c>
      <c r="L44" s="50"/>
      <c r="M44" s="6">
        <f t="shared" si="3"/>
        <v>0.8619675366541116</v>
      </c>
      <c r="N44" s="42">
        <v>2011</v>
      </c>
      <c r="O44" s="8">
        <v>42685</v>
      </c>
      <c r="P44" s="51">
        <v>0.9017</v>
      </c>
      <c r="Q44" s="51"/>
      <c r="R44" s="52">
        <f t="shared" si="1"/>
        <v>-57956.542245781464</v>
      </c>
      <c r="S44" s="53"/>
      <c r="T44" s="54">
        <f t="shared" si="4"/>
        <v>-55</v>
      </c>
      <c r="U44" s="54"/>
      <c r="V44" s="38">
        <f t="shared" si="5"/>
        <v>-1.0000000000000109</v>
      </c>
    </row>
    <row r="45" spans="2:22" ht="13.5">
      <c r="B45" s="42">
        <v>37</v>
      </c>
      <c r="C45" s="50">
        <f t="shared" si="2"/>
        <v>1873928.1992802464</v>
      </c>
      <c r="D45" s="50"/>
      <c r="E45" s="42">
        <v>2011</v>
      </c>
      <c r="F45" s="8">
        <v>42698</v>
      </c>
      <c r="G45" s="42" t="s">
        <v>3</v>
      </c>
      <c r="H45" s="51">
        <v>0.9199</v>
      </c>
      <c r="I45" s="51"/>
      <c r="J45" s="42">
        <v>13</v>
      </c>
      <c r="K45" s="50">
        <f t="shared" si="0"/>
        <v>56217.84597840739</v>
      </c>
      <c r="L45" s="50"/>
      <c r="M45" s="6">
        <f t="shared" si="3"/>
        <v>3.537382160038219</v>
      </c>
      <c r="N45" s="42">
        <v>2011</v>
      </c>
      <c r="O45" s="8">
        <v>42702</v>
      </c>
      <c r="P45" s="51">
        <v>0.9186</v>
      </c>
      <c r="Q45" s="51"/>
      <c r="R45" s="52">
        <f t="shared" si="1"/>
        <v>-56217.845978410805</v>
      </c>
      <c r="S45" s="53"/>
      <c r="T45" s="54">
        <f t="shared" si="4"/>
        <v>-13</v>
      </c>
      <c r="U45" s="54"/>
      <c r="V45" s="38">
        <f t="shared" si="5"/>
        <v>-1.0000000000000606</v>
      </c>
    </row>
    <row r="46" spans="2:22" ht="13.5">
      <c r="B46" s="42">
        <v>38</v>
      </c>
      <c r="C46" s="50">
        <f t="shared" si="2"/>
        <v>1817710.3533018355</v>
      </c>
      <c r="D46" s="50"/>
      <c r="E46" s="42">
        <v>2012</v>
      </c>
      <c r="F46" s="8">
        <v>42396</v>
      </c>
      <c r="G46" s="42" t="s">
        <v>35</v>
      </c>
      <c r="H46" s="51">
        <v>0.9174</v>
      </c>
      <c r="I46" s="51"/>
      <c r="J46" s="42">
        <v>41</v>
      </c>
      <c r="K46" s="50">
        <f t="shared" si="0"/>
        <v>54531.31059905506</v>
      </c>
      <c r="L46" s="50"/>
      <c r="M46" s="6">
        <f t="shared" si="3"/>
        <v>1.0879607082458986</v>
      </c>
      <c r="N46" s="42">
        <v>2012</v>
      </c>
      <c r="O46" s="8">
        <v>42400</v>
      </c>
      <c r="P46" s="51">
        <v>0.9208</v>
      </c>
      <c r="Q46" s="51"/>
      <c r="R46" s="52">
        <f t="shared" si="1"/>
        <v>-45221.086838240226</v>
      </c>
      <c r="S46" s="53"/>
      <c r="T46" s="54">
        <f t="shared" si="4"/>
        <v>-41</v>
      </c>
      <c r="U46" s="54"/>
      <c r="V46" s="38">
        <f t="shared" si="5"/>
        <v>-0.8292682926829166</v>
      </c>
    </row>
    <row r="47" spans="2:22" ht="13.5">
      <c r="B47" s="42">
        <v>39</v>
      </c>
      <c r="C47" s="50">
        <f t="shared" si="2"/>
        <v>1772489.2664635952</v>
      </c>
      <c r="D47" s="50"/>
      <c r="E47" s="42">
        <v>2012</v>
      </c>
      <c r="F47" s="8">
        <v>42402</v>
      </c>
      <c r="G47" s="42" t="s">
        <v>35</v>
      </c>
      <c r="H47" s="51">
        <v>0.9163</v>
      </c>
      <c r="I47" s="51"/>
      <c r="J47" s="42">
        <v>43</v>
      </c>
      <c r="K47" s="50">
        <f t="shared" si="0"/>
        <v>53174.677993907855</v>
      </c>
      <c r="L47" s="50"/>
      <c r="M47" s="6">
        <f t="shared" si="3"/>
        <v>1.0115504445504895</v>
      </c>
      <c r="N47" s="42">
        <v>2012</v>
      </c>
      <c r="O47" s="8">
        <v>42403</v>
      </c>
      <c r="P47" s="51">
        <v>0.9206</v>
      </c>
      <c r="Q47" s="51"/>
      <c r="R47" s="52">
        <f t="shared" si="1"/>
        <v>-53174.67799390749</v>
      </c>
      <c r="S47" s="53"/>
      <c r="T47" s="54">
        <f t="shared" si="4"/>
        <v>-43</v>
      </c>
      <c r="U47" s="54"/>
      <c r="V47" s="38">
        <f t="shared" si="5"/>
        <v>-0.9999999999999931</v>
      </c>
    </row>
    <row r="48" spans="2:22" ht="13.5">
      <c r="B48" s="42">
        <v>40</v>
      </c>
      <c r="C48" s="50">
        <f t="shared" si="2"/>
        <v>1719314.5884696876</v>
      </c>
      <c r="D48" s="50"/>
      <c r="E48" s="42">
        <v>2012</v>
      </c>
      <c r="F48" s="8">
        <v>42428</v>
      </c>
      <c r="G48" s="42" t="s">
        <v>35</v>
      </c>
      <c r="H48" s="51">
        <v>0.8947</v>
      </c>
      <c r="I48" s="51"/>
      <c r="J48" s="42">
        <v>54</v>
      </c>
      <c r="K48" s="50">
        <f t="shared" si="0"/>
        <v>51579.43765409062</v>
      </c>
      <c r="L48" s="50"/>
      <c r="M48" s="6">
        <f t="shared" si="3"/>
        <v>0.781329056337054</v>
      </c>
      <c r="N48" s="42">
        <v>2012</v>
      </c>
      <c r="O48" s="8">
        <v>42429</v>
      </c>
      <c r="P48" s="51">
        <v>0.9001</v>
      </c>
      <c r="Q48" s="51"/>
      <c r="R48" s="52">
        <f t="shared" si="1"/>
        <v>-51579.43765409024</v>
      </c>
      <c r="S48" s="53"/>
      <c r="T48" s="54">
        <f t="shared" si="4"/>
        <v>-54</v>
      </c>
      <c r="U48" s="54"/>
      <c r="V48" s="38">
        <f t="shared" si="5"/>
        <v>-0.9999999999999926</v>
      </c>
    </row>
    <row r="49" spans="2:22" ht="13.5">
      <c r="B49" s="42">
        <v>41</v>
      </c>
      <c r="C49" s="50">
        <f t="shared" si="2"/>
        <v>1667735.1508155973</v>
      </c>
      <c r="D49" s="50"/>
      <c r="E49" s="42">
        <v>2012</v>
      </c>
      <c r="F49" s="8">
        <v>42451</v>
      </c>
      <c r="G49" s="42" t="s">
        <v>35</v>
      </c>
      <c r="H49" s="51">
        <v>0.9098</v>
      </c>
      <c r="I49" s="51"/>
      <c r="J49" s="42">
        <v>24</v>
      </c>
      <c r="K49" s="50">
        <f t="shared" si="0"/>
        <v>50032.054524467916</v>
      </c>
      <c r="L49" s="50"/>
      <c r="M49" s="6">
        <f t="shared" si="3"/>
        <v>1.7052506654556208</v>
      </c>
      <c r="N49" s="42">
        <v>2012</v>
      </c>
      <c r="O49" s="8">
        <v>42451</v>
      </c>
      <c r="P49" s="51">
        <v>0.9122</v>
      </c>
      <c r="Q49" s="51"/>
      <c r="R49" s="52">
        <f t="shared" si="1"/>
        <v>-50032.054524467036</v>
      </c>
      <c r="S49" s="53"/>
      <c r="T49" s="54">
        <f t="shared" si="4"/>
        <v>-24</v>
      </c>
      <c r="U49" s="54"/>
      <c r="V49" s="38">
        <f t="shared" si="5"/>
        <v>-0.9999999999999825</v>
      </c>
    </row>
    <row r="50" spans="2:22" ht="13.5">
      <c r="B50" s="42">
        <v>42</v>
      </c>
      <c r="C50" s="50">
        <f t="shared" si="2"/>
        <v>1617703.0962911302</v>
      </c>
      <c r="D50" s="50"/>
      <c r="E50" s="42">
        <v>2012</v>
      </c>
      <c r="F50" s="8">
        <v>42479</v>
      </c>
      <c r="G50" s="42" t="s">
        <v>35</v>
      </c>
      <c r="H50" s="51">
        <v>0.9137</v>
      </c>
      <c r="I50" s="51"/>
      <c r="J50" s="42">
        <v>57</v>
      </c>
      <c r="K50" s="50">
        <f t="shared" si="0"/>
        <v>48531.0928887339</v>
      </c>
      <c r="L50" s="50"/>
      <c r="M50" s="6">
        <f t="shared" si="3"/>
        <v>0.6964602717860855</v>
      </c>
      <c r="N50" s="42">
        <v>2012</v>
      </c>
      <c r="O50" s="8">
        <v>42487</v>
      </c>
      <c r="P50" s="51">
        <v>0.9121</v>
      </c>
      <c r="Q50" s="51"/>
      <c r="R50" s="52">
        <f t="shared" si="1"/>
        <v>13622.762916135278</v>
      </c>
      <c r="S50" s="53"/>
      <c r="T50" s="54">
        <f t="shared" si="4"/>
        <v>15.999999999999348</v>
      </c>
      <c r="U50" s="54"/>
      <c r="V50" s="38">
        <f t="shared" si="5"/>
        <v>0.28070175438595346</v>
      </c>
    </row>
    <row r="51" spans="2:22" ht="13.5">
      <c r="B51" s="42">
        <v>43</v>
      </c>
      <c r="C51" s="50">
        <f t="shared" si="2"/>
        <v>1631325.8592072655</v>
      </c>
      <c r="D51" s="50"/>
      <c r="E51" s="42">
        <v>2012</v>
      </c>
      <c r="F51" s="8">
        <v>42490</v>
      </c>
      <c r="G51" s="42" t="s">
        <v>2</v>
      </c>
      <c r="H51" s="51">
        <v>0.9068</v>
      </c>
      <c r="I51" s="51"/>
      <c r="J51" s="42">
        <v>8</v>
      </c>
      <c r="K51" s="50">
        <f t="shared" si="0"/>
        <v>48939.77577621797</v>
      </c>
      <c r="L51" s="50"/>
      <c r="M51" s="6">
        <f t="shared" si="3"/>
        <v>5.004067052783023</v>
      </c>
      <c r="N51" s="42">
        <v>2012</v>
      </c>
      <c r="O51" s="8">
        <v>42491</v>
      </c>
      <c r="P51" s="51">
        <v>0.9076</v>
      </c>
      <c r="Q51" s="51"/>
      <c r="R51" s="52">
        <f t="shared" si="1"/>
        <v>-48939.775776212584</v>
      </c>
      <c r="S51" s="53"/>
      <c r="T51" s="54">
        <f t="shared" si="4"/>
        <v>-8</v>
      </c>
      <c r="U51" s="54"/>
      <c r="V51" s="38">
        <f t="shared" si="5"/>
        <v>-0.99999999999989</v>
      </c>
    </row>
    <row r="52" spans="2:22" ht="13.5">
      <c r="B52" s="42">
        <v>44</v>
      </c>
      <c r="C52" s="50">
        <f t="shared" si="2"/>
        <v>1582386.083431053</v>
      </c>
      <c r="D52" s="50"/>
      <c r="E52" s="42">
        <v>2012</v>
      </c>
      <c r="F52" s="8">
        <v>42519</v>
      </c>
      <c r="G52" s="42" t="s">
        <v>3</v>
      </c>
      <c r="H52" s="51">
        <v>0.9594</v>
      </c>
      <c r="I52" s="51"/>
      <c r="J52" s="42">
        <v>37</v>
      </c>
      <c r="K52" s="50">
        <f t="shared" si="0"/>
        <v>47471.58250293159</v>
      </c>
      <c r="L52" s="50"/>
      <c r="M52" s="6">
        <f t="shared" si="3"/>
        <v>1.049501630529632</v>
      </c>
      <c r="N52" s="42">
        <v>2012</v>
      </c>
      <c r="O52" s="8">
        <v>42522</v>
      </c>
      <c r="P52" s="51">
        <v>0.9664</v>
      </c>
      <c r="Q52" s="51"/>
      <c r="R52" s="52">
        <f t="shared" si="1"/>
        <v>89811.10203257334</v>
      </c>
      <c r="S52" s="53"/>
      <c r="T52" s="54">
        <f t="shared" si="4"/>
        <v>70.00000000000006</v>
      </c>
      <c r="U52" s="54"/>
      <c r="V52" s="38">
        <f t="shared" si="5"/>
        <v>1.8918918918918932</v>
      </c>
    </row>
    <row r="53" spans="2:22" ht="13.5">
      <c r="B53" s="42">
        <v>45</v>
      </c>
      <c r="C53" s="50">
        <f t="shared" si="2"/>
        <v>1672197.1854636264</v>
      </c>
      <c r="D53" s="50"/>
      <c r="E53" s="42">
        <v>2012</v>
      </c>
      <c r="F53" s="8">
        <v>42527</v>
      </c>
      <c r="G53" s="42" t="s">
        <v>2</v>
      </c>
      <c r="H53" s="51">
        <v>0.959</v>
      </c>
      <c r="I53" s="51"/>
      <c r="J53" s="42">
        <v>60</v>
      </c>
      <c r="K53" s="50">
        <f t="shared" si="0"/>
        <v>50165.91556390879</v>
      </c>
      <c r="L53" s="50"/>
      <c r="M53" s="6">
        <f t="shared" si="3"/>
        <v>0.683925229228477</v>
      </c>
      <c r="N53" s="42">
        <v>2012</v>
      </c>
      <c r="O53" s="8">
        <v>42529</v>
      </c>
      <c r="P53" s="51">
        <v>0.9572</v>
      </c>
      <c r="Q53" s="51"/>
      <c r="R53" s="52">
        <f t="shared" si="1"/>
        <v>15049.774669171906</v>
      </c>
      <c r="S53" s="53"/>
      <c r="T53" s="54">
        <f t="shared" si="4"/>
        <v>17.999999999999126</v>
      </c>
      <c r="U53" s="54"/>
      <c r="V53" s="38">
        <f t="shared" si="5"/>
        <v>0.2999999999999854</v>
      </c>
    </row>
    <row r="54" spans="2:22" ht="13.5">
      <c r="B54" s="42">
        <v>46</v>
      </c>
      <c r="C54" s="50">
        <f t="shared" si="2"/>
        <v>1687246.9601327984</v>
      </c>
      <c r="D54" s="50"/>
      <c r="E54" s="42">
        <v>2012</v>
      </c>
      <c r="F54" s="8">
        <v>42536</v>
      </c>
      <c r="G54" s="42" t="s">
        <v>2</v>
      </c>
      <c r="H54" s="51">
        <v>0.9509</v>
      </c>
      <c r="I54" s="51"/>
      <c r="J54" s="42">
        <v>27</v>
      </c>
      <c r="K54" s="50">
        <f t="shared" si="0"/>
        <v>50617.40880398395</v>
      </c>
      <c r="L54" s="50"/>
      <c r="M54" s="6">
        <f t="shared" si="3"/>
        <v>1.5335123473145178</v>
      </c>
      <c r="N54" s="42">
        <v>2012</v>
      </c>
      <c r="O54" s="8">
        <v>42539</v>
      </c>
      <c r="P54" s="51">
        <v>0.9536</v>
      </c>
      <c r="Q54" s="51"/>
      <c r="R54" s="52">
        <f t="shared" si="1"/>
        <v>-50617.40880398461</v>
      </c>
      <c r="S54" s="53"/>
      <c r="T54" s="54">
        <f t="shared" si="4"/>
        <v>-27</v>
      </c>
      <c r="U54" s="54"/>
      <c r="V54" s="38">
        <f t="shared" si="5"/>
        <v>-1.000000000000013</v>
      </c>
    </row>
    <row r="55" spans="2:22" ht="13.5">
      <c r="B55" s="42">
        <v>47</v>
      </c>
      <c r="C55" s="50">
        <f t="shared" si="2"/>
        <v>1636629.551328814</v>
      </c>
      <c r="D55" s="50"/>
      <c r="E55" s="42">
        <v>2012</v>
      </c>
      <c r="F55" s="8">
        <v>42547</v>
      </c>
      <c r="G55" s="42" t="s">
        <v>3</v>
      </c>
      <c r="H55" s="51">
        <v>0.9619</v>
      </c>
      <c r="I55" s="51"/>
      <c r="J55" s="42">
        <v>17</v>
      </c>
      <c r="K55" s="50">
        <f t="shared" si="0"/>
        <v>49098.88653986441</v>
      </c>
      <c r="L55" s="50"/>
      <c r="M55" s="6">
        <f t="shared" si="3"/>
        <v>2.362511080951012</v>
      </c>
      <c r="N55" s="42">
        <v>2012</v>
      </c>
      <c r="O55" s="8">
        <v>42548</v>
      </c>
      <c r="P55" s="51">
        <v>0.9602</v>
      </c>
      <c r="Q55" s="51"/>
      <c r="R55" s="52">
        <f t="shared" si="1"/>
        <v>-49098.88653986221</v>
      </c>
      <c r="S55" s="53"/>
      <c r="T55" s="54">
        <f t="shared" si="4"/>
        <v>-17</v>
      </c>
      <c r="U55" s="54"/>
      <c r="V55" s="38">
        <f t="shared" si="5"/>
        <v>-0.9999999999999551</v>
      </c>
    </row>
    <row r="56" spans="2:22" ht="13.5">
      <c r="B56" s="42">
        <v>48</v>
      </c>
      <c r="C56" s="50">
        <f t="shared" si="2"/>
        <v>1587530.6647889516</v>
      </c>
      <c r="D56" s="50"/>
      <c r="E56" s="42">
        <v>2012</v>
      </c>
      <c r="F56" s="8">
        <v>42568</v>
      </c>
      <c r="G56" s="42" t="s">
        <v>2</v>
      </c>
      <c r="H56" s="51">
        <v>0.9777</v>
      </c>
      <c r="I56" s="51"/>
      <c r="J56" s="42">
        <v>75</v>
      </c>
      <c r="K56" s="50">
        <f t="shared" si="0"/>
        <v>47625.919943668545</v>
      </c>
      <c r="L56" s="50"/>
      <c r="M56" s="6">
        <f t="shared" si="3"/>
        <v>0.5194374363317632</v>
      </c>
      <c r="N56" s="42">
        <v>2012</v>
      </c>
      <c r="O56" s="8">
        <v>42571</v>
      </c>
      <c r="P56" s="51">
        <v>0.9829</v>
      </c>
      <c r="Q56" s="51"/>
      <c r="R56" s="52">
        <f t="shared" si="1"/>
        <v>-33020.63782761007</v>
      </c>
      <c r="S56" s="53"/>
      <c r="T56" s="54">
        <f t="shared" si="4"/>
        <v>-75</v>
      </c>
      <c r="U56" s="54"/>
      <c r="V56" s="38">
        <f t="shared" si="5"/>
        <v>-0.6933333333333308</v>
      </c>
    </row>
    <row r="57" spans="2:22" ht="13.5">
      <c r="B57" s="42">
        <v>49</v>
      </c>
      <c r="C57" s="50">
        <f t="shared" si="2"/>
        <v>1554510.0269613415</v>
      </c>
      <c r="D57" s="50"/>
      <c r="E57" s="42">
        <v>2012</v>
      </c>
      <c r="F57" s="8">
        <v>42595</v>
      </c>
      <c r="G57" s="42" t="s">
        <v>3</v>
      </c>
      <c r="H57" s="51">
        <v>0.9778</v>
      </c>
      <c r="I57" s="51"/>
      <c r="J57" s="42">
        <v>17</v>
      </c>
      <c r="K57" s="50">
        <f t="shared" si="0"/>
        <v>46635.30080884024</v>
      </c>
      <c r="L57" s="50"/>
      <c r="M57" s="6">
        <f t="shared" si="3"/>
        <v>2.243969724953218</v>
      </c>
      <c r="N57" s="42">
        <v>2012</v>
      </c>
      <c r="O57" s="8">
        <v>42595</v>
      </c>
      <c r="P57" s="51">
        <v>0.9761</v>
      </c>
      <c r="Q57" s="51"/>
      <c r="R57" s="52">
        <f t="shared" si="1"/>
        <v>-46635.3008088412</v>
      </c>
      <c r="S57" s="53"/>
      <c r="T57" s="54">
        <f t="shared" si="4"/>
        <v>-17</v>
      </c>
      <c r="U57" s="54"/>
      <c r="V57" s="38">
        <f t="shared" si="5"/>
        <v>-1.0000000000000207</v>
      </c>
    </row>
    <row r="58" spans="2:22" ht="13.5">
      <c r="B58" s="42">
        <v>50</v>
      </c>
      <c r="C58" s="50">
        <f t="shared" si="2"/>
        <v>1507874.7261525004</v>
      </c>
      <c r="D58" s="50"/>
      <c r="E58" s="42">
        <v>2012</v>
      </c>
      <c r="F58" s="8">
        <v>42609</v>
      </c>
      <c r="G58" s="42" t="s">
        <v>3</v>
      </c>
      <c r="H58" s="51">
        <v>0.96</v>
      </c>
      <c r="I58" s="51"/>
      <c r="J58" s="42">
        <v>12</v>
      </c>
      <c r="K58" s="50">
        <f t="shared" si="0"/>
        <v>45236.24178457501</v>
      </c>
      <c r="L58" s="50"/>
      <c r="M58" s="6">
        <f t="shared" si="3"/>
        <v>3.0835883970398776</v>
      </c>
      <c r="N58" s="42">
        <v>2012</v>
      </c>
      <c r="O58" s="8">
        <v>42610</v>
      </c>
      <c r="P58" s="51">
        <v>0.9588</v>
      </c>
      <c r="Q58" s="51"/>
      <c r="R58" s="52">
        <f t="shared" si="1"/>
        <v>-45236.24178457421</v>
      </c>
      <c r="S58" s="53"/>
      <c r="T58" s="54">
        <f t="shared" si="4"/>
        <v>-12</v>
      </c>
      <c r="U58" s="54"/>
      <c r="V58" s="38">
        <f t="shared" si="5"/>
        <v>-0.9999999999999823</v>
      </c>
    </row>
    <row r="59" spans="2:22" ht="13.5">
      <c r="B59" s="42">
        <v>51</v>
      </c>
      <c r="C59" s="50">
        <f t="shared" si="2"/>
        <v>1462638.4843679261</v>
      </c>
      <c r="D59" s="50"/>
      <c r="E59" s="42">
        <v>2013</v>
      </c>
      <c r="F59" s="8">
        <v>42392</v>
      </c>
      <c r="G59" s="42" t="s">
        <v>2</v>
      </c>
      <c r="H59" s="51">
        <v>0.9281</v>
      </c>
      <c r="I59" s="51"/>
      <c r="J59" s="42">
        <v>34</v>
      </c>
      <c r="K59" s="50">
        <f t="shared" si="0"/>
        <v>43879.154531037784</v>
      </c>
      <c r="L59" s="50"/>
      <c r="M59" s="6">
        <f t="shared" si="3"/>
        <v>1.0556755571042413</v>
      </c>
      <c r="N59" s="42">
        <v>2013</v>
      </c>
      <c r="O59" s="8">
        <v>42393</v>
      </c>
      <c r="P59" s="51">
        <v>0.9304</v>
      </c>
      <c r="Q59" s="51"/>
      <c r="R59" s="52">
        <f t="shared" si="1"/>
        <v>-29682.957476878102</v>
      </c>
      <c r="S59" s="53"/>
      <c r="T59" s="54">
        <f t="shared" si="4"/>
        <v>-34</v>
      </c>
      <c r="U59" s="54"/>
      <c r="V59" s="38">
        <f t="shared" si="5"/>
        <v>-0.676470588235285</v>
      </c>
    </row>
    <row r="60" spans="2:22" ht="13.5">
      <c r="B60" s="42">
        <v>52</v>
      </c>
      <c r="C60" s="50">
        <f t="shared" si="2"/>
        <v>1432955.526891048</v>
      </c>
      <c r="D60" s="50"/>
      <c r="E60" s="42">
        <v>2013</v>
      </c>
      <c r="F60" s="8">
        <v>42397</v>
      </c>
      <c r="G60" s="42" t="s">
        <v>2</v>
      </c>
      <c r="H60" s="51">
        <v>0.9259</v>
      </c>
      <c r="I60" s="51"/>
      <c r="J60" s="42">
        <v>12</v>
      </c>
      <c r="K60" s="50">
        <f t="shared" si="0"/>
        <v>42988.66580673144</v>
      </c>
      <c r="L60" s="50"/>
      <c r="M60" s="6">
        <f t="shared" si="3"/>
        <v>2.93037940059519</v>
      </c>
      <c r="N60" s="42">
        <v>2013</v>
      </c>
      <c r="O60" s="8">
        <v>42404</v>
      </c>
      <c r="P60" s="51">
        <v>0.9108</v>
      </c>
      <c r="Q60" s="51"/>
      <c r="R60" s="52">
        <f t="shared" si="1"/>
        <v>540940.7114013667</v>
      </c>
      <c r="S60" s="53"/>
      <c r="T60" s="54">
        <f t="shared" si="4"/>
        <v>150.99999999999892</v>
      </c>
      <c r="U60" s="54"/>
      <c r="V60" s="38">
        <f t="shared" si="5"/>
        <v>12.583333333333243</v>
      </c>
    </row>
    <row r="61" spans="2:22" ht="13.5">
      <c r="B61" s="42">
        <v>53</v>
      </c>
      <c r="C61" s="50">
        <f t="shared" si="2"/>
        <v>1973896.2382924147</v>
      </c>
      <c r="D61" s="50"/>
      <c r="E61" s="42">
        <v>2013</v>
      </c>
      <c r="F61" s="8">
        <v>42404</v>
      </c>
      <c r="G61" s="42" t="s">
        <v>3</v>
      </c>
      <c r="H61" s="51">
        <v>0.9103</v>
      </c>
      <c r="I61" s="51"/>
      <c r="J61" s="42">
        <v>32</v>
      </c>
      <c r="K61" s="50">
        <f t="shared" si="0"/>
        <v>59216.88714877244</v>
      </c>
      <c r="L61" s="50"/>
      <c r="M61" s="6">
        <f t="shared" si="3"/>
        <v>1.5137241091199498</v>
      </c>
      <c r="N61" s="42">
        <v>2013</v>
      </c>
      <c r="O61" s="8">
        <v>42406</v>
      </c>
      <c r="P61" s="51">
        <v>0.9071</v>
      </c>
      <c r="Q61" s="51"/>
      <c r="R61" s="52">
        <f t="shared" si="1"/>
        <v>-59216.887148772075</v>
      </c>
      <c r="S61" s="53"/>
      <c r="T61" s="54">
        <f t="shared" si="4"/>
        <v>-32</v>
      </c>
      <c r="U61" s="54"/>
      <c r="V61" s="38">
        <f t="shared" si="5"/>
        <v>-0.9999999999999939</v>
      </c>
    </row>
    <row r="62" spans="2:22" ht="13.5">
      <c r="B62" s="42">
        <v>54</v>
      </c>
      <c r="C62" s="50">
        <f t="shared" si="2"/>
        <v>1914679.3511436426</v>
      </c>
      <c r="D62" s="50"/>
      <c r="E62" s="42">
        <v>2013</v>
      </c>
      <c r="F62" s="8">
        <v>42450</v>
      </c>
      <c r="G62" s="42" t="s">
        <v>2</v>
      </c>
      <c r="H62" s="51">
        <v>0.9439</v>
      </c>
      <c r="I62" s="51"/>
      <c r="J62" s="42">
        <v>17</v>
      </c>
      <c r="K62" s="50">
        <f t="shared" si="0"/>
        <v>57440.380534309275</v>
      </c>
      <c r="L62" s="50"/>
      <c r="M62" s="6">
        <f t="shared" si="3"/>
        <v>2.763882138063721</v>
      </c>
      <c r="N62" s="42">
        <v>2013</v>
      </c>
      <c r="O62" s="8">
        <v>42450</v>
      </c>
      <c r="P62" s="51">
        <v>0.9456</v>
      </c>
      <c r="Q62" s="51"/>
      <c r="R62" s="52">
        <f t="shared" si="1"/>
        <v>-57440.38053431046</v>
      </c>
      <c r="S62" s="53"/>
      <c r="T62" s="54">
        <f t="shared" si="4"/>
        <v>-17</v>
      </c>
      <c r="U62" s="54"/>
      <c r="V62" s="38">
        <f t="shared" si="5"/>
        <v>-1.0000000000000207</v>
      </c>
    </row>
    <row r="63" spans="2:22" ht="13.5">
      <c r="B63" s="42">
        <v>55</v>
      </c>
      <c r="C63" s="50">
        <f t="shared" si="2"/>
        <v>1857238.9706093322</v>
      </c>
      <c r="D63" s="50"/>
      <c r="E63" s="42">
        <v>2013</v>
      </c>
      <c r="F63" s="8">
        <v>42456</v>
      </c>
      <c r="G63" s="42" t="s">
        <v>3</v>
      </c>
      <c r="H63" s="51">
        <v>0.9485</v>
      </c>
      <c r="I63" s="51"/>
      <c r="J63" s="42">
        <v>9</v>
      </c>
      <c r="K63" s="50">
        <f t="shared" si="0"/>
        <v>55717.16911827996</v>
      </c>
      <c r="L63" s="50"/>
      <c r="M63" s="6">
        <f t="shared" si="3"/>
        <v>5.064046272963413</v>
      </c>
      <c r="N63" s="42">
        <v>2013</v>
      </c>
      <c r="O63" s="8">
        <v>42457</v>
      </c>
      <c r="P63" s="51">
        <v>0.9527</v>
      </c>
      <c r="Q63" s="51"/>
      <c r="R63" s="52">
        <f t="shared" si="1"/>
        <v>260013.45588530533</v>
      </c>
      <c r="S63" s="53"/>
      <c r="T63" s="54">
        <f t="shared" si="4"/>
        <v>41.999999999999815</v>
      </c>
      <c r="U63" s="54"/>
      <c r="V63" s="38">
        <f t="shared" si="5"/>
        <v>4.666666666666646</v>
      </c>
    </row>
    <row r="64" spans="2:22" ht="13.5">
      <c r="B64" s="42">
        <v>56</v>
      </c>
      <c r="C64" s="50">
        <f t="shared" si="2"/>
        <v>2117252.4264946375</v>
      </c>
      <c r="D64" s="50"/>
      <c r="E64" s="42">
        <v>2013</v>
      </c>
      <c r="F64" s="8">
        <v>42533</v>
      </c>
      <c r="G64" s="42" t="s">
        <v>2</v>
      </c>
      <c r="H64" s="51">
        <v>0.9259</v>
      </c>
      <c r="I64" s="51"/>
      <c r="J64" s="42">
        <v>28</v>
      </c>
      <c r="K64" s="50">
        <f t="shared" si="0"/>
        <v>63517.57279483912</v>
      </c>
      <c r="L64" s="50"/>
      <c r="M64" s="6">
        <f t="shared" si="3"/>
        <v>1.8556112414501642</v>
      </c>
      <c r="N64" s="42">
        <v>2013</v>
      </c>
      <c r="O64" s="8">
        <v>42534</v>
      </c>
      <c r="P64" s="51">
        <v>0.9226</v>
      </c>
      <c r="Q64" s="51"/>
      <c r="R64" s="52">
        <f t="shared" si="1"/>
        <v>74859.99650820256</v>
      </c>
      <c r="S64" s="53"/>
      <c r="T64" s="54">
        <f t="shared" si="4"/>
        <v>32.999999999999694</v>
      </c>
      <c r="U64" s="54"/>
      <c r="V64" s="38">
        <f t="shared" si="5"/>
        <v>1.1785714285714177</v>
      </c>
    </row>
    <row r="65" spans="2:22" ht="13.5">
      <c r="B65" s="42">
        <v>57</v>
      </c>
      <c r="C65" s="50">
        <f t="shared" si="2"/>
        <v>2192112.42300284</v>
      </c>
      <c r="D65" s="50"/>
      <c r="E65" s="42">
        <v>2013</v>
      </c>
      <c r="F65" s="8">
        <v>42554</v>
      </c>
      <c r="G65" s="42" t="s">
        <v>2</v>
      </c>
      <c r="H65" s="51">
        <v>0.9462</v>
      </c>
      <c r="I65" s="51"/>
      <c r="J65" s="42">
        <v>18</v>
      </c>
      <c r="K65" s="50">
        <f t="shared" si="0"/>
        <v>65763.3726900852</v>
      </c>
      <c r="L65" s="50"/>
      <c r="M65" s="6">
        <f t="shared" si="3"/>
        <v>2.988564993868903</v>
      </c>
      <c r="N65" s="42">
        <v>2013</v>
      </c>
      <c r="O65" s="8">
        <v>42555</v>
      </c>
      <c r="P65" s="51">
        <v>0.948</v>
      </c>
      <c r="Q65" s="51"/>
      <c r="R65" s="52">
        <f t="shared" si="1"/>
        <v>-65763.37269008202</v>
      </c>
      <c r="S65" s="53"/>
      <c r="T65" s="54">
        <f t="shared" si="4"/>
        <v>-18</v>
      </c>
      <c r="U65" s="54"/>
      <c r="V65" s="38">
        <f t="shared" si="5"/>
        <v>-0.9999999999999516</v>
      </c>
    </row>
    <row r="66" spans="2:22" ht="13.5">
      <c r="B66" s="42">
        <v>58</v>
      </c>
      <c r="C66" s="50">
        <f t="shared" si="2"/>
        <v>2126349.050312758</v>
      </c>
      <c r="D66" s="50"/>
      <c r="E66" s="42">
        <v>2013</v>
      </c>
      <c r="F66" s="8">
        <v>42580</v>
      </c>
      <c r="G66" s="42" t="s">
        <v>2</v>
      </c>
      <c r="H66" s="51">
        <v>0.9274</v>
      </c>
      <c r="I66" s="51"/>
      <c r="J66" s="42">
        <v>33</v>
      </c>
      <c r="K66" s="50">
        <f t="shared" si="0"/>
        <v>63790.47150938274</v>
      </c>
      <c r="L66" s="50"/>
      <c r="M66" s="6">
        <f t="shared" si="3"/>
        <v>1.581222569483367</v>
      </c>
      <c r="N66" s="42">
        <v>2013</v>
      </c>
      <c r="O66" s="8">
        <v>42580</v>
      </c>
      <c r="P66" s="51">
        <v>0.9307</v>
      </c>
      <c r="Q66" s="51"/>
      <c r="R66" s="52">
        <f t="shared" si="1"/>
        <v>-63790.47150938215</v>
      </c>
      <c r="S66" s="53"/>
      <c r="T66" s="54">
        <f t="shared" si="4"/>
        <v>-33</v>
      </c>
      <c r="U66" s="54"/>
      <c r="V66" s="38">
        <f t="shared" si="5"/>
        <v>-0.9999999999999908</v>
      </c>
    </row>
    <row r="67" spans="2:22" ht="13.5">
      <c r="B67" s="42">
        <v>59</v>
      </c>
      <c r="C67" s="50">
        <f t="shared" si="2"/>
        <v>2062558.5788033758</v>
      </c>
      <c r="D67" s="50"/>
      <c r="E67" s="42">
        <v>2013</v>
      </c>
      <c r="F67" s="8">
        <v>42633</v>
      </c>
      <c r="G67" s="42" t="s">
        <v>2</v>
      </c>
      <c r="H67" s="51">
        <v>0.9097</v>
      </c>
      <c r="I67" s="51"/>
      <c r="J67" s="42">
        <v>27</v>
      </c>
      <c r="K67" s="50">
        <f t="shared" si="0"/>
        <v>61876.75736410127</v>
      </c>
      <c r="L67" s="50"/>
      <c r="M67" s="6">
        <f t="shared" si="3"/>
        <v>1.8746272018208368</v>
      </c>
      <c r="N67" s="42">
        <v>2013</v>
      </c>
      <c r="O67" s="8">
        <v>42636</v>
      </c>
      <c r="P67" s="51">
        <v>0.9124</v>
      </c>
      <c r="Q67" s="51"/>
      <c r="R67" s="52">
        <f t="shared" si="1"/>
        <v>-61876.757364102086</v>
      </c>
      <c r="S67" s="53"/>
      <c r="T67" s="54">
        <f t="shared" si="4"/>
        <v>-27</v>
      </c>
      <c r="U67" s="54"/>
      <c r="V67" s="38">
        <f t="shared" si="5"/>
        <v>-1.000000000000013</v>
      </c>
    </row>
    <row r="68" spans="2:22" ht="13.5">
      <c r="B68" s="42">
        <v>60</v>
      </c>
      <c r="C68" s="50">
        <f t="shared" si="2"/>
        <v>2000681.8214392737</v>
      </c>
      <c r="D68" s="50"/>
      <c r="E68" s="42">
        <v>2013</v>
      </c>
      <c r="F68" s="8">
        <v>42639</v>
      </c>
      <c r="G68" s="42" t="s">
        <v>2</v>
      </c>
      <c r="H68" s="51">
        <v>0.9094</v>
      </c>
      <c r="I68" s="51"/>
      <c r="J68" s="42">
        <v>16</v>
      </c>
      <c r="K68" s="50">
        <f t="shared" si="0"/>
        <v>60020.45464317821</v>
      </c>
      <c r="L68" s="50"/>
      <c r="M68" s="6">
        <f t="shared" si="3"/>
        <v>3.0685304009804812</v>
      </c>
      <c r="N68" s="42">
        <v>2013</v>
      </c>
      <c r="O68" s="8">
        <v>42639</v>
      </c>
      <c r="P68" s="51">
        <v>0.911</v>
      </c>
      <c r="Q68" s="51"/>
      <c r="R68" s="52">
        <f t="shared" si="1"/>
        <v>-60020.45464317993</v>
      </c>
      <c r="S68" s="53"/>
      <c r="T68" s="54">
        <f t="shared" si="4"/>
        <v>-16</v>
      </c>
      <c r="U68" s="54"/>
      <c r="V68" s="38">
        <f t="shared" si="5"/>
        <v>-1.0000000000000286</v>
      </c>
    </row>
    <row r="69" spans="2:22" ht="13.5">
      <c r="B69" s="42">
        <v>61</v>
      </c>
      <c r="C69" s="50">
        <f t="shared" si="2"/>
        <v>1940661.3667960938</v>
      </c>
      <c r="D69" s="50"/>
      <c r="E69" s="42">
        <v>2013</v>
      </c>
      <c r="F69" s="8">
        <v>42653</v>
      </c>
      <c r="G69" s="42" t="s">
        <v>3</v>
      </c>
      <c r="H69" s="51">
        <v>0.9117</v>
      </c>
      <c r="I69" s="51"/>
      <c r="J69" s="42">
        <v>16</v>
      </c>
      <c r="K69" s="50">
        <f t="shared" si="0"/>
        <v>58219.84100388281</v>
      </c>
      <c r="L69" s="50"/>
      <c r="M69" s="6">
        <f t="shared" si="3"/>
        <v>2.976474488951064</v>
      </c>
      <c r="N69" s="42">
        <v>2013</v>
      </c>
      <c r="O69" s="8">
        <v>42653</v>
      </c>
      <c r="P69" s="51">
        <v>0.9101</v>
      </c>
      <c r="Q69" s="51"/>
      <c r="R69" s="52">
        <f t="shared" si="1"/>
        <v>-58219.841003880436</v>
      </c>
      <c r="S69" s="53"/>
      <c r="T69" s="54">
        <f t="shared" si="4"/>
        <v>-16</v>
      </c>
      <c r="U69" s="54"/>
      <c r="V69" s="38">
        <f t="shared" si="5"/>
        <v>-0.9999999999999593</v>
      </c>
    </row>
    <row r="70" spans="2:22" ht="13.5">
      <c r="B70" s="42">
        <v>62</v>
      </c>
      <c r="C70" s="50">
        <f t="shared" si="2"/>
        <v>1882441.5257922134</v>
      </c>
      <c r="D70" s="50"/>
      <c r="E70" s="42">
        <v>2013</v>
      </c>
      <c r="F70" s="8">
        <v>42687</v>
      </c>
      <c r="G70" s="42" t="s">
        <v>2</v>
      </c>
      <c r="H70" s="51">
        <v>0.9144</v>
      </c>
      <c r="I70" s="51"/>
      <c r="J70" s="42">
        <v>56</v>
      </c>
      <c r="K70" s="50">
        <f t="shared" si="0"/>
        <v>56473.2457737664</v>
      </c>
      <c r="L70" s="50"/>
      <c r="M70" s="6">
        <f t="shared" si="3"/>
        <v>0.8249086440807245</v>
      </c>
      <c r="N70" s="42">
        <v>2013</v>
      </c>
      <c r="O70" s="8">
        <v>42689</v>
      </c>
      <c r="P70" s="51">
        <v>0.9188</v>
      </c>
      <c r="Q70" s="51"/>
      <c r="R70" s="52">
        <f t="shared" si="1"/>
        <v>-44371.83596510177</v>
      </c>
      <c r="S70" s="53"/>
      <c r="T70" s="54">
        <f t="shared" si="4"/>
        <v>-56</v>
      </c>
      <c r="U70" s="54"/>
      <c r="V70" s="38">
        <f t="shared" si="5"/>
        <v>-0.7857142857142786</v>
      </c>
    </row>
    <row r="71" spans="2:22" ht="13.5">
      <c r="B71" s="42">
        <v>63</v>
      </c>
      <c r="C71" s="50">
        <f t="shared" si="2"/>
        <v>1838069.6898271115</v>
      </c>
      <c r="D71" s="50"/>
      <c r="E71" s="42">
        <v>2013</v>
      </c>
      <c r="F71" s="8">
        <v>42693</v>
      </c>
      <c r="G71" s="42" t="s">
        <v>2</v>
      </c>
      <c r="H71" s="51">
        <v>0.912</v>
      </c>
      <c r="I71" s="51"/>
      <c r="J71" s="42">
        <v>24</v>
      </c>
      <c r="K71" s="50">
        <f t="shared" si="0"/>
        <v>55142.09069481334</v>
      </c>
      <c r="L71" s="50"/>
      <c r="M71" s="6">
        <f t="shared" si="3"/>
        <v>1.8794168607639177</v>
      </c>
      <c r="N71" s="42">
        <v>2013</v>
      </c>
      <c r="O71" s="8">
        <v>42694</v>
      </c>
      <c r="P71" s="51">
        <v>0.9144</v>
      </c>
      <c r="Q71" s="51"/>
      <c r="R71" s="52">
        <f t="shared" si="1"/>
        <v>-55142.09069481238</v>
      </c>
      <c r="S71" s="53"/>
      <c r="T71" s="54">
        <f t="shared" si="4"/>
        <v>-24</v>
      </c>
      <c r="U71" s="54"/>
      <c r="V71" s="38">
        <f t="shared" si="5"/>
        <v>-0.9999999999999826</v>
      </c>
    </row>
    <row r="72" spans="2:22" ht="13.5">
      <c r="B72" s="42">
        <v>64</v>
      </c>
      <c r="C72" s="50">
        <f t="shared" si="2"/>
        <v>1782927.5991322992</v>
      </c>
      <c r="D72" s="50"/>
      <c r="E72" s="42">
        <v>2013</v>
      </c>
      <c r="F72" s="8">
        <v>42703</v>
      </c>
      <c r="G72" s="42" t="s">
        <v>2</v>
      </c>
      <c r="H72" s="51">
        <v>0.9044</v>
      </c>
      <c r="I72" s="51"/>
      <c r="J72" s="42">
        <v>21</v>
      </c>
      <c r="K72" s="50">
        <f t="shared" si="0"/>
        <v>53487.827973968975</v>
      </c>
      <c r="L72" s="50"/>
      <c r="M72" s="6">
        <f t="shared" si="3"/>
        <v>2.083467834218287</v>
      </c>
      <c r="N72" s="42">
        <v>2013</v>
      </c>
      <c r="O72" s="8">
        <v>42703</v>
      </c>
      <c r="P72" s="51">
        <v>0.9065</v>
      </c>
      <c r="Q72" s="51"/>
      <c r="R72" s="52">
        <f t="shared" si="1"/>
        <v>-53487.827973968735</v>
      </c>
      <c r="S72" s="53"/>
      <c r="T72" s="54">
        <f t="shared" si="4"/>
        <v>-21</v>
      </c>
      <c r="U72" s="54"/>
      <c r="V72" s="38">
        <f t="shared" si="5"/>
        <v>-0.9999999999999956</v>
      </c>
    </row>
    <row r="73" spans="2:22" ht="13.5">
      <c r="B73" s="42">
        <v>65</v>
      </c>
      <c r="C73" s="50">
        <f t="shared" si="2"/>
        <v>1729439.7711583304</v>
      </c>
      <c r="D73" s="50"/>
      <c r="E73" s="42">
        <v>2013</v>
      </c>
      <c r="F73" s="8">
        <v>42708</v>
      </c>
      <c r="G73" s="42" t="s">
        <v>2</v>
      </c>
      <c r="H73" s="51">
        <v>0.9039</v>
      </c>
      <c r="I73" s="51"/>
      <c r="J73" s="42">
        <v>24</v>
      </c>
      <c r="K73" s="50">
        <f aca="true" t="shared" si="6" ref="K73:K108">IF(F73="","",C73*0.03)</f>
        <v>51883.19313474991</v>
      </c>
      <c r="L73" s="50"/>
      <c r="M73" s="6">
        <f t="shared" si="3"/>
        <v>1.7683433242927713</v>
      </c>
      <c r="N73" s="42">
        <v>2013</v>
      </c>
      <c r="O73" s="8">
        <v>42708</v>
      </c>
      <c r="P73" s="51">
        <v>0.9063</v>
      </c>
      <c r="Q73" s="51"/>
      <c r="R73" s="52">
        <f aca="true" t="shared" si="7" ref="R73:R108">IF(O73="","",(IF(G73="売",H73-P73,P73-H73))*M73*100000*$S$3)</f>
        <v>-51883.193134748995</v>
      </c>
      <c r="S73" s="53"/>
      <c r="T73" s="54">
        <f t="shared" si="4"/>
        <v>-24</v>
      </c>
      <c r="U73" s="54"/>
      <c r="V73" s="38">
        <f t="shared" si="5"/>
        <v>-0.9999999999999823</v>
      </c>
    </row>
    <row r="74" spans="2:22" ht="13.5">
      <c r="B74" s="42">
        <v>66</v>
      </c>
      <c r="C74" s="50">
        <f aca="true" t="shared" si="8" ref="C74:C108">IF(R73="","",C73+R73)</f>
        <v>1677556.5780235813</v>
      </c>
      <c r="D74" s="50"/>
      <c r="E74" s="42">
        <v>2013</v>
      </c>
      <c r="F74" s="8">
        <v>42722</v>
      </c>
      <c r="G74" s="42" t="s">
        <v>3</v>
      </c>
      <c r="H74" s="51">
        <v>0.8888</v>
      </c>
      <c r="I74" s="51"/>
      <c r="J74" s="42">
        <v>29</v>
      </c>
      <c r="K74" s="50">
        <f t="shared" si="6"/>
        <v>50326.69734070744</v>
      </c>
      <c r="L74" s="50"/>
      <c r="M74" s="6">
        <f aca="true" t="shared" si="9" ref="M74:M108">IF(J74="","",(K74/J74)/10/$S$3)</f>
        <v>1.4195528479150255</v>
      </c>
      <c r="N74" s="42">
        <v>2013</v>
      </c>
      <c r="O74" s="8">
        <v>42722</v>
      </c>
      <c r="P74" s="51">
        <v>0.8859</v>
      </c>
      <c r="Q74" s="51"/>
      <c r="R74" s="52">
        <f t="shared" si="7"/>
        <v>-50326.69734070768</v>
      </c>
      <c r="S74" s="53"/>
      <c r="T74" s="54">
        <f aca="true" t="shared" si="10" ref="T74:T108">IF(O74="","",IF(R74&lt;0,J74*(-1),IF(G74="買",(P74-H74)*10000,(H74-P74)*10000)))</f>
        <v>-29</v>
      </c>
      <c r="U74" s="54"/>
      <c r="V74" s="38">
        <f aca="true" t="shared" si="11" ref="V74:V108">R74/K74</f>
        <v>-1.0000000000000047</v>
      </c>
    </row>
    <row r="75" spans="2:22" ht="13.5">
      <c r="B75" s="42">
        <v>67</v>
      </c>
      <c r="C75" s="50">
        <f t="shared" si="8"/>
        <v>1627229.8806828735</v>
      </c>
      <c r="D75" s="50"/>
      <c r="E75" s="42">
        <v>2014</v>
      </c>
      <c r="F75" s="8">
        <v>42404</v>
      </c>
      <c r="G75" s="42" t="s">
        <v>2</v>
      </c>
      <c r="H75" s="51">
        <v>0.902</v>
      </c>
      <c r="I75" s="51"/>
      <c r="J75" s="42">
        <v>15</v>
      </c>
      <c r="K75" s="50">
        <f t="shared" si="6"/>
        <v>48816.896420486206</v>
      </c>
      <c r="L75" s="50"/>
      <c r="M75" s="6">
        <f t="shared" si="9"/>
        <v>2.6621347741233103</v>
      </c>
      <c r="N75" s="42">
        <v>2014</v>
      </c>
      <c r="O75" s="8">
        <v>42404</v>
      </c>
      <c r="P75" s="51">
        <v>0.9035</v>
      </c>
      <c r="Q75" s="51"/>
      <c r="R75" s="52">
        <f t="shared" si="7"/>
        <v>-48816.89642048444</v>
      </c>
      <c r="S75" s="53"/>
      <c r="T75" s="54">
        <f t="shared" si="10"/>
        <v>-15</v>
      </c>
      <c r="U75" s="54"/>
      <c r="V75" s="38">
        <f t="shared" si="11"/>
        <v>-0.9999999999999638</v>
      </c>
    </row>
    <row r="76" spans="2:22" ht="13.5">
      <c r="B76" s="42">
        <v>68</v>
      </c>
      <c r="C76" s="50">
        <f t="shared" si="8"/>
        <v>1578412.9842623891</v>
      </c>
      <c r="D76" s="50"/>
      <c r="E76" s="42">
        <v>2014</v>
      </c>
      <c r="F76" s="8">
        <v>42404</v>
      </c>
      <c r="G76" s="42" t="s">
        <v>3</v>
      </c>
      <c r="H76" s="51">
        <v>0.9045</v>
      </c>
      <c r="I76" s="51"/>
      <c r="J76" s="42">
        <v>21</v>
      </c>
      <c r="K76" s="50">
        <f t="shared" si="6"/>
        <v>47352.38952787167</v>
      </c>
      <c r="L76" s="50"/>
      <c r="M76" s="6">
        <f t="shared" si="9"/>
        <v>1.8444790934997246</v>
      </c>
      <c r="N76" s="42">
        <v>2014</v>
      </c>
      <c r="O76" s="8">
        <v>42405</v>
      </c>
      <c r="P76" s="51">
        <v>0.9024</v>
      </c>
      <c r="Q76" s="51"/>
      <c r="R76" s="52">
        <f t="shared" si="7"/>
        <v>-47352.38952787148</v>
      </c>
      <c r="S76" s="53"/>
      <c r="T76" s="54">
        <f t="shared" si="10"/>
        <v>-21</v>
      </c>
      <c r="U76" s="54"/>
      <c r="V76" s="38">
        <f t="shared" si="11"/>
        <v>-0.9999999999999959</v>
      </c>
    </row>
    <row r="77" spans="2:22" ht="13.5">
      <c r="B77" s="42">
        <v>69</v>
      </c>
      <c r="C77" s="50">
        <f t="shared" si="8"/>
        <v>1531060.5947345176</v>
      </c>
      <c r="D77" s="50"/>
      <c r="E77" s="42">
        <v>2014</v>
      </c>
      <c r="F77" s="8">
        <v>42405</v>
      </c>
      <c r="G77" s="42" t="s">
        <v>3</v>
      </c>
      <c r="H77" s="51">
        <v>0.9053</v>
      </c>
      <c r="I77" s="51"/>
      <c r="J77" s="42">
        <v>50</v>
      </c>
      <c r="K77" s="50">
        <f t="shared" si="6"/>
        <v>45931.817842035525</v>
      </c>
      <c r="L77" s="50"/>
      <c r="M77" s="6">
        <f t="shared" si="9"/>
        <v>0.7514407826917878</v>
      </c>
      <c r="N77" s="42">
        <v>2014</v>
      </c>
      <c r="O77" s="8">
        <v>42406</v>
      </c>
      <c r="P77" s="51">
        <v>0.9003</v>
      </c>
      <c r="Q77" s="51"/>
      <c r="R77" s="52">
        <f t="shared" si="7"/>
        <v>-45931.817842035576</v>
      </c>
      <c r="S77" s="53"/>
      <c r="T77" s="54">
        <f t="shared" si="10"/>
        <v>-50</v>
      </c>
      <c r="U77" s="54"/>
      <c r="V77" s="38">
        <f t="shared" si="11"/>
        <v>-1.000000000000001</v>
      </c>
    </row>
    <row r="78" spans="2:22" ht="13.5">
      <c r="B78" s="42">
        <v>70</v>
      </c>
      <c r="C78" s="50">
        <f t="shared" si="8"/>
        <v>1485128.776892482</v>
      </c>
      <c r="D78" s="50"/>
      <c r="E78" s="42">
        <v>2014</v>
      </c>
      <c r="F78" s="8">
        <v>42421</v>
      </c>
      <c r="G78" s="42" t="s">
        <v>3</v>
      </c>
      <c r="H78" s="51">
        <v>0.8894</v>
      </c>
      <c r="I78" s="51"/>
      <c r="J78" s="42">
        <v>6</v>
      </c>
      <c r="K78" s="50">
        <f t="shared" si="6"/>
        <v>44553.86330677446</v>
      </c>
      <c r="L78" s="50"/>
      <c r="M78" s="6">
        <f t="shared" si="9"/>
        <v>6.074146326758617</v>
      </c>
      <c r="N78" s="42">
        <v>2014</v>
      </c>
      <c r="O78" s="8">
        <v>42421</v>
      </c>
      <c r="P78" s="51">
        <v>0.8888</v>
      </c>
      <c r="Q78" s="51"/>
      <c r="R78" s="52">
        <f t="shared" si="7"/>
        <v>-44553.86330676955</v>
      </c>
      <c r="S78" s="53"/>
      <c r="T78" s="54">
        <f t="shared" si="10"/>
        <v>-6</v>
      </c>
      <c r="U78" s="54"/>
      <c r="V78" s="38">
        <f t="shared" si="11"/>
        <v>-0.9999999999998898</v>
      </c>
    </row>
    <row r="79" spans="2:22" ht="13.5">
      <c r="B79" s="42">
        <v>71</v>
      </c>
      <c r="C79" s="50">
        <f t="shared" si="8"/>
        <v>1440574.9135857124</v>
      </c>
      <c r="D79" s="50"/>
      <c r="E79" s="42">
        <v>2014</v>
      </c>
      <c r="F79" s="8">
        <v>42427</v>
      </c>
      <c r="G79" s="42" t="s">
        <v>2</v>
      </c>
      <c r="H79" s="51">
        <v>0.8877</v>
      </c>
      <c r="I79" s="51"/>
      <c r="J79" s="42">
        <v>11</v>
      </c>
      <c r="K79" s="50">
        <f t="shared" si="6"/>
        <v>43217.24740757137</v>
      </c>
      <c r="L79" s="50"/>
      <c r="M79" s="6">
        <f t="shared" si="9"/>
        <v>3.213775601975934</v>
      </c>
      <c r="N79" s="42">
        <v>2014</v>
      </c>
      <c r="O79" s="8">
        <v>42428</v>
      </c>
      <c r="P79" s="51">
        <v>0.8888</v>
      </c>
      <c r="Q79" s="51"/>
      <c r="R79" s="52">
        <f t="shared" si="7"/>
        <v>-43217.247407570976</v>
      </c>
      <c r="S79" s="53"/>
      <c r="T79" s="54">
        <f t="shared" si="10"/>
        <v>-11</v>
      </c>
      <c r="U79" s="54"/>
      <c r="V79" s="38">
        <f t="shared" si="11"/>
        <v>-0.9999999999999909</v>
      </c>
    </row>
    <row r="80" spans="2:22" ht="13.5">
      <c r="B80" s="42">
        <v>72</v>
      </c>
      <c r="C80" s="50">
        <f t="shared" si="8"/>
        <v>1397357.6661781415</v>
      </c>
      <c r="D80" s="50"/>
      <c r="E80" s="42">
        <v>2014</v>
      </c>
      <c r="F80" s="8">
        <v>42460</v>
      </c>
      <c r="G80" s="42" t="s">
        <v>3</v>
      </c>
      <c r="H80" s="51">
        <v>0.8874</v>
      </c>
      <c r="I80" s="51"/>
      <c r="J80" s="42">
        <v>19</v>
      </c>
      <c r="K80" s="50">
        <f t="shared" si="6"/>
        <v>41920.729985344246</v>
      </c>
      <c r="L80" s="50"/>
      <c r="M80" s="6">
        <f t="shared" si="9"/>
        <v>1.8047887196359593</v>
      </c>
      <c r="N80" s="42">
        <v>2014</v>
      </c>
      <c r="O80" s="8">
        <v>42460</v>
      </c>
      <c r="P80" s="51">
        <v>0.8855</v>
      </c>
      <c r="Q80" s="51"/>
      <c r="R80" s="52">
        <f t="shared" si="7"/>
        <v>-41920.72998534453</v>
      </c>
      <c r="S80" s="53"/>
      <c r="T80" s="54">
        <f t="shared" si="10"/>
        <v>-19</v>
      </c>
      <c r="U80" s="54"/>
      <c r="V80" s="38">
        <f t="shared" si="11"/>
        <v>-1.0000000000000067</v>
      </c>
    </row>
    <row r="81" spans="2:22" ht="13.5">
      <c r="B81" s="42">
        <v>73</v>
      </c>
      <c r="C81" s="50">
        <f t="shared" si="8"/>
        <v>1355436.936192797</v>
      </c>
      <c r="D81" s="50"/>
      <c r="E81" s="42">
        <v>2014</v>
      </c>
      <c r="F81" s="8">
        <v>42463</v>
      </c>
      <c r="G81" s="42" t="s">
        <v>3</v>
      </c>
      <c r="H81" s="51">
        <v>0.8883</v>
      </c>
      <c r="I81" s="51"/>
      <c r="J81" s="42">
        <v>41</v>
      </c>
      <c r="K81" s="50">
        <f t="shared" si="6"/>
        <v>40663.10808578391</v>
      </c>
      <c r="L81" s="50"/>
      <c r="M81" s="6">
        <f t="shared" si="9"/>
        <v>0.8112745390948958</v>
      </c>
      <c r="N81" s="42">
        <v>2014</v>
      </c>
      <c r="O81" s="8">
        <v>42464</v>
      </c>
      <c r="P81" s="51">
        <v>0.8906</v>
      </c>
      <c r="Q81" s="51"/>
      <c r="R81" s="52">
        <f t="shared" si="7"/>
        <v>22811.011853000422</v>
      </c>
      <c r="S81" s="53"/>
      <c r="T81" s="54">
        <f t="shared" si="10"/>
        <v>22.999999999999687</v>
      </c>
      <c r="U81" s="54"/>
      <c r="V81" s="38">
        <f t="shared" si="11"/>
        <v>0.56097560975609</v>
      </c>
    </row>
    <row r="82" spans="2:22" ht="13.5">
      <c r="B82" s="42">
        <v>74</v>
      </c>
      <c r="C82" s="50">
        <f t="shared" si="8"/>
        <v>1378247.9480457974</v>
      </c>
      <c r="D82" s="50"/>
      <c r="E82" s="42">
        <v>2014</v>
      </c>
      <c r="F82" s="8">
        <v>42492</v>
      </c>
      <c r="G82" s="42" t="s">
        <v>2</v>
      </c>
      <c r="H82" s="51">
        <v>0.8793</v>
      </c>
      <c r="I82" s="51"/>
      <c r="J82" s="42">
        <v>5</v>
      </c>
      <c r="K82" s="50">
        <f t="shared" si="6"/>
        <v>41347.438441373924</v>
      </c>
      <c r="L82" s="50"/>
      <c r="M82" s="6">
        <f t="shared" si="9"/>
        <v>6.764407106973239</v>
      </c>
      <c r="N82" s="42">
        <v>2014</v>
      </c>
      <c r="O82" s="8">
        <v>42492</v>
      </c>
      <c r="P82" s="51">
        <v>0.8798</v>
      </c>
      <c r="Q82" s="51"/>
      <c r="R82" s="52">
        <f t="shared" si="7"/>
        <v>-41347.43844137856</v>
      </c>
      <c r="S82" s="53"/>
      <c r="T82" s="54">
        <f t="shared" si="10"/>
        <v>-5</v>
      </c>
      <c r="U82" s="54"/>
      <c r="V82" s="38">
        <f t="shared" si="11"/>
        <v>-1.0000000000001121</v>
      </c>
    </row>
    <row r="83" spans="2:22" ht="13.5">
      <c r="B83" s="42">
        <v>75</v>
      </c>
      <c r="C83" s="50">
        <f t="shared" si="8"/>
        <v>1336900.5096044189</v>
      </c>
      <c r="D83" s="50"/>
      <c r="E83" s="42">
        <v>2014</v>
      </c>
      <c r="F83" s="8">
        <v>42509</v>
      </c>
      <c r="G83" s="42" t="s">
        <v>3</v>
      </c>
      <c r="H83" s="51">
        <v>0.892</v>
      </c>
      <c r="I83" s="51"/>
      <c r="J83" s="42">
        <v>17</v>
      </c>
      <c r="K83" s="50">
        <f t="shared" si="6"/>
        <v>40107.01528813256</v>
      </c>
      <c r="L83" s="50"/>
      <c r="M83" s="6">
        <f t="shared" si="9"/>
        <v>1.929845556989417</v>
      </c>
      <c r="N83" s="42">
        <v>2014</v>
      </c>
      <c r="O83" s="8">
        <v>42511</v>
      </c>
      <c r="P83" s="51">
        <v>0.8911</v>
      </c>
      <c r="Q83" s="51"/>
      <c r="R83" s="52">
        <f t="shared" si="7"/>
        <v>-21233.12574077634</v>
      </c>
      <c r="S83" s="53"/>
      <c r="T83" s="54">
        <f t="shared" si="10"/>
        <v>-17</v>
      </c>
      <c r="U83" s="54"/>
      <c r="V83" s="38">
        <f t="shared" si="11"/>
        <v>-0.5294117647058892</v>
      </c>
    </row>
    <row r="84" spans="2:22" ht="13.5">
      <c r="B84" s="42">
        <v>76</v>
      </c>
      <c r="C84" s="50">
        <f t="shared" si="8"/>
        <v>1315667.3838636426</v>
      </c>
      <c r="D84" s="50"/>
      <c r="E84" s="42">
        <v>2014</v>
      </c>
      <c r="F84" s="8">
        <v>42544</v>
      </c>
      <c r="G84" s="42" t="s">
        <v>2</v>
      </c>
      <c r="H84" s="51">
        <v>0.8944</v>
      </c>
      <c r="I84" s="51"/>
      <c r="J84" s="42">
        <v>14</v>
      </c>
      <c r="K84" s="50">
        <f t="shared" si="6"/>
        <v>39470.02151590928</v>
      </c>
      <c r="L84" s="50"/>
      <c r="M84" s="6">
        <f t="shared" si="9"/>
        <v>2.3061654406023533</v>
      </c>
      <c r="N84" s="42">
        <v>2014</v>
      </c>
      <c r="O84" s="8">
        <v>42546</v>
      </c>
      <c r="P84" s="51">
        <v>0.8942</v>
      </c>
      <c r="Q84" s="51"/>
      <c r="R84" s="52">
        <f t="shared" si="7"/>
        <v>5638.574502272132</v>
      </c>
      <c r="S84" s="53"/>
      <c r="T84" s="54">
        <f t="shared" si="10"/>
        <v>1.9999999999997797</v>
      </c>
      <c r="U84" s="54"/>
      <c r="V84" s="38">
        <f t="shared" si="11"/>
        <v>0.1428571428571271</v>
      </c>
    </row>
    <row r="85" spans="2:22" ht="13.5">
      <c r="B85" s="42">
        <v>77</v>
      </c>
      <c r="C85" s="50">
        <f t="shared" si="8"/>
        <v>1321305.9583659146</v>
      </c>
      <c r="D85" s="50"/>
      <c r="E85" s="42">
        <v>2014</v>
      </c>
      <c r="F85" s="8">
        <v>42616</v>
      </c>
      <c r="G85" s="42" t="s">
        <v>2</v>
      </c>
      <c r="H85" s="51">
        <v>0.918</v>
      </c>
      <c r="I85" s="51"/>
      <c r="J85" s="42">
        <v>11</v>
      </c>
      <c r="K85" s="50">
        <f t="shared" si="6"/>
        <v>39639.17875097744</v>
      </c>
      <c r="L85" s="50"/>
      <c r="M85" s="6">
        <f t="shared" si="9"/>
        <v>2.947698735897188</v>
      </c>
      <c r="N85" s="42">
        <v>2014</v>
      </c>
      <c r="O85" s="8">
        <v>42617</v>
      </c>
      <c r="P85" s="51">
        <v>0.9191</v>
      </c>
      <c r="Q85" s="51"/>
      <c r="R85" s="52">
        <f t="shared" si="7"/>
        <v>-39639.17875097707</v>
      </c>
      <c r="S85" s="53"/>
      <c r="T85" s="54">
        <f t="shared" si="10"/>
        <v>-11</v>
      </c>
      <c r="U85" s="54"/>
      <c r="V85" s="38">
        <f t="shared" si="11"/>
        <v>-0.9999999999999908</v>
      </c>
    </row>
    <row r="86" spans="2:22" ht="13.5">
      <c r="B86" s="42">
        <v>78</v>
      </c>
      <c r="C86" s="50">
        <f t="shared" si="8"/>
        <v>1281666.7796149375</v>
      </c>
      <c r="D86" s="50"/>
      <c r="E86" s="42">
        <v>2014</v>
      </c>
      <c r="F86" s="8">
        <v>42636</v>
      </c>
      <c r="G86" s="42" t="s">
        <v>3</v>
      </c>
      <c r="H86" s="51">
        <v>0.9398</v>
      </c>
      <c r="I86" s="51"/>
      <c r="J86" s="42">
        <v>12</v>
      </c>
      <c r="K86" s="50">
        <f t="shared" si="6"/>
        <v>38450.00338844812</v>
      </c>
      <c r="L86" s="50"/>
      <c r="M86" s="6">
        <f t="shared" si="9"/>
        <v>2.6209954593352505</v>
      </c>
      <c r="N86" s="42">
        <v>2014</v>
      </c>
      <c r="O86" s="8">
        <v>42649</v>
      </c>
      <c r="P86" s="51">
        <v>0.9638</v>
      </c>
      <c r="Q86" s="51"/>
      <c r="R86" s="52">
        <f t="shared" si="7"/>
        <v>769000.067768963</v>
      </c>
      <c r="S86" s="53"/>
      <c r="T86" s="54">
        <f t="shared" si="10"/>
        <v>240.00000000000023</v>
      </c>
      <c r="U86" s="54"/>
      <c r="V86" s="38">
        <f t="shared" si="11"/>
        <v>20.000000000000014</v>
      </c>
    </row>
    <row r="87" spans="2:22" ht="13.5">
      <c r="B87" s="42">
        <v>79</v>
      </c>
      <c r="C87" s="50">
        <f t="shared" si="8"/>
        <v>2050666.8473839005</v>
      </c>
      <c r="D87" s="50"/>
      <c r="E87" s="42">
        <v>2014</v>
      </c>
      <c r="F87" s="8">
        <v>42714</v>
      </c>
      <c r="G87" s="42" t="s">
        <v>2</v>
      </c>
      <c r="H87" s="51">
        <v>0.9696</v>
      </c>
      <c r="I87" s="51"/>
      <c r="J87" s="42">
        <v>25</v>
      </c>
      <c r="K87" s="50">
        <f t="shared" si="6"/>
        <v>61520.00542151702</v>
      </c>
      <c r="L87" s="50"/>
      <c r="M87" s="6">
        <f t="shared" si="9"/>
        <v>2.012924512769473</v>
      </c>
      <c r="N87" s="42">
        <v>2014</v>
      </c>
      <c r="O87" s="8">
        <v>42721</v>
      </c>
      <c r="P87" s="51">
        <v>0.9621</v>
      </c>
      <c r="Q87" s="51"/>
      <c r="R87" s="52">
        <f t="shared" si="7"/>
        <v>184560.0162645526</v>
      </c>
      <c r="S87" s="53"/>
      <c r="T87" s="54">
        <f t="shared" si="10"/>
        <v>75.00000000000063</v>
      </c>
      <c r="U87" s="54"/>
      <c r="V87" s="38">
        <f t="shared" si="11"/>
        <v>3.0000000000000253</v>
      </c>
    </row>
    <row r="88" spans="2:22" ht="13.5">
      <c r="B88" s="42">
        <v>80</v>
      </c>
      <c r="C88" s="50">
        <f t="shared" si="8"/>
        <v>2235226.8636484533</v>
      </c>
      <c r="D88" s="50"/>
      <c r="E88" s="42">
        <v>2015</v>
      </c>
      <c r="F88" s="8">
        <v>42397</v>
      </c>
      <c r="G88" s="42" t="s">
        <v>3</v>
      </c>
      <c r="H88" s="51">
        <v>0.907</v>
      </c>
      <c r="I88" s="51"/>
      <c r="J88" s="42">
        <v>87</v>
      </c>
      <c r="K88" s="50">
        <f t="shared" si="6"/>
        <v>67056.8059094536</v>
      </c>
      <c r="L88" s="50"/>
      <c r="M88" s="6">
        <f t="shared" si="9"/>
        <v>0.6304849767007837</v>
      </c>
      <c r="N88" s="42">
        <v>2015</v>
      </c>
      <c r="O88" s="8">
        <v>42399</v>
      </c>
      <c r="P88" s="51">
        <v>0.9193</v>
      </c>
      <c r="Q88" s="51"/>
      <c r="R88" s="52">
        <f t="shared" si="7"/>
        <v>94804.44973405491</v>
      </c>
      <c r="S88" s="53"/>
      <c r="T88" s="54">
        <f t="shared" si="10"/>
        <v>122.99999999999977</v>
      </c>
      <c r="U88" s="54"/>
      <c r="V88" s="38">
        <f t="shared" si="11"/>
        <v>1.4137931034482731</v>
      </c>
    </row>
    <row r="89" spans="2:23" ht="13.5">
      <c r="B89" s="42">
        <v>81</v>
      </c>
      <c r="C89" s="50">
        <f t="shared" si="8"/>
        <v>2330031.3133825082</v>
      </c>
      <c r="D89" s="50"/>
      <c r="E89" s="42">
        <v>2015</v>
      </c>
      <c r="F89" s="8">
        <v>42402</v>
      </c>
      <c r="G89" s="42" t="s">
        <v>3</v>
      </c>
      <c r="H89" s="51">
        <v>0.9264</v>
      </c>
      <c r="I89" s="51"/>
      <c r="J89" s="42">
        <v>65</v>
      </c>
      <c r="K89" s="50">
        <f t="shared" si="6"/>
        <v>69900.93940147525</v>
      </c>
      <c r="L89" s="50"/>
      <c r="M89" s="6">
        <f t="shared" si="9"/>
        <v>0.879672039030678</v>
      </c>
      <c r="N89" s="42">
        <v>2015</v>
      </c>
      <c r="O89" s="8">
        <v>42403</v>
      </c>
      <c r="P89" s="51">
        <v>0.9236</v>
      </c>
      <c r="Q89" s="51"/>
      <c r="R89" s="52">
        <f t="shared" si="7"/>
        <v>-30111.173896020373</v>
      </c>
      <c r="S89" s="53"/>
      <c r="T89" s="54">
        <f t="shared" si="10"/>
        <v>-65</v>
      </c>
      <c r="U89" s="54"/>
      <c r="V89" s="38">
        <f t="shared" si="11"/>
        <v>-0.43076923076923457</v>
      </c>
      <c r="W89">
        <v>0</v>
      </c>
    </row>
    <row r="90" spans="2:22" ht="13.5">
      <c r="B90" s="42">
        <v>82</v>
      </c>
      <c r="C90" s="50">
        <f t="shared" si="8"/>
        <v>2299920.139486488</v>
      </c>
      <c r="D90" s="50"/>
      <c r="E90" s="42">
        <v>2015</v>
      </c>
      <c r="F90" s="8">
        <v>42409</v>
      </c>
      <c r="G90" s="42" t="s">
        <v>2</v>
      </c>
      <c r="H90" s="51">
        <v>0.9225</v>
      </c>
      <c r="I90" s="51"/>
      <c r="J90" s="42">
        <v>50</v>
      </c>
      <c r="K90" s="50">
        <f t="shared" si="6"/>
        <v>68997.60418459463</v>
      </c>
      <c r="L90" s="50"/>
      <c r="M90" s="6">
        <f t="shared" si="9"/>
        <v>1.1287951604841655</v>
      </c>
      <c r="N90" s="42">
        <v>2015</v>
      </c>
      <c r="O90" s="8">
        <v>42410</v>
      </c>
      <c r="P90" s="51">
        <v>0.9259</v>
      </c>
      <c r="Q90" s="51"/>
      <c r="R90" s="52">
        <f t="shared" si="7"/>
        <v>-46918.37084552377</v>
      </c>
      <c r="S90" s="53"/>
      <c r="T90" s="54">
        <f t="shared" si="10"/>
        <v>-50</v>
      </c>
      <c r="U90" s="54"/>
      <c r="V90" s="38">
        <f t="shared" si="11"/>
        <v>-0.6799999999999916</v>
      </c>
    </row>
    <row r="91" spans="2:22" ht="13.5">
      <c r="B91" s="42">
        <v>83</v>
      </c>
      <c r="C91" s="50">
        <f t="shared" si="8"/>
        <v>2253001.7686409643</v>
      </c>
      <c r="D91" s="50"/>
      <c r="E91" s="42">
        <v>2015</v>
      </c>
      <c r="F91" s="8">
        <v>42416</v>
      </c>
      <c r="G91" s="42" t="s">
        <v>3</v>
      </c>
      <c r="H91" s="51">
        <v>0.9322</v>
      </c>
      <c r="I91" s="51"/>
      <c r="J91" s="42">
        <v>38</v>
      </c>
      <c r="K91" s="50">
        <f t="shared" si="6"/>
        <v>67590.05305922893</v>
      </c>
      <c r="L91" s="50"/>
      <c r="M91" s="6">
        <f t="shared" si="9"/>
        <v>1.454957551592486</v>
      </c>
      <c r="N91" s="42">
        <v>2015</v>
      </c>
      <c r="O91" s="8">
        <v>42420</v>
      </c>
      <c r="P91" s="51">
        <v>0.9452</v>
      </c>
      <c r="Q91" s="51"/>
      <c r="R91" s="52">
        <f t="shared" si="7"/>
        <v>231229.12888683606</v>
      </c>
      <c r="S91" s="53"/>
      <c r="T91" s="54">
        <f t="shared" si="10"/>
        <v>130.0000000000001</v>
      </c>
      <c r="U91" s="54"/>
      <c r="V91" s="38">
        <f t="shared" si="11"/>
        <v>3.421052631578951</v>
      </c>
    </row>
    <row r="92" spans="2:22" ht="13.5">
      <c r="B92" s="42">
        <v>84</v>
      </c>
      <c r="C92" s="50">
        <f t="shared" si="8"/>
        <v>2484230.8975278004</v>
      </c>
      <c r="D92" s="50"/>
      <c r="E92" s="42">
        <v>2015</v>
      </c>
      <c r="F92" s="8">
        <v>42432</v>
      </c>
      <c r="G92" s="42" t="s">
        <v>3</v>
      </c>
      <c r="H92" s="51">
        <v>0.9608</v>
      </c>
      <c r="I92" s="51"/>
      <c r="J92" s="42">
        <v>35</v>
      </c>
      <c r="K92" s="50">
        <f t="shared" si="6"/>
        <v>74526.926925834</v>
      </c>
      <c r="L92" s="50"/>
      <c r="M92" s="6">
        <f t="shared" si="9"/>
        <v>1.7417920403350047</v>
      </c>
      <c r="N92" s="42">
        <v>2015</v>
      </c>
      <c r="O92" s="8">
        <v>42441</v>
      </c>
      <c r="P92" s="51">
        <v>0.9982</v>
      </c>
      <c r="Q92" s="51"/>
      <c r="R92" s="52">
        <f t="shared" si="7"/>
        <v>796373.4477217689</v>
      </c>
      <c r="S92" s="53"/>
      <c r="T92" s="54">
        <f t="shared" si="10"/>
        <v>373.9999999999999</v>
      </c>
      <c r="U92" s="54"/>
      <c r="V92" s="38">
        <f t="shared" si="11"/>
        <v>10.685714285714283</v>
      </c>
    </row>
    <row r="93" spans="2:22" ht="13.5">
      <c r="B93" s="42">
        <v>85</v>
      </c>
      <c r="C93" s="50">
        <f t="shared" si="8"/>
        <v>3280604.345249569</v>
      </c>
      <c r="D93" s="50"/>
      <c r="E93" s="42">
        <v>2015</v>
      </c>
      <c r="F93" s="8">
        <v>42448</v>
      </c>
      <c r="G93" s="42" t="s">
        <v>2</v>
      </c>
      <c r="H93" s="51">
        <v>0.9881</v>
      </c>
      <c r="I93" s="51"/>
      <c r="J93" s="42">
        <v>102</v>
      </c>
      <c r="K93" s="50">
        <f t="shared" si="6"/>
        <v>98418.13035748707</v>
      </c>
      <c r="L93" s="50"/>
      <c r="M93" s="6">
        <f t="shared" si="9"/>
        <v>0.7892708637674892</v>
      </c>
      <c r="N93" s="42">
        <v>2015</v>
      </c>
      <c r="O93" s="8">
        <v>42455</v>
      </c>
      <c r="P93" s="51">
        <v>0.9619</v>
      </c>
      <c r="Q93" s="51"/>
      <c r="R93" s="52">
        <f t="shared" si="7"/>
        <v>252799.51131040798</v>
      </c>
      <c r="S93" s="53"/>
      <c r="T93" s="54">
        <f t="shared" si="10"/>
        <v>262</v>
      </c>
      <c r="U93" s="54"/>
      <c r="V93" s="38">
        <f t="shared" si="11"/>
        <v>2.5686274509803924</v>
      </c>
    </row>
    <row r="94" spans="2:22" ht="13.5">
      <c r="B94" s="42">
        <v>86</v>
      </c>
      <c r="C94" s="50">
        <f t="shared" si="8"/>
        <v>3533403.856559977</v>
      </c>
      <c r="D94" s="50"/>
      <c r="E94" s="42">
        <v>2015</v>
      </c>
      <c r="F94" s="8">
        <v>42459</v>
      </c>
      <c r="G94" s="42" t="s">
        <v>3</v>
      </c>
      <c r="H94" s="51">
        <v>0.9651</v>
      </c>
      <c r="I94" s="51"/>
      <c r="J94" s="42">
        <v>33</v>
      </c>
      <c r="K94" s="50">
        <f t="shared" si="6"/>
        <v>106002.1156967993</v>
      </c>
      <c r="L94" s="50"/>
      <c r="M94" s="6">
        <f t="shared" si="9"/>
        <v>2.6275544573786775</v>
      </c>
      <c r="N94" s="42">
        <v>2015</v>
      </c>
      <c r="O94" s="8">
        <v>42461</v>
      </c>
      <c r="P94" s="51">
        <v>0.9684</v>
      </c>
      <c r="Q94" s="51"/>
      <c r="R94" s="52">
        <f t="shared" si="7"/>
        <v>106002.11569680188</v>
      </c>
      <c r="S94" s="53"/>
      <c r="T94" s="54">
        <f t="shared" si="10"/>
        <v>33.00000000000081</v>
      </c>
      <c r="U94" s="54"/>
      <c r="V94" s="38">
        <f t="shared" si="11"/>
        <v>1.0000000000000242</v>
      </c>
    </row>
    <row r="95" spans="2:22" ht="13.5">
      <c r="B95" s="42">
        <v>87</v>
      </c>
      <c r="C95" s="50">
        <f t="shared" si="8"/>
        <v>3639405.9722567787</v>
      </c>
      <c r="D95" s="50"/>
      <c r="E95" s="42">
        <v>2015</v>
      </c>
      <c r="F95" s="8">
        <v>42467</v>
      </c>
      <c r="G95" s="42" t="s">
        <v>3</v>
      </c>
      <c r="H95" s="51">
        <v>0.9578</v>
      </c>
      <c r="I95" s="51"/>
      <c r="J95" s="42">
        <v>23</v>
      </c>
      <c r="K95" s="50">
        <f t="shared" si="6"/>
        <v>109182.17916770336</v>
      </c>
      <c r="L95" s="50"/>
      <c r="M95" s="6">
        <f t="shared" si="9"/>
        <v>3.8830685220131005</v>
      </c>
      <c r="N95" s="42">
        <v>2015</v>
      </c>
      <c r="O95" s="8">
        <v>42468</v>
      </c>
      <c r="P95" s="51">
        <v>0.9601</v>
      </c>
      <c r="Q95" s="51"/>
      <c r="R95" s="52">
        <f t="shared" si="7"/>
        <v>109182.17916770188</v>
      </c>
      <c r="S95" s="53"/>
      <c r="T95" s="54">
        <f t="shared" si="10"/>
        <v>22.999999999999687</v>
      </c>
      <c r="U95" s="54"/>
      <c r="V95" s="38">
        <f t="shared" si="11"/>
        <v>0.9999999999999865</v>
      </c>
    </row>
    <row r="96" spans="2:22" ht="13.5">
      <c r="B96" s="42">
        <v>88</v>
      </c>
      <c r="C96" s="50">
        <f t="shared" si="8"/>
        <v>3748588.1514244806</v>
      </c>
      <c r="D96" s="50"/>
      <c r="E96" s="42">
        <v>2015</v>
      </c>
      <c r="F96" s="8">
        <v>42536</v>
      </c>
      <c r="G96" s="42" t="s">
        <v>2</v>
      </c>
      <c r="H96" s="51">
        <v>0.931</v>
      </c>
      <c r="I96" s="51"/>
      <c r="J96" s="42">
        <v>28</v>
      </c>
      <c r="K96" s="50">
        <f t="shared" si="6"/>
        <v>112457.64454273442</v>
      </c>
      <c r="L96" s="50"/>
      <c r="M96" s="6">
        <f t="shared" si="9"/>
        <v>3.2853533316603687</v>
      </c>
      <c r="N96" s="42">
        <v>2015</v>
      </c>
      <c r="O96" s="8">
        <v>42536</v>
      </c>
      <c r="P96" s="51">
        <v>0.9338</v>
      </c>
      <c r="Q96" s="51"/>
      <c r="R96" s="52">
        <f t="shared" si="7"/>
        <v>-112457.64454273095</v>
      </c>
      <c r="S96" s="53"/>
      <c r="T96" s="54">
        <f t="shared" si="10"/>
        <v>-28</v>
      </c>
      <c r="U96" s="54"/>
      <c r="V96" s="38">
        <f t="shared" si="11"/>
        <v>-0.9999999999999692</v>
      </c>
    </row>
    <row r="97" spans="2:22" ht="13.5">
      <c r="B97" s="42">
        <v>89</v>
      </c>
      <c r="C97" s="50">
        <f t="shared" si="8"/>
        <v>3636130.5068817497</v>
      </c>
      <c r="D97" s="50"/>
      <c r="E97" s="42">
        <v>2015</v>
      </c>
      <c r="F97" s="8">
        <v>42538</v>
      </c>
      <c r="G97" s="42" t="s">
        <v>2</v>
      </c>
      <c r="H97" s="51">
        <v>0.9254</v>
      </c>
      <c r="I97" s="51"/>
      <c r="J97" s="42">
        <v>55</v>
      </c>
      <c r="K97" s="50">
        <f t="shared" si="6"/>
        <v>109083.91520645248</v>
      </c>
      <c r="L97" s="50"/>
      <c r="M97" s="6">
        <f t="shared" si="9"/>
        <v>1.6223672088708307</v>
      </c>
      <c r="N97" s="42">
        <v>2015</v>
      </c>
      <c r="O97" s="8">
        <v>42539</v>
      </c>
      <c r="P97" s="51">
        <v>0.9224</v>
      </c>
      <c r="Q97" s="51"/>
      <c r="R97" s="52">
        <f t="shared" si="7"/>
        <v>59500.317385337774</v>
      </c>
      <c r="S97" s="53"/>
      <c r="T97" s="54">
        <f t="shared" si="10"/>
        <v>30.00000000000003</v>
      </c>
      <c r="U97" s="54"/>
      <c r="V97" s="38">
        <f t="shared" si="11"/>
        <v>0.545454545454546</v>
      </c>
    </row>
    <row r="98" spans="2:22" ht="13.5">
      <c r="B98" s="42">
        <v>90</v>
      </c>
      <c r="C98" s="50">
        <f t="shared" si="8"/>
        <v>3695630.8242670875</v>
      </c>
      <c r="D98" s="50"/>
      <c r="E98" s="42">
        <v>2015</v>
      </c>
      <c r="F98" s="8">
        <v>42547</v>
      </c>
      <c r="G98" s="42" t="s">
        <v>3</v>
      </c>
      <c r="H98" s="51">
        <v>0.9363</v>
      </c>
      <c r="I98" s="51"/>
      <c r="J98" s="42">
        <v>8</v>
      </c>
      <c r="K98" s="50">
        <f t="shared" si="6"/>
        <v>110868.92472801261</v>
      </c>
      <c r="L98" s="50"/>
      <c r="M98" s="6">
        <f t="shared" si="9"/>
        <v>11.336290871984929</v>
      </c>
      <c r="N98" s="42">
        <v>2015</v>
      </c>
      <c r="O98" s="8">
        <v>42547</v>
      </c>
      <c r="P98" s="51">
        <v>0.9355</v>
      </c>
      <c r="Q98" s="51"/>
      <c r="R98" s="52">
        <f t="shared" si="7"/>
        <v>-110868.92472801577</v>
      </c>
      <c r="S98" s="53"/>
      <c r="T98" s="54">
        <f t="shared" si="10"/>
        <v>-8</v>
      </c>
      <c r="U98" s="54"/>
      <c r="V98" s="38">
        <f t="shared" si="11"/>
        <v>-1.0000000000000284</v>
      </c>
    </row>
    <row r="99" spans="2:22" ht="13.5">
      <c r="B99" s="42">
        <v>91</v>
      </c>
      <c r="C99" s="50">
        <f t="shared" si="8"/>
        <v>3584761.8995390716</v>
      </c>
      <c r="D99" s="50"/>
      <c r="E99" s="42">
        <v>2015</v>
      </c>
      <c r="F99" s="8">
        <v>42557</v>
      </c>
      <c r="G99" s="42" t="s">
        <v>3</v>
      </c>
      <c r="H99" s="51">
        <v>0.9448</v>
      </c>
      <c r="I99" s="51"/>
      <c r="J99" s="42">
        <v>38</v>
      </c>
      <c r="K99" s="50">
        <f t="shared" si="6"/>
        <v>107542.85698617215</v>
      </c>
      <c r="L99" s="50"/>
      <c r="M99" s="6">
        <f t="shared" si="9"/>
        <v>2.31498992543692</v>
      </c>
      <c r="N99" s="42">
        <v>2015</v>
      </c>
      <c r="O99" s="8">
        <v>42559</v>
      </c>
      <c r="P99" s="51">
        <v>0.9411</v>
      </c>
      <c r="Q99" s="51"/>
      <c r="R99" s="52">
        <f t="shared" si="7"/>
        <v>-104712.78180232338</v>
      </c>
      <c r="S99" s="53"/>
      <c r="T99" s="54">
        <f t="shared" si="10"/>
        <v>-38</v>
      </c>
      <c r="U99" s="54"/>
      <c r="V99" s="38">
        <f t="shared" si="11"/>
        <v>-0.9736842105262961</v>
      </c>
    </row>
    <row r="100" spans="2:22" ht="13.5">
      <c r="B100" s="42">
        <v>92</v>
      </c>
      <c r="C100" s="50">
        <f t="shared" si="8"/>
        <v>3480049.1177367484</v>
      </c>
      <c r="D100" s="50"/>
      <c r="E100" s="42">
        <v>2015</v>
      </c>
      <c r="F100" s="8">
        <v>42575</v>
      </c>
      <c r="G100" s="42" t="s">
        <v>3</v>
      </c>
      <c r="H100" s="51">
        <v>0.9625</v>
      </c>
      <c r="I100" s="51"/>
      <c r="J100" s="42">
        <v>47</v>
      </c>
      <c r="K100" s="50">
        <f t="shared" si="6"/>
        <v>104401.47353210245</v>
      </c>
      <c r="L100" s="50"/>
      <c r="M100" s="6">
        <f t="shared" si="9"/>
        <v>1.8170208159440016</v>
      </c>
      <c r="N100" s="42">
        <v>2015</v>
      </c>
      <c r="O100" s="8">
        <v>42575</v>
      </c>
      <c r="P100" s="51">
        <v>0.9578</v>
      </c>
      <c r="Q100" s="51"/>
      <c r="R100" s="52">
        <f t="shared" si="7"/>
        <v>-104401.47353210331</v>
      </c>
      <c r="S100" s="53"/>
      <c r="T100" s="54">
        <f t="shared" si="10"/>
        <v>-47</v>
      </c>
      <c r="U100" s="54"/>
      <c r="V100" s="38">
        <f t="shared" si="11"/>
        <v>-1.0000000000000082</v>
      </c>
    </row>
    <row r="101" spans="2:22" ht="13.5">
      <c r="B101" s="42">
        <v>93</v>
      </c>
      <c r="C101" s="50">
        <f t="shared" si="8"/>
        <v>3375647.644204645</v>
      </c>
      <c r="D101" s="50"/>
      <c r="E101" s="42">
        <v>2015</v>
      </c>
      <c r="F101" s="8">
        <v>42596</v>
      </c>
      <c r="G101" s="42" t="s">
        <v>2</v>
      </c>
      <c r="H101" s="51">
        <v>0.975</v>
      </c>
      <c r="I101" s="51"/>
      <c r="J101" s="42">
        <v>20</v>
      </c>
      <c r="K101" s="50">
        <f t="shared" si="6"/>
        <v>101269.42932613935</v>
      </c>
      <c r="L101" s="50"/>
      <c r="M101" s="6">
        <f t="shared" si="9"/>
        <v>4.141898949944349</v>
      </c>
      <c r="N101" s="42">
        <v>2015</v>
      </c>
      <c r="O101" s="8">
        <v>42596</v>
      </c>
      <c r="P101" s="51">
        <v>0.977</v>
      </c>
      <c r="Q101" s="51"/>
      <c r="R101" s="52">
        <f t="shared" si="7"/>
        <v>-101269.42932613943</v>
      </c>
      <c r="S101" s="53"/>
      <c r="T101" s="54">
        <f t="shared" si="10"/>
        <v>-20</v>
      </c>
      <c r="U101" s="54"/>
      <c r="V101" s="38">
        <f t="shared" si="11"/>
        <v>-1.0000000000000009</v>
      </c>
    </row>
    <row r="102" spans="2:22" ht="13.5">
      <c r="B102" s="42">
        <v>94</v>
      </c>
      <c r="C102" s="50">
        <f t="shared" si="8"/>
        <v>3274378.2148785056</v>
      </c>
      <c r="D102" s="50"/>
      <c r="E102" s="42">
        <v>2015</v>
      </c>
      <c r="F102" s="8">
        <v>42596</v>
      </c>
      <c r="G102" s="42" t="s">
        <v>2</v>
      </c>
      <c r="H102" s="51">
        <v>0.9746</v>
      </c>
      <c r="I102" s="51"/>
      <c r="J102" s="42">
        <v>36</v>
      </c>
      <c r="K102" s="50">
        <f t="shared" si="6"/>
        <v>98231.34644635516</v>
      </c>
      <c r="L102" s="50"/>
      <c r="M102" s="6">
        <f t="shared" si="9"/>
        <v>2.232023323025566</v>
      </c>
      <c r="N102" s="42">
        <v>2015</v>
      </c>
      <c r="O102" s="8">
        <v>42596</v>
      </c>
      <c r="P102" s="51">
        <v>0.9782</v>
      </c>
      <c r="Q102" s="51"/>
      <c r="R102" s="52">
        <f t="shared" si="7"/>
        <v>-98231.34644635343</v>
      </c>
      <c r="S102" s="53"/>
      <c r="T102" s="54">
        <f t="shared" si="10"/>
        <v>-36</v>
      </c>
      <c r="U102" s="54"/>
      <c r="V102" s="38">
        <f t="shared" si="11"/>
        <v>-0.9999999999999823</v>
      </c>
    </row>
    <row r="103" spans="2:22" ht="13.5">
      <c r="B103" s="42">
        <v>95</v>
      </c>
      <c r="C103" s="50">
        <f t="shared" si="8"/>
        <v>3176146.868432152</v>
      </c>
      <c r="D103" s="50"/>
      <c r="E103" s="42">
        <v>2015</v>
      </c>
      <c r="F103" s="8">
        <v>42638</v>
      </c>
      <c r="G103" s="42" t="s">
        <v>3</v>
      </c>
      <c r="H103" s="51">
        <v>0.9793</v>
      </c>
      <c r="I103" s="51"/>
      <c r="J103" s="42">
        <v>51</v>
      </c>
      <c r="K103" s="50">
        <f t="shared" si="6"/>
        <v>95284.40605296456</v>
      </c>
      <c r="L103" s="50"/>
      <c r="M103" s="6">
        <f t="shared" si="9"/>
        <v>1.528279498824565</v>
      </c>
      <c r="N103" s="42">
        <v>2015</v>
      </c>
      <c r="O103" s="8">
        <v>42641</v>
      </c>
      <c r="P103" s="51">
        <v>0.9742</v>
      </c>
      <c r="Q103" s="51"/>
      <c r="R103" s="52">
        <f t="shared" si="7"/>
        <v>-95284.40605296445</v>
      </c>
      <c r="S103" s="53"/>
      <c r="T103" s="54">
        <f t="shared" si="10"/>
        <v>-51</v>
      </c>
      <c r="U103" s="54"/>
      <c r="V103" s="38">
        <f t="shared" si="11"/>
        <v>-0.9999999999999988</v>
      </c>
    </row>
    <row r="104" spans="2:22" ht="13.5">
      <c r="B104" s="42">
        <v>96</v>
      </c>
      <c r="C104" s="50">
        <f t="shared" si="8"/>
        <v>3080862.462379188</v>
      </c>
      <c r="D104" s="50"/>
      <c r="E104" s="42">
        <v>2015</v>
      </c>
      <c r="F104" s="8">
        <v>42644</v>
      </c>
      <c r="G104" s="42" t="s">
        <v>3</v>
      </c>
      <c r="H104" s="51">
        <v>0.9782</v>
      </c>
      <c r="I104" s="51"/>
      <c r="J104" s="42">
        <v>62</v>
      </c>
      <c r="K104" s="50">
        <f t="shared" si="6"/>
        <v>92425.87387137563</v>
      </c>
      <c r="L104" s="50"/>
      <c r="M104" s="6">
        <f t="shared" si="9"/>
        <v>1.2194191420459874</v>
      </c>
      <c r="N104" s="42">
        <v>2015</v>
      </c>
      <c r="O104" s="8">
        <v>42645</v>
      </c>
      <c r="P104" s="51">
        <v>0.972</v>
      </c>
      <c r="Q104" s="51"/>
      <c r="R104" s="52">
        <f t="shared" si="7"/>
        <v>-92425.87387137537</v>
      </c>
      <c r="S104" s="53"/>
      <c r="T104" s="54">
        <f t="shared" si="10"/>
        <v>-62</v>
      </c>
      <c r="U104" s="54"/>
      <c r="V104" s="38">
        <f t="shared" si="11"/>
        <v>-0.9999999999999971</v>
      </c>
    </row>
    <row r="105" spans="2:22" ht="13.5">
      <c r="B105" s="42">
        <v>97</v>
      </c>
      <c r="C105" s="50">
        <f t="shared" si="8"/>
        <v>2988436.5885078125</v>
      </c>
      <c r="D105" s="50"/>
      <c r="E105" s="42">
        <v>2015</v>
      </c>
      <c r="F105" s="8">
        <v>42656</v>
      </c>
      <c r="G105" s="42" t="s">
        <v>2</v>
      </c>
      <c r="H105" s="51">
        <v>0.957</v>
      </c>
      <c r="I105" s="51"/>
      <c r="J105" s="42">
        <v>42</v>
      </c>
      <c r="K105" s="50">
        <f t="shared" si="6"/>
        <v>89653.09765523436</v>
      </c>
      <c r="L105" s="50"/>
      <c r="M105" s="6">
        <f t="shared" si="9"/>
        <v>1.7460920762534688</v>
      </c>
      <c r="N105" s="42">
        <v>2015</v>
      </c>
      <c r="O105" s="8">
        <v>42658</v>
      </c>
      <c r="P105" s="51">
        <v>0.9513</v>
      </c>
      <c r="Q105" s="51"/>
      <c r="R105" s="52">
        <f t="shared" si="7"/>
        <v>121672.0611035308</v>
      </c>
      <c r="S105" s="53"/>
      <c r="T105" s="54">
        <f t="shared" si="10"/>
        <v>56.999999999999275</v>
      </c>
      <c r="U105" s="54"/>
      <c r="V105" s="38">
        <f t="shared" si="11"/>
        <v>1.3571428571428399</v>
      </c>
    </row>
    <row r="106" spans="2:22" ht="13.5">
      <c r="B106" s="42">
        <v>98</v>
      </c>
      <c r="C106" s="50">
        <f t="shared" si="8"/>
        <v>3110108.649611343</v>
      </c>
      <c r="D106" s="50"/>
      <c r="E106" s="42">
        <v>2015</v>
      </c>
      <c r="F106" s="8">
        <v>42673</v>
      </c>
      <c r="G106" s="42" t="s">
        <v>2</v>
      </c>
      <c r="H106" s="51">
        <v>0.9867</v>
      </c>
      <c r="I106" s="51"/>
      <c r="J106" s="42">
        <v>43</v>
      </c>
      <c r="K106" s="50">
        <f t="shared" si="6"/>
        <v>93303.25948834029</v>
      </c>
      <c r="L106" s="50"/>
      <c r="M106" s="6">
        <f t="shared" si="9"/>
        <v>1.774922898907886</v>
      </c>
      <c r="N106" s="42">
        <v>2015</v>
      </c>
      <c r="O106" s="8">
        <v>42677</v>
      </c>
      <c r="P106" s="51">
        <v>0.991</v>
      </c>
      <c r="Q106" s="51"/>
      <c r="R106" s="52">
        <f t="shared" si="7"/>
        <v>-93303.25948833965</v>
      </c>
      <c r="S106" s="53"/>
      <c r="T106" s="54">
        <f t="shared" si="10"/>
        <v>-43</v>
      </c>
      <c r="U106" s="54"/>
      <c r="V106" s="38">
        <f t="shared" si="11"/>
        <v>-0.9999999999999931</v>
      </c>
    </row>
    <row r="107" spans="2:22" ht="13.5">
      <c r="B107" s="42">
        <v>99</v>
      </c>
      <c r="C107" s="50">
        <f t="shared" si="8"/>
        <v>3016805.3901230036</v>
      </c>
      <c r="D107" s="50"/>
      <c r="E107" s="42">
        <v>2015</v>
      </c>
      <c r="F107" s="8">
        <v>42678</v>
      </c>
      <c r="G107" s="42" t="s">
        <v>3</v>
      </c>
      <c r="H107" s="51">
        <v>0.9912</v>
      </c>
      <c r="I107" s="51"/>
      <c r="J107" s="42">
        <v>28</v>
      </c>
      <c r="K107" s="50">
        <f t="shared" si="6"/>
        <v>90504.1617036901</v>
      </c>
      <c r="L107" s="50"/>
      <c r="M107" s="6">
        <f t="shared" si="9"/>
        <v>2.6440012183374266</v>
      </c>
      <c r="N107" s="42">
        <v>2015</v>
      </c>
      <c r="O107" s="8">
        <v>42683</v>
      </c>
      <c r="P107" s="51">
        <v>1.0028</v>
      </c>
      <c r="Q107" s="51"/>
      <c r="R107" s="52">
        <f t="shared" si="7"/>
        <v>374945.8127724286</v>
      </c>
      <c r="S107" s="53"/>
      <c r="T107" s="54">
        <f t="shared" si="10"/>
        <v>115.99999999999943</v>
      </c>
      <c r="U107" s="54"/>
      <c r="V107" s="38">
        <f t="shared" si="11"/>
        <v>4.142857142857123</v>
      </c>
    </row>
    <row r="108" spans="2:22" ht="13.5">
      <c r="B108" s="42">
        <v>100</v>
      </c>
      <c r="C108" s="50">
        <f t="shared" si="8"/>
        <v>3391751.2028954322</v>
      </c>
      <c r="D108" s="50"/>
      <c r="E108" s="42">
        <v>2015</v>
      </c>
      <c r="F108" s="8">
        <v>42683</v>
      </c>
      <c r="G108" s="42" t="s">
        <v>3</v>
      </c>
      <c r="H108" s="51">
        <v>1.0048</v>
      </c>
      <c r="I108" s="51"/>
      <c r="J108" s="42">
        <v>52</v>
      </c>
      <c r="K108" s="50">
        <f t="shared" si="6"/>
        <v>101752.53608686297</v>
      </c>
      <c r="L108" s="50"/>
      <c r="M108" s="6">
        <f t="shared" si="9"/>
        <v>1.6006376606396566</v>
      </c>
      <c r="N108" s="42">
        <v>2015</v>
      </c>
      <c r="O108" s="8">
        <v>42686</v>
      </c>
      <c r="P108" s="51">
        <v>1.0028</v>
      </c>
      <c r="Q108" s="51"/>
      <c r="R108" s="52">
        <f t="shared" si="7"/>
        <v>-39135.590802639636</v>
      </c>
      <c r="S108" s="53"/>
      <c r="T108" s="54">
        <f t="shared" si="10"/>
        <v>-52</v>
      </c>
      <c r="U108" s="54"/>
      <c r="V108" s="38">
        <f t="shared" si="11"/>
        <v>-0.38461538461538497</v>
      </c>
    </row>
    <row r="109" spans="2:22" ht="13.5">
      <c r="B109" s="42">
        <v>101</v>
      </c>
      <c r="C109" s="50">
        <f>IF(R108="","",C108+R108)</f>
        <v>3352615.6120927925</v>
      </c>
      <c r="D109" s="50"/>
      <c r="E109" s="42">
        <v>2015</v>
      </c>
      <c r="F109" s="8">
        <v>42690</v>
      </c>
      <c r="G109" s="42" t="s">
        <v>3</v>
      </c>
      <c r="H109" s="51">
        <v>1.0067</v>
      </c>
      <c r="I109" s="51"/>
      <c r="J109" s="42">
        <v>19</v>
      </c>
      <c r="K109" s="50">
        <f>IF(F109="","",C109*0.03)</f>
        <v>100578.46836278377</v>
      </c>
      <c r="L109" s="50"/>
      <c r="M109" s="6">
        <f>IF(J109="","",(K109/J109)/10/$S$3)</f>
        <v>4.330146092467281</v>
      </c>
      <c r="N109" s="42">
        <v>2015</v>
      </c>
      <c r="O109" s="8">
        <v>42705</v>
      </c>
      <c r="P109" s="51">
        <v>1.0253</v>
      </c>
      <c r="Q109" s="51"/>
      <c r="R109" s="52">
        <f>IF(O109="","",(IF(G109="売",H109-P109,P109-H109))*M109*100000*$S$3)</f>
        <v>984610.2692356817</v>
      </c>
      <c r="S109" s="53"/>
      <c r="T109" s="54">
        <f>IF(O109="","",IF(R109&lt;0,J109*(-1),IF(G109="買",(P109-H109)*10000,(H109-P109)*10000)))</f>
        <v>186.0000000000017</v>
      </c>
      <c r="U109" s="54"/>
      <c r="V109" s="38">
        <f>R109/K109</f>
        <v>9.789473684210616</v>
      </c>
    </row>
  </sheetData>
  <sheetProtection/>
  <mergeCells count="641">
    <mergeCell ref="C109:D109"/>
    <mergeCell ref="H109:I109"/>
    <mergeCell ref="K109:L109"/>
    <mergeCell ref="P109:Q109"/>
    <mergeCell ref="R109:S109"/>
    <mergeCell ref="T109:U109"/>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11">
    <cfRule type="cellIs" priority="11" dxfId="58" operator="equal" stopIfTrue="1">
      <formula>"買"</formula>
    </cfRule>
    <cfRule type="cellIs" priority="12" dxfId="59" operator="equal" stopIfTrue="1">
      <formula>"売"</formula>
    </cfRule>
  </conditionalFormatting>
  <conditionalFormatting sqref="G10 G15:G44 G47:G108">
    <cfRule type="cellIs" priority="21" dxfId="58" operator="equal" stopIfTrue="1">
      <formula>"買"</formula>
    </cfRule>
    <cfRule type="cellIs" priority="22" dxfId="59" operator="equal" stopIfTrue="1">
      <formula>"売"</formula>
    </cfRule>
  </conditionalFormatting>
  <conditionalFormatting sqref="G12">
    <cfRule type="cellIs" priority="9" dxfId="58" operator="equal" stopIfTrue="1">
      <formula>"買"</formula>
    </cfRule>
    <cfRule type="cellIs" priority="10" dxfId="59" operator="equal" stopIfTrue="1">
      <formula>"売"</formula>
    </cfRule>
  </conditionalFormatting>
  <conditionalFormatting sqref="G13">
    <cfRule type="cellIs" priority="17" dxfId="58" operator="equal" stopIfTrue="1">
      <formula>"買"</formula>
    </cfRule>
    <cfRule type="cellIs" priority="18" dxfId="59" operator="equal" stopIfTrue="1">
      <formula>"売"</formula>
    </cfRule>
  </conditionalFormatting>
  <conditionalFormatting sqref="G9">
    <cfRule type="cellIs" priority="13" dxfId="58" operator="equal" stopIfTrue="1">
      <formula>"買"</formula>
    </cfRule>
    <cfRule type="cellIs" priority="14" dxfId="59" operator="equal" stopIfTrue="1">
      <formula>"売"</formula>
    </cfRule>
  </conditionalFormatting>
  <conditionalFormatting sqref="G109">
    <cfRule type="cellIs" priority="1" dxfId="58" operator="equal" stopIfTrue="1">
      <formula>"買"</formula>
    </cfRule>
    <cfRule type="cellIs" priority="2" dxfId="59" operator="equal" stopIfTrue="1">
      <formula>"売"</formula>
    </cfRule>
  </conditionalFormatting>
  <conditionalFormatting sqref="G14">
    <cfRule type="cellIs" priority="7" dxfId="58" operator="equal" stopIfTrue="1">
      <formula>"買"</formula>
    </cfRule>
    <cfRule type="cellIs" priority="8" dxfId="59" operator="equal" stopIfTrue="1">
      <formula>"売"</formula>
    </cfRule>
  </conditionalFormatting>
  <conditionalFormatting sqref="G45">
    <cfRule type="cellIs" priority="5" dxfId="58" operator="equal" stopIfTrue="1">
      <formula>"買"</formula>
    </cfRule>
    <cfRule type="cellIs" priority="6" dxfId="59" operator="equal" stopIfTrue="1">
      <formula>"売"</formula>
    </cfRule>
  </conditionalFormatting>
  <conditionalFormatting sqref="G46">
    <cfRule type="cellIs" priority="3" dxfId="58" operator="equal" stopIfTrue="1">
      <formula>"買"</formula>
    </cfRule>
    <cfRule type="cellIs" priority="4" dxfId="59" operator="equal" stopIfTrue="1">
      <formula>"売"</formula>
    </cfRule>
  </conditionalFormatting>
  <dataValidations count="1">
    <dataValidation type="list" allowBlank="1" showInputMessage="1" showErrorMessage="1" sqref="G9:G109">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Q109"/>
  <sheetViews>
    <sheetView zoomScalePageLayoutView="0" workbookViewId="0" topLeftCell="C1">
      <pane ySplit="8" topLeftCell="A13" activePane="bottomLeft" state="frozen"/>
      <selection pane="topLeft" activeCell="A1" sqref="A1"/>
      <selection pane="bottomLeft" activeCell="S3" sqref="S3"/>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4</v>
      </c>
      <c r="C2" s="67"/>
      <c r="D2" s="82" t="s">
        <v>56</v>
      </c>
      <c r="E2" s="82"/>
      <c r="F2" s="67" t="s">
        <v>5</v>
      </c>
      <c r="G2" s="67"/>
      <c r="H2" s="82" t="s">
        <v>34</v>
      </c>
      <c r="I2" s="82"/>
      <c r="J2" s="67" t="s">
        <v>6</v>
      </c>
      <c r="K2" s="67"/>
      <c r="L2" s="83">
        <f>C9</f>
        <v>1000000</v>
      </c>
      <c r="M2" s="82"/>
      <c r="N2" s="67" t="s">
        <v>7</v>
      </c>
      <c r="O2" s="67"/>
      <c r="P2" s="83">
        <f>C52</f>
        <v>706038.2211176082</v>
      </c>
      <c r="Q2" s="82"/>
      <c r="R2" s="1"/>
      <c r="S2" s="1"/>
      <c r="T2" s="1"/>
    </row>
    <row r="3" spans="2:19" ht="57" customHeight="1">
      <c r="B3" s="67" t="s">
        <v>8</v>
      </c>
      <c r="C3" s="67"/>
      <c r="D3" s="84" t="s">
        <v>36</v>
      </c>
      <c r="E3" s="84"/>
      <c r="F3" s="84"/>
      <c r="G3" s="84"/>
      <c r="H3" s="84"/>
      <c r="I3" s="84"/>
      <c r="J3" s="67" t="s">
        <v>9</v>
      </c>
      <c r="K3" s="67"/>
      <c r="L3" s="84" t="s">
        <v>46</v>
      </c>
      <c r="M3" s="85"/>
      <c r="N3" s="85"/>
      <c r="O3" s="85"/>
      <c r="P3" s="85"/>
      <c r="Q3" s="85"/>
      <c r="R3" s="39" t="s">
        <v>48</v>
      </c>
      <c r="S3" s="1">
        <v>122.25</v>
      </c>
    </row>
    <row r="4" spans="2:20" ht="13.5">
      <c r="B4" s="67" t="s">
        <v>10</v>
      </c>
      <c r="C4" s="67"/>
      <c r="D4" s="65">
        <f>SUM($R$9:$S$993)</f>
        <v>-293961.77888239163</v>
      </c>
      <c r="E4" s="65"/>
      <c r="F4" s="67" t="s">
        <v>11</v>
      </c>
      <c r="G4" s="67"/>
      <c r="H4" s="81">
        <f>SUM($T$9:$U$108)</f>
        <v>-1575.0000000000014</v>
      </c>
      <c r="I4" s="82"/>
      <c r="J4" s="64" t="s">
        <v>12</v>
      </c>
      <c r="K4" s="64"/>
      <c r="L4" s="83">
        <f>MAX($C$9:$D$990)-C9</f>
        <v>3688.601451919647</v>
      </c>
      <c r="M4" s="83"/>
      <c r="N4" s="64" t="s">
        <v>13</v>
      </c>
      <c r="O4" s="64"/>
      <c r="P4" s="65">
        <f>MIN($C$9:$D$990)-C9</f>
        <v>-305259.33099225606</v>
      </c>
      <c r="Q4" s="65"/>
      <c r="R4" s="1"/>
      <c r="S4" s="1"/>
      <c r="T4" s="1"/>
    </row>
    <row r="5" spans="2:20" ht="13.5">
      <c r="B5" s="43" t="s">
        <v>14</v>
      </c>
      <c r="C5" s="2">
        <f>COUNTIF($R$9:$R$990,"&gt;0")</f>
        <v>8</v>
      </c>
      <c r="D5" s="44" t="s">
        <v>15</v>
      </c>
      <c r="E5" s="16">
        <f>COUNTIF($R$9:$R$990,"&lt;0")</f>
        <v>35</v>
      </c>
      <c r="F5" s="44" t="s">
        <v>16</v>
      </c>
      <c r="G5" s="2">
        <f>COUNTIF($R$9:$R$990,"=0")</f>
        <v>0</v>
      </c>
      <c r="H5" s="44" t="s">
        <v>17</v>
      </c>
      <c r="I5" s="3">
        <f>C5/SUM(C5,E5,G5)</f>
        <v>0.18604651162790697</v>
      </c>
      <c r="J5" s="66" t="s">
        <v>18</v>
      </c>
      <c r="K5" s="67"/>
      <c r="L5" s="68"/>
      <c r="M5" s="69"/>
      <c r="N5" s="18" t="s">
        <v>19</v>
      </c>
      <c r="O5" s="9"/>
      <c r="P5" s="68"/>
      <c r="Q5" s="69"/>
      <c r="R5" s="1"/>
      <c r="S5" s="1"/>
      <c r="T5" s="1"/>
    </row>
    <row r="6" spans="2:23" ht="13.5">
      <c r="B6" s="11"/>
      <c r="C6" s="14"/>
      <c r="D6" s="15"/>
      <c r="E6" s="12"/>
      <c r="F6" s="11"/>
      <c r="G6" s="12"/>
      <c r="H6" s="11"/>
      <c r="I6" s="17"/>
      <c r="J6" s="11"/>
      <c r="K6" s="11"/>
      <c r="L6" s="12"/>
      <c r="M6" s="12"/>
      <c r="N6" s="13"/>
      <c r="O6" s="13"/>
      <c r="P6" s="10"/>
      <c r="Q6" s="7"/>
      <c r="R6" s="1"/>
      <c r="S6" s="1"/>
      <c r="T6" s="1"/>
      <c r="U6" s="23" t="s">
        <v>54</v>
      </c>
      <c r="V6" s="45">
        <f>AVERAGE(V9:V51)/STDEV(V9:V51)</f>
        <v>-0.11918738513478305</v>
      </c>
      <c r="W6" s="45" t="e">
        <f>AVERAGE(W9:W108)/STDEV(W9:W108)</f>
        <v>#DIV/0!</v>
      </c>
    </row>
    <row r="7" spans="2:23" ht="13.5">
      <c r="B7" s="70" t="s">
        <v>20</v>
      </c>
      <c r="C7" s="72" t="s">
        <v>21</v>
      </c>
      <c r="D7" s="73"/>
      <c r="E7" s="76" t="s">
        <v>22</v>
      </c>
      <c r="F7" s="77"/>
      <c r="G7" s="77"/>
      <c r="H7" s="77"/>
      <c r="I7" s="60"/>
      <c r="J7" s="78" t="s">
        <v>23</v>
      </c>
      <c r="K7" s="79"/>
      <c r="L7" s="62"/>
      <c r="M7" s="80" t="s">
        <v>24</v>
      </c>
      <c r="N7" s="55" t="s">
        <v>25</v>
      </c>
      <c r="O7" s="56"/>
      <c r="P7" s="56"/>
      <c r="Q7" s="57"/>
      <c r="R7" s="58" t="s">
        <v>26</v>
      </c>
      <c r="S7" s="58"/>
      <c r="T7" s="58"/>
      <c r="U7" s="58"/>
      <c r="W7">
        <f>SUM(W9:W108)</f>
        <v>0</v>
      </c>
    </row>
    <row r="8" spans="2:23" ht="13.5">
      <c r="B8" s="71"/>
      <c r="C8" s="74"/>
      <c r="D8" s="75"/>
      <c r="E8" s="19" t="s">
        <v>27</v>
      </c>
      <c r="F8" s="19" t="s">
        <v>28</v>
      </c>
      <c r="G8" s="19" t="s">
        <v>29</v>
      </c>
      <c r="H8" s="59" t="s">
        <v>30</v>
      </c>
      <c r="I8" s="60"/>
      <c r="J8" s="4" t="s">
        <v>31</v>
      </c>
      <c r="K8" s="61" t="s">
        <v>32</v>
      </c>
      <c r="L8" s="62"/>
      <c r="M8" s="80"/>
      <c r="N8" s="5" t="s">
        <v>27</v>
      </c>
      <c r="O8" s="5" t="s">
        <v>28</v>
      </c>
      <c r="P8" s="63" t="s">
        <v>30</v>
      </c>
      <c r="Q8" s="57"/>
      <c r="R8" s="58" t="s">
        <v>33</v>
      </c>
      <c r="S8" s="58"/>
      <c r="T8" s="58" t="s">
        <v>31</v>
      </c>
      <c r="U8" s="58"/>
      <c r="V8" s="23" t="s">
        <v>47</v>
      </c>
      <c r="W8" s="46" t="s">
        <v>57</v>
      </c>
    </row>
    <row r="9" spans="2:22" ht="13.5">
      <c r="B9" s="42">
        <v>1</v>
      </c>
      <c r="C9" s="50">
        <v>1000000</v>
      </c>
      <c r="D9" s="50"/>
      <c r="E9" s="42">
        <v>2002</v>
      </c>
      <c r="F9" s="8">
        <v>42654</v>
      </c>
      <c r="G9" s="42" t="s">
        <v>2</v>
      </c>
      <c r="H9" s="51">
        <v>1.4812</v>
      </c>
      <c r="I9" s="51"/>
      <c r="J9" s="42">
        <v>76</v>
      </c>
      <c r="K9" s="50">
        <f aca="true" t="shared" si="0" ref="K9:K72">IF(F9="","",C9*0.03)</f>
        <v>30000</v>
      </c>
      <c r="L9" s="50"/>
      <c r="M9" s="6">
        <f>IF(J9="","",(K9/J9)/10/$S$3)</f>
        <v>0.32289312237649337</v>
      </c>
      <c r="N9" s="42">
        <v>2002</v>
      </c>
      <c r="O9" s="8">
        <v>42658</v>
      </c>
      <c r="P9" s="51">
        <v>1.4888</v>
      </c>
      <c r="Q9" s="51"/>
      <c r="R9" s="52">
        <f aca="true" t="shared" si="1" ref="R9:R72">IF(O9="","",(IF(G9="売",H9-P9,P9-H9))*M9*100000*$S$3)</f>
        <v>-29999.999999999323</v>
      </c>
      <c r="S9" s="53"/>
      <c r="T9" s="54">
        <f>IF(O9="","",IF(R9&lt;0,J9*(-1),IF(G9="買",(P9-H9)*10000,(H9-P9)*10000)))</f>
        <v>-76</v>
      </c>
      <c r="U9" s="54"/>
      <c r="V9" s="38">
        <f>R9/K9</f>
        <v>-0.9999999999999775</v>
      </c>
    </row>
    <row r="10" spans="2:22" ht="13.5">
      <c r="B10" s="42">
        <v>2</v>
      </c>
      <c r="C10" s="50">
        <f aca="true" t="shared" si="2" ref="C10:C73">IF(R9="","",C9+R9)</f>
        <v>970000.0000000007</v>
      </c>
      <c r="D10" s="50"/>
      <c r="E10" s="42">
        <v>2003</v>
      </c>
      <c r="F10" s="8">
        <v>42399</v>
      </c>
      <c r="G10" s="42" t="s">
        <v>2</v>
      </c>
      <c r="H10" s="51">
        <v>1.3546</v>
      </c>
      <c r="I10" s="51"/>
      <c r="J10" s="42">
        <v>157</v>
      </c>
      <c r="K10" s="50">
        <f t="shared" si="0"/>
        <v>29100.00000000002</v>
      </c>
      <c r="L10" s="50"/>
      <c r="M10" s="6">
        <f aca="true" t="shared" si="3" ref="M10:M73">IF(J10="","",(K10/J10)/10/$S$3)</f>
        <v>0.15161580243054207</v>
      </c>
      <c r="N10" s="42">
        <v>2003</v>
      </c>
      <c r="O10" s="8">
        <v>42403</v>
      </c>
      <c r="P10" s="51">
        <v>1.3703</v>
      </c>
      <c r="Q10" s="51"/>
      <c r="R10" s="52">
        <f t="shared" si="1"/>
        <v>-29100.000000000106</v>
      </c>
      <c r="S10" s="53"/>
      <c r="T10" s="54">
        <f aca="true" t="shared" si="4" ref="T10:T73">IF(O10="","",IF(R10&lt;0,J10*(-1),IF(G10="買",(P10-H10)*10000,(H10-P10)*10000)))</f>
        <v>-157</v>
      </c>
      <c r="U10" s="54"/>
      <c r="V10" s="38">
        <f aca="true" t="shared" si="5" ref="V10:V73">R10/K10</f>
        <v>-1.000000000000003</v>
      </c>
    </row>
    <row r="11" spans="2:22" ht="13.5">
      <c r="B11" s="42">
        <v>3</v>
      </c>
      <c r="C11" s="50">
        <f t="shared" si="2"/>
        <v>940900.0000000006</v>
      </c>
      <c r="D11" s="50"/>
      <c r="E11" s="42">
        <v>2003</v>
      </c>
      <c r="F11" s="8">
        <v>42454</v>
      </c>
      <c r="G11" s="42" t="s">
        <v>3</v>
      </c>
      <c r="H11" s="51">
        <v>1.3852</v>
      </c>
      <c r="I11" s="51"/>
      <c r="J11" s="42">
        <v>120</v>
      </c>
      <c r="K11" s="50">
        <f t="shared" si="0"/>
        <v>28227.00000000002</v>
      </c>
      <c r="L11" s="50"/>
      <c r="M11" s="6">
        <f t="shared" si="3"/>
        <v>0.19241308793456044</v>
      </c>
      <c r="N11" s="42">
        <v>2003</v>
      </c>
      <c r="O11" s="8">
        <v>42457</v>
      </c>
      <c r="P11" s="51">
        <v>1.3732</v>
      </c>
      <c r="Q11" s="51"/>
      <c r="R11" s="52">
        <f t="shared" si="1"/>
        <v>-28227.00000000004</v>
      </c>
      <c r="S11" s="53"/>
      <c r="T11" s="54">
        <f t="shared" si="4"/>
        <v>-120</v>
      </c>
      <c r="U11" s="54"/>
      <c r="V11" s="38">
        <f t="shared" si="5"/>
        <v>-1.0000000000000007</v>
      </c>
    </row>
    <row r="12" spans="2:22" ht="13.5">
      <c r="B12" s="42">
        <v>4</v>
      </c>
      <c r="C12" s="50">
        <f t="shared" si="2"/>
        <v>912673.0000000006</v>
      </c>
      <c r="D12" s="50"/>
      <c r="E12" s="42">
        <v>2003</v>
      </c>
      <c r="F12" s="8">
        <v>42587</v>
      </c>
      <c r="G12" s="42" t="s">
        <v>2</v>
      </c>
      <c r="H12" s="51">
        <v>1.3458</v>
      </c>
      <c r="I12" s="51"/>
      <c r="J12" s="42">
        <v>125</v>
      </c>
      <c r="K12" s="50">
        <f t="shared" si="0"/>
        <v>27380.190000000017</v>
      </c>
      <c r="L12" s="50"/>
      <c r="M12" s="6">
        <f t="shared" si="3"/>
        <v>0.1791750674846627</v>
      </c>
      <c r="N12" s="42">
        <v>2003</v>
      </c>
      <c r="O12" s="8">
        <v>42590</v>
      </c>
      <c r="P12" s="51">
        <v>1.3583</v>
      </c>
      <c r="Q12" s="51"/>
      <c r="R12" s="52">
        <f t="shared" si="1"/>
        <v>-27380.18999999992</v>
      </c>
      <c r="S12" s="53"/>
      <c r="T12" s="54">
        <f t="shared" si="4"/>
        <v>-125</v>
      </c>
      <c r="U12" s="54"/>
      <c r="V12" s="38">
        <f t="shared" si="5"/>
        <v>-0.9999999999999964</v>
      </c>
    </row>
    <row r="13" spans="2:23" ht="13.5">
      <c r="B13" s="42">
        <v>5</v>
      </c>
      <c r="C13" s="50">
        <f t="shared" si="2"/>
        <v>885292.8100000006</v>
      </c>
      <c r="D13" s="50"/>
      <c r="E13" s="42">
        <v>2003</v>
      </c>
      <c r="F13" s="8">
        <v>42672</v>
      </c>
      <c r="G13" s="42" t="s">
        <v>3</v>
      </c>
      <c r="H13" s="51">
        <v>1.3327</v>
      </c>
      <c r="I13" s="51"/>
      <c r="J13" s="42">
        <v>108</v>
      </c>
      <c r="K13" s="50">
        <f t="shared" si="0"/>
        <v>26558.784300000018</v>
      </c>
      <c r="L13" s="50"/>
      <c r="M13" s="6">
        <f t="shared" si="3"/>
        <v>0.20115719381958658</v>
      </c>
      <c r="N13" s="42">
        <v>2003</v>
      </c>
      <c r="O13" s="8">
        <v>42688</v>
      </c>
      <c r="P13" s="51">
        <v>1.3219</v>
      </c>
      <c r="Q13" s="51"/>
      <c r="R13" s="52">
        <f t="shared" si="1"/>
        <v>-26558.78429999982</v>
      </c>
      <c r="S13" s="53"/>
      <c r="T13" s="54">
        <f t="shared" si="4"/>
        <v>-108</v>
      </c>
      <c r="U13" s="54"/>
      <c r="V13" s="38">
        <f t="shared" si="5"/>
        <v>-0.9999999999999926</v>
      </c>
      <c r="W13">
        <v>0</v>
      </c>
    </row>
    <row r="14" spans="2:22" ht="13.5">
      <c r="B14" s="42">
        <v>6</v>
      </c>
      <c r="C14" s="50">
        <f t="shared" si="2"/>
        <v>858734.0257000008</v>
      </c>
      <c r="D14" s="50"/>
      <c r="E14" s="42">
        <v>2003</v>
      </c>
      <c r="F14" s="8">
        <v>42715</v>
      </c>
      <c r="G14" s="42" t="s">
        <v>2</v>
      </c>
      <c r="H14" s="51">
        <v>1.2662</v>
      </c>
      <c r="I14" s="51"/>
      <c r="J14" s="42">
        <v>158</v>
      </c>
      <c r="K14" s="50">
        <f t="shared" si="0"/>
        <v>25762.020771000025</v>
      </c>
      <c r="L14" s="50"/>
      <c r="M14" s="6">
        <f t="shared" si="3"/>
        <v>0.13337485838316393</v>
      </c>
      <c r="N14" s="42">
        <v>2004</v>
      </c>
      <c r="O14" s="8">
        <v>42385</v>
      </c>
      <c r="P14" s="51">
        <v>1.2579</v>
      </c>
      <c r="Q14" s="51"/>
      <c r="R14" s="52">
        <f t="shared" si="1"/>
        <v>13533.213442993643</v>
      </c>
      <c r="S14" s="53"/>
      <c r="T14" s="54">
        <f t="shared" si="4"/>
        <v>82.99999999999974</v>
      </c>
      <c r="U14" s="54"/>
      <c r="V14" s="38">
        <f t="shared" si="5"/>
        <v>0.525316455696201</v>
      </c>
    </row>
    <row r="15" spans="2:23" ht="13.5">
      <c r="B15" s="42">
        <v>7</v>
      </c>
      <c r="C15" s="50">
        <f t="shared" si="2"/>
        <v>872267.2391429945</v>
      </c>
      <c r="D15" s="50"/>
      <c r="E15" s="42">
        <v>2004</v>
      </c>
      <c r="F15" s="8">
        <v>42552</v>
      </c>
      <c r="G15" s="42" t="s">
        <v>2</v>
      </c>
      <c r="H15" s="51">
        <v>1.2473</v>
      </c>
      <c r="I15" s="51"/>
      <c r="J15" s="42">
        <v>97</v>
      </c>
      <c r="K15" s="50">
        <f t="shared" si="0"/>
        <v>26168.017174289835</v>
      </c>
      <c r="L15" s="50"/>
      <c r="M15" s="6">
        <f t="shared" si="3"/>
        <v>0.2206735156898348</v>
      </c>
      <c r="N15" s="42">
        <v>2004</v>
      </c>
      <c r="O15" s="8">
        <v>42572</v>
      </c>
      <c r="P15" s="51">
        <v>1.257</v>
      </c>
      <c r="Q15" s="51"/>
      <c r="R15" s="52">
        <f t="shared" si="1"/>
        <v>-26168.01717428935</v>
      </c>
      <c r="S15" s="53"/>
      <c r="T15" s="54">
        <f t="shared" si="4"/>
        <v>-97</v>
      </c>
      <c r="U15" s="54"/>
      <c r="V15" s="38">
        <f t="shared" si="5"/>
        <v>-0.9999999999999815</v>
      </c>
      <c r="W15">
        <v>0</v>
      </c>
    </row>
    <row r="16" spans="2:22" ht="13.5">
      <c r="B16" s="42">
        <v>8</v>
      </c>
      <c r="C16" s="50">
        <f t="shared" si="2"/>
        <v>846099.2219687052</v>
      </c>
      <c r="D16" s="50"/>
      <c r="E16" s="42">
        <v>2004</v>
      </c>
      <c r="F16" s="8">
        <v>42675</v>
      </c>
      <c r="G16" s="42" t="s">
        <v>2</v>
      </c>
      <c r="H16" s="51">
        <v>1.2008</v>
      </c>
      <c r="I16" s="51"/>
      <c r="J16" s="42">
        <v>112</v>
      </c>
      <c r="K16" s="50">
        <f t="shared" si="0"/>
        <v>25382.976659061154</v>
      </c>
      <c r="L16" s="50"/>
      <c r="M16" s="6">
        <f t="shared" si="3"/>
        <v>0.18538545617193364</v>
      </c>
      <c r="N16" s="42">
        <v>2004</v>
      </c>
      <c r="O16" s="8">
        <v>42677</v>
      </c>
      <c r="P16" s="51">
        <v>1.212</v>
      </c>
      <c r="Q16" s="51"/>
      <c r="R16" s="52">
        <f t="shared" si="1"/>
        <v>-25382.97665906087</v>
      </c>
      <c r="S16" s="53"/>
      <c r="T16" s="54">
        <f t="shared" si="4"/>
        <v>-112</v>
      </c>
      <c r="U16" s="54"/>
      <c r="V16" s="38">
        <f t="shared" si="5"/>
        <v>-0.9999999999999888</v>
      </c>
    </row>
    <row r="17" spans="2:22" ht="13.5">
      <c r="B17" s="42">
        <v>9</v>
      </c>
      <c r="C17" s="50">
        <f t="shared" si="2"/>
        <v>820716.2453096443</v>
      </c>
      <c r="D17" s="50"/>
      <c r="E17" s="42">
        <v>2005</v>
      </c>
      <c r="F17" s="8">
        <v>42467</v>
      </c>
      <c r="G17" s="42" t="s">
        <v>3</v>
      </c>
      <c r="H17" s="51">
        <v>1.2083</v>
      </c>
      <c r="I17" s="51"/>
      <c r="J17" s="42">
        <v>111</v>
      </c>
      <c r="K17" s="50">
        <f t="shared" si="0"/>
        <v>24621.487359289327</v>
      </c>
      <c r="L17" s="50"/>
      <c r="M17" s="6">
        <f t="shared" si="3"/>
        <v>0.1814439275542241</v>
      </c>
      <c r="N17" s="42">
        <v>2005</v>
      </c>
      <c r="O17" s="8">
        <v>42468</v>
      </c>
      <c r="P17" s="51">
        <v>1.1972</v>
      </c>
      <c r="Q17" s="51"/>
      <c r="R17" s="52">
        <f t="shared" si="1"/>
        <v>-24621.487359289073</v>
      </c>
      <c r="S17" s="53"/>
      <c r="T17" s="54">
        <f t="shared" si="4"/>
        <v>-111</v>
      </c>
      <c r="U17" s="54"/>
      <c r="V17" s="38">
        <f t="shared" si="5"/>
        <v>-0.9999999999999897</v>
      </c>
    </row>
    <row r="18" spans="2:43" ht="13.5">
      <c r="B18" s="42">
        <v>10</v>
      </c>
      <c r="C18" s="50">
        <f t="shared" si="2"/>
        <v>796094.7579503552</v>
      </c>
      <c r="D18" s="50"/>
      <c r="E18" s="42">
        <v>2005</v>
      </c>
      <c r="F18" s="8">
        <v>42732</v>
      </c>
      <c r="G18" s="42" t="s">
        <v>3</v>
      </c>
      <c r="H18" s="51">
        <v>1.3189</v>
      </c>
      <c r="I18" s="51"/>
      <c r="J18" s="42">
        <v>139</v>
      </c>
      <c r="K18" s="50">
        <f>IF(F18="","",C18*0.03)</f>
        <v>23882.842738510655</v>
      </c>
      <c r="L18" s="50"/>
      <c r="M18" s="6">
        <f>IF(J18="","",(K18/J18)/10/$S$3)</f>
        <v>0.14054724949470013</v>
      </c>
      <c r="N18" s="42">
        <v>2006</v>
      </c>
      <c r="O18" s="8">
        <v>42372</v>
      </c>
      <c r="P18" s="51">
        <v>1.305</v>
      </c>
      <c r="Q18" s="51"/>
      <c r="R18" s="52">
        <f>IF(O18="","",(IF(G18="売",H18-P18,P18-H18))*M18*100000*$S$3)</f>
        <v>-23882.842738510695</v>
      </c>
      <c r="S18" s="53"/>
      <c r="T18" s="54">
        <f>IF(O18="","",IF(R18&lt;0,J18*(-1),IF(G18="買",(P18-H18)*10000,(H18-P18)*10000)))</f>
        <v>-139</v>
      </c>
      <c r="U18" s="54"/>
      <c r="V18" s="38">
        <f t="shared" si="5"/>
        <v>-1.0000000000000018</v>
      </c>
      <c r="X18" s="50">
        <f>IF(AM17="","",X17+AM17)</f>
      </c>
      <c r="Y18" s="50"/>
      <c r="Z18" s="42">
        <v>2005</v>
      </c>
      <c r="AA18" s="8">
        <v>42489</v>
      </c>
      <c r="AB18" s="42" t="s">
        <v>3</v>
      </c>
      <c r="AC18" s="51">
        <v>1.198</v>
      </c>
      <c r="AD18" s="51"/>
      <c r="AE18" s="42">
        <v>142</v>
      </c>
      <c r="AF18" s="50" t="e">
        <f>IF(AA18="","",X18*0.03)</f>
        <v>#VALUE!</v>
      </c>
      <c r="AG18" s="50"/>
      <c r="AH18" s="6" t="e">
        <f>IF(AE18="","",(AF18/AE18)/10/$S$3)</f>
        <v>#VALUE!</v>
      </c>
      <c r="AI18" s="42">
        <v>2005</v>
      </c>
      <c r="AJ18" s="8">
        <v>42563</v>
      </c>
      <c r="AK18" s="51">
        <v>1.2842</v>
      </c>
      <c r="AL18" s="51"/>
      <c r="AM18" s="52" t="e">
        <f>IF(AJ18="","",(IF(AB18="売",AC18-AK18,AK18-AC18))*AH18*100000*$S$3)</f>
        <v>#VALUE!</v>
      </c>
      <c r="AN18" s="53"/>
      <c r="AO18" s="54" t="e">
        <f>IF(AJ18="","",IF(AM18&lt;0,AE18*(-1),IF(AB18="買",(AK18-AC18)*10000,(AC18-AK18)*10000)))</f>
        <v>#VALUE!</v>
      </c>
      <c r="AP18" s="54"/>
      <c r="AQ18" s="38">
        <v>6.07</v>
      </c>
    </row>
    <row r="19" spans="2:22" ht="13.5">
      <c r="B19" s="42">
        <v>11</v>
      </c>
      <c r="C19" s="50">
        <f t="shared" si="2"/>
        <v>772211.9152118445</v>
      </c>
      <c r="D19" s="50"/>
      <c r="E19" s="42">
        <v>2006</v>
      </c>
      <c r="F19" s="8">
        <v>42457</v>
      </c>
      <c r="G19" s="42" t="s">
        <v>3</v>
      </c>
      <c r="H19" s="51">
        <v>1.3115</v>
      </c>
      <c r="I19" s="51"/>
      <c r="J19" s="42">
        <v>140</v>
      </c>
      <c r="K19" s="50">
        <f t="shared" si="0"/>
        <v>23166.357456355334</v>
      </c>
      <c r="L19" s="50"/>
      <c r="M19" s="6">
        <f t="shared" si="3"/>
        <v>0.13535704035264584</v>
      </c>
      <c r="N19" s="42">
        <v>2006</v>
      </c>
      <c r="O19" s="8">
        <v>42459</v>
      </c>
      <c r="P19" s="51">
        <v>1.2975</v>
      </c>
      <c r="Q19" s="51"/>
      <c r="R19" s="52">
        <f t="shared" si="1"/>
        <v>-23166.35745635536</v>
      </c>
      <c r="S19" s="53"/>
      <c r="T19" s="54">
        <f t="shared" si="4"/>
        <v>-140</v>
      </c>
      <c r="U19" s="54"/>
      <c r="V19" s="38">
        <f t="shared" si="5"/>
        <v>-1.000000000000001</v>
      </c>
    </row>
    <row r="20" spans="2:22" ht="13.5">
      <c r="B20" s="42">
        <v>12</v>
      </c>
      <c r="C20" s="50">
        <f t="shared" si="2"/>
        <v>749045.5577554891</v>
      </c>
      <c r="D20" s="50"/>
      <c r="E20" s="42">
        <v>2006</v>
      </c>
      <c r="F20" s="8">
        <v>42463</v>
      </c>
      <c r="G20" s="42" t="s">
        <v>2</v>
      </c>
      <c r="H20" s="51">
        <v>1.3024</v>
      </c>
      <c r="I20" s="51"/>
      <c r="J20" s="42">
        <v>108</v>
      </c>
      <c r="K20" s="50">
        <f t="shared" si="0"/>
        <v>22471.366732664672</v>
      </c>
      <c r="L20" s="50"/>
      <c r="M20" s="6">
        <f t="shared" si="3"/>
        <v>0.1701989451841602</v>
      </c>
      <c r="N20" s="42">
        <v>2006</v>
      </c>
      <c r="O20" s="8">
        <v>42529</v>
      </c>
      <c r="P20" s="51">
        <v>1.229</v>
      </c>
      <c r="Q20" s="51"/>
      <c r="R20" s="52">
        <f t="shared" si="1"/>
        <v>152722.06649792453</v>
      </c>
      <c r="S20" s="53"/>
      <c r="T20" s="54">
        <f t="shared" si="4"/>
        <v>733.9999999999991</v>
      </c>
      <c r="U20" s="54"/>
      <c r="V20" s="38">
        <f t="shared" si="5"/>
        <v>6.796296296296288</v>
      </c>
    </row>
    <row r="21" spans="2:22" ht="13.5">
      <c r="B21" s="42">
        <v>13</v>
      </c>
      <c r="C21" s="50">
        <f t="shared" si="2"/>
        <v>901767.6242534136</v>
      </c>
      <c r="D21" s="50"/>
      <c r="E21" s="42">
        <v>2006</v>
      </c>
      <c r="F21" s="8">
        <v>42614</v>
      </c>
      <c r="G21" s="42" t="s">
        <v>2</v>
      </c>
      <c r="H21" s="51">
        <v>1.2283</v>
      </c>
      <c r="I21" s="51"/>
      <c r="J21" s="42">
        <v>103</v>
      </c>
      <c r="K21" s="50">
        <f t="shared" si="0"/>
        <v>27053.028727602406</v>
      </c>
      <c r="L21" s="50"/>
      <c r="M21" s="6">
        <f t="shared" si="3"/>
        <v>0.2148472509984903</v>
      </c>
      <c r="N21" s="42">
        <v>2006</v>
      </c>
      <c r="O21" s="8">
        <v>42619</v>
      </c>
      <c r="P21" s="51">
        <v>1.2386</v>
      </c>
      <c r="Q21" s="51"/>
      <c r="R21" s="52">
        <f t="shared" si="1"/>
        <v>-27053.028727602345</v>
      </c>
      <c r="S21" s="53"/>
      <c r="T21" s="54">
        <f t="shared" si="4"/>
        <v>-103</v>
      </c>
      <c r="U21" s="54"/>
      <c r="V21" s="38">
        <f t="shared" si="5"/>
        <v>-0.9999999999999977</v>
      </c>
    </row>
    <row r="22" spans="2:22" ht="13.5">
      <c r="B22" s="42">
        <v>14</v>
      </c>
      <c r="C22" s="50">
        <f t="shared" si="2"/>
        <v>874714.5955258113</v>
      </c>
      <c r="D22" s="50"/>
      <c r="E22" s="42">
        <v>2006</v>
      </c>
      <c r="F22" s="8">
        <v>42633</v>
      </c>
      <c r="G22" s="42" t="s">
        <v>3</v>
      </c>
      <c r="H22" s="51">
        <v>1.2534</v>
      </c>
      <c r="I22" s="51"/>
      <c r="J22" s="42">
        <v>71</v>
      </c>
      <c r="K22" s="50">
        <f t="shared" si="0"/>
        <v>26241.43786577434</v>
      </c>
      <c r="L22" s="50"/>
      <c r="M22" s="6">
        <f t="shared" si="3"/>
        <v>0.302329420383932</v>
      </c>
      <c r="N22" s="42">
        <v>2006</v>
      </c>
      <c r="O22" s="8">
        <v>42634</v>
      </c>
      <c r="P22" s="51">
        <v>1.2463</v>
      </c>
      <c r="Q22" s="51"/>
      <c r="R22" s="52">
        <f t="shared" si="1"/>
        <v>-26241.437865774733</v>
      </c>
      <c r="S22" s="53"/>
      <c r="T22" s="54">
        <f t="shared" si="4"/>
        <v>-71</v>
      </c>
      <c r="U22" s="54"/>
      <c r="V22" s="38">
        <f t="shared" si="5"/>
        <v>-1.0000000000000149</v>
      </c>
    </row>
    <row r="23" spans="2:22" ht="13.5">
      <c r="B23" s="42">
        <v>15</v>
      </c>
      <c r="C23" s="50">
        <f t="shared" si="2"/>
        <v>848473.1576600366</v>
      </c>
      <c r="D23" s="50"/>
      <c r="E23" s="42">
        <v>2006</v>
      </c>
      <c r="F23" s="8">
        <v>42689</v>
      </c>
      <c r="G23" s="42" t="s">
        <v>2</v>
      </c>
      <c r="H23" s="51">
        <v>1.243</v>
      </c>
      <c r="I23" s="51"/>
      <c r="J23" s="42">
        <v>90</v>
      </c>
      <c r="K23" s="50">
        <f t="shared" si="0"/>
        <v>25454.194729801096</v>
      </c>
      <c r="L23" s="50"/>
      <c r="M23" s="6">
        <f t="shared" si="3"/>
        <v>0.23134919090934875</v>
      </c>
      <c r="N23" s="42">
        <v>2006</v>
      </c>
      <c r="O23" s="8">
        <v>42691</v>
      </c>
      <c r="P23" s="51">
        <v>1.252</v>
      </c>
      <c r="Q23" s="51"/>
      <c r="R23" s="52">
        <f t="shared" si="1"/>
        <v>-25454.194729800805</v>
      </c>
      <c r="S23" s="53"/>
      <c r="T23" s="54">
        <f t="shared" si="4"/>
        <v>-90</v>
      </c>
      <c r="U23" s="54"/>
      <c r="V23" s="38">
        <f t="shared" si="5"/>
        <v>-0.9999999999999886</v>
      </c>
    </row>
    <row r="24" spans="2:22" ht="13.5">
      <c r="B24" s="42">
        <v>16</v>
      </c>
      <c r="C24" s="50">
        <f t="shared" si="2"/>
        <v>823018.9629302358</v>
      </c>
      <c r="D24" s="50"/>
      <c r="E24" s="42">
        <v>2007</v>
      </c>
      <c r="F24" s="8">
        <v>42394</v>
      </c>
      <c r="G24" s="42" t="s">
        <v>3</v>
      </c>
      <c r="H24" s="51">
        <v>1.2497</v>
      </c>
      <c r="I24" s="51"/>
      <c r="J24" s="42">
        <v>76</v>
      </c>
      <c r="K24" s="50">
        <f t="shared" si="0"/>
        <v>24690.568887907073</v>
      </c>
      <c r="L24" s="50"/>
      <c r="M24" s="6">
        <f t="shared" si="3"/>
        <v>0.2657471627156073</v>
      </c>
      <c r="N24" s="42">
        <v>2007</v>
      </c>
      <c r="O24" s="8">
        <v>42401</v>
      </c>
      <c r="P24" s="51">
        <v>1.2421</v>
      </c>
      <c r="Q24" s="51"/>
      <c r="R24" s="52">
        <f t="shared" si="1"/>
        <v>-24690.568887907237</v>
      </c>
      <c r="S24" s="53"/>
      <c r="T24" s="54">
        <f t="shared" si="4"/>
        <v>-76</v>
      </c>
      <c r="U24" s="54"/>
      <c r="V24" s="38">
        <f t="shared" si="5"/>
        <v>-1.0000000000000067</v>
      </c>
    </row>
    <row r="25" spans="2:22" ht="13.5">
      <c r="B25" s="42">
        <v>17</v>
      </c>
      <c r="C25" s="50">
        <f t="shared" si="2"/>
        <v>798328.3940423286</v>
      </c>
      <c r="D25" s="50"/>
      <c r="E25" s="42">
        <v>2007</v>
      </c>
      <c r="F25" s="8">
        <v>42422</v>
      </c>
      <c r="G25" s="42" t="s">
        <v>2</v>
      </c>
      <c r="H25" s="51">
        <v>1.2367</v>
      </c>
      <c r="I25" s="51"/>
      <c r="J25" s="42">
        <v>69</v>
      </c>
      <c r="K25" s="50">
        <f t="shared" si="0"/>
        <v>23949.85182126986</v>
      </c>
      <c r="L25" s="50"/>
      <c r="M25" s="6">
        <f t="shared" si="3"/>
        <v>0.28392580920861693</v>
      </c>
      <c r="N25" s="42">
        <v>2007</v>
      </c>
      <c r="O25" s="8">
        <v>42450</v>
      </c>
      <c r="P25" s="51">
        <v>1.2159</v>
      </c>
      <c r="Q25" s="51"/>
      <c r="R25" s="52">
        <f t="shared" si="1"/>
        <v>72196.65476556687</v>
      </c>
      <c r="S25" s="53"/>
      <c r="T25" s="54">
        <f t="shared" si="4"/>
        <v>207.9999999999993</v>
      </c>
      <c r="U25" s="54"/>
      <c r="V25" s="38">
        <f t="shared" si="5"/>
        <v>3.0144927536231783</v>
      </c>
    </row>
    <row r="26" spans="2:22" ht="13.5">
      <c r="B26" s="42">
        <v>18</v>
      </c>
      <c r="C26" s="50">
        <f t="shared" si="2"/>
        <v>870525.0488078955</v>
      </c>
      <c r="D26" s="50"/>
      <c r="E26" s="42">
        <v>2007</v>
      </c>
      <c r="F26" s="8">
        <v>42539</v>
      </c>
      <c r="G26" s="42" t="s">
        <v>3</v>
      </c>
      <c r="H26" s="51">
        <v>1.2423</v>
      </c>
      <c r="I26" s="51"/>
      <c r="J26" s="42">
        <v>36</v>
      </c>
      <c r="K26" s="50">
        <f t="shared" si="0"/>
        <v>26115.751464236866</v>
      </c>
      <c r="L26" s="50"/>
      <c r="M26" s="6">
        <f t="shared" si="3"/>
        <v>0.5934049412460092</v>
      </c>
      <c r="N26" s="42">
        <v>2007</v>
      </c>
      <c r="O26" s="8">
        <v>42541</v>
      </c>
      <c r="P26" s="51">
        <v>1.2387</v>
      </c>
      <c r="Q26" s="51"/>
      <c r="R26" s="52">
        <f t="shared" si="1"/>
        <v>-26115.751464237208</v>
      </c>
      <c r="S26" s="53"/>
      <c r="T26" s="54">
        <f t="shared" si="4"/>
        <v>-36</v>
      </c>
      <c r="U26" s="54"/>
      <c r="V26" s="38">
        <f t="shared" si="5"/>
        <v>-1.000000000000013</v>
      </c>
    </row>
    <row r="27" spans="2:22" ht="13.5">
      <c r="B27" s="42">
        <v>19</v>
      </c>
      <c r="C27" s="50">
        <f t="shared" si="2"/>
        <v>844409.2973436583</v>
      </c>
      <c r="D27" s="50"/>
      <c r="E27" s="42">
        <v>2007</v>
      </c>
      <c r="F27" s="8">
        <v>42557</v>
      </c>
      <c r="G27" s="42" t="s">
        <v>2</v>
      </c>
      <c r="H27" s="51">
        <v>1.216</v>
      </c>
      <c r="I27" s="51"/>
      <c r="J27" s="42">
        <v>72</v>
      </c>
      <c r="K27" s="50">
        <f t="shared" si="0"/>
        <v>25332.27892030975</v>
      </c>
      <c r="L27" s="50"/>
      <c r="M27" s="6">
        <f t="shared" si="3"/>
        <v>0.28780139650431436</v>
      </c>
      <c r="N27" s="42">
        <v>2007</v>
      </c>
      <c r="O27" s="8">
        <v>42596</v>
      </c>
      <c r="P27" s="51">
        <v>1.2082</v>
      </c>
      <c r="Q27" s="51"/>
      <c r="R27" s="52">
        <f t="shared" si="1"/>
        <v>27443.302163669</v>
      </c>
      <c r="S27" s="53"/>
      <c r="T27" s="54">
        <f t="shared" si="4"/>
        <v>78.00000000000028</v>
      </c>
      <c r="U27" s="54"/>
      <c r="V27" s="38">
        <f t="shared" si="5"/>
        <v>1.0833333333333375</v>
      </c>
    </row>
    <row r="28" spans="2:22" ht="13.5">
      <c r="B28" s="42">
        <v>20</v>
      </c>
      <c r="C28" s="50">
        <f t="shared" si="2"/>
        <v>871852.5995073273</v>
      </c>
      <c r="D28" s="50"/>
      <c r="E28" s="42">
        <v>2007</v>
      </c>
      <c r="F28" s="8">
        <v>42654</v>
      </c>
      <c r="G28" s="42" t="s">
        <v>3</v>
      </c>
      <c r="H28" s="51">
        <v>1.1845</v>
      </c>
      <c r="I28" s="51"/>
      <c r="J28" s="42">
        <v>76</v>
      </c>
      <c r="K28" s="50">
        <f t="shared" si="0"/>
        <v>26155.577985219817</v>
      </c>
      <c r="L28" s="50"/>
      <c r="M28" s="6">
        <f t="shared" si="3"/>
        <v>0.28151520810698333</v>
      </c>
      <c r="N28" s="42">
        <v>2007</v>
      </c>
      <c r="O28" s="8">
        <v>42661</v>
      </c>
      <c r="P28" s="51">
        <v>1.1769</v>
      </c>
      <c r="Q28" s="51"/>
      <c r="R28" s="52">
        <f t="shared" si="1"/>
        <v>-26155.57798522</v>
      </c>
      <c r="S28" s="53"/>
      <c r="T28" s="54">
        <f t="shared" si="4"/>
        <v>-76</v>
      </c>
      <c r="U28" s="54"/>
      <c r="V28" s="38">
        <f t="shared" si="5"/>
        <v>-1.0000000000000069</v>
      </c>
    </row>
    <row r="29" spans="2:22" ht="13.5">
      <c r="B29" s="42">
        <v>21</v>
      </c>
      <c r="C29" s="50">
        <f t="shared" si="2"/>
        <v>845697.0215221073</v>
      </c>
      <c r="D29" s="50"/>
      <c r="E29" s="42">
        <v>2007</v>
      </c>
      <c r="F29" s="8">
        <v>42667</v>
      </c>
      <c r="G29" s="42" t="s">
        <v>2</v>
      </c>
      <c r="H29" s="51">
        <v>1.1708</v>
      </c>
      <c r="I29" s="51"/>
      <c r="J29" s="42">
        <v>66</v>
      </c>
      <c r="K29" s="50">
        <f t="shared" si="0"/>
        <v>25370.910645663218</v>
      </c>
      <c r="L29" s="50"/>
      <c r="M29" s="6">
        <f t="shared" si="3"/>
        <v>0.31444395669161823</v>
      </c>
      <c r="N29" s="42">
        <v>2007</v>
      </c>
      <c r="O29" s="8">
        <v>42704</v>
      </c>
      <c r="P29" s="51">
        <v>1.1297</v>
      </c>
      <c r="Q29" s="51"/>
      <c r="R29" s="52">
        <f t="shared" si="1"/>
        <v>157991.57992981237</v>
      </c>
      <c r="S29" s="53"/>
      <c r="T29" s="54">
        <f t="shared" si="4"/>
        <v>411.00000000000136</v>
      </c>
      <c r="U29" s="54"/>
      <c r="V29" s="38">
        <f t="shared" si="5"/>
        <v>6.227272727272748</v>
      </c>
    </row>
    <row r="30" spans="2:22" ht="13.5">
      <c r="B30" s="42">
        <v>22</v>
      </c>
      <c r="C30" s="50">
        <f t="shared" si="2"/>
        <v>1003688.6014519196</v>
      </c>
      <c r="D30" s="50"/>
      <c r="E30" s="42">
        <v>2008</v>
      </c>
      <c r="F30" s="8">
        <v>42411</v>
      </c>
      <c r="G30" s="42" t="s">
        <v>3</v>
      </c>
      <c r="H30" s="51">
        <v>1.1046</v>
      </c>
      <c r="I30" s="51"/>
      <c r="J30" s="42">
        <v>101</v>
      </c>
      <c r="K30" s="50">
        <f t="shared" si="0"/>
        <v>30110.65804355759</v>
      </c>
      <c r="L30" s="50"/>
      <c r="M30" s="6">
        <f t="shared" si="3"/>
        <v>0.2438652982936086</v>
      </c>
      <c r="N30" s="42">
        <v>2008</v>
      </c>
      <c r="O30" s="8">
        <v>42415</v>
      </c>
      <c r="P30" s="51">
        <v>1.0945</v>
      </c>
      <c r="Q30" s="51"/>
      <c r="R30" s="52">
        <f t="shared" si="1"/>
        <v>-30110.658043557578</v>
      </c>
      <c r="S30" s="53"/>
      <c r="T30" s="54">
        <f t="shared" si="4"/>
        <v>-101</v>
      </c>
      <c r="U30" s="54"/>
      <c r="V30" s="38">
        <f t="shared" si="5"/>
        <v>-0.9999999999999997</v>
      </c>
    </row>
    <row r="31" spans="2:22" ht="13.5">
      <c r="B31" s="42">
        <v>23</v>
      </c>
      <c r="C31" s="50">
        <f t="shared" si="2"/>
        <v>973577.9434083621</v>
      </c>
      <c r="D31" s="50"/>
      <c r="E31" s="42">
        <v>2008</v>
      </c>
      <c r="F31" s="8">
        <v>42496</v>
      </c>
      <c r="G31" s="42" t="s">
        <v>3</v>
      </c>
      <c r="H31" s="51">
        <v>1.0548</v>
      </c>
      <c r="I31" s="51"/>
      <c r="J31" s="42">
        <v>123</v>
      </c>
      <c r="K31" s="50">
        <f t="shared" si="0"/>
        <v>29207.33830225086</v>
      </c>
      <c r="L31" s="50"/>
      <c r="M31" s="6">
        <f t="shared" si="3"/>
        <v>0.19423970141321004</v>
      </c>
      <c r="N31" s="42">
        <v>2008</v>
      </c>
      <c r="O31" s="8">
        <v>42499</v>
      </c>
      <c r="P31" s="51">
        <v>1.0425</v>
      </c>
      <c r="Q31" s="51"/>
      <c r="R31" s="52">
        <f t="shared" si="1"/>
        <v>-29207.338302250806</v>
      </c>
      <c r="S31" s="53"/>
      <c r="T31" s="54">
        <f t="shared" si="4"/>
        <v>-123</v>
      </c>
      <c r="U31" s="54"/>
      <c r="V31" s="38">
        <f t="shared" si="5"/>
        <v>-0.9999999999999981</v>
      </c>
    </row>
    <row r="32" spans="2:23" ht="13.5">
      <c r="B32" s="42">
        <v>24</v>
      </c>
      <c r="C32" s="50">
        <f t="shared" si="2"/>
        <v>944370.6051061113</v>
      </c>
      <c r="D32" s="50"/>
      <c r="E32" s="42">
        <v>2008</v>
      </c>
      <c r="F32" s="8">
        <v>42632</v>
      </c>
      <c r="G32" s="42" t="s">
        <v>2</v>
      </c>
      <c r="H32" s="51">
        <v>1.1005</v>
      </c>
      <c r="I32" s="51"/>
      <c r="J32" s="42">
        <v>273</v>
      </c>
      <c r="K32" s="50">
        <f t="shared" si="0"/>
        <v>28331.118153183335</v>
      </c>
      <c r="L32" s="50"/>
      <c r="M32" s="6">
        <f t="shared" si="3"/>
        <v>0.08488915302421278</v>
      </c>
      <c r="N32" s="42">
        <v>2008</v>
      </c>
      <c r="O32" s="8">
        <v>42644</v>
      </c>
      <c r="P32" s="51">
        <v>1.1278</v>
      </c>
      <c r="Q32" s="51"/>
      <c r="R32" s="52">
        <f t="shared" si="1"/>
        <v>-28331.118153183208</v>
      </c>
      <c r="S32" s="53"/>
      <c r="T32" s="54">
        <f t="shared" si="4"/>
        <v>-273</v>
      </c>
      <c r="U32" s="54"/>
      <c r="V32" s="38">
        <f t="shared" si="5"/>
        <v>-0.9999999999999956</v>
      </c>
      <c r="W32">
        <v>0</v>
      </c>
    </row>
    <row r="33" spans="2:23" ht="13.5">
      <c r="B33" s="42">
        <v>25</v>
      </c>
      <c r="C33" s="50">
        <f t="shared" si="2"/>
        <v>916039.486952928</v>
      </c>
      <c r="D33" s="50"/>
      <c r="E33" s="42">
        <v>2008</v>
      </c>
      <c r="F33" s="8">
        <v>42657</v>
      </c>
      <c r="G33" s="42" t="s">
        <v>3</v>
      </c>
      <c r="H33" s="51">
        <v>1.138</v>
      </c>
      <c r="I33" s="51"/>
      <c r="J33" s="42">
        <v>108</v>
      </c>
      <c r="K33" s="50">
        <f t="shared" si="0"/>
        <v>27481.18460858784</v>
      </c>
      <c r="L33" s="50"/>
      <c r="M33" s="6">
        <f t="shared" si="3"/>
        <v>0.20814348715131287</v>
      </c>
      <c r="N33" s="42">
        <v>2008</v>
      </c>
      <c r="O33" s="8">
        <v>42672</v>
      </c>
      <c r="P33" s="51">
        <v>1.1272</v>
      </c>
      <c r="Q33" s="51"/>
      <c r="R33" s="52">
        <f t="shared" si="1"/>
        <v>-27481.184608587635</v>
      </c>
      <c r="S33" s="53"/>
      <c r="T33" s="54">
        <f t="shared" si="4"/>
        <v>-108</v>
      </c>
      <c r="U33" s="54"/>
      <c r="V33" s="38">
        <f t="shared" si="5"/>
        <v>-0.9999999999999926</v>
      </c>
      <c r="W33">
        <v>0</v>
      </c>
    </row>
    <row r="34" spans="2:23" ht="13.5">
      <c r="B34" s="42">
        <v>26</v>
      </c>
      <c r="C34" s="50">
        <f t="shared" si="2"/>
        <v>888558.3023443404</v>
      </c>
      <c r="D34" s="50"/>
      <c r="E34" s="42">
        <v>2009</v>
      </c>
      <c r="F34" s="8">
        <v>42634</v>
      </c>
      <c r="G34" s="42" t="s">
        <v>2</v>
      </c>
      <c r="H34" s="51">
        <v>1.029</v>
      </c>
      <c r="I34" s="51"/>
      <c r="J34" s="42">
        <v>98</v>
      </c>
      <c r="K34" s="50">
        <f t="shared" si="0"/>
        <v>26656.74907033021</v>
      </c>
      <c r="L34" s="50"/>
      <c r="M34" s="6">
        <f t="shared" si="3"/>
        <v>0.2225011399384851</v>
      </c>
      <c r="N34" s="42">
        <v>2009</v>
      </c>
      <c r="O34" s="8">
        <v>42642</v>
      </c>
      <c r="P34" s="51">
        <v>1.0388</v>
      </c>
      <c r="Q34" s="51"/>
      <c r="R34" s="52">
        <f t="shared" si="1"/>
        <v>-26656.74907033029</v>
      </c>
      <c r="S34" s="53"/>
      <c r="T34" s="54">
        <f t="shared" si="4"/>
        <v>-98</v>
      </c>
      <c r="U34" s="54"/>
      <c r="V34" s="38">
        <f t="shared" si="5"/>
        <v>-1.000000000000003</v>
      </c>
      <c r="W34">
        <v>0</v>
      </c>
    </row>
    <row r="35" spans="2:22" ht="13.5">
      <c r="B35" s="42">
        <v>27</v>
      </c>
      <c r="C35" s="50">
        <f t="shared" si="2"/>
        <v>861901.5532740101</v>
      </c>
      <c r="D35" s="50"/>
      <c r="E35" s="42">
        <v>2009</v>
      </c>
      <c r="F35" s="8">
        <v>42698</v>
      </c>
      <c r="G35" s="42" t="s">
        <v>2</v>
      </c>
      <c r="H35" s="51">
        <v>1.0075</v>
      </c>
      <c r="I35" s="51"/>
      <c r="J35" s="42">
        <v>76</v>
      </c>
      <c r="K35" s="50">
        <f t="shared" si="0"/>
        <v>25857.046598220302</v>
      </c>
      <c r="L35" s="50"/>
      <c r="M35" s="6">
        <f t="shared" si="3"/>
        <v>0.2783020837177947</v>
      </c>
      <c r="N35" s="42">
        <v>2009</v>
      </c>
      <c r="O35" s="8">
        <v>42701</v>
      </c>
      <c r="P35" s="51">
        <v>1.0151</v>
      </c>
      <c r="Q35" s="51"/>
      <c r="R35" s="52">
        <f t="shared" si="1"/>
        <v>-25857.046598219724</v>
      </c>
      <c r="S35" s="53"/>
      <c r="T35" s="54">
        <f t="shared" si="4"/>
        <v>-76</v>
      </c>
      <c r="U35" s="54"/>
      <c r="V35" s="38">
        <f t="shared" si="5"/>
        <v>-0.9999999999999777</v>
      </c>
    </row>
    <row r="36" spans="2:22" ht="13.5">
      <c r="B36" s="42">
        <v>28</v>
      </c>
      <c r="C36" s="50">
        <f t="shared" si="2"/>
        <v>836044.5066757903</v>
      </c>
      <c r="D36" s="50"/>
      <c r="E36" s="42">
        <v>2009</v>
      </c>
      <c r="F36" s="8">
        <v>42701</v>
      </c>
      <c r="G36" s="42" t="s">
        <v>2</v>
      </c>
      <c r="H36" s="51">
        <v>1.0024</v>
      </c>
      <c r="I36" s="51"/>
      <c r="J36" s="42">
        <v>151</v>
      </c>
      <c r="K36" s="50">
        <f t="shared" si="0"/>
        <v>25081.33520027371</v>
      </c>
      <c r="L36" s="50"/>
      <c r="M36" s="6">
        <f t="shared" si="3"/>
        <v>0.13587039477931015</v>
      </c>
      <c r="N36" s="42">
        <v>2009</v>
      </c>
      <c r="O36" s="8">
        <v>42708</v>
      </c>
      <c r="P36" s="51">
        <v>1.0175</v>
      </c>
      <c r="Q36" s="51"/>
      <c r="R36" s="52">
        <f t="shared" si="1"/>
        <v>-25081.335200273897</v>
      </c>
      <c r="S36" s="53"/>
      <c r="T36" s="54">
        <f t="shared" si="4"/>
        <v>-151</v>
      </c>
      <c r="U36" s="54"/>
      <c r="V36" s="38">
        <f t="shared" si="5"/>
        <v>-1.0000000000000075</v>
      </c>
    </row>
    <row r="37" spans="2:22" ht="13.5">
      <c r="B37" s="42">
        <v>29</v>
      </c>
      <c r="C37" s="50">
        <f t="shared" si="2"/>
        <v>810963.1714755164</v>
      </c>
      <c r="D37" s="50"/>
      <c r="E37" s="42">
        <v>2010</v>
      </c>
      <c r="F37" s="8">
        <v>42457</v>
      </c>
      <c r="G37" s="42" t="s">
        <v>2</v>
      </c>
      <c r="H37" s="51">
        <v>1.0584</v>
      </c>
      <c r="I37" s="51"/>
      <c r="J37" s="42">
        <v>73</v>
      </c>
      <c r="K37" s="50">
        <f t="shared" si="0"/>
        <v>24328.89514426549</v>
      </c>
      <c r="L37" s="50"/>
      <c r="M37" s="6">
        <f t="shared" si="3"/>
        <v>0.2726155715524049</v>
      </c>
      <c r="N37" s="42">
        <v>2010</v>
      </c>
      <c r="O37" s="8">
        <v>42458</v>
      </c>
      <c r="P37" s="51">
        <v>1.0657</v>
      </c>
      <c r="Q37" s="51"/>
      <c r="R37" s="52">
        <f t="shared" si="1"/>
        <v>-24328.89514426577</v>
      </c>
      <c r="S37" s="53"/>
      <c r="T37" s="54">
        <f t="shared" si="4"/>
        <v>-73</v>
      </c>
      <c r="U37" s="54"/>
      <c r="V37" s="38">
        <f t="shared" si="5"/>
        <v>-1.0000000000000115</v>
      </c>
    </row>
    <row r="38" spans="2:22" ht="13.5">
      <c r="B38" s="42">
        <v>30</v>
      </c>
      <c r="C38" s="50">
        <f t="shared" si="2"/>
        <v>786634.2763312507</v>
      </c>
      <c r="D38" s="50"/>
      <c r="E38" s="42">
        <v>2010</v>
      </c>
      <c r="F38" s="8">
        <v>42565</v>
      </c>
      <c r="G38" s="42" t="s">
        <v>2</v>
      </c>
      <c r="H38" s="51">
        <v>1.0523</v>
      </c>
      <c r="I38" s="51"/>
      <c r="J38" s="42">
        <v>93</v>
      </c>
      <c r="K38" s="50">
        <f t="shared" si="0"/>
        <v>23599.02828993752</v>
      </c>
      <c r="L38" s="50"/>
      <c r="M38" s="6">
        <f t="shared" si="3"/>
        <v>0.20756890990995466</v>
      </c>
      <c r="N38" s="42">
        <v>2010</v>
      </c>
      <c r="O38" s="8">
        <v>42578</v>
      </c>
      <c r="P38" s="51">
        <v>1.0616</v>
      </c>
      <c r="Q38" s="51"/>
      <c r="R38" s="52">
        <f t="shared" si="1"/>
        <v>-23599.028289937738</v>
      </c>
      <c r="S38" s="53"/>
      <c r="T38" s="54">
        <f t="shared" si="4"/>
        <v>-93</v>
      </c>
      <c r="U38" s="54"/>
      <c r="V38" s="38">
        <f t="shared" si="5"/>
        <v>-1.0000000000000093</v>
      </c>
    </row>
    <row r="39" spans="2:22" ht="13.5">
      <c r="B39" s="42">
        <v>31</v>
      </c>
      <c r="C39" s="50">
        <f t="shared" si="2"/>
        <v>763035.2480413129</v>
      </c>
      <c r="D39" s="50"/>
      <c r="E39" s="42">
        <v>2011</v>
      </c>
      <c r="F39" s="8">
        <v>42460</v>
      </c>
      <c r="G39" s="42" t="s">
        <v>3</v>
      </c>
      <c r="H39" s="51">
        <v>0.9196</v>
      </c>
      <c r="I39" s="51"/>
      <c r="J39" s="42">
        <v>72</v>
      </c>
      <c r="K39" s="50">
        <f t="shared" si="0"/>
        <v>22891.057441239387</v>
      </c>
      <c r="L39" s="50"/>
      <c r="M39" s="6">
        <f t="shared" si="3"/>
        <v>0.260066546708014</v>
      </c>
      <c r="N39" s="42">
        <v>2011</v>
      </c>
      <c r="O39" s="8">
        <v>42468</v>
      </c>
      <c r="P39" s="51">
        <v>0.9124</v>
      </c>
      <c r="Q39" s="51"/>
      <c r="R39" s="52">
        <f t="shared" si="1"/>
        <v>-22891.057441239343</v>
      </c>
      <c r="S39" s="53"/>
      <c r="T39" s="54">
        <f t="shared" si="4"/>
        <v>-72</v>
      </c>
      <c r="U39" s="54"/>
      <c r="V39" s="38">
        <f t="shared" si="5"/>
        <v>-0.9999999999999981</v>
      </c>
    </row>
    <row r="40" spans="2:22" ht="13.5">
      <c r="B40" s="42">
        <v>32</v>
      </c>
      <c r="C40" s="50">
        <f t="shared" si="2"/>
        <v>740144.1906000735</v>
      </c>
      <c r="D40" s="50"/>
      <c r="E40" s="42">
        <v>2011</v>
      </c>
      <c r="F40" s="8">
        <v>42703</v>
      </c>
      <c r="G40" s="42" t="s">
        <v>3</v>
      </c>
      <c r="H40" s="51">
        <v>0.9243</v>
      </c>
      <c r="I40" s="51"/>
      <c r="J40" s="42">
        <v>105</v>
      </c>
      <c r="K40" s="50">
        <f t="shared" si="0"/>
        <v>22204.325718002205</v>
      </c>
      <c r="L40" s="50"/>
      <c r="M40" s="6">
        <f t="shared" si="3"/>
        <v>0.17298140592464467</v>
      </c>
      <c r="N40" s="42">
        <v>2011</v>
      </c>
      <c r="O40" s="8">
        <v>42704</v>
      </c>
      <c r="P40" s="51">
        <v>0.9138</v>
      </c>
      <c r="Q40" s="51"/>
      <c r="R40" s="52">
        <f t="shared" si="1"/>
        <v>-22204.32571800234</v>
      </c>
      <c r="S40" s="53"/>
      <c r="T40" s="54">
        <f t="shared" si="4"/>
        <v>-105</v>
      </c>
      <c r="U40" s="54"/>
      <c r="V40" s="38">
        <f t="shared" si="5"/>
        <v>-1.000000000000006</v>
      </c>
    </row>
    <row r="41" spans="2:22" ht="13.5">
      <c r="B41" s="42">
        <v>33</v>
      </c>
      <c r="C41" s="50">
        <f t="shared" si="2"/>
        <v>717939.8648820712</v>
      </c>
      <c r="D41" s="50"/>
      <c r="E41" s="42">
        <v>2012</v>
      </c>
      <c r="F41" s="8">
        <v>42694</v>
      </c>
      <c r="G41" s="42" t="s">
        <v>2</v>
      </c>
      <c r="H41" s="51">
        <v>0.939</v>
      </c>
      <c r="I41" s="51"/>
      <c r="J41" s="42">
        <v>38</v>
      </c>
      <c r="K41" s="50">
        <f t="shared" si="0"/>
        <v>21538.195946462132</v>
      </c>
      <c r="L41" s="50"/>
      <c r="M41" s="6">
        <f t="shared" si="3"/>
        <v>0.46363568930065946</v>
      </c>
      <c r="N41" s="42">
        <v>2012</v>
      </c>
      <c r="O41" s="8">
        <v>42695</v>
      </c>
      <c r="P41" s="51">
        <v>0.9428</v>
      </c>
      <c r="Q41" s="51"/>
      <c r="R41" s="52">
        <f t="shared" si="1"/>
        <v>-21538.195946462278</v>
      </c>
      <c r="S41" s="53"/>
      <c r="T41" s="54">
        <f t="shared" si="4"/>
        <v>-38</v>
      </c>
      <c r="U41" s="54"/>
      <c r="V41" s="38">
        <f t="shared" si="5"/>
        <v>-1.0000000000000067</v>
      </c>
    </row>
    <row r="42" spans="2:22" ht="13.5">
      <c r="B42" s="42">
        <v>34</v>
      </c>
      <c r="C42" s="50">
        <f t="shared" si="2"/>
        <v>696401.6689356088</v>
      </c>
      <c r="D42" s="50"/>
      <c r="E42" s="42">
        <v>2012</v>
      </c>
      <c r="F42" s="8">
        <v>42695</v>
      </c>
      <c r="G42" s="42" t="s">
        <v>2</v>
      </c>
      <c r="H42" s="51">
        <v>0.938</v>
      </c>
      <c r="I42" s="51"/>
      <c r="J42" s="42">
        <v>77</v>
      </c>
      <c r="K42" s="50">
        <f t="shared" si="0"/>
        <v>20892.050068068263</v>
      </c>
      <c r="L42" s="50"/>
      <c r="M42" s="6">
        <f t="shared" si="3"/>
        <v>0.22194300659249744</v>
      </c>
      <c r="N42" s="42">
        <v>2013</v>
      </c>
      <c r="O42" s="8">
        <v>42371</v>
      </c>
      <c r="P42" s="51">
        <v>0.918</v>
      </c>
      <c r="Q42" s="51"/>
      <c r="R42" s="52">
        <f t="shared" si="1"/>
        <v>54265.06511186537</v>
      </c>
      <c r="S42" s="53"/>
      <c r="T42" s="54">
        <f t="shared" si="4"/>
        <v>199.99999999999906</v>
      </c>
      <c r="U42" s="54"/>
      <c r="V42" s="38">
        <f t="shared" si="5"/>
        <v>2.5974025974025854</v>
      </c>
    </row>
    <row r="43" spans="2:22" ht="13.5">
      <c r="B43" s="42">
        <v>35</v>
      </c>
      <c r="C43" s="50">
        <f t="shared" si="2"/>
        <v>750666.7340474742</v>
      </c>
      <c r="D43" s="50"/>
      <c r="E43" s="42">
        <v>2013</v>
      </c>
      <c r="F43" s="8">
        <v>42604</v>
      </c>
      <c r="G43" s="42" t="s">
        <v>2</v>
      </c>
      <c r="H43" s="51">
        <v>0.9218</v>
      </c>
      <c r="I43" s="51"/>
      <c r="J43" s="42">
        <v>71</v>
      </c>
      <c r="K43" s="50">
        <f t="shared" si="0"/>
        <v>22520.002021424225</v>
      </c>
      <c r="L43" s="50"/>
      <c r="M43" s="6">
        <f t="shared" si="3"/>
        <v>0.25945450066446873</v>
      </c>
      <c r="N43" s="42">
        <v>2013</v>
      </c>
      <c r="O43" s="8">
        <v>42611</v>
      </c>
      <c r="P43" s="51">
        <v>0.9289</v>
      </c>
      <c r="Q43" s="51"/>
      <c r="R43" s="52">
        <f t="shared" si="1"/>
        <v>-22520.002021424207</v>
      </c>
      <c r="S43" s="53"/>
      <c r="T43" s="54">
        <f t="shared" si="4"/>
        <v>-71</v>
      </c>
      <c r="U43" s="54"/>
      <c r="V43" s="38">
        <f t="shared" si="5"/>
        <v>-0.9999999999999992</v>
      </c>
    </row>
    <row r="44" spans="2:22" ht="13.5">
      <c r="B44" s="42">
        <v>36</v>
      </c>
      <c r="C44" s="50">
        <f t="shared" si="2"/>
        <v>728146.73202605</v>
      </c>
      <c r="D44" s="50"/>
      <c r="E44" s="42">
        <v>2014</v>
      </c>
      <c r="F44" s="8">
        <v>42493</v>
      </c>
      <c r="G44" s="42" t="s">
        <v>2</v>
      </c>
      <c r="H44" s="51">
        <v>0.8772</v>
      </c>
      <c r="I44" s="51"/>
      <c r="J44" s="42">
        <v>69</v>
      </c>
      <c r="K44" s="50">
        <f t="shared" si="0"/>
        <v>21844.4019607815</v>
      </c>
      <c r="L44" s="50"/>
      <c r="M44" s="6">
        <f t="shared" si="3"/>
        <v>0.25896567334437626</v>
      </c>
      <c r="N44" s="42">
        <v>2014</v>
      </c>
      <c r="O44" s="8">
        <v>42499</v>
      </c>
      <c r="P44" s="51">
        <v>0.8841</v>
      </c>
      <c r="Q44" s="51"/>
      <c r="R44" s="52">
        <f t="shared" si="1"/>
        <v>-21844.401960781553</v>
      </c>
      <c r="S44" s="53"/>
      <c r="T44" s="54">
        <f t="shared" si="4"/>
        <v>-69</v>
      </c>
      <c r="U44" s="54"/>
      <c r="V44" s="38">
        <f t="shared" si="5"/>
        <v>-1.0000000000000024</v>
      </c>
    </row>
    <row r="45" spans="2:22" ht="13.5">
      <c r="B45" s="42">
        <v>37</v>
      </c>
      <c r="C45" s="50">
        <f t="shared" si="2"/>
        <v>706302.3300652684</v>
      </c>
      <c r="D45" s="50"/>
      <c r="E45" s="42">
        <v>2014</v>
      </c>
      <c r="F45" s="8">
        <v>42636</v>
      </c>
      <c r="G45" s="42" t="s">
        <v>3</v>
      </c>
      <c r="H45" s="51">
        <v>0.9402</v>
      </c>
      <c r="I45" s="51"/>
      <c r="J45" s="42">
        <v>50</v>
      </c>
      <c r="K45" s="50">
        <f t="shared" si="0"/>
        <v>21189.069901958053</v>
      </c>
      <c r="L45" s="50"/>
      <c r="M45" s="6">
        <f t="shared" si="3"/>
        <v>0.34665145033878203</v>
      </c>
      <c r="N45" s="42">
        <v>2015</v>
      </c>
      <c r="O45" s="8">
        <v>42384</v>
      </c>
      <c r="P45" s="51">
        <v>0.9552</v>
      </c>
      <c r="Q45" s="51"/>
      <c r="R45" s="52">
        <f t="shared" si="1"/>
        <v>63567.2097058742</v>
      </c>
      <c r="S45" s="53"/>
      <c r="T45" s="54">
        <f t="shared" si="4"/>
        <v>150.00000000000014</v>
      </c>
      <c r="U45" s="54"/>
      <c r="V45" s="38">
        <f t="shared" si="5"/>
        <v>3.0000000000000018</v>
      </c>
    </row>
    <row r="46" spans="2:23" ht="13.5">
      <c r="B46" s="42">
        <v>38</v>
      </c>
      <c r="C46" s="50">
        <f t="shared" si="2"/>
        <v>769869.5397711426</v>
      </c>
      <c r="D46" s="50"/>
      <c r="E46" s="42">
        <v>2015</v>
      </c>
      <c r="F46" s="8">
        <v>42427</v>
      </c>
      <c r="G46" s="42" t="s">
        <v>3</v>
      </c>
      <c r="H46" s="51">
        <v>0.9546</v>
      </c>
      <c r="I46" s="51"/>
      <c r="J46" s="42">
        <v>97</v>
      </c>
      <c r="K46" s="50">
        <f t="shared" si="0"/>
        <v>23096.086193134277</v>
      </c>
      <c r="L46" s="50"/>
      <c r="M46" s="6">
        <f t="shared" si="3"/>
        <v>0.19476808292230535</v>
      </c>
      <c r="N46" s="42">
        <v>2015</v>
      </c>
      <c r="O46" s="8">
        <v>42463</v>
      </c>
      <c r="P46" s="51">
        <v>0.949</v>
      </c>
      <c r="Q46" s="51"/>
      <c r="R46" s="52">
        <f t="shared" si="1"/>
        <v>-13333.822956861142</v>
      </c>
      <c r="S46" s="53"/>
      <c r="T46" s="54">
        <f t="shared" si="4"/>
        <v>-97</v>
      </c>
      <c r="U46" s="54"/>
      <c r="V46" s="38">
        <f t="shared" si="5"/>
        <v>-0.577319587628871</v>
      </c>
      <c r="W46">
        <v>0</v>
      </c>
    </row>
    <row r="47" spans="2:22" ht="13.5">
      <c r="B47" s="42">
        <v>39</v>
      </c>
      <c r="C47" s="50">
        <f t="shared" si="2"/>
        <v>756535.7168142815</v>
      </c>
      <c r="D47" s="50"/>
      <c r="E47" s="42">
        <v>2015</v>
      </c>
      <c r="F47" s="8">
        <v>42511</v>
      </c>
      <c r="G47" s="42" t="s">
        <v>3</v>
      </c>
      <c r="H47" s="51">
        <v>0.9381</v>
      </c>
      <c r="I47" s="51"/>
      <c r="J47" s="42">
        <v>77</v>
      </c>
      <c r="K47" s="50">
        <f t="shared" si="0"/>
        <v>22696.071504428444</v>
      </c>
      <c r="L47" s="50"/>
      <c r="M47" s="6">
        <f t="shared" si="3"/>
        <v>0.24110770992407984</v>
      </c>
      <c r="N47" s="42">
        <v>2015</v>
      </c>
      <c r="O47" s="8">
        <v>42512</v>
      </c>
      <c r="P47" s="51">
        <v>0.9304</v>
      </c>
      <c r="Q47" s="51"/>
      <c r="R47" s="52">
        <f t="shared" si="1"/>
        <v>-22696.071504428564</v>
      </c>
      <c r="S47" s="53"/>
      <c r="T47" s="54">
        <f t="shared" si="4"/>
        <v>-77</v>
      </c>
      <c r="U47" s="54"/>
      <c r="V47" s="38">
        <f t="shared" si="5"/>
        <v>-1.0000000000000053</v>
      </c>
    </row>
    <row r="48" spans="2:22" ht="13.5">
      <c r="B48" s="42">
        <v>40</v>
      </c>
      <c r="C48" s="50">
        <f t="shared" si="2"/>
        <v>733839.645309853</v>
      </c>
      <c r="D48" s="50"/>
      <c r="E48" s="42">
        <v>2015</v>
      </c>
      <c r="F48" s="8">
        <v>42524</v>
      </c>
      <c r="G48" s="42" t="s">
        <v>35</v>
      </c>
      <c r="H48" s="51">
        <v>0.9301</v>
      </c>
      <c r="I48" s="51"/>
      <c r="J48" s="42">
        <v>121</v>
      </c>
      <c r="K48" s="50">
        <f t="shared" si="0"/>
        <v>22015.18935929559</v>
      </c>
      <c r="L48" s="50"/>
      <c r="M48" s="6">
        <f t="shared" si="3"/>
        <v>0.14882921367131838</v>
      </c>
      <c r="N48" s="42">
        <v>2015</v>
      </c>
      <c r="O48" s="8">
        <v>42526</v>
      </c>
      <c r="P48" s="51">
        <v>0.9422</v>
      </c>
      <c r="Q48" s="51"/>
      <c r="R48" s="52">
        <f t="shared" si="1"/>
        <v>-22015.189359295593</v>
      </c>
      <c r="S48" s="53"/>
      <c r="T48" s="54">
        <f t="shared" si="4"/>
        <v>-121</v>
      </c>
      <c r="U48" s="54"/>
      <c r="V48" s="38">
        <f t="shared" si="5"/>
        <v>-1.0000000000000002</v>
      </c>
    </row>
    <row r="49" spans="2:22" ht="13.5">
      <c r="B49" s="42">
        <v>41</v>
      </c>
      <c r="C49" s="50">
        <f t="shared" si="2"/>
        <v>711824.4559505574</v>
      </c>
      <c r="D49" s="50"/>
      <c r="E49" s="42">
        <v>2015</v>
      </c>
      <c r="F49" s="8">
        <v>42532</v>
      </c>
      <c r="G49" s="42" t="s">
        <v>35</v>
      </c>
      <c r="H49" s="51">
        <v>0.9296</v>
      </c>
      <c r="I49" s="51"/>
      <c r="J49" s="42">
        <v>110</v>
      </c>
      <c r="K49" s="50">
        <f t="shared" si="0"/>
        <v>21354.73367851672</v>
      </c>
      <c r="L49" s="50"/>
      <c r="M49" s="6">
        <f t="shared" si="3"/>
        <v>0.15880077098729667</v>
      </c>
      <c r="N49" s="42">
        <v>2015</v>
      </c>
      <c r="O49" s="8">
        <v>42544</v>
      </c>
      <c r="P49" s="51">
        <v>0.9384</v>
      </c>
      <c r="Q49" s="51"/>
      <c r="R49" s="52">
        <f t="shared" si="1"/>
        <v>-17083.786942813433</v>
      </c>
      <c r="S49" s="53"/>
      <c r="T49" s="54">
        <f t="shared" si="4"/>
        <v>-110</v>
      </c>
      <c r="U49" s="54"/>
      <c r="V49" s="38">
        <f t="shared" si="5"/>
        <v>-0.8000000000000026</v>
      </c>
    </row>
    <row r="50" spans="2:22" ht="13.5">
      <c r="B50" s="42">
        <v>42</v>
      </c>
      <c r="C50" s="50">
        <f t="shared" si="2"/>
        <v>694740.6690077439</v>
      </c>
      <c r="D50" s="50"/>
      <c r="E50" s="42">
        <v>2015</v>
      </c>
      <c r="F50" s="8">
        <v>42574</v>
      </c>
      <c r="G50" s="42" t="s">
        <v>3</v>
      </c>
      <c r="H50" s="51">
        <v>0.9602</v>
      </c>
      <c r="I50" s="51"/>
      <c r="J50" s="42">
        <v>78</v>
      </c>
      <c r="K50" s="50">
        <f t="shared" si="0"/>
        <v>20842.220070232317</v>
      </c>
      <c r="L50" s="50"/>
      <c r="M50" s="6">
        <f t="shared" si="3"/>
        <v>0.2185750099127714</v>
      </c>
      <c r="N50" s="42">
        <v>2015</v>
      </c>
      <c r="O50" s="8">
        <v>42601</v>
      </c>
      <c r="P50" s="51">
        <v>0.9726</v>
      </c>
      <c r="Q50" s="51"/>
      <c r="R50" s="52">
        <f t="shared" si="1"/>
        <v>33133.78575267693</v>
      </c>
      <c r="S50" s="53"/>
      <c r="T50" s="54">
        <f t="shared" si="4"/>
        <v>123.99999999999966</v>
      </c>
      <c r="U50" s="54"/>
      <c r="V50" s="38">
        <f t="shared" si="5"/>
        <v>1.5897435897435856</v>
      </c>
    </row>
    <row r="51" spans="2:22" ht="13.5">
      <c r="B51" s="42">
        <v>43</v>
      </c>
      <c r="C51" s="50">
        <f t="shared" si="2"/>
        <v>727874.4547604208</v>
      </c>
      <c r="D51" s="50"/>
      <c r="E51" s="42">
        <v>2016</v>
      </c>
      <c r="F51" s="8">
        <v>42437</v>
      </c>
      <c r="G51" s="42" t="s">
        <v>3</v>
      </c>
      <c r="H51" s="51">
        <v>0.997</v>
      </c>
      <c r="I51" s="51"/>
      <c r="J51" s="42">
        <v>70</v>
      </c>
      <c r="K51" s="50">
        <f t="shared" si="0"/>
        <v>21836.233642812625</v>
      </c>
      <c r="L51" s="50"/>
      <c r="M51" s="6">
        <f t="shared" si="3"/>
        <v>0.2551707115724525</v>
      </c>
      <c r="N51" s="42">
        <v>2016</v>
      </c>
      <c r="O51" s="8">
        <v>42439</v>
      </c>
      <c r="P51" s="51">
        <v>0.99</v>
      </c>
      <c r="Q51" s="51"/>
      <c r="R51" s="52">
        <f t="shared" si="1"/>
        <v>-21836.233642812644</v>
      </c>
      <c r="S51" s="53"/>
      <c r="T51" s="54">
        <f t="shared" si="4"/>
        <v>-70</v>
      </c>
      <c r="U51" s="54"/>
      <c r="V51" s="38">
        <f t="shared" si="5"/>
        <v>-1.0000000000000009</v>
      </c>
    </row>
    <row r="52" spans="2:22" ht="13.5">
      <c r="B52" s="42">
        <v>44</v>
      </c>
      <c r="C52" s="50">
        <f t="shared" si="2"/>
        <v>706038.2211176082</v>
      </c>
      <c r="D52" s="50"/>
      <c r="E52" s="42">
        <v>2016</v>
      </c>
      <c r="F52" s="8"/>
      <c r="G52" s="42" t="s">
        <v>2</v>
      </c>
      <c r="H52" s="51"/>
      <c r="I52" s="51"/>
      <c r="J52" s="42"/>
      <c r="K52" s="50">
        <f t="shared" si="0"/>
      </c>
      <c r="L52" s="50"/>
      <c r="M52" s="6">
        <f t="shared" si="3"/>
      </c>
      <c r="N52" s="42"/>
      <c r="O52" s="8"/>
      <c r="P52" s="51"/>
      <c r="Q52" s="51"/>
      <c r="R52" s="52">
        <f t="shared" si="1"/>
      </c>
      <c r="S52" s="53"/>
      <c r="T52" s="54">
        <f t="shared" si="4"/>
      </c>
      <c r="U52" s="54"/>
      <c r="V52" s="38" t="e">
        <f t="shared" si="5"/>
        <v>#VALUE!</v>
      </c>
    </row>
    <row r="53" spans="2:22" ht="13.5">
      <c r="B53" s="42">
        <v>45</v>
      </c>
      <c r="C53" s="50">
        <f t="shared" si="2"/>
      </c>
      <c r="D53" s="50"/>
      <c r="E53" s="42"/>
      <c r="F53" s="8"/>
      <c r="G53" s="42" t="s">
        <v>3</v>
      </c>
      <c r="H53" s="51"/>
      <c r="I53" s="51"/>
      <c r="J53" s="42"/>
      <c r="K53" s="50">
        <f t="shared" si="0"/>
      </c>
      <c r="L53" s="50"/>
      <c r="M53" s="6">
        <f t="shared" si="3"/>
      </c>
      <c r="N53" s="42"/>
      <c r="O53" s="8"/>
      <c r="P53" s="51"/>
      <c r="Q53" s="51"/>
      <c r="R53" s="52">
        <f t="shared" si="1"/>
      </c>
      <c r="S53" s="53"/>
      <c r="T53" s="54">
        <f t="shared" si="4"/>
      </c>
      <c r="U53" s="54"/>
      <c r="V53" s="38" t="e">
        <f t="shared" si="5"/>
        <v>#VALUE!</v>
      </c>
    </row>
    <row r="54" spans="2:22" ht="13.5">
      <c r="B54" s="42">
        <v>46</v>
      </c>
      <c r="C54" s="50">
        <f t="shared" si="2"/>
      </c>
      <c r="D54" s="50"/>
      <c r="E54" s="42"/>
      <c r="F54" s="8"/>
      <c r="G54" s="42" t="s">
        <v>3</v>
      </c>
      <c r="H54" s="51"/>
      <c r="I54" s="51"/>
      <c r="J54" s="42"/>
      <c r="K54" s="50">
        <f t="shared" si="0"/>
      </c>
      <c r="L54" s="50"/>
      <c r="M54" s="6">
        <f t="shared" si="3"/>
      </c>
      <c r="N54" s="42"/>
      <c r="O54" s="8"/>
      <c r="P54" s="51"/>
      <c r="Q54" s="51"/>
      <c r="R54" s="52">
        <f t="shared" si="1"/>
      </c>
      <c r="S54" s="53"/>
      <c r="T54" s="54">
        <f t="shared" si="4"/>
      </c>
      <c r="U54" s="54"/>
      <c r="V54" s="38" t="e">
        <f t="shared" si="5"/>
        <v>#VALUE!</v>
      </c>
    </row>
    <row r="55" spans="2:22" ht="13.5">
      <c r="B55" s="42">
        <v>47</v>
      </c>
      <c r="C55" s="50">
        <f t="shared" si="2"/>
      </c>
      <c r="D55" s="50"/>
      <c r="E55" s="42"/>
      <c r="F55" s="8"/>
      <c r="G55" s="42" t="s">
        <v>2</v>
      </c>
      <c r="H55" s="51"/>
      <c r="I55" s="51"/>
      <c r="J55" s="42"/>
      <c r="K55" s="50">
        <f t="shared" si="0"/>
      </c>
      <c r="L55" s="50"/>
      <c r="M55" s="6">
        <f t="shared" si="3"/>
      </c>
      <c r="N55" s="42"/>
      <c r="O55" s="8"/>
      <c r="P55" s="51"/>
      <c r="Q55" s="51"/>
      <c r="R55" s="52">
        <f t="shared" si="1"/>
      </c>
      <c r="S55" s="53"/>
      <c r="T55" s="54">
        <f t="shared" si="4"/>
      </c>
      <c r="U55" s="54"/>
      <c r="V55" s="38" t="e">
        <f t="shared" si="5"/>
        <v>#VALUE!</v>
      </c>
    </row>
    <row r="56" spans="2:22" ht="13.5">
      <c r="B56" s="42">
        <v>48</v>
      </c>
      <c r="C56" s="50">
        <f t="shared" si="2"/>
      </c>
      <c r="D56" s="50"/>
      <c r="E56" s="42"/>
      <c r="F56" s="8"/>
      <c r="G56" s="42" t="s">
        <v>2</v>
      </c>
      <c r="H56" s="51"/>
      <c r="I56" s="51"/>
      <c r="J56" s="42"/>
      <c r="K56" s="50">
        <f t="shared" si="0"/>
      </c>
      <c r="L56" s="50"/>
      <c r="M56" s="6">
        <f t="shared" si="3"/>
      </c>
      <c r="N56" s="42"/>
      <c r="O56" s="8"/>
      <c r="P56" s="51"/>
      <c r="Q56" s="51"/>
      <c r="R56" s="52">
        <f t="shared" si="1"/>
      </c>
      <c r="S56" s="53"/>
      <c r="T56" s="54">
        <f t="shared" si="4"/>
      </c>
      <c r="U56" s="54"/>
      <c r="V56" s="38" t="e">
        <f t="shared" si="5"/>
        <v>#VALUE!</v>
      </c>
    </row>
    <row r="57" spans="2:22" ht="13.5">
      <c r="B57" s="42">
        <v>49</v>
      </c>
      <c r="C57" s="50">
        <f t="shared" si="2"/>
      </c>
      <c r="D57" s="50"/>
      <c r="E57" s="42"/>
      <c r="F57" s="8"/>
      <c r="G57" s="42" t="s">
        <v>2</v>
      </c>
      <c r="H57" s="51"/>
      <c r="I57" s="51"/>
      <c r="J57" s="42"/>
      <c r="K57" s="50">
        <f t="shared" si="0"/>
      </c>
      <c r="L57" s="50"/>
      <c r="M57" s="6">
        <f t="shared" si="3"/>
      </c>
      <c r="N57" s="42"/>
      <c r="O57" s="8"/>
      <c r="P57" s="51"/>
      <c r="Q57" s="51"/>
      <c r="R57" s="52">
        <f t="shared" si="1"/>
      </c>
      <c r="S57" s="53"/>
      <c r="T57" s="54">
        <f t="shared" si="4"/>
      </c>
      <c r="U57" s="54"/>
      <c r="V57" s="38" t="e">
        <f t="shared" si="5"/>
        <v>#VALUE!</v>
      </c>
    </row>
    <row r="58" spans="2:22" ht="13.5">
      <c r="B58" s="42">
        <v>50</v>
      </c>
      <c r="C58" s="50">
        <f t="shared" si="2"/>
      </c>
      <c r="D58" s="50"/>
      <c r="E58" s="42"/>
      <c r="F58" s="8"/>
      <c r="G58" s="42" t="s">
        <v>2</v>
      </c>
      <c r="H58" s="51"/>
      <c r="I58" s="51"/>
      <c r="J58" s="42"/>
      <c r="K58" s="50">
        <f t="shared" si="0"/>
      </c>
      <c r="L58" s="50"/>
      <c r="M58" s="6">
        <f t="shared" si="3"/>
      </c>
      <c r="N58" s="42"/>
      <c r="O58" s="8"/>
      <c r="P58" s="51"/>
      <c r="Q58" s="51"/>
      <c r="R58" s="52">
        <f t="shared" si="1"/>
      </c>
      <c r="S58" s="53"/>
      <c r="T58" s="54">
        <f t="shared" si="4"/>
      </c>
      <c r="U58" s="54"/>
      <c r="V58" s="38" t="e">
        <f t="shared" si="5"/>
        <v>#VALUE!</v>
      </c>
    </row>
    <row r="59" spans="2:22" ht="13.5">
      <c r="B59" s="42">
        <v>51</v>
      </c>
      <c r="C59" s="50">
        <f t="shared" si="2"/>
      </c>
      <c r="D59" s="50"/>
      <c r="E59" s="42"/>
      <c r="F59" s="8"/>
      <c r="G59" s="42" t="s">
        <v>2</v>
      </c>
      <c r="H59" s="51"/>
      <c r="I59" s="51"/>
      <c r="J59" s="42"/>
      <c r="K59" s="50">
        <f t="shared" si="0"/>
      </c>
      <c r="L59" s="50"/>
      <c r="M59" s="6">
        <f t="shared" si="3"/>
      </c>
      <c r="N59" s="42"/>
      <c r="O59" s="8"/>
      <c r="P59" s="51"/>
      <c r="Q59" s="51"/>
      <c r="R59" s="52">
        <f t="shared" si="1"/>
      </c>
      <c r="S59" s="53"/>
      <c r="T59" s="54">
        <f t="shared" si="4"/>
      </c>
      <c r="U59" s="54"/>
      <c r="V59" s="38" t="e">
        <f t="shared" si="5"/>
        <v>#VALUE!</v>
      </c>
    </row>
    <row r="60" spans="2:22" ht="13.5">
      <c r="B60" s="42">
        <v>52</v>
      </c>
      <c r="C60" s="50">
        <f t="shared" si="2"/>
      </c>
      <c r="D60" s="50"/>
      <c r="E60" s="42"/>
      <c r="F60" s="8"/>
      <c r="G60" s="42" t="s">
        <v>2</v>
      </c>
      <c r="H60" s="51"/>
      <c r="I60" s="51"/>
      <c r="J60" s="42"/>
      <c r="K60" s="50">
        <f t="shared" si="0"/>
      </c>
      <c r="L60" s="50"/>
      <c r="M60" s="6">
        <f t="shared" si="3"/>
      </c>
      <c r="N60" s="42"/>
      <c r="O60" s="8"/>
      <c r="P60" s="51"/>
      <c r="Q60" s="51"/>
      <c r="R60" s="52">
        <f t="shared" si="1"/>
      </c>
      <c r="S60" s="53"/>
      <c r="T60" s="54">
        <f t="shared" si="4"/>
      </c>
      <c r="U60" s="54"/>
      <c r="V60" s="38" t="e">
        <f t="shared" si="5"/>
        <v>#VALUE!</v>
      </c>
    </row>
    <row r="61" spans="2:22" ht="13.5">
      <c r="B61" s="42">
        <v>53</v>
      </c>
      <c r="C61" s="50">
        <f t="shared" si="2"/>
      </c>
      <c r="D61" s="50"/>
      <c r="E61" s="42"/>
      <c r="F61" s="8"/>
      <c r="G61" s="42" t="s">
        <v>2</v>
      </c>
      <c r="H61" s="51"/>
      <c r="I61" s="51"/>
      <c r="J61" s="42"/>
      <c r="K61" s="50">
        <f t="shared" si="0"/>
      </c>
      <c r="L61" s="50"/>
      <c r="M61" s="6">
        <f t="shared" si="3"/>
      </c>
      <c r="N61" s="42"/>
      <c r="O61" s="8"/>
      <c r="P61" s="51"/>
      <c r="Q61" s="51"/>
      <c r="R61" s="52">
        <f t="shared" si="1"/>
      </c>
      <c r="S61" s="53"/>
      <c r="T61" s="54">
        <f t="shared" si="4"/>
      </c>
      <c r="U61" s="54"/>
      <c r="V61" s="38" t="e">
        <f t="shared" si="5"/>
        <v>#VALUE!</v>
      </c>
    </row>
    <row r="62" spans="2:22" ht="13.5">
      <c r="B62" s="42">
        <v>54</v>
      </c>
      <c r="C62" s="50">
        <f t="shared" si="2"/>
      </c>
      <c r="D62" s="50"/>
      <c r="E62" s="42"/>
      <c r="F62" s="8"/>
      <c r="G62" s="42" t="s">
        <v>2</v>
      </c>
      <c r="H62" s="51"/>
      <c r="I62" s="51"/>
      <c r="J62" s="42"/>
      <c r="K62" s="50">
        <f t="shared" si="0"/>
      </c>
      <c r="L62" s="50"/>
      <c r="M62" s="6">
        <f t="shared" si="3"/>
      </c>
      <c r="N62" s="42"/>
      <c r="O62" s="8"/>
      <c r="P62" s="51"/>
      <c r="Q62" s="51"/>
      <c r="R62" s="52">
        <f t="shared" si="1"/>
      </c>
      <c r="S62" s="53"/>
      <c r="T62" s="54">
        <f t="shared" si="4"/>
      </c>
      <c r="U62" s="54"/>
      <c r="V62" s="38" t="e">
        <f t="shared" si="5"/>
        <v>#VALUE!</v>
      </c>
    </row>
    <row r="63" spans="2:22" ht="13.5">
      <c r="B63" s="42">
        <v>55</v>
      </c>
      <c r="C63" s="50">
        <f t="shared" si="2"/>
      </c>
      <c r="D63" s="50"/>
      <c r="E63" s="42"/>
      <c r="F63" s="8"/>
      <c r="G63" s="42" t="s">
        <v>3</v>
      </c>
      <c r="H63" s="51"/>
      <c r="I63" s="51"/>
      <c r="J63" s="42"/>
      <c r="K63" s="50">
        <f t="shared" si="0"/>
      </c>
      <c r="L63" s="50"/>
      <c r="M63" s="6">
        <f t="shared" si="3"/>
      </c>
      <c r="N63" s="42"/>
      <c r="O63" s="8"/>
      <c r="P63" s="51"/>
      <c r="Q63" s="51"/>
      <c r="R63" s="52">
        <f t="shared" si="1"/>
      </c>
      <c r="S63" s="53"/>
      <c r="T63" s="54">
        <f t="shared" si="4"/>
      </c>
      <c r="U63" s="54"/>
      <c r="V63" s="38" t="e">
        <f t="shared" si="5"/>
        <v>#VALUE!</v>
      </c>
    </row>
    <row r="64" spans="2:22" ht="13.5">
      <c r="B64" s="42">
        <v>56</v>
      </c>
      <c r="C64" s="50">
        <f t="shared" si="2"/>
      </c>
      <c r="D64" s="50"/>
      <c r="E64" s="42"/>
      <c r="F64" s="8"/>
      <c r="G64" s="42" t="s">
        <v>2</v>
      </c>
      <c r="H64" s="51"/>
      <c r="I64" s="51"/>
      <c r="J64" s="42"/>
      <c r="K64" s="50">
        <f t="shared" si="0"/>
      </c>
      <c r="L64" s="50"/>
      <c r="M64" s="6">
        <f t="shared" si="3"/>
      </c>
      <c r="N64" s="42"/>
      <c r="O64" s="8"/>
      <c r="P64" s="51"/>
      <c r="Q64" s="51"/>
      <c r="R64" s="52">
        <f t="shared" si="1"/>
      </c>
      <c r="S64" s="53"/>
      <c r="T64" s="54">
        <f t="shared" si="4"/>
      </c>
      <c r="U64" s="54"/>
      <c r="V64" s="38" t="e">
        <f t="shared" si="5"/>
        <v>#VALUE!</v>
      </c>
    </row>
    <row r="65" spans="2:22" ht="13.5">
      <c r="B65" s="42">
        <v>57</v>
      </c>
      <c r="C65" s="50">
        <f t="shared" si="2"/>
      </c>
      <c r="D65" s="50"/>
      <c r="E65" s="42"/>
      <c r="F65" s="8"/>
      <c r="G65" s="42" t="s">
        <v>2</v>
      </c>
      <c r="H65" s="51"/>
      <c r="I65" s="51"/>
      <c r="J65" s="42"/>
      <c r="K65" s="50">
        <f t="shared" si="0"/>
      </c>
      <c r="L65" s="50"/>
      <c r="M65" s="6">
        <f t="shared" si="3"/>
      </c>
      <c r="N65" s="42"/>
      <c r="O65" s="8"/>
      <c r="P65" s="51"/>
      <c r="Q65" s="51"/>
      <c r="R65" s="52">
        <f t="shared" si="1"/>
      </c>
      <c r="S65" s="53"/>
      <c r="T65" s="54">
        <f t="shared" si="4"/>
      </c>
      <c r="U65" s="54"/>
      <c r="V65" s="38" t="e">
        <f t="shared" si="5"/>
        <v>#VALUE!</v>
      </c>
    </row>
    <row r="66" spans="2:22" ht="13.5">
      <c r="B66" s="42">
        <v>58</v>
      </c>
      <c r="C66" s="50">
        <f t="shared" si="2"/>
      </c>
      <c r="D66" s="50"/>
      <c r="E66" s="42"/>
      <c r="F66" s="8"/>
      <c r="G66" s="42" t="s">
        <v>2</v>
      </c>
      <c r="H66" s="51"/>
      <c r="I66" s="51"/>
      <c r="J66" s="42"/>
      <c r="K66" s="50">
        <f t="shared" si="0"/>
      </c>
      <c r="L66" s="50"/>
      <c r="M66" s="6">
        <f t="shared" si="3"/>
      </c>
      <c r="N66" s="42"/>
      <c r="O66" s="8"/>
      <c r="P66" s="51"/>
      <c r="Q66" s="51"/>
      <c r="R66" s="52">
        <f t="shared" si="1"/>
      </c>
      <c r="S66" s="53"/>
      <c r="T66" s="54">
        <f t="shared" si="4"/>
      </c>
      <c r="U66" s="54"/>
      <c r="V66" s="38" t="e">
        <f t="shared" si="5"/>
        <v>#VALUE!</v>
      </c>
    </row>
    <row r="67" spans="2:22" ht="13.5">
      <c r="B67" s="42">
        <v>59</v>
      </c>
      <c r="C67" s="50">
        <f t="shared" si="2"/>
      </c>
      <c r="D67" s="50"/>
      <c r="E67" s="42"/>
      <c r="F67" s="8"/>
      <c r="G67" s="42" t="s">
        <v>2</v>
      </c>
      <c r="H67" s="51"/>
      <c r="I67" s="51"/>
      <c r="J67" s="42"/>
      <c r="K67" s="50">
        <f t="shared" si="0"/>
      </c>
      <c r="L67" s="50"/>
      <c r="M67" s="6">
        <f t="shared" si="3"/>
      </c>
      <c r="N67" s="42"/>
      <c r="O67" s="8"/>
      <c r="P67" s="51"/>
      <c r="Q67" s="51"/>
      <c r="R67" s="52">
        <f t="shared" si="1"/>
      </c>
      <c r="S67" s="53"/>
      <c r="T67" s="54">
        <f t="shared" si="4"/>
      </c>
      <c r="U67" s="54"/>
      <c r="V67" s="38" t="e">
        <f t="shared" si="5"/>
        <v>#VALUE!</v>
      </c>
    </row>
    <row r="68" spans="2:22" ht="13.5">
      <c r="B68" s="42">
        <v>60</v>
      </c>
      <c r="C68" s="50">
        <f t="shared" si="2"/>
      </c>
      <c r="D68" s="50"/>
      <c r="E68" s="42"/>
      <c r="F68" s="8"/>
      <c r="G68" s="42" t="s">
        <v>3</v>
      </c>
      <c r="H68" s="51"/>
      <c r="I68" s="51"/>
      <c r="J68" s="42"/>
      <c r="K68" s="50">
        <f t="shared" si="0"/>
      </c>
      <c r="L68" s="50"/>
      <c r="M68" s="6">
        <f t="shared" si="3"/>
      </c>
      <c r="N68" s="42"/>
      <c r="O68" s="8"/>
      <c r="P68" s="51"/>
      <c r="Q68" s="51"/>
      <c r="R68" s="52">
        <f t="shared" si="1"/>
      </c>
      <c r="S68" s="53"/>
      <c r="T68" s="54">
        <f t="shared" si="4"/>
      </c>
      <c r="U68" s="54"/>
      <c r="V68" s="38" t="e">
        <f t="shared" si="5"/>
        <v>#VALUE!</v>
      </c>
    </row>
    <row r="69" spans="2:22" ht="13.5">
      <c r="B69" s="42">
        <v>61</v>
      </c>
      <c r="C69" s="50">
        <f t="shared" si="2"/>
      </c>
      <c r="D69" s="50"/>
      <c r="E69" s="42"/>
      <c r="F69" s="8"/>
      <c r="G69" s="42" t="s">
        <v>3</v>
      </c>
      <c r="H69" s="51"/>
      <c r="I69" s="51"/>
      <c r="J69" s="42"/>
      <c r="K69" s="50">
        <f t="shared" si="0"/>
      </c>
      <c r="L69" s="50"/>
      <c r="M69" s="6">
        <f t="shared" si="3"/>
      </c>
      <c r="N69" s="42"/>
      <c r="O69" s="8"/>
      <c r="P69" s="51"/>
      <c r="Q69" s="51"/>
      <c r="R69" s="52">
        <f t="shared" si="1"/>
      </c>
      <c r="S69" s="53"/>
      <c r="T69" s="54">
        <f t="shared" si="4"/>
      </c>
      <c r="U69" s="54"/>
      <c r="V69" s="38" t="e">
        <f t="shared" si="5"/>
        <v>#VALUE!</v>
      </c>
    </row>
    <row r="70" spans="2:22" ht="13.5">
      <c r="B70" s="42">
        <v>62</v>
      </c>
      <c r="C70" s="50">
        <f t="shared" si="2"/>
      </c>
      <c r="D70" s="50"/>
      <c r="E70" s="42"/>
      <c r="F70" s="8"/>
      <c r="G70" s="42" t="s">
        <v>2</v>
      </c>
      <c r="H70" s="51"/>
      <c r="I70" s="51"/>
      <c r="J70" s="42"/>
      <c r="K70" s="50">
        <f t="shared" si="0"/>
      </c>
      <c r="L70" s="50"/>
      <c r="M70" s="6">
        <f t="shared" si="3"/>
      </c>
      <c r="N70" s="42"/>
      <c r="O70" s="8"/>
      <c r="P70" s="51"/>
      <c r="Q70" s="51"/>
      <c r="R70" s="52">
        <f t="shared" si="1"/>
      </c>
      <c r="S70" s="53"/>
      <c r="T70" s="54">
        <f t="shared" si="4"/>
      </c>
      <c r="U70" s="54"/>
      <c r="V70" s="38" t="e">
        <f t="shared" si="5"/>
        <v>#VALUE!</v>
      </c>
    </row>
    <row r="71" spans="2:22" ht="13.5">
      <c r="B71" s="42">
        <v>63</v>
      </c>
      <c r="C71" s="50">
        <f t="shared" si="2"/>
      </c>
      <c r="D71" s="50"/>
      <c r="E71" s="42"/>
      <c r="F71" s="8"/>
      <c r="G71" s="42" t="s">
        <v>3</v>
      </c>
      <c r="H71" s="51"/>
      <c r="I71" s="51"/>
      <c r="J71" s="42"/>
      <c r="K71" s="50">
        <f t="shared" si="0"/>
      </c>
      <c r="L71" s="50"/>
      <c r="M71" s="6">
        <f t="shared" si="3"/>
      </c>
      <c r="N71" s="42"/>
      <c r="O71" s="8"/>
      <c r="P71" s="51"/>
      <c r="Q71" s="51"/>
      <c r="R71" s="52">
        <f t="shared" si="1"/>
      </c>
      <c r="S71" s="53"/>
      <c r="T71" s="54">
        <f t="shared" si="4"/>
      </c>
      <c r="U71" s="54"/>
      <c r="V71" s="38" t="e">
        <f t="shared" si="5"/>
        <v>#VALUE!</v>
      </c>
    </row>
    <row r="72" spans="2:22" ht="13.5">
      <c r="B72" s="42">
        <v>64</v>
      </c>
      <c r="C72" s="50">
        <f t="shared" si="2"/>
      </c>
      <c r="D72" s="50"/>
      <c r="E72" s="42"/>
      <c r="F72" s="8"/>
      <c r="G72" s="42" t="s">
        <v>2</v>
      </c>
      <c r="H72" s="51"/>
      <c r="I72" s="51"/>
      <c r="J72" s="42"/>
      <c r="K72" s="50">
        <f t="shared" si="0"/>
      </c>
      <c r="L72" s="50"/>
      <c r="M72" s="6">
        <f t="shared" si="3"/>
      </c>
      <c r="N72" s="42"/>
      <c r="O72" s="8"/>
      <c r="P72" s="51"/>
      <c r="Q72" s="51"/>
      <c r="R72" s="52">
        <f t="shared" si="1"/>
      </c>
      <c r="S72" s="53"/>
      <c r="T72" s="54">
        <f t="shared" si="4"/>
      </c>
      <c r="U72" s="54"/>
      <c r="V72" s="38" t="e">
        <f t="shared" si="5"/>
        <v>#VALUE!</v>
      </c>
    </row>
    <row r="73" spans="2:22" ht="13.5">
      <c r="B73" s="42">
        <v>65</v>
      </c>
      <c r="C73" s="50">
        <f t="shared" si="2"/>
      </c>
      <c r="D73" s="50"/>
      <c r="E73" s="42"/>
      <c r="F73" s="8"/>
      <c r="G73" s="42" t="s">
        <v>3</v>
      </c>
      <c r="H73" s="51"/>
      <c r="I73" s="51"/>
      <c r="J73" s="42"/>
      <c r="K73" s="50">
        <f aca="true" t="shared" si="6" ref="K73:K108">IF(F73="","",C73*0.03)</f>
      </c>
      <c r="L73" s="50"/>
      <c r="M73" s="6">
        <f t="shared" si="3"/>
      </c>
      <c r="N73" s="42"/>
      <c r="O73" s="8"/>
      <c r="P73" s="51"/>
      <c r="Q73" s="51"/>
      <c r="R73" s="52">
        <f aca="true" t="shared" si="7" ref="R73:R108">IF(O73="","",(IF(G73="売",H73-P73,P73-H73))*M73*100000*$S$3)</f>
      </c>
      <c r="S73" s="53"/>
      <c r="T73" s="54">
        <f t="shared" si="4"/>
      </c>
      <c r="U73" s="54"/>
      <c r="V73" s="38" t="e">
        <f t="shared" si="5"/>
        <v>#VALUE!</v>
      </c>
    </row>
    <row r="74" spans="2:22" ht="13.5">
      <c r="B74" s="42">
        <v>66</v>
      </c>
      <c r="C74" s="50">
        <f aca="true" t="shared" si="8" ref="C74:C108">IF(R73="","",C73+R73)</f>
      </c>
      <c r="D74" s="50"/>
      <c r="E74" s="42"/>
      <c r="F74" s="8"/>
      <c r="G74" s="42" t="s">
        <v>3</v>
      </c>
      <c r="H74" s="51"/>
      <c r="I74" s="51"/>
      <c r="J74" s="42"/>
      <c r="K74" s="50">
        <f t="shared" si="6"/>
      </c>
      <c r="L74" s="50"/>
      <c r="M74" s="6">
        <f aca="true" t="shared" si="9" ref="M74:M108">IF(J74="","",(K74/J74)/10/$S$3)</f>
      </c>
      <c r="N74" s="42"/>
      <c r="O74" s="8"/>
      <c r="P74" s="51"/>
      <c r="Q74" s="51"/>
      <c r="R74" s="52">
        <f t="shared" si="7"/>
      </c>
      <c r="S74" s="53"/>
      <c r="T74" s="54">
        <f aca="true" t="shared" si="10" ref="T74:T108">IF(O74="","",IF(R74&lt;0,J74*(-1),IF(G74="買",(P74-H74)*10000,(H74-P74)*10000)))</f>
      </c>
      <c r="U74" s="54"/>
      <c r="V74" s="38" t="e">
        <f aca="true" t="shared" si="11" ref="V74:V108">R74/K74</f>
        <v>#VALUE!</v>
      </c>
    </row>
    <row r="75" spans="2:22" ht="13.5">
      <c r="B75" s="42">
        <v>67</v>
      </c>
      <c r="C75" s="50">
        <f t="shared" si="8"/>
      </c>
      <c r="D75" s="50"/>
      <c r="E75" s="42"/>
      <c r="F75" s="8"/>
      <c r="G75" s="42" t="s">
        <v>2</v>
      </c>
      <c r="H75" s="51"/>
      <c r="I75" s="51"/>
      <c r="J75" s="42"/>
      <c r="K75" s="50">
        <f t="shared" si="6"/>
      </c>
      <c r="L75" s="50"/>
      <c r="M75" s="6">
        <f t="shared" si="9"/>
      </c>
      <c r="N75" s="42"/>
      <c r="O75" s="8"/>
      <c r="P75" s="51"/>
      <c r="Q75" s="51"/>
      <c r="R75" s="52">
        <f t="shared" si="7"/>
      </c>
      <c r="S75" s="53"/>
      <c r="T75" s="54">
        <f t="shared" si="10"/>
      </c>
      <c r="U75" s="54"/>
      <c r="V75" s="38" t="e">
        <f t="shared" si="11"/>
        <v>#VALUE!</v>
      </c>
    </row>
    <row r="76" spans="2:22" ht="13.5">
      <c r="B76" s="42">
        <v>68</v>
      </c>
      <c r="C76" s="50">
        <f t="shared" si="8"/>
      </c>
      <c r="D76" s="50"/>
      <c r="E76" s="42"/>
      <c r="F76" s="8"/>
      <c r="G76" s="42" t="s">
        <v>2</v>
      </c>
      <c r="H76" s="51"/>
      <c r="I76" s="51"/>
      <c r="J76" s="42"/>
      <c r="K76" s="50">
        <f t="shared" si="6"/>
      </c>
      <c r="L76" s="50"/>
      <c r="M76" s="6">
        <f t="shared" si="9"/>
      </c>
      <c r="N76" s="42"/>
      <c r="O76" s="8"/>
      <c r="P76" s="51"/>
      <c r="Q76" s="51"/>
      <c r="R76" s="52">
        <f t="shared" si="7"/>
      </c>
      <c r="S76" s="53"/>
      <c r="T76" s="54">
        <f t="shared" si="10"/>
      </c>
      <c r="U76" s="54"/>
      <c r="V76" s="38" t="e">
        <f t="shared" si="11"/>
        <v>#VALUE!</v>
      </c>
    </row>
    <row r="77" spans="2:22" ht="13.5">
      <c r="B77" s="42">
        <v>69</v>
      </c>
      <c r="C77" s="50">
        <f t="shared" si="8"/>
      </c>
      <c r="D77" s="50"/>
      <c r="E77" s="42"/>
      <c r="F77" s="8"/>
      <c r="G77" s="42" t="s">
        <v>2</v>
      </c>
      <c r="H77" s="51"/>
      <c r="I77" s="51"/>
      <c r="J77" s="42"/>
      <c r="K77" s="50">
        <f t="shared" si="6"/>
      </c>
      <c r="L77" s="50"/>
      <c r="M77" s="6">
        <f t="shared" si="9"/>
      </c>
      <c r="N77" s="42"/>
      <c r="O77" s="8"/>
      <c r="P77" s="51"/>
      <c r="Q77" s="51"/>
      <c r="R77" s="52">
        <f t="shared" si="7"/>
      </c>
      <c r="S77" s="53"/>
      <c r="T77" s="54">
        <f t="shared" si="10"/>
      </c>
      <c r="U77" s="54"/>
      <c r="V77" s="38" t="e">
        <f t="shared" si="11"/>
        <v>#VALUE!</v>
      </c>
    </row>
    <row r="78" spans="2:22" ht="13.5">
      <c r="B78" s="42">
        <v>70</v>
      </c>
      <c r="C78" s="50">
        <f t="shared" si="8"/>
      </c>
      <c r="D78" s="50"/>
      <c r="E78" s="42"/>
      <c r="F78" s="8"/>
      <c r="G78" s="42" t="s">
        <v>3</v>
      </c>
      <c r="H78" s="51"/>
      <c r="I78" s="51"/>
      <c r="J78" s="42"/>
      <c r="K78" s="50">
        <f t="shared" si="6"/>
      </c>
      <c r="L78" s="50"/>
      <c r="M78" s="6">
        <f t="shared" si="9"/>
      </c>
      <c r="N78" s="42"/>
      <c r="O78" s="8"/>
      <c r="P78" s="51"/>
      <c r="Q78" s="51"/>
      <c r="R78" s="52">
        <f t="shared" si="7"/>
      </c>
      <c r="S78" s="53"/>
      <c r="T78" s="54">
        <f t="shared" si="10"/>
      </c>
      <c r="U78" s="54"/>
      <c r="V78" s="38" t="e">
        <f t="shared" si="11"/>
        <v>#VALUE!</v>
      </c>
    </row>
    <row r="79" spans="2:22" ht="13.5">
      <c r="B79" s="42">
        <v>71</v>
      </c>
      <c r="C79" s="50">
        <f t="shared" si="8"/>
      </c>
      <c r="D79" s="50"/>
      <c r="E79" s="42"/>
      <c r="F79" s="8"/>
      <c r="G79" s="42" t="s">
        <v>2</v>
      </c>
      <c r="H79" s="51"/>
      <c r="I79" s="51"/>
      <c r="J79" s="42"/>
      <c r="K79" s="50">
        <f t="shared" si="6"/>
      </c>
      <c r="L79" s="50"/>
      <c r="M79" s="6">
        <f t="shared" si="9"/>
      </c>
      <c r="N79" s="42"/>
      <c r="O79" s="8"/>
      <c r="P79" s="51"/>
      <c r="Q79" s="51"/>
      <c r="R79" s="52">
        <f t="shared" si="7"/>
      </c>
      <c r="S79" s="53"/>
      <c r="T79" s="54">
        <f t="shared" si="10"/>
      </c>
      <c r="U79" s="54"/>
      <c r="V79" s="38" t="e">
        <f t="shared" si="11"/>
        <v>#VALUE!</v>
      </c>
    </row>
    <row r="80" spans="2:22" ht="13.5">
      <c r="B80" s="42">
        <v>72</v>
      </c>
      <c r="C80" s="50">
        <f t="shared" si="8"/>
      </c>
      <c r="D80" s="50"/>
      <c r="E80" s="42"/>
      <c r="F80" s="8"/>
      <c r="G80" s="42" t="s">
        <v>3</v>
      </c>
      <c r="H80" s="51"/>
      <c r="I80" s="51"/>
      <c r="J80" s="42"/>
      <c r="K80" s="50">
        <f t="shared" si="6"/>
      </c>
      <c r="L80" s="50"/>
      <c r="M80" s="6">
        <f t="shared" si="9"/>
      </c>
      <c r="N80" s="42"/>
      <c r="O80" s="8"/>
      <c r="P80" s="51"/>
      <c r="Q80" s="51"/>
      <c r="R80" s="52">
        <f t="shared" si="7"/>
      </c>
      <c r="S80" s="53"/>
      <c r="T80" s="54">
        <f t="shared" si="10"/>
      </c>
      <c r="U80" s="54"/>
      <c r="V80" s="38" t="e">
        <f t="shared" si="11"/>
        <v>#VALUE!</v>
      </c>
    </row>
    <row r="81" spans="2:22" ht="13.5">
      <c r="B81" s="42">
        <v>73</v>
      </c>
      <c r="C81" s="50">
        <f t="shared" si="8"/>
      </c>
      <c r="D81" s="50"/>
      <c r="E81" s="42"/>
      <c r="F81" s="8"/>
      <c r="G81" s="42" t="s">
        <v>2</v>
      </c>
      <c r="H81" s="51"/>
      <c r="I81" s="51"/>
      <c r="J81" s="42"/>
      <c r="K81" s="50">
        <f t="shared" si="6"/>
      </c>
      <c r="L81" s="50"/>
      <c r="M81" s="6">
        <f t="shared" si="9"/>
      </c>
      <c r="N81" s="42"/>
      <c r="O81" s="8"/>
      <c r="P81" s="51"/>
      <c r="Q81" s="51"/>
      <c r="R81" s="52">
        <f t="shared" si="7"/>
      </c>
      <c r="S81" s="53"/>
      <c r="T81" s="54">
        <f t="shared" si="10"/>
      </c>
      <c r="U81" s="54"/>
      <c r="V81" s="38" t="e">
        <f t="shared" si="11"/>
        <v>#VALUE!</v>
      </c>
    </row>
    <row r="82" spans="2:22" ht="13.5">
      <c r="B82" s="42">
        <v>74</v>
      </c>
      <c r="C82" s="50">
        <f t="shared" si="8"/>
      </c>
      <c r="D82" s="50"/>
      <c r="E82" s="42"/>
      <c r="F82" s="8"/>
      <c r="G82" s="42" t="s">
        <v>2</v>
      </c>
      <c r="H82" s="51"/>
      <c r="I82" s="51"/>
      <c r="J82" s="42"/>
      <c r="K82" s="50">
        <f t="shared" si="6"/>
      </c>
      <c r="L82" s="50"/>
      <c r="M82" s="6">
        <f t="shared" si="9"/>
      </c>
      <c r="N82" s="42"/>
      <c r="O82" s="8"/>
      <c r="P82" s="51"/>
      <c r="Q82" s="51"/>
      <c r="R82" s="52">
        <f t="shared" si="7"/>
      </c>
      <c r="S82" s="53"/>
      <c r="T82" s="54">
        <f t="shared" si="10"/>
      </c>
      <c r="U82" s="54"/>
      <c r="V82" s="38" t="e">
        <f t="shared" si="11"/>
        <v>#VALUE!</v>
      </c>
    </row>
    <row r="83" spans="2:22" ht="13.5">
      <c r="B83" s="42">
        <v>75</v>
      </c>
      <c r="C83" s="50">
        <f t="shared" si="8"/>
      </c>
      <c r="D83" s="50"/>
      <c r="E83" s="42"/>
      <c r="F83" s="8"/>
      <c r="G83" s="42" t="s">
        <v>2</v>
      </c>
      <c r="H83" s="51"/>
      <c r="I83" s="51"/>
      <c r="J83" s="42"/>
      <c r="K83" s="50">
        <f t="shared" si="6"/>
      </c>
      <c r="L83" s="50"/>
      <c r="M83" s="6">
        <f t="shared" si="9"/>
      </c>
      <c r="N83" s="42"/>
      <c r="O83" s="8"/>
      <c r="P83" s="51"/>
      <c r="Q83" s="51"/>
      <c r="R83" s="52">
        <f t="shared" si="7"/>
      </c>
      <c r="S83" s="53"/>
      <c r="T83" s="54">
        <f t="shared" si="10"/>
      </c>
      <c r="U83" s="54"/>
      <c r="V83" s="38" t="e">
        <f t="shared" si="11"/>
        <v>#VALUE!</v>
      </c>
    </row>
    <row r="84" spans="2:22" ht="13.5">
      <c r="B84" s="42">
        <v>76</v>
      </c>
      <c r="C84" s="50">
        <f t="shared" si="8"/>
      </c>
      <c r="D84" s="50"/>
      <c r="E84" s="42"/>
      <c r="F84" s="8"/>
      <c r="G84" s="42" t="s">
        <v>2</v>
      </c>
      <c r="H84" s="51"/>
      <c r="I84" s="51"/>
      <c r="J84" s="42"/>
      <c r="K84" s="50">
        <f t="shared" si="6"/>
      </c>
      <c r="L84" s="50"/>
      <c r="M84" s="6">
        <f t="shared" si="9"/>
      </c>
      <c r="N84" s="42"/>
      <c r="O84" s="8"/>
      <c r="P84" s="51"/>
      <c r="Q84" s="51"/>
      <c r="R84" s="52">
        <f t="shared" si="7"/>
      </c>
      <c r="S84" s="53"/>
      <c r="T84" s="54">
        <f t="shared" si="10"/>
      </c>
      <c r="U84" s="54"/>
      <c r="V84" s="38" t="e">
        <f t="shared" si="11"/>
        <v>#VALUE!</v>
      </c>
    </row>
    <row r="85" spans="2:22" ht="13.5">
      <c r="B85" s="42">
        <v>77</v>
      </c>
      <c r="C85" s="50">
        <f t="shared" si="8"/>
      </c>
      <c r="D85" s="50"/>
      <c r="E85" s="42"/>
      <c r="F85" s="8"/>
      <c r="G85" s="42" t="s">
        <v>3</v>
      </c>
      <c r="H85" s="51"/>
      <c r="I85" s="51"/>
      <c r="J85" s="42"/>
      <c r="K85" s="50">
        <f t="shared" si="6"/>
      </c>
      <c r="L85" s="50"/>
      <c r="M85" s="6">
        <f t="shared" si="9"/>
      </c>
      <c r="N85" s="42"/>
      <c r="O85" s="8"/>
      <c r="P85" s="51"/>
      <c r="Q85" s="51"/>
      <c r="R85" s="52">
        <f t="shared" si="7"/>
      </c>
      <c r="S85" s="53"/>
      <c r="T85" s="54">
        <f t="shared" si="10"/>
      </c>
      <c r="U85" s="54"/>
      <c r="V85" s="38" t="e">
        <f t="shared" si="11"/>
        <v>#VALUE!</v>
      </c>
    </row>
    <row r="86" spans="2:22" ht="13.5">
      <c r="B86" s="42">
        <v>78</v>
      </c>
      <c r="C86" s="50">
        <f t="shared" si="8"/>
      </c>
      <c r="D86" s="50"/>
      <c r="E86" s="42"/>
      <c r="F86" s="8"/>
      <c r="G86" s="42" t="s">
        <v>2</v>
      </c>
      <c r="H86" s="51"/>
      <c r="I86" s="51"/>
      <c r="J86" s="42"/>
      <c r="K86" s="50">
        <f t="shared" si="6"/>
      </c>
      <c r="L86" s="50"/>
      <c r="M86" s="6">
        <f t="shared" si="9"/>
      </c>
      <c r="N86" s="42"/>
      <c r="O86" s="8"/>
      <c r="P86" s="51"/>
      <c r="Q86" s="51"/>
      <c r="R86" s="52">
        <f t="shared" si="7"/>
      </c>
      <c r="S86" s="53"/>
      <c r="T86" s="54">
        <f t="shared" si="10"/>
      </c>
      <c r="U86" s="54"/>
      <c r="V86" s="38" t="e">
        <f t="shared" si="11"/>
        <v>#VALUE!</v>
      </c>
    </row>
    <row r="87" spans="2:22" ht="13.5">
      <c r="B87" s="42">
        <v>79</v>
      </c>
      <c r="C87" s="50">
        <f t="shared" si="8"/>
      </c>
      <c r="D87" s="50"/>
      <c r="E87" s="42"/>
      <c r="F87" s="8"/>
      <c r="G87" s="42" t="s">
        <v>3</v>
      </c>
      <c r="H87" s="51"/>
      <c r="I87" s="51"/>
      <c r="J87" s="42"/>
      <c r="K87" s="50">
        <f t="shared" si="6"/>
      </c>
      <c r="L87" s="50"/>
      <c r="M87" s="6">
        <f t="shared" si="9"/>
      </c>
      <c r="N87" s="42"/>
      <c r="O87" s="8"/>
      <c r="P87" s="51"/>
      <c r="Q87" s="51"/>
      <c r="R87" s="52">
        <f t="shared" si="7"/>
      </c>
      <c r="S87" s="53"/>
      <c r="T87" s="54">
        <f t="shared" si="10"/>
      </c>
      <c r="U87" s="54"/>
      <c r="V87" s="38" t="e">
        <f t="shared" si="11"/>
        <v>#VALUE!</v>
      </c>
    </row>
    <row r="88" spans="2:22" ht="13.5">
      <c r="B88" s="42">
        <v>80</v>
      </c>
      <c r="C88" s="50">
        <f t="shared" si="8"/>
      </c>
      <c r="D88" s="50"/>
      <c r="E88" s="42"/>
      <c r="F88" s="8"/>
      <c r="G88" s="42" t="s">
        <v>3</v>
      </c>
      <c r="H88" s="51"/>
      <c r="I88" s="51"/>
      <c r="J88" s="42"/>
      <c r="K88" s="50">
        <f t="shared" si="6"/>
      </c>
      <c r="L88" s="50"/>
      <c r="M88" s="6">
        <f t="shared" si="9"/>
      </c>
      <c r="N88" s="42"/>
      <c r="O88" s="8"/>
      <c r="P88" s="51"/>
      <c r="Q88" s="51"/>
      <c r="R88" s="52">
        <f t="shared" si="7"/>
      </c>
      <c r="S88" s="53"/>
      <c r="T88" s="54">
        <f t="shared" si="10"/>
      </c>
      <c r="U88" s="54"/>
      <c r="V88" s="38" t="e">
        <f t="shared" si="11"/>
        <v>#VALUE!</v>
      </c>
    </row>
    <row r="89" spans="2:22" ht="13.5">
      <c r="B89" s="42">
        <v>81</v>
      </c>
      <c r="C89" s="50">
        <f t="shared" si="8"/>
      </c>
      <c r="D89" s="50"/>
      <c r="E89" s="42"/>
      <c r="F89" s="8"/>
      <c r="G89" s="42" t="s">
        <v>3</v>
      </c>
      <c r="H89" s="51"/>
      <c r="I89" s="51"/>
      <c r="J89" s="42"/>
      <c r="K89" s="50">
        <f t="shared" si="6"/>
      </c>
      <c r="L89" s="50"/>
      <c r="M89" s="6">
        <f t="shared" si="9"/>
      </c>
      <c r="N89" s="42"/>
      <c r="O89" s="8"/>
      <c r="P89" s="51"/>
      <c r="Q89" s="51"/>
      <c r="R89" s="52">
        <f t="shared" si="7"/>
      </c>
      <c r="S89" s="53"/>
      <c r="T89" s="54">
        <f t="shared" si="10"/>
      </c>
      <c r="U89" s="54"/>
      <c r="V89" s="38" t="e">
        <f t="shared" si="11"/>
        <v>#VALUE!</v>
      </c>
    </row>
    <row r="90" spans="2:22" ht="13.5">
      <c r="B90" s="42">
        <v>82</v>
      </c>
      <c r="C90" s="50">
        <f t="shared" si="8"/>
      </c>
      <c r="D90" s="50"/>
      <c r="E90" s="42"/>
      <c r="F90" s="8"/>
      <c r="G90" s="42" t="s">
        <v>3</v>
      </c>
      <c r="H90" s="51"/>
      <c r="I90" s="51"/>
      <c r="J90" s="42"/>
      <c r="K90" s="50">
        <f t="shared" si="6"/>
      </c>
      <c r="L90" s="50"/>
      <c r="M90" s="6">
        <f t="shared" si="9"/>
      </c>
      <c r="N90" s="42"/>
      <c r="O90" s="8"/>
      <c r="P90" s="51"/>
      <c r="Q90" s="51"/>
      <c r="R90" s="52">
        <f t="shared" si="7"/>
      </c>
      <c r="S90" s="53"/>
      <c r="T90" s="54">
        <f t="shared" si="10"/>
      </c>
      <c r="U90" s="54"/>
      <c r="V90" s="38" t="e">
        <f t="shared" si="11"/>
        <v>#VALUE!</v>
      </c>
    </row>
    <row r="91" spans="2:22" ht="13.5">
      <c r="B91" s="42">
        <v>83</v>
      </c>
      <c r="C91" s="50">
        <f t="shared" si="8"/>
      </c>
      <c r="D91" s="50"/>
      <c r="E91" s="42"/>
      <c r="F91" s="8"/>
      <c r="G91" s="42" t="s">
        <v>3</v>
      </c>
      <c r="H91" s="51"/>
      <c r="I91" s="51"/>
      <c r="J91" s="42"/>
      <c r="K91" s="50">
        <f t="shared" si="6"/>
      </c>
      <c r="L91" s="50"/>
      <c r="M91" s="6">
        <f t="shared" si="9"/>
      </c>
      <c r="N91" s="42"/>
      <c r="O91" s="8"/>
      <c r="P91" s="51"/>
      <c r="Q91" s="51"/>
      <c r="R91" s="52">
        <f t="shared" si="7"/>
      </c>
      <c r="S91" s="53"/>
      <c r="T91" s="54">
        <f t="shared" si="10"/>
      </c>
      <c r="U91" s="54"/>
      <c r="V91" s="38" t="e">
        <f t="shared" si="11"/>
        <v>#VALUE!</v>
      </c>
    </row>
    <row r="92" spans="2:22" ht="13.5">
      <c r="B92" s="42">
        <v>84</v>
      </c>
      <c r="C92" s="50">
        <f t="shared" si="8"/>
      </c>
      <c r="D92" s="50"/>
      <c r="E92" s="42"/>
      <c r="F92" s="8"/>
      <c r="G92" s="42" t="s">
        <v>2</v>
      </c>
      <c r="H92" s="51"/>
      <c r="I92" s="51"/>
      <c r="J92" s="42"/>
      <c r="K92" s="50">
        <f t="shared" si="6"/>
      </c>
      <c r="L92" s="50"/>
      <c r="M92" s="6">
        <f t="shared" si="9"/>
      </c>
      <c r="N92" s="42"/>
      <c r="O92" s="8"/>
      <c r="P92" s="51"/>
      <c r="Q92" s="51"/>
      <c r="R92" s="52">
        <f t="shared" si="7"/>
      </c>
      <c r="S92" s="53"/>
      <c r="T92" s="54">
        <f t="shared" si="10"/>
      </c>
      <c r="U92" s="54"/>
      <c r="V92" s="38" t="e">
        <f t="shared" si="11"/>
        <v>#VALUE!</v>
      </c>
    </row>
    <row r="93" spans="2:22" ht="13.5">
      <c r="B93" s="42">
        <v>85</v>
      </c>
      <c r="C93" s="50">
        <f t="shared" si="8"/>
      </c>
      <c r="D93" s="50"/>
      <c r="E93" s="42"/>
      <c r="F93" s="8"/>
      <c r="G93" s="42" t="s">
        <v>3</v>
      </c>
      <c r="H93" s="51"/>
      <c r="I93" s="51"/>
      <c r="J93" s="42"/>
      <c r="K93" s="50">
        <f t="shared" si="6"/>
      </c>
      <c r="L93" s="50"/>
      <c r="M93" s="6">
        <f t="shared" si="9"/>
      </c>
      <c r="N93" s="42"/>
      <c r="O93" s="8"/>
      <c r="P93" s="51"/>
      <c r="Q93" s="51"/>
      <c r="R93" s="52">
        <f t="shared" si="7"/>
      </c>
      <c r="S93" s="53"/>
      <c r="T93" s="54">
        <f t="shared" si="10"/>
      </c>
      <c r="U93" s="54"/>
      <c r="V93" s="38" t="e">
        <f t="shared" si="11"/>
        <v>#VALUE!</v>
      </c>
    </row>
    <row r="94" spans="2:22" ht="13.5">
      <c r="B94" s="42">
        <v>86</v>
      </c>
      <c r="C94" s="50">
        <f t="shared" si="8"/>
      </c>
      <c r="D94" s="50"/>
      <c r="E94" s="42"/>
      <c r="F94" s="8"/>
      <c r="G94" s="42" t="s">
        <v>2</v>
      </c>
      <c r="H94" s="51"/>
      <c r="I94" s="51"/>
      <c r="J94" s="42"/>
      <c r="K94" s="50">
        <f t="shared" si="6"/>
      </c>
      <c r="L94" s="50"/>
      <c r="M94" s="6">
        <f t="shared" si="9"/>
      </c>
      <c r="N94" s="42"/>
      <c r="O94" s="8"/>
      <c r="P94" s="51"/>
      <c r="Q94" s="51"/>
      <c r="R94" s="52">
        <f t="shared" si="7"/>
      </c>
      <c r="S94" s="53"/>
      <c r="T94" s="54">
        <f t="shared" si="10"/>
      </c>
      <c r="U94" s="54"/>
      <c r="V94" s="38" t="e">
        <f t="shared" si="11"/>
        <v>#VALUE!</v>
      </c>
    </row>
    <row r="95" spans="2:22" ht="13.5">
      <c r="B95" s="42">
        <v>87</v>
      </c>
      <c r="C95" s="50">
        <f t="shared" si="8"/>
      </c>
      <c r="D95" s="50"/>
      <c r="E95" s="42"/>
      <c r="F95" s="8"/>
      <c r="G95" s="42" t="s">
        <v>3</v>
      </c>
      <c r="H95" s="51"/>
      <c r="I95" s="51"/>
      <c r="J95" s="42"/>
      <c r="K95" s="50">
        <f t="shared" si="6"/>
      </c>
      <c r="L95" s="50"/>
      <c r="M95" s="6">
        <f t="shared" si="9"/>
      </c>
      <c r="N95" s="42"/>
      <c r="O95" s="8"/>
      <c r="P95" s="51"/>
      <c r="Q95" s="51"/>
      <c r="R95" s="52">
        <f t="shared" si="7"/>
      </c>
      <c r="S95" s="53"/>
      <c r="T95" s="54">
        <f t="shared" si="10"/>
      </c>
      <c r="U95" s="54"/>
      <c r="V95" s="38" t="e">
        <f t="shared" si="11"/>
        <v>#VALUE!</v>
      </c>
    </row>
    <row r="96" spans="2:22" ht="13.5">
      <c r="B96" s="42">
        <v>88</v>
      </c>
      <c r="C96" s="50">
        <f t="shared" si="8"/>
      </c>
      <c r="D96" s="50"/>
      <c r="E96" s="42"/>
      <c r="F96" s="8"/>
      <c r="G96" s="42" t="s">
        <v>2</v>
      </c>
      <c r="H96" s="51"/>
      <c r="I96" s="51"/>
      <c r="J96" s="42"/>
      <c r="K96" s="50">
        <f t="shared" si="6"/>
      </c>
      <c r="L96" s="50"/>
      <c r="M96" s="6">
        <f t="shared" si="9"/>
      </c>
      <c r="N96" s="42"/>
      <c r="O96" s="8"/>
      <c r="P96" s="51"/>
      <c r="Q96" s="51"/>
      <c r="R96" s="52">
        <f t="shared" si="7"/>
      </c>
      <c r="S96" s="53"/>
      <c r="T96" s="54">
        <f t="shared" si="10"/>
      </c>
      <c r="U96" s="54"/>
      <c r="V96" s="38" t="e">
        <f t="shared" si="11"/>
        <v>#VALUE!</v>
      </c>
    </row>
    <row r="97" spans="2:22" ht="13.5">
      <c r="B97" s="42">
        <v>89</v>
      </c>
      <c r="C97" s="50">
        <f t="shared" si="8"/>
      </c>
      <c r="D97" s="50"/>
      <c r="E97" s="42"/>
      <c r="F97" s="8"/>
      <c r="G97" s="42" t="s">
        <v>3</v>
      </c>
      <c r="H97" s="51"/>
      <c r="I97" s="51"/>
      <c r="J97" s="42"/>
      <c r="K97" s="50">
        <f t="shared" si="6"/>
      </c>
      <c r="L97" s="50"/>
      <c r="M97" s="6">
        <f t="shared" si="9"/>
      </c>
      <c r="N97" s="42"/>
      <c r="O97" s="8"/>
      <c r="P97" s="51"/>
      <c r="Q97" s="51"/>
      <c r="R97" s="52">
        <f t="shared" si="7"/>
      </c>
      <c r="S97" s="53"/>
      <c r="T97" s="54">
        <f t="shared" si="10"/>
      </c>
      <c r="U97" s="54"/>
      <c r="V97" s="38" t="e">
        <f t="shared" si="11"/>
        <v>#VALUE!</v>
      </c>
    </row>
    <row r="98" spans="2:22" ht="13.5">
      <c r="B98" s="42">
        <v>90</v>
      </c>
      <c r="C98" s="50">
        <f t="shared" si="8"/>
      </c>
      <c r="D98" s="50"/>
      <c r="E98" s="42"/>
      <c r="F98" s="8"/>
      <c r="G98" s="42" t="s">
        <v>2</v>
      </c>
      <c r="H98" s="51"/>
      <c r="I98" s="51"/>
      <c r="J98" s="42"/>
      <c r="K98" s="50">
        <f t="shared" si="6"/>
      </c>
      <c r="L98" s="50"/>
      <c r="M98" s="6">
        <f t="shared" si="9"/>
      </c>
      <c r="N98" s="42"/>
      <c r="O98" s="8"/>
      <c r="P98" s="51"/>
      <c r="Q98" s="51"/>
      <c r="R98" s="52">
        <f t="shared" si="7"/>
      </c>
      <c r="S98" s="53"/>
      <c r="T98" s="54">
        <f t="shared" si="10"/>
      </c>
      <c r="U98" s="54"/>
      <c r="V98" s="38" t="e">
        <f t="shared" si="11"/>
        <v>#VALUE!</v>
      </c>
    </row>
    <row r="99" spans="2:22" ht="13.5">
      <c r="B99" s="42">
        <v>91</v>
      </c>
      <c r="C99" s="50">
        <f t="shared" si="8"/>
      </c>
      <c r="D99" s="50"/>
      <c r="E99" s="42"/>
      <c r="F99" s="8"/>
      <c r="G99" s="42" t="s">
        <v>3</v>
      </c>
      <c r="H99" s="51"/>
      <c r="I99" s="51"/>
      <c r="J99" s="42"/>
      <c r="K99" s="50">
        <f t="shared" si="6"/>
      </c>
      <c r="L99" s="50"/>
      <c r="M99" s="6">
        <f t="shared" si="9"/>
      </c>
      <c r="N99" s="42"/>
      <c r="O99" s="8"/>
      <c r="P99" s="51"/>
      <c r="Q99" s="51"/>
      <c r="R99" s="52">
        <f t="shared" si="7"/>
      </c>
      <c r="S99" s="53"/>
      <c r="T99" s="54">
        <f t="shared" si="10"/>
      </c>
      <c r="U99" s="54"/>
      <c r="V99" s="38" t="e">
        <f t="shared" si="11"/>
        <v>#VALUE!</v>
      </c>
    </row>
    <row r="100" spans="2:22" ht="13.5">
      <c r="B100" s="42">
        <v>92</v>
      </c>
      <c r="C100" s="50">
        <f t="shared" si="8"/>
      </c>
      <c r="D100" s="50"/>
      <c r="E100" s="42"/>
      <c r="F100" s="8"/>
      <c r="G100" s="42" t="s">
        <v>3</v>
      </c>
      <c r="H100" s="51"/>
      <c r="I100" s="51"/>
      <c r="J100" s="42"/>
      <c r="K100" s="50">
        <f t="shared" si="6"/>
      </c>
      <c r="L100" s="50"/>
      <c r="M100" s="6">
        <f t="shared" si="9"/>
      </c>
      <c r="N100" s="42"/>
      <c r="O100" s="8"/>
      <c r="P100" s="51"/>
      <c r="Q100" s="51"/>
      <c r="R100" s="52">
        <f t="shared" si="7"/>
      </c>
      <c r="S100" s="53"/>
      <c r="T100" s="54">
        <f t="shared" si="10"/>
      </c>
      <c r="U100" s="54"/>
      <c r="V100" s="38" t="e">
        <f t="shared" si="11"/>
        <v>#VALUE!</v>
      </c>
    </row>
    <row r="101" spans="2:22" ht="13.5">
      <c r="B101" s="42">
        <v>93</v>
      </c>
      <c r="C101" s="50">
        <f t="shared" si="8"/>
      </c>
      <c r="D101" s="50"/>
      <c r="E101" s="42"/>
      <c r="F101" s="8"/>
      <c r="G101" s="42" t="s">
        <v>2</v>
      </c>
      <c r="H101" s="51"/>
      <c r="I101" s="51"/>
      <c r="J101" s="42"/>
      <c r="K101" s="50">
        <f t="shared" si="6"/>
      </c>
      <c r="L101" s="50"/>
      <c r="M101" s="6">
        <f t="shared" si="9"/>
      </c>
      <c r="N101" s="42"/>
      <c r="O101" s="8"/>
      <c r="P101" s="51"/>
      <c r="Q101" s="51"/>
      <c r="R101" s="52">
        <f t="shared" si="7"/>
      </c>
      <c r="S101" s="53"/>
      <c r="T101" s="54">
        <f t="shared" si="10"/>
      </c>
      <c r="U101" s="54"/>
      <c r="V101" s="38" t="e">
        <f t="shared" si="11"/>
        <v>#VALUE!</v>
      </c>
    </row>
    <row r="102" spans="2:22" ht="13.5">
      <c r="B102" s="42">
        <v>94</v>
      </c>
      <c r="C102" s="50">
        <f t="shared" si="8"/>
      </c>
      <c r="D102" s="50"/>
      <c r="E102" s="42"/>
      <c r="F102" s="8"/>
      <c r="G102" s="42" t="s">
        <v>2</v>
      </c>
      <c r="H102" s="51"/>
      <c r="I102" s="51"/>
      <c r="J102" s="42"/>
      <c r="K102" s="50">
        <f t="shared" si="6"/>
      </c>
      <c r="L102" s="50"/>
      <c r="M102" s="6">
        <f t="shared" si="9"/>
      </c>
      <c r="N102" s="42"/>
      <c r="O102" s="8"/>
      <c r="P102" s="51"/>
      <c r="Q102" s="51"/>
      <c r="R102" s="52">
        <f t="shared" si="7"/>
      </c>
      <c r="S102" s="53"/>
      <c r="T102" s="54">
        <f t="shared" si="10"/>
      </c>
      <c r="U102" s="54"/>
      <c r="V102" s="38" t="e">
        <f t="shared" si="11"/>
        <v>#VALUE!</v>
      </c>
    </row>
    <row r="103" spans="2:22" ht="13.5">
      <c r="B103" s="42">
        <v>95</v>
      </c>
      <c r="C103" s="50">
        <f t="shared" si="8"/>
      </c>
      <c r="D103" s="50"/>
      <c r="E103" s="42"/>
      <c r="F103" s="8"/>
      <c r="G103" s="42" t="s">
        <v>2</v>
      </c>
      <c r="H103" s="51"/>
      <c r="I103" s="51"/>
      <c r="J103" s="42"/>
      <c r="K103" s="50">
        <f t="shared" si="6"/>
      </c>
      <c r="L103" s="50"/>
      <c r="M103" s="6">
        <f t="shared" si="9"/>
      </c>
      <c r="N103" s="42"/>
      <c r="O103" s="8"/>
      <c r="P103" s="51"/>
      <c r="Q103" s="51"/>
      <c r="R103" s="52">
        <f t="shared" si="7"/>
      </c>
      <c r="S103" s="53"/>
      <c r="T103" s="54">
        <f t="shared" si="10"/>
      </c>
      <c r="U103" s="54"/>
      <c r="V103" s="38" t="e">
        <f t="shared" si="11"/>
        <v>#VALUE!</v>
      </c>
    </row>
    <row r="104" spans="2:22" ht="13.5">
      <c r="B104" s="42">
        <v>96</v>
      </c>
      <c r="C104" s="50">
        <f t="shared" si="8"/>
      </c>
      <c r="D104" s="50"/>
      <c r="E104" s="42"/>
      <c r="F104" s="8"/>
      <c r="G104" s="42" t="s">
        <v>3</v>
      </c>
      <c r="H104" s="51"/>
      <c r="I104" s="51"/>
      <c r="J104" s="42"/>
      <c r="K104" s="50">
        <f t="shared" si="6"/>
      </c>
      <c r="L104" s="50"/>
      <c r="M104" s="6">
        <f t="shared" si="9"/>
      </c>
      <c r="N104" s="42"/>
      <c r="O104" s="8"/>
      <c r="P104" s="51"/>
      <c r="Q104" s="51"/>
      <c r="R104" s="52">
        <f t="shared" si="7"/>
      </c>
      <c r="S104" s="53"/>
      <c r="T104" s="54">
        <f t="shared" si="10"/>
      </c>
      <c r="U104" s="54"/>
      <c r="V104" s="38" t="e">
        <f t="shared" si="11"/>
        <v>#VALUE!</v>
      </c>
    </row>
    <row r="105" spans="2:22" ht="13.5">
      <c r="B105" s="42">
        <v>97</v>
      </c>
      <c r="C105" s="50">
        <f t="shared" si="8"/>
      </c>
      <c r="D105" s="50"/>
      <c r="E105" s="42"/>
      <c r="F105" s="8"/>
      <c r="G105" s="42" t="s">
        <v>2</v>
      </c>
      <c r="H105" s="51"/>
      <c r="I105" s="51"/>
      <c r="J105" s="42"/>
      <c r="K105" s="50">
        <f t="shared" si="6"/>
      </c>
      <c r="L105" s="50"/>
      <c r="M105" s="6">
        <f t="shared" si="9"/>
      </c>
      <c r="N105" s="42"/>
      <c r="O105" s="8"/>
      <c r="P105" s="51"/>
      <c r="Q105" s="51"/>
      <c r="R105" s="52">
        <f t="shared" si="7"/>
      </c>
      <c r="S105" s="53"/>
      <c r="T105" s="54">
        <f t="shared" si="10"/>
      </c>
      <c r="U105" s="54"/>
      <c r="V105" s="38" t="e">
        <f t="shared" si="11"/>
        <v>#VALUE!</v>
      </c>
    </row>
    <row r="106" spans="2:22" ht="13.5">
      <c r="B106" s="42">
        <v>98</v>
      </c>
      <c r="C106" s="50">
        <f t="shared" si="8"/>
      </c>
      <c r="D106" s="50"/>
      <c r="E106" s="42"/>
      <c r="F106" s="8"/>
      <c r="G106" s="42" t="s">
        <v>3</v>
      </c>
      <c r="H106" s="51"/>
      <c r="I106" s="51"/>
      <c r="J106" s="42"/>
      <c r="K106" s="50">
        <f t="shared" si="6"/>
      </c>
      <c r="L106" s="50"/>
      <c r="M106" s="6">
        <f t="shared" si="9"/>
      </c>
      <c r="N106" s="42"/>
      <c r="O106" s="8"/>
      <c r="P106" s="51"/>
      <c r="Q106" s="51"/>
      <c r="R106" s="52">
        <f t="shared" si="7"/>
      </c>
      <c r="S106" s="53"/>
      <c r="T106" s="54">
        <f t="shared" si="10"/>
      </c>
      <c r="U106" s="54"/>
      <c r="V106" s="38" t="e">
        <f t="shared" si="11"/>
        <v>#VALUE!</v>
      </c>
    </row>
    <row r="107" spans="2:22" ht="13.5">
      <c r="B107" s="42">
        <v>99</v>
      </c>
      <c r="C107" s="50">
        <f t="shared" si="8"/>
      </c>
      <c r="D107" s="50"/>
      <c r="E107" s="42"/>
      <c r="F107" s="8"/>
      <c r="G107" s="42" t="s">
        <v>3</v>
      </c>
      <c r="H107" s="51"/>
      <c r="I107" s="51"/>
      <c r="J107" s="42"/>
      <c r="K107" s="50">
        <f t="shared" si="6"/>
      </c>
      <c r="L107" s="50"/>
      <c r="M107" s="6">
        <f t="shared" si="9"/>
      </c>
      <c r="N107" s="42"/>
      <c r="O107" s="8"/>
      <c r="P107" s="51"/>
      <c r="Q107" s="51"/>
      <c r="R107" s="52">
        <f t="shared" si="7"/>
      </c>
      <c r="S107" s="53"/>
      <c r="T107" s="54">
        <f t="shared" si="10"/>
      </c>
      <c r="U107" s="54"/>
      <c r="V107" s="38" t="e">
        <f t="shared" si="11"/>
        <v>#VALUE!</v>
      </c>
    </row>
    <row r="108" spans="2:22" ht="13.5">
      <c r="B108" s="42">
        <v>100</v>
      </c>
      <c r="C108" s="50">
        <f t="shared" si="8"/>
      </c>
      <c r="D108" s="50"/>
      <c r="E108" s="42"/>
      <c r="F108" s="8"/>
      <c r="G108" s="42" t="s">
        <v>2</v>
      </c>
      <c r="H108" s="51"/>
      <c r="I108" s="51"/>
      <c r="J108" s="42"/>
      <c r="K108" s="50">
        <f t="shared" si="6"/>
      </c>
      <c r="L108" s="50"/>
      <c r="M108" s="6">
        <f t="shared" si="9"/>
      </c>
      <c r="N108" s="42"/>
      <c r="O108" s="8"/>
      <c r="P108" s="51"/>
      <c r="Q108" s="51"/>
      <c r="R108" s="52">
        <f t="shared" si="7"/>
      </c>
      <c r="S108" s="53"/>
      <c r="T108" s="54">
        <f t="shared" si="10"/>
      </c>
      <c r="U108" s="54"/>
      <c r="V108" s="38" t="e">
        <f t="shared" si="11"/>
        <v>#VALUE!</v>
      </c>
    </row>
    <row r="109" spans="2:18" ht="13.5">
      <c r="B109" s="1"/>
      <c r="C109" s="1"/>
      <c r="D109" s="1"/>
      <c r="E109" s="1"/>
      <c r="F109" s="1"/>
      <c r="G109" s="1"/>
      <c r="H109" s="1"/>
      <c r="I109" s="1"/>
      <c r="J109" s="1"/>
      <c r="K109" s="1"/>
      <c r="L109" s="1"/>
      <c r="M109" s="1"/>
      <c r="N109" s="1"/>
      <c r="O109" s="1"/>
      <c r="P109" s="1"/>
      <c r="Q109" s="1"/>
      <c r="R109" s="1"/>
    </row>
  </sheetData>
  <sheetProtection/>
  <mergeCells count="641">
    <mergeCell ref="X18:Y18"/>
    <mergeCell ref="AC18:AD18"/>
    <mergeCell ref="AF18:AG18"/>
    <mergeCell ref="AK18:AL18"/>
    <mergeCell ref="AM18:AN18"/>
    <mergeCell ref="AO18:AP18"/>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27" dxfId="58" operator="equal" stopIfTrue="1">
      <formula>"買"</formula>
    </cfRule>
    <cfRule type="cellIs" priority="28" dxfId="59" operator="equal" stopIfTrue="1">
      <formula>"売"</formula>
    </cfRule>
  </conditionalFormatting>
  <conditionalFormatting sqref="G11 G17 G19 G22 G24 G26:G44 G47:G108">
    <cfRule type="cellIs" priority="33" dxfId="58" operator="equal" stopIfTrue="1">
      <formula>"買"</formula>
    </cfRule>
    <cfRule type="cellIs" priority="34" dxfId="59" operator="equal" stopIfTrue="1">
      <formula>"売"</formula>
    </cfRule>
  </conditionalFormatting>
  <conditionalFormatting sqref="G12">
    <cfRule type="cellIs" priority="31" dxfId="58" operator="equal" stopIfTrue="1">
      <formula>"買"</formula>
    </cfRule>
    <cfRule type="cellIs" priority="32" dxfId="59" operator="equal" stopIfTrue="1">
      <formula>"売"</formula>
    </cfRule>
  </conditionalFormatting>
  <conditionalFormatting sqref="G21">
    <cfRule type="cellIs" priority="7" dxfId="58" operator="equal" stopIfTrue="1">
      <formula>"買"</formula>
    </cfRule>
    <cfRule type="cellIs" priority="8" dxfId="59" operator="equal" stopIfTrue="1">
      <formula>"売"</formula>
    </cfRule>
  </conditionalFormatting>
  <conditionalFormatting sqref="G9">
    <cfRule type="cellIs" priority="25" dxfId="58" operator="equal" stopIfTrue="1">
      <formula>"買"</formula>
    </cfRule>
    <cfRule type="cellIs" priority="26" dxfId="59" operator="equal" stopIfTrue="1">
      <formula>"売"</formula>
    </cfRule>
  </conditionalFormatting>
  <conditionalFormatting sqref="G10">
    <cfRule type="cellIs" priority="23" dxfId="58" operator="equal" stopIfTrue="1">
      <formula>"買"</formula>
    </cfRule>
    <cfRule type="cellIs" priority="24" dxfId="59" operator="equal" stopIfTrue="1">
      <formula>"売"</formula>
    </cfRule>
  </conditionalFormatting>
  <conditionalFormatting sqref="G13">
    <cfRule type="cellIs" priority="21" dxfId="58" operator="equal" stopIfTrue="1">
      <formula>"買"</formula>
    </cfRule>
    <cfRule type="cellIs" priority="22" dxfId="59" operator="equal" stopIfTrue="1">
      <formula>"売"</formula>
    </cfRule>
  </conditionalFormatting>
  <conditionalFormatting sqref="G14">
    <cfRule type="cellIs" priority="19" dxfId="58" operator="equal" stopIfTrue="1">
      <formula>"買"</formula>
    </cfRule>
    <cfRule type="cellIs" priority="20" dxfId="59" operator="equal" stopIfTrue="1">
      <formula>"売"</formula>
    </cfRule>
  </conditionalFormatting>
  <conditionalFormatting sqref="G15">
    <cfRule type="cellIs" priority="17" dxfId="58" operator="equal" stopIfTrue="1">
      <formula>"買"</formula>
    </cfRule>
    <cfRule type="cellIs" priority="18" dxfId="59" operator="equal" stopIfTrue="1">
      <formula>"売"</formula>
    </cfRule>
  </conditionalFormatting>
  <conditionalFormatting sqref="G16">
    <cfRule type="cellIs" priority="15" dxfId="58" operator="equal" stopIfTrue="1">
      <formula>"買"</formula>
    </cfRule>
    <cfRule type="cellIs" priority="16" dxfId="59" operator="equal" stopIfTrue="1">
      <formula>"売"</formula>
    </cfRule>
  </conditionalFormatting>
  <conditionalFormatting sqref="AB18">
    <cfRule type="cellIs" priority="13" dxfId="58" operator="equal" stopIfTrue="1">
      <formula>"買"</formula>
    </cfRule>
    <cfRule type="cellIs" priority="14" dxfId="59" operator="equal" stopIfTrue="1">
      <formula>"売"</formula>
    </cfRule>
  </conditionalFormatting>
  <conditionalFormatting sqref="G18">
    <cfRule type="cellIs" priority="11" dxfId="58" operator="equal" stopIfTrue="1">
      <formula>"買"</formula>
    </cfRule>
    <cfRule type="cellIs" priority="12" dxfId="59" operator="equal" stopIfTrue="1">
      <formula>"売"</formula>
    </cfRule>
  </conditionalFormatting>
  <conditionalFormatting sqref="G20">
    <cfRule type="cellIs" priority="9" dxfId="58" operator="equal" stopIfTrue="1">
      <formula>"買"</formula>
    </cfRule>
    <cfRule type="cellIs" priority="10" dxfId="59" operator="equal" stopIfTrue="1">
      <formula>"売"</formula>
    </cfRule>
  </conditionalFormatting>
  <conditionalFormatting sqref="G23">
    <cfRule type="cellIs" priority="5" dxfId="58" operator="equal" stopIfTrue="1">
      <formula>"買"</formula>
    </cfRule>
    <cfRule type="cellIs" priority="6" dxfId="59" operator="equal" stopIfTrue="1">
      <formula>"売"</formula>
    </cfRule>
  </conditionalFormatting>
  <conditionalFormatting sqref="G25">
    <cfRule type="cellIs" priority="3" dxfId="58" operator="equal" stopIfTrue="1">
      <formula>"買"</formula>
    </cfRule>
    <cfRule type="cellIs" priority="4" dxfId="59" operator="equal" stopIfTrue="1">
      <formula>"売"</formula>
    </cfRule>
  </conditionalFormatting>
  <conditionalFormatting sqref="G45">
    <cfRule type="cellIs" priority="1" dxfId="58" operator="equal" stopIfTrue="1">
      <formula>"買"</formula>
    </cfRule>
    <cfRule type="cellIs" priority="2" dxfId="59" operator="equal" stopIfTrue="1">
      <formula>"売"</formula>
    </cfRule>
  </conditionalFormatting>
  <dataValidations count="1">
    <dataValidation type="list" allowBlank="1" showInputMessage="1" showErrorMessage="1" sqref="AB18 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77"/>
  <sheetViews>
    <sheetView zoomScalePageLayoutView="0" workbookViewId="0" topLeftCell="A178">
      <selection activeCell="A186" sqref="A186:E187"/>
    </sheetView>
  </sheetViews>
  <sheetFormatPr defaultColWidth="9.00390625" defaultRowHeight="13.5"/>
  <sheetData>
    <row r="1" spans="1:5" ht="13.5">
      <c r="A1" t="s">
        <v>55</v>
      </c>
      <c r="B1" t="s">
        <v>58</v>
      </c>
      <c r="C1" t="s">
        <v>59</v>
      </c>
      <c r="E1" t="s">
        <v>60</v>
      </c>
    </row>
    <row r="2" ht="13.5">
      <c r="E2" t="s">
        <v>61</v>
      </c>
    </row>
    <row r="33" spans="1:5" ht="13.5">
      <c r="A33" t="s">
        <v>50</v>
      </c>
      <c r="B33" t="s">
        <v>58</v>
      </c>
      <c r="C33" t="s">
        <v>62</v>
      </c>
      <c r="D33" t="s">
        <v>63</v>
      </c>
      <c r="E33" t="s">
        <v>65</v>
      </c>
    </row>
    <row r="34" ht="13.5">
      <c r="E34" t="s">
        <v>64</v>
      </c>
    </row>
    <row r="65" spans="1:5" ht="13.5">
      <c r="A65" t="s">
        <v>66</v>
      </c>
      <c r="B65" t="s">
        <v>58</v>
      </c>
      <c r="C65" t="s">
        <v>67</v>
      </c>
      <c r="D65" t="s">
        <v>63</v>
      </c>
      <c r="E65" t="s">
        <v>70</v>
      </c>
    </row>
    <row r="66" ht="13.5">
      <c r="E66" t="s">
        <v>68</v>
      </c>
    </row>
    <row r="67" ht="13.5">
      <c r="E67" s="41" t="s">
        <v>69</v>
      </c>
    </row>
    <row r="68" ht="13.5">
      <c r="E68" t="s">
        <v>71</v>
      </c>
    </row>
    <row r="98" spans="1:5" ht="13.5">
      <c r="A98" t="s">
        <v>72</v>
      </c>
      <c r="B98" t="s">
        <v>73</v>
      </c>
      <c r="C98" t="s">
        <v>74</v>
      </c>
      <c r="D98" t="s">
        <v>75</v>
      </c>
      <c r="E98" t="s">
        <v>76</v>
      </c>
    </row>
    <row r="99" ht="13.5">
      <c r="E99" t="s">
        <v>77</v>
      </c>
    </row>
    <row r="127" spans="1:5" ht="13.5">
      <c r="A127" t="s">
        <v>80</v>
      </c>
      <c r="B127" t="s">
        <v>73</v>
      </c>
      <c r="C127" t="s">
        <v>78</v>
      </c>
      <c r="D127" t="s">
        <v>81</v>
      </c>
      <c r="E127" t="s">
        <v>79</v>
      </c>
    </row>
    <row r="156" spans="1:5" ht="13.5">
      <c r="A156" t="s">
        <v>83</v>
      </c>
      <c r="B156" t="s">
        <v>73</v>
      </c>
      <c r="C156" s="87" t="s">
        <v>82</v>
      </c>
      <c r="D156" t="s">
        <v>84</v>
      </c>
      <c r="E156" t="s">
        <v>79</v>
      </c>
    </row>
    <row r="186" spans="1:5" ht="13.5">
      <c r="A186" t="s">
        <v>85</v>
      </c>
      <c r="B186" t="s">
        <v>73</v>
      </c>
      <c r="C186" s="87" t="s">
        <v>86</v>
      </c>
      <c r="D186" t="s">
        <v>87</v>
      </c>
      <c r="E186" t="s">
        <v>88</v>
      </c>
    </row>
    <row r="187" ht="13.5">
      <c r="E187" s="41" t="s">
        <v>104</v>
      </c>
    </row>
    <row r="216" spans="1:5" ht="13.5">
      <c r="A216" t="s">
        <v>89</v>
      </c>
      <c r="B216" t="s">
        <v>73</v>
      </c>
      <c r="C216" s="87" t="s">
        <v>90</v>
      </c>
      <c r="D216" t="s">
        <v>91</v>
      </c>
      <c r="E216" t="s">
        <v>92</v>
      </c>
    </row>
    <row r="246" spans="1:5" ht="13.5">
      <c r="A246" t="s">
        <v>93</v>
      </c>
      <c r="B246" t="s">
        <v>73</v>
      </c>
      <c r="C246" s="87" t="s">
        <v>95</v>
      </c>
      <c r="D246" t="s">
        <v>94</v>
      </c>
      <c r="E246" t="s">
        <v>97</v>
      </c>
    </row>
    <row r="247" ht="13.5">
      <c r="E247" t="s">
        <v>96</v>
      </c>
    </row>
    <row r="276" spans="1:5" ht="13.5">
      <c r="A276" t="s">
        <v>98</v>
      </c>
      <c r="B276" t="s">
        <v>73</v>
      </c>
      <c r="C276" s="87" t="s">
        <v>99</v>
      </c>
      <c r="D276" t="s">
        <v>100</v>
      </c>
      <c r="E276" t="s">
        <v>101</v>
      </c>
    </row>
    <row r="277" ht="13.5">
      <c r="E277" t="s">
        <v>102</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63"/>
  <sheetViews>
    <sheetView tabSelected="1" zoomScaleSheetLayoutView="100" zoomScalePageLayoutView="0" workbookViewId="0" topLeftCell="A1">
      <selection activeCell="A34" sqref="A34"/>
    </sheetView>
  </sheetViews>
  <sheetFormatPr defaultColWidth="9.00390625" defaultRowHeight="13.5"/>
  <cols>
    <col min="1" max="1" width="11.75390625" style="0" customWidth="1"/>
    <col min="2" max="2" width="12.625" style="0" bestFit="1" customWidth="1"/>
    <col min="3" max="3" width="13.75390625" style="0" bestFit="1" customWidth="1"/>
    <col min="9" max="9" width="9.875" style="0" bestFit="1" customWidth="1"/>
  </cols>
  <sheetData>
    <row r="1" ht="13.5">
      <c r="A1" t="s">
        <v>0</v>
      </c>
    </row>
    <row r="2" spans="1:2" ht="13.5" customHeight="1">
      <c r="A2" t="s">
        <v>66</v>
      </c>
      <c r="B2" s="41" t="s">
        <v>69</v>
      </c>
    </row>
    <row r="3" ht="13.5">
      <c r="B3" t="s">
        <v>71</v>
      </c>
    </row>
    <row r="5" spans="1:3" ht="13.5">
      <c r="A5" t="s">
        <v>85</v>
      </c>
      <c r="B5" s="41" t="s">
        <v>108</v>
      </c>
      <c r="C5" s="87"/>
    </row>
    <row r="7" spans="1:10" ht="13.5">
      <c r="A7" s="41" t="s">
        <v>109</v>
      </c>
      <c r="G7" s="37"/>
      <c r="H7" s="37"/>
      <c r="I7" s="37"/>
      <c r="J7" s="37"/>
    </row>
    <row r="8" ht="13.5">
      <c r="A8" s="41"/>
    </row>
    <row r="11" spans="3:10" ht="14.25">
      <c r="C11" s="35"/>
      <c r="E11" s="40"/>
      <c r="G11" s="37"/>
      <c r="H11" s="37"/>
      <c r="I11" s="37"/>
      <c r="J11" s="37"/>
    </row>
    <row r="12" spans="2:10" ht="13.5">
      <c r="B12" s="37"/>
      <c r="C12" s="37"/>
      <c r="D12" s="37"/>
      <c r="E12" s="37"/>
      <c r="F12" s="37"/>
      <c r="G12" s="37"/>
      <c r="H12" s="37"/>
      <c r="I12" s="37"/>
      <c r="J12" s="37"/>
    </row>
    <row r="13" spans="1:10" ht="13.5">
      <c r="A13" t="s">
        <v>105</v>
      </c>
      <c r="B13" s="37"/>
      <c r="C13" s="37"/>
      <c r="D13" s="37"/>
      <c r="E13" s="37"/>
      <c r="F13" s="37"/>
      <c r="G13" s="37"/>
      <c r="H13" s="37"/>
      <c r="I13" s="37"/>
      <c r="J13" s="37"/>
    </row>
    <row r="14" spans="1:10" ht="13.5">
      <c r="A14" t="s">
        <v>107</v>
      </c>
      <c r="B14" s="37"/>
      <c r="C14" s="37"/>
      <c r="D14" s="37"/>
      <c r="E14" s="37"/>
      <c r="F14" s="37"/>
      <c r="G14" s="37"/>
      <c r="H14" s="37"/>
      <c r="I14" s="37"/>
      <c r="J14" s="37"/>
    </row>
    <row r="15" ht="13.5">
      <c r="A15" s="41"/>
    </row>
    <row r="16" ht="13.5">
      <c r="A16" t="s">
        <v>106</v>
      </c>
    </row>
    <row r="18" ht="13.5">
      <c r="A18" t="s">
        <v>110</v>
      </c>
    </row>
    <row r="25" ht="13.5">
      <c r="A25" t="s">
        <v>1</v>
      </c>
    </row>
    <row r="26" spans="1:10" ht="13.5">
      <c r="A26" s="86" t="s">
        <v>111</v>
      </c>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row r="30" spans="1:10" ht="13.5">
      <c r="A30" s="86"/>
      <c r="B30" s="86"/>
      <c r="C30" s="86"/>
      <c r="D30" s="86"/>
      <c r="E30" s="86"/>
      <c r="F30" s="86"/>
      <c r="G30" s="86"/>
      <c r="H30" s="86"/>
      <c r="I30" s="86"/>
      <c r="J30" s="86"/>
    </row>
    <row r="31" spans="1:10" ht="13.5">
      <c r="A31" s="86"/>
      <c r="B31" s="86"/>
      <c r="C31" s="86"/>
      <c r="D31" s="86"/>
      <c r="E31" s="86"/>
      <c r="F31" s="86"/>
      <c r="G31" s="86"/>
      <c r="H31" s="86"/>
      <c r="I31" s="86"/>
      <c r="J31" s="86"/>
    </row>
    <row r="32" spans="1:10" ht="13.5">
      <c r="A32" s="86"/>
      <c r="B32" s="86"/>
      <c r="C32" s="86"/>
      <c r="D32" s="86"/>
      <c r="E32" s="86"/>
      <c r="F32" s="86"/>
      <c r="G32" s="86"/>
      <c r="H32" s="86"/>
      <c r="I32" s="86"/>
      <c r="J32" s="86"/>
    </row>
    <row r="33" spans="1:10" ht="13.5">
      <c r="A33" s="86"/>
      <c r="B33" s="86"/>
      <c r="C33" s="86"/>
      <c r="D33" s="86"/>
      <c r="E33" s="86"/>
      <c r="F33" s="86"/>
      <c r="G33" s="86"/>
      <c r="H33" s="86"/>
      <c r="I33" s="86"/>
      <c r="J33" s="86"/>
    </row>
    <row r="35" spans="3:10" ht="13.5">
      <c r="C35" s="46"/>
      <c r="H35" s="46"/>
      <c r="J35" s="46"/>
    </row>
    <row r="36" spans="3:10" ht="13.5">
      <c r="C36" s="45"/>
      <c r="H36" s="49"/>
      <c r="I36" s="48"/>
      <c r="J36" s="49"/>
    </row>
    <row r="37" spans="3:10" ht="13.5">
      <c r="C37" s="45"/>
      <c r="H37" s="49"/>
      <c r="I37" s="48"/>
      <c r="J37" s="49"/>
    </row>
    <row r="38" spans="3:10" ht="13.5">
      <c r="C38" s="45"/>
      <c r="H38" s="49"/>
      <c r="I38" s="48"/>
      <c r="J38" s="49"/>
    </row>
    <row r="39" spans="3:10" ht="13.5">
      <c r="C39" s="45"/>
      <c r="H39" s="49"/>
      <c r="I39" s="48"/>
      <c r="J39" s="49"/>
    </row>
    <row r="40" spans="3:10" ht="13.5">
      <c r="C40" s="45"/>
      <c r="H40" s="49"/>
      <c r="I40" s="48"/>
      <c r="J40" s="49"/>
    </row>
    <row r="41" spans="3:10" ht="13.5">
      <c r="C41" s="45"/>
      <c r="H41" s="49"/>
      <c r="I41" s="48"/>
      <c r="J41" s="49"/>
    </row>
    <row r="42" spans="3:10" ht="13.5">
      <c r="C42" s="45"/>
      <c r="H42" s="49"/>
      <c r="I42" s="48"/>
      <c r="J42" s="49"/>
    </row>
    <row r="43" spans="3:10" ht="13.5">
      <c r="C43" s="45"/>
      <c r="H43" s="49"/>
      <c r="I43" s="48"/>
      <c r="J43" s="49"/>
    </row>
    <row r="44" spans="3:10" ht="13.5">
      <c r="C44" s="45"/>
      <c r="H44" s="49"/>
      <c r="I44" s="48"/>
      <c r="J44" s="49"/>
    </row>
    <row r="45" spans="3:10" ht="13.5">
      <c r="C45" s="45"/>
      <c r="H45" s="49"/>
      <c r="I45" s="48"/>
      <c r="J45" s="49"/>
    </row>
    <row r="46" spans="3:10" ht="13.5">
      <c r="C46" s="45"/>
      <c r="H46" s="49"/>
      <c r="I46" s="48"/>
      <c r="J46" s="49"/>
    </row>
    <row r="47" spans="3:10" ht="13.5">
      <c r="C47" s="45"/>
      <c r="H47" s="49"/>
      <c r="I47" s="48"/>
      <c r="J47" s="49"/>
    </row>
    <row r="48" spans="3:10" ht="13.5">
      <c r="C48" s="45"/>
      <c r="H48" s="49"/>
      <c r="I48" s="48"/>
      <c r="J48" s="49"/>
    </row>
    <row r="49" spans="3:10" ht="13.5">
      <c r="C49" s="45"/>
      <c r="H49" s="49"/>
      <c r="I49" s="48"/>
      <c r="J49" s="49"/>
    </row>
    <row r="50" spans="3:10" ht="13.5">
      <c r="C50" s="45"/>
      <c r="H50" s="49"/>
      <c r="I50" s="48"/>
      <c r="J50" s="49"/>
    </row>
    <row r="51" spans="3:10" ht="13.5">
      <c r="C51" s="45"/>
      <c r="H51" s="49"/>
      <c r="I51" s="48"/>
      <c r="J51" s="49"/>
    </row>
    <row r="52" spans="3:10" ht="13.5">
      <c r="C52" s="45"/>
      <c r="H52" s="49"/>
      <c r="I52" s="48"/>
      <c r="J52" s="49"/>
    </row>
    <row r="53" spans="3:10" ht="13.5">
      <c r="C53" s="45"/>
      <c r="H53" s="49"/>
      <c r="I53" s="48"/>
      <c r="J53" s="49"/>
    </row>
    <row r="54" spans="3:10" ht="13.5">
      <c r="C54" s="45"/>
      <c r="H54" s="49"/>
      <c r="I54" s="48"/>
      <c r="J54" s="49"/>
    </row>
    <row r="55" spans="3:10" ht="13.5">
      <c r="C55" s="45"/>
      <c r="H55" s="49"/>
      <c r="I55" s="48"/>
      <c r="J55" s="49"/>
    </row>
    <row r="56" spans="3:10" ht="13.5">
      <c r="C56" s="45"/>
      <c r="H56" s="49"/>
      <c r="I56" s="48"/>
      <c r="J56" s="49"/>
    </row>
    <row r="57" spans="3:10" ht="13.5">
      <c r="C57" s="45"/>
      <c r="H57" s="49"/>
      <c r="I57" s="48"/>
      <c r="J57" s="49"/>
    </row>
    <row r="58" spans="3:10" ht="13.5">
      <c r="C58" s="45"/>
      <c r="H58" s="49"/>
      <c r="I58" s="48"/>
      <c r="J58" s="49"/>
    </row>
    <row r="59" spans="3:10" ht="13.5">
      <c r="C59" s="45"/>
      <c r="H59" s="49"/>
      <c r="I59" s="48"/>
      <c r="J59" s="49"/>
    </row>
    <row r="60" spans="3:10" ht="13.5">
      <c r="C60" s="46"/>
      <c r="H60" s="49"/>
      <c r="J60" s="49"/>
    </row>
    <row r="61" ht="13.5">
      <c r="J61" s="49"/>
    </row>
    <row r="62" ht="13.5">
      <c r="J62" s="47"/>
    </row>
    <row r="63" ht="13.5">
      <c r="J63" s="47"/>
    </row>
  </sheetData>
  <sheetProtection/>
  <mergeCells count="1">
    <mergeCell ref="A26:J33"/>
  </mergeCells>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12"/>
  <sheetViews>
    <sheetView zoomScale="75" zoomScaleNormal="75" zoomScaleSheetLayoutView="100" zoomScalePageLayoutView="0" workbookViewId="0" topLeftCell="A1">
      <selection activeCell="D9" sqref="D9"/>
    </sheetView>
  </sheetViews>
  <sheetFormatPr defaultColWidth="8.875" defaultRowHeight="13.5"/>
  <cols>
    <col min="1" max="1" width="3.125" style="27" customWidth="1"/>
    <col min="2" max="2" width="21.37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37</v>
      </c>
      <c r="C2" s="27"/>
    </row>
    <row r="4" spans="2:9" ht="17.25">
      <c r="B4" s="30" t="s">
        <v>40</v>
      </c>
      <c r="C4" s="30" t="s">
        <v>38</v>
      </c>
      <c r="D4" s="30" t="s">
        <v>43</v>
      </c>
      <c r="E4" s="31" t="s">
        <v>39</v>
      </c>
      <c r="F4" s="30" t="s">
        <v>44</v>
      </c>
      <c r="G4" s="31" t="s">
        <v>39</v>
      </c>
      <c r="H4" s="30" t="s">
        <v>45</v>
      </c>
      <c r="I4" s="31" t="s">
        <v>39</v>
      </c>
    </row>
    <row r="5" spans="2:9" ht="17.25">
      <c r="B5" s="28" t="s">
        <v>52</v>
      </c>
      <c r="C5" s="29" t="s">
        <v>42</v>
      </c>
      <c r="D5" s="29">
        <v>31</v>
      </c>
      <c r="E5" s="33">
        <v>42471</v>
      </c>
      <c r="F5" s="29">
        <v>100</v>
      </c>
      <c r="G5" s="33">
        <v>42471</v>
      </c>
      <c r="H5" s="29">
        <v>52</v>
      </c>
      <c r="I5" s="33">
        <v>42471</v>
      </c>
    </row>
    <row r="6" spans="2:9" ht="17.25">
      <c r="B6" s="28" t="s">
        <v>52</v>
      </c>
      <c r="C6" s="29" t="s">
        <v>51</v>
      </c>
      <c r="D6" s="29">
        <v>42</v>
      </c>
      <c r="E6" s="33">
        <v>42473</v>
      </c>
      <c r="F6" s="29">
        <v>100</v>
      </c>
      <c r="G6" s="33">
        <v>42475</v>
      </c>
      <c r="H6" s="29">
        <v>62</v>
      </c>
      <c r="I6" s="33">
        <v>42475</v>
      </c>
    </row>
    <row r="7" spans="2:9" ht="17.25">
      <c r="B7" s="28" t="s">
        <v>53</v>
      </c>
      <c r="C7" s="29" t="s">
        <v>51</v>
      </c>
      <c r="D7" s="29">
        <v>42</v>
      </c>
      <c r="E7" s="33">
        <v>42473</v>
      </c>
      <c r="F7" s="29">
        <v>100</v>
      </c>
      <c r="G7" s="33">
        <v>42475</v>
      </c>
      <c r="H7" s="29">
        <v>62</v>
      </c>
      <c r="I7" s="33">
        <v>42475</v>
      </c>
    </row>
    <row r="8" spans="2:9" ht="17.25">
      <c r="B8" s="28" t="s">
        <v>41</v>
      </c>
      <c r="C8" s="29" t="s">
        <v>103</v>
      </c>
      <c r="D8" s="29">
        <v>51</v>
      </c>
      <c r="E8" s="33">
        <v>42480</v>
      </c>
      <c r="F8" s="29">
        <v>100</v>
      </c>
      <c r="G8" s="33">
        <v>42481</v>
      </c>
      <c r="H8" s="29"/>
      <c r="I8" s="34"/>
    </row>
    <row r="9" spans="2:9" ht="17.25">
      <c r="B9" s="28" t="s">
        <v>41</v>
      </c>
      <c r="C9" s="29"/>
      <c r="D9" s="29"/>
      <c r="E9" s="34"/>
      <c r="F9" s="29"/>
      <c r="G9" s="34"/>
      <c r="H9" s="29"/>
      <c r="I9" s="34"/>
    </row>
    <row r="10" spans="2:9" ht="17.25">
      <c r="B10" s="28" t="s">
        <v>41</v>
      </c>
      <c r="C10" s="29"/>
      <c r="D10" s="29"/>
      <c r="E10" s="34"/>
      <c r="F10" s="29"/>
      <c r="G10" s="34"/>
      <c r="H10" s="29"/>
      <c r="I10" s="34"/>
    </row>
    <row r="11" spans="2:9" ht="17.25">
      <c r="B11" s="28" t="s">
        <v>41</v>
      </c>
      <c r="C11" s="29"/>
      <c r="D11" s="29"/>
      <c r="E11" s="34"/>
      <c r="F11" s="29"/>
      <c r="G11" s="34"/>
      <c r="H11" s="29"/>
      <c r="I11" s="34"/>
    </row>
    <row r="12" spans="2:9" ht="17.25">
      <c r="B12" s="28" t="s">
        <v>41</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V109"/>
  <sheetViews>
    <sheetView zoomScalePageLayoutView="0" workbookViewId="0" topLeftCell="D1">
      <pane ySplit="8" topLeftCell="A9" activePane="bottomLeft" state="frozen"/>
      <selection pane="topLeft" activeCell="A1" sqref="A1"/>
      <selection pane="bottomLeft" activeCell="S3" sqref="S3"/>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4</v>
      </c>
      <c r="C2" s="67"/>
      <c r="D2" s="82"/>
      <c r="E2" s="82"/>
      <c r="F2" s="67" t="s">
        <v>5</v>
      </c>
      <c r="G2" s="67"/>
      <c r="H2" s="82" t="s">
        <v>34</v>
      </c>
      <c r="I2" s="82"/>
      <c r="J2" s="67" t="s">
        <v>6</v>
      </c>
      <c r="K2" s="67"/>
      <c r="L2" s="83">
        <f>C9</f>
        <v>1000000</v>
      </c>
      <c r="M2" s="82"/>
      <c r="N2" s="67" t="s">
        <v>7</v>
      </c>
      <c r="O2" s="67"/>
      <c r="P2" s="83" t="e">
        <f>C108+R108</f>
        <v>#VALUE!</v>
      </c>
      <c r="Q2" s="82"/>
      <c r="R2" s="1"/>
      <c r="S2" s="1"/>
      <c r="T2" s="1"/>
    </row>
    <row r="3" spans="2:19" ht="57" customHeight="1">
      <c r="B3" s="67" t="s">
        <v>8</v>
      </c>
      <c r="C3" s="67"/>
      <c r="D3" s="84" t="s">
        <v>36</v>
      </c>
      <c r="E3" s="84"/>
      <c r="F3" s="84"/>
      <c r="G3" s="84"/>
      <c r="H3" s="84"/>
      <c r="I3" s="84"/>
      <c r="J3" s="67" t="s">
        <v>9</v>
      </c>
      <c r="K3" s="67"/>
      <c r="L3" s="84" t="s">
        <v>46</v>
      </c>
      <c r="M3" s="85"/>
      <c r="N3" s="85"/>
      <c r="O3" s="85"/>
      <c r="P3" s="85"/>
      <c r="Q3" s="85"/>
      <c r="R3" s="39" t="s">
        <v>48</v>
      </c>
      <c r="S3" s="1">
        <v>110</v>
      </c>
    </row>
    <row r="4" spans="2:20" ht="13.5">
      <c r="B4" s="67" t="s">
        <v>10</v>
      </c>
      <c r="C4" s="67"/>
      <c r="D4" s="65">
        <f>SUM($R$9:$S$993)</f>
        <v>-29947.368421052488</v>
      </c>
      <c r="E4" s="65"/>
      <c r="F4" s="67" t="s">
        <v>11</v>
      </c>
      <c r="G4" s="67"/>
      <c r="H4" s="81">
        <f>SUM($T$9:$U$108)</f>
        <v>-57</v>
      </c>
      <c r="I4" s="82"/>
      <c r="J4" s="64" t="s">
        <v>12</v>
      </c>
      <c r="K4" s="64"/>
      <c r="L4" s="83">
        <f>MAX($C$9:$D$990)-C9</f>
        <v>0</v>
      </c>
      <c r="M4" s="83"/>
      <c r="N4" s="64" t="s">
        <v>13</v>
      </c>
      <c r="O4" s="64"/>
      <c r="P4" s="65">
        <f>MIN($C$9:$D$990)-C9</f>
        <v>-29947.368421052466</v>
      </c>
      <c r="Q4" s="65"/>
      <c r="R4" s="1"/>
      <c r="S4" s="1"/>
      <c r="T4" s="1"/>
    </row>
    <row r="5" spans="2:20" ht="13.5">
      <c r="B5" s="22" t="s">
        <v>14</v>
      </c>
      <c r="C5" s="2">
        <f>COUNTIF($R$9:$R$990,"&gt;0")</f>
        <v>0</v>
      </c>
      <c r="D5" s="21" t="s">
        <v>15</v>
      </c>
      <c r="E5" s="16">
        <f>COUNTIF($R$9:$R$990,"&lt;0")</f>
        <v>1</v>
      </c>
      <c r="F5" s="21" t="s">
        <v>16</v>
      </c>
      <c r="G5" s="2">
        <f>COUNTIF($R$9:$R$990,"=0")</f>
        <v>0</v>
      </c>
      <c r="H5" s="21" t="s">
        <v>17</v>
      </c>
      <c r="I5" s="3">
        <f>C5/SUM(C5,E5,G5)</f>
        <v>0</v>
      </c>
      <c r="J5" s="66" t="s">
        <v>18</v>
      </c>
      <c r="K5" s="67"/>
      <c r="L5" s="68"/>
      <c r="M5" s="69"/>
      <c r="N5" s="18" t="s">
        <v>19</v>
      </c>
      <c r="O5" s="9"/>
      <c r="P5" s="68"/>
      <c r="Q5" s="69"/>
      <c r="R5" s="1"/>
      <c r="S5" s="1"/>
      <c r="T5" s="1"/>
    </row>
    <row r="6" spans="2:22" ht="13.5">
      <c r="B6" s="11"/>
      <c r="C6" s="14"/>
      <c r="D6" s="15"/>
      <c r="E6" s="12"/>
      <c r="F6" s="11"/>
      <c r="G6" s="12"/>
      <c r="H6" s="11"/>
      <c r="I6" s="17"/>
      <c r="J6" s="11"/>
      <c r="K6" s="11"/>
      <c r="L6" s="12"/>
      <c r="M6" s="12"/>
      <c r="N6" s="13"/>
      <c r="O6" s="13"/>
      <c r="P6" s="10"/>
      <c r="Q6" s="7"/>
      <c r="R6" s="1"/>
      <c r="S6" s="1"/>
      <c r="T6" s="1"/>
      <c r="U6" s="23" t="s">
        <v>54</v>
      </c>
      <c r="V6" s="45" t="e">
        <f>AVERAGE(V9:V108)/STDEV(V9:V108)</f>
        <v>#VALUE!</v>
      </c>
    </row>
    <row r="7" spans="2:21" ht="13.5">
      <c r="B7" s="70" t="s">
        <v>20</v>
      </c>
      <c r="C7" s="72" t="s">
        <v>21</v>
      </c>
      <c r="D7" s="73"/>
      <c r="E7" s="76" t="s">
        <v>22</v>
      </c>
      <c r="F7" s="77"/>
      <c r="G7" s="77"/>
      <c r="H7" s="77"/>
      <c r="I7" s="60"/>
      <c r="J7" s="78" t="s">
        <v>23</v>
      </c>
      <c r="K7" s="79"/>
      <c r="L7" s="62"/>
      <c r="M7" s="80" t="s">
        <v>24</v>
      </c>
      <c r="N7" s="55" t="s">
        <v>25</v>
      </c>
      <c r="O7" s="56"/>
      <c r="P7" s="56"/>
      <c r="Q7" s="57"/>
      <c r="R7" s="58" t="s">
        <v>26</v>
      </c>
      <c r="S7" s="58"/>
      <c r="T7" s="58"/>
      <c r="U7" s="58"/>
    </row>
    <row r="8" spans="2:22" ht="13.5">
      <c r="B8" s="71"/>
      <c r="C8" s="74"/>
      <c r="D8" s="75"/>
      <c r="E8" s="19" t="s">
        <v>27</v>
      </c>
      <c r="F8" s="19" t="s">
        <v>28</v>
      </c>
      <c r="G8" s="19" t="s">
        <v>29</v>
      </c>
      <c r="H8" s="59" t="s">
        <v>30</v>
      </c>
      <c r="I8" s="60"/>
      <c r="J8" s="4" t="s">
        <v>31</v>
      </c>
      <c r="K8" s="61" t="s">
        <v>32</v>
      </c>
      <c r="L8" s="62"/>
      <c r="M8" s="80"/>
      <c r="N8" s="5" t="s">
        <v>27</v>
      </c>
      <c r="O8" s="5" t="s">
        <v>28</v>
      </c>
      <c r="P8" s="63" t="s">
        <v>30</v>
      </c>
      <c r="Q8" s="57"/>
      <c r="R8" s="58" t="s">
        <v>33</v>
      </c>
      <c r="S8" s="58"/>
      <c r="T8" s="58" t="s">
        <v>31</v>
      </c>
      <c r="U8" s="58"/>
      <c r="V8" s="23" t="s">
        <v>47</v>
      </c>
    </row>
    <row r="9" spans="2:22" ht="13.5">
      <c r="B9" s="20">
        <v>1</v>
      </c>
      <c r="C9" s="50">
        <v>1000000</v>
      </c>
      <c r="D9" s="50"/>
      <c r="E9" s="20">
        <v>2001</v>
      </c>
      <c r="F9" s="8">
        <v>42111</v>
      </c>
      <c r="G9" s="20" t="s">
        <v>3</v>
      </c>
      <c r="H9" s="51">
        <v>1.43829</v>
      </c>
      <c r="I9" s="51"/>
      <c r="J9" s="20">
        <v>57</v>
      </c>
      <c r="K9" s="50">
        <f aca="true" t="shared" si="0" ref="K9:K72">IF(F9="","",C9*0.03)</f>
        <v>30000</v>
      </c>
      <c r="L9" s="50"/>
      <c r="M9" s="6">
        <f>IF(J9="","",(K9/J9)/10/$S$3)</f>
        <v>0.47846889952153104</v>
      </c>
      <c r="N9" s="36">
        <v>2001</v>
      </c>
      <c r="O9" s="8">
        <v>42111</v>
      </c>
      <c r="P9" s="51">
        <v>1.4326</v>
      </c>
      <c r="Q9" s="51"/>
      <c r="R9" s="52">
        <f aca="true" t="shared" si="1" ref="R9:R40">IF(O9="","",(IF(G9="売",H9-P9,P9-H9))*M9*100000*$S$3)</f>
        <v>-29947.368421052488</v>
      </c>
      <c r="S9" s="53"/>
      <c r="T9" s="54">
        <f>IF(O9="","",IF(R9&lt;0,J9*(-1),IF(G9="買",(P9-H9)*10000,(H9-P9)*10000)))</f>
        <v>-57</v>
      </c>
      <c r="U9" s="54"/>
      <c r="V9" s="38">
        <f>R9/K9</f>
        <v>-0.9982456140350829</v>
      </c>
    </row>
    <row r="10" spans="2:22" ht="13.5">
      <c r="B10" s="20">
        <v>2</v>
      </c>
      <c r="C10" s="50">
        <f aca="true" t="shared" si="2" ref="C10:C73">IF(R9="","",C9+R9)</f>
        <v>970052.6315789475</v>
      </c>
      <c r="D10" s="50"/>
      <c r="E10" s="20"/>
      <c r="F10" s="8"/>
      <c r="G10" s="20" t="s">
        <v>3</v>
      </c>
      <c r="H10" s="51"/>
      <c r="I10" s="51"/>
      <c r="J10" s="20"/>
      <c r="K10" s="50">
        <f t="shared" si="0"/>
      </c>
      <c r="L10" s="50"/>
      <c r="M10" s="6">
        <f aca="true" t="shared" si="3" ref="M10:M73">IF(J10="","",(K10/J10)/10/$S$3)</f>
      </c>
      <c r="N10" s="36"/>
      <c r="O10" s="8"/>
      <c r="P10" s="51"/>
      <c r="Q10" s="51"/>
      <c r="R10" s="52">
        <f t="shared" si="1"/>
      </c>
      <c r="S10" s="53"/>
      <c r="T10" s="54">
        <f aca="true" t="shared" si="4" ref="T10:T73">IF(O10="","",IF(R10&lt;0,J10*(-1),IF(G10="買",(P10-H10)*10000,(H10-P10)*10000)))</f>
      </c>
      <c r="U10" s="54"/>
      <c r="V10" s="38" t="e">
        <f aca="true" t="shared" si="5" ref="V10:V73">R10/K10</f>
        <v>#VALUE!</v>
      </c>
    </row>
    <row r="11" spans="2:22" ht="13.5">
      <c r="B11" s="20">
        <v>3</v>
      </c>
      <c r="C11" s="50">
        <f t="shared" si="2"/>
      </c>
      <c r="D11" s="50"/>
      <c r="E11" s="20"/>
      <c r="F11" s="8"/>
      <c r="G11" s="20" t="s">
        <v>3</v>
      </c>
      <c r="H11" s="51"/>
      <c r="I11" s="51"/>
      <c r="J11" s="20"/>
      <c r="K11" s="50">
        <f t="shared" si="0"/>
      </c>
      <c r="L11" s="50"/>
      <c r="M11" s="6">
        <f t="shared" si="3"/>
      </c>
      <c r="N11" s="36"/>
      <c r="O11" s="8"/>
      <c r="P11" s="51"/>
      <c r="Q11" s="51"/>
      <c r="R11" s="52">
        <f t="shared" si="1"/>
      </c>
      <c r="S11" s="53"/>
      <c r="T11" s="54">
        <f t="shared" si="4"/>
      </c>
      <c r="U11" s="54"/>
      <c r="V11" s="38" t="e">
        <f t="shared" si="5"/>
        <v>#VALUE!</v>
      </c>
    </row>
    <row r="12" spans="2:22" ht="13.5">
      <c r="B12" s="20">
        <v>4</v>
      </c>
      <c r="C12" s="50">
        <f t="shared" si="2"/>
      </c>
      <c r="D12" s="50"/>
      <c r="E12" s="20"/>
      <c r="F12" s="8"/>
      <c r="G12" s="20" t="s">
        <v>2</v>
      </c>
      <c r="H12" s="51"/>
      <c r="I12" s="51"/>
      <c r="J12" s="20"/>
      <c r="K12" s="50">
        <f t="shared" si="0"/>
      </c>
      <c r="L12" s="50"/>
      <c r="M12" s="6">
        <f t="shared" si="3"/>
      </c>
      <c r="N12" s="36"/>
      <c r="O12" s="8"/>
      <c r="P12" s="51"/>
      <c r="Q12" s="51"/>
      <c r="R12" s="52">
        <f t="shared" si="1"/>
      </c>
      <c r="S12" s="53"/>
      <c r="T12" s="54">
        <f t="shared" si="4"/>
      </c>
      <c r="U12" s="54"/>
      <c r="V12" s="38" t="e">
        <f t="shared" si="5"/>
        <v>#VALUE!</v>
      </c>
    </row>
    <row r="13" spans="2:22" ht="13.5">
      <c r="B13" s="20">
        <v>5</v>
      </c>
      <c r="C13" s="50">
        <f t="shared" si="2"/>
      </c>
      <c r="D13" s="50"/>
      <c r="E13" s="20"/>
      <c r="F13" s="8"/>
      <c r="G13" s="20" t="s">
        <v>2</v>
      </c>
      <c r="H13" s="51"/>
      <c r="I13" s="51"/>
      <c r="J13" s="20"/>
      <c r="K13" s="50">
        <f t="shared" si="0"/>
      </c>
      <c r="L13" s="50"/>
      <c r="M13" s="6">
        <f t="shared" si="3"/>
      </c>
      <c r="N13" s="36"/>
      <c r="O13" s="8"/>
      <c r="P13" s="51"/>
      <c r="Q13" s="51"/>
      <c r="R13" s="52">
        <f t="shared" si="1"/>
      </c>
      <c r="S13" s="53"/>
      <c r="T13" s="54">
        <f t="shared" si="4"/>
      </c>
      <c r="U13" s="54"/>
      <c r="V13" s="38" t="e">
        <f t="shared" si="5"/>
        <v>#VALUE!</v>
      </c>
    </row>
    <row r="14" spans="2:22" ht="13.5">
      <c r="B14" s="20">
        <v>6</v>
      </c>
      <c r="C14" s="50">
        <f t="shared" si="2"/>
      </c>
      <c r="D14" s="50"/>
      <c r="E14" s="20"/>
      <c r="F14" s="8"/>
      <c r="G14" s="20" t="s">
        <v>3</v>
      </c>
      <c r="H14" s="51"/>
      <c r="I14" s="51"/>
      <c r="J14" s="20"/>
      <c r="K14" s="50">
        <f t="shared" si="0"/>
      </c>
      <c r="L14" s="50"/>
      <c r="M14" s="6">
        <f t="shared" si="3"/>
      </c>
      <c r="N14" s="36"/>
      <c r="O14" s="8"/>
      <c r="P14" s="51"/>
      <c r="Q14" s="51"/>
      <c r="R14" s="52">
        <f t="shared" si="1"/>
      </c>
      <c r="S14" s="53"/>
      <c r="T14" s="54">
        <f t="shared" si="4"/>
      </c>
      <c r="U14" s="54"/>
      <c r="V14" s="38" t="e">
        <f t="shared" si="5"/>
        <v>#VALUE!</v>
      </c>
    </row>
    <row r="15" spans="2:22" ht="13.5">
      <c r="B15" s="20">
        <v>7</v>
      </c>
      <c r="C15" s="50">
        <f t="shared" si="2"/>
      </c>
      <c r="D15" s="50"/>
      <c r="E15" s="20"/>
      <c r="F15" s="8"/>
      <c r="G15" s="20" t="s">
        <v>3</v>
      </c>
      <c r="H15" s="51"/>
      <c r="I15" s="51"/>
      <c r="J15" s="20"/>
      <c r="K15" s="50">
        <f t="shared" si="0"/>
      </c>
      <c r="L15" s="50"/>
      <c r="M15" s="6">
        <f t="shared" si="3"/>
      </c>
      <c r="N15" s="36"/>
      <c r="O15" s="8"/>
      <c r="P15" s="51"/>
      <c r="Q15" s="51"/>
      <c r="R15" s="52">
        <f t="shared" si="1"/>
      </c>
      <c r="S15" s="53"/>
      <c r="T15" s="54">
        <f t="shared" si="4"/>
      </c>
      <c r="U15" s="54"/>
      <c r="V15" s="38" t="e">
        <f t="shared" si="5"/>
        <v>#VALUE!</v>
      </c>
    </row>
    <row r="16" spans="2:22" ht="13.5">
      <c r="B16" s="20">
        <v>8</v>
      </c>
      <c r="C16" s="50">
        <f t="shared" si="2"/>
      </c>
      <c r="D16" s="50"/>
      <c r="E16" s="20"/>
      <c r="F16" s="8"/>
      <c r="G16" s="20" t="s">
        <v>3</v>
      </c>
      <c r="H16" s="51"/>
      <c r="I16" s="51"/>
      <c r="J16" s="20"/>
      <c r="K16" s="50">
        <f t="shared" si="0"/>
      </c>
      <c r="L16" s="50"/>
      <c r="M16" s="6">
        <f t="shared" si="3"/>
      </c>
      <c r="N16" s="36"/>
      <c r="O16" s="8"/>
      <c r="P16" s="51"/>
      <c r="Q16" s="51"/>
      <c r="R16" s="52">
        <f t="shared" si="1"/>
      </c>
      <c r="S16" s="53"/>
      <c r="T16" s="54">
        <f t="shared" si="4"/>
      </c>
      <c r="U16" s="54"/>
      <c r="V16" s="38" t="e">
        <f t="shared" si="5"/>
        <v>#VALUE!</v>
      </c>
    </row>
    <row r="17" spans="2:22" ht="13.5">
      <c r="B17" s="20">
        <v>9</v>
      </c>
      <c r="C17" s="50">
        <f t="shared" si="2"/>
      </c>
      <c r="D17" s="50"/>
      <c r="E17" s="20"/>
      <c r="F17" s="8"/>
      <c r="G17" s="20" t="s">
        <v>3</v>
      </c>
      <c r="H17" s="51"/>
      <c r="I17" s="51"/>
      <c r="J17" s="20"/>
      <c r="K17" s="50">
        <f t="shared" si="0"/>
      </c>
      <c r="L17" s="50"/>
      <c r="M17" s="6">
        <f t="shared" si="3"/>
      </c>
      <c r="N17" s="36"/>
      <c r="O17" s="8"/>
      <c r="P17" s="51"/>
      <c r="Q17" s="51"/>
      <c r="R17" s="52">
        <f t="shared" si="1"/>
      </c>
      <c r="S17" s="53"/>
      <c r="T17" s="54">
        <f t="shared" si="4"/>
      </c>
      <c r="U17" s="54"/>
      <c r="V17" s="38" t="e">
        <f t="shared" si="5"/>
        <v>#VALUE!</v>
      </c>
    </row>
    <row r="18" spans="2:22" ht="13.5">
      <c r="B18" s="20">
        <v>10</v>
      </c>
      <c r="C18" s="50">
        <f t="shared" si="2"/>
      </c>
      <c r="D18" s="50"/>
      <c r="E18" s="20"/>
      <c r="F18" s="8"/>
      <c r="G18" s="20" t="s">
        <v>3</v>
      </c>
      <c r="H18" s="51"/>
      <c r="I18" s="51"/>
      <c r="J18" s="20"/>
      <c r="K18" s="50">
        <f t="shared" si="0"/>
      </c>
      <c r="L18" s="50"/>
      <c r="M18" s="6">
        <f t="shared" si="3"/>
      </c>
      <c r="N18" s="36"/>
      <c r="O18" s="8"/>
      <c r="P18" s="51"/>
      <c r="Q18" s="51"/>
      <c r="R18" s="52">
        <f t="shared" si="1"/>
      </c>
      <c r="S18" s="53"/>
      <c r="T18" s="54">
        <f t="shared" si="4"/>
      </c>
      <c r="U18" s="54"/>
      <c r="V18" s="38" t="e">
        <f t="shared" si="5"/>
        <v>#VALUE!</v>
      </c>
    </row>
    <row r="19" spans="2:22" ht="13.5">
      <c r="B19" s="20">
        <v>11</v>
      </c>
      <c r="C19" s="50">
        <f t="shared" si="2"/>
      </c>
      <c r="D19" s="50"/>
      <c r="E19" s="20"/>
      <c r="F19" s="8"/>
      <c r="G19" s="20" t="s">
        <v>3</v>
      </c>
      <c r="H19" s="51"/>
      <c r="I19" s="51"/>
      <c r="J19" s="20"/>
      <c r="K19" s="50">
        <f t="shared" si="0"/>
      </c>
      <c r="L19" s="50"/>
      <c r="M19" s="6">
        <f t="shared" si="3"/>
      </c>
      <c r="N19" s="36"/>
      <c r="O19" s="8"/>
      <c r="P19" s="51"/>
      <c r="Q19" s="51"/>
      <c r="R19" s="52">
        <f t="shared" si="1"/>
      </c>
      <c r="S19" s="53"/>
      <c r="T19" s="54">
        <f t="shared" si="4"/>
      </c>
      <c r="U19" s="54"/>
      <c r="V19" s="38" t="e">
        <f t="shared" si="5"/>
        <v>#VALUE!</v>
      </c>
    </row>
    <row r="20" spans="2:22" ht="13.5">
      <c r="B20" s="20">
        <v>12</v>
      </c>
      <c r="C20" s="50">
        <f t="shared" si="2"/>
      </c>
      <c r="D20" s="50"/>
      <c r="E20" s="20"/>
      <c r="F20" s="8"/>
      <c r="G20" s="20" t="s">
        <v>3</v>
      </c>
      <c r="H20" s="51"/>
      <c r="I20" s="51"/>
      <c r="J20" s="20"/>
      <c r="K20" s="50">
        <f t="shared" si="0"/>
      </c>
      <c r="L20" s="50"/>
      <c r="M20" s="6">
        <f t="shared" si="3"/>
      </c>
      <c r="N20" s="36"/>
      <c r="O20" s="8"/>
      <c r="P20" s="51"/>
      <c r="Q20" s="51"/>
      <c r="R20" s="52">
        <f t="shared" si="1"/>
      </c>
      <c r="S20" s="53"/>
      <c r="T20" s="54">
        <f t="shared" si="4"/>
      </c>
      <c r="U20" s="54"/>
      <c r="V20" s="38" t="e">
        <f t="shared" si="5"/>
        <v>#VALUE!</v>
      </c>
    </row>
    <row r="21" spans="2:22" ht="13.5">
      <c r="B21" s="20">
        <v>13</v>
      </c>
      <c r="C21" s="50">
        <f t="shared" si="2"/>
      </c>
      <c r="D21" s="50"/>
      <c r="E21" s="20"/>
      <c r="F21" s="8"/>
      <c r="G21" s="20" t="s">
        <v>3</v>
      </c>
      <c r="H21" s="51"/>
      <c r="I21" s="51"/>
      <c r="J21" s="20"/>
      <c r="K21" s="50">
        <f t="shared" si="0"/>
      </c>
      <c r="L21" s="50"/>
      <c r="M21" s="6">
        <f t="shared" si="3"/>
      </c>
      <c r="N21" s="36"/>
      <c r="O21" s="8"/>
      <c r="P21" s="51"/>
      <c r="Q21" s="51"/>
      <c r="R21" s="52">
        <f t="shared" si="1"/>
      </c>
      <c r="S21" s="53"/>
      <c r="T21" s="54">
        <f t="shared" si="4"/>
      </c>
      <c r="U21" s="54"/>
      <c r="V21" s="38" t="e">
        <f t="shared" si="5"/>
        <v>#VALUE!</v>
      </c>
    </row>
    <row r="22" spans="2:22" ht="13.5">
      <c r="B22" s="20">
        <v>14</v>
      </c>
      <c r="C22" s="50">
        <f t="shared" si="2"/>
      </c>
      <c r="D22" s="50"/>
      <c r="E22" s="20"/>
      <c r="F22" s="8"/>
      <c r="G22" s="20" t="s">
        <v>2</v>
      </c>
      <c r="H22" s="51"/>
      <c r="I22" s="51"/>
      <c r="J22" s="20"/>
      <c r="K22" s="50">
        <f t="shared" si="0"/>
      </c>
      <c r="L22" s="50"/>
      <c r="M22" s="6">
        <f t="shared" si="3"/>
      </c>
      <c r="N22" s="36"/>
      <c r="O22" s="8"/>
      <c r="P22" s="51"/>
      <c r="Q22" s="51"/>
      <c r="R22" s="52">
        <f t="shared" si="1"/>
      </c>
      <c r="S22" s="53"/>
      <c r="T22" s="54">
        <f t="shared" si="4"/>
      </c>
      <c r="U22" s="54"/>
      <c r="V22" s="38" t="e">
        <f t="shared" si="5"/>
        <v>#VALUE!</v>
      </c>
    </row>
    <row r="23" spans="2:22" ht="13.5">
      <c r="B23" s="20">
        <v>15</v>
      </c>
      <c r="C23" s="50">
        <f t="shared" si="2"/>
      </c>
      <c r="D23" s="50"/>
      <c r="E23" s="20"/>
      <c r="F23" s="8"/>
      <c r="G23" s="20" t="s">
        <v>3</v>
      </c>
      <c r="H23" s="51"/>
      <c r="I23" s="51"/>
      <c r="J23" s="20"/>
      <c r="K23" s="50">
        <f t="shared" si="0"/>
      </c>
      <c r="L23" s="50"/>
      <c r="M23" s="6">
        <f t="shared" si="3"/>
      </c>
      <c r="N23" s="36"/>
      <c r="O23" s="8"/>
      <c r="P23" s="51"/>
      <c r="Q23" s="51"/>
      <c r="R23" s="52">
        <f t="shared" si="1"/>
      </c>
      <c r="S23" s="53"/>
      <c r="T23" s="54">
        <f t="shared" si="4"/>
      </c>
      <c r="U23" s="54"/>
      <c r="V23" s="38" t="e">
        <f t="shared" si="5"/>
        <v>#VALUE!</v>
      </c>
    </row>
    <row r="24" spans="2:22" ht="13.5">
      <c r="B24" s="20">
        <v>16</v>
      </c>
      <c r="C24" s="50">
        <f t="shared" si="2"/>
      </c>
      <c r="D24" s="50"/>
      <c r="E24" s="20"/>
      <c r="F24" s="8"/>
      <c r="G24" s="20" t="s">
        <v>3</v>
      </c>
      <c r="H24" s="51"/>
      <c r="I24" s="51"/>
      <c r="J24" s="20"/>
      <c r="K24" s="50">
        <f t="shared" si="0"/>
      </c>
      <c r="L24" s="50"/>
      <c r="M24" s="6">
        <f t="shared" si="3"/>
      </c>
      <c r="N24" s="36"/>
      <c r="O24" s="8"/>
      <c r="P24" s="51"/>
      <c r="Q24" s="51"/>
      <c r="R24" s="52">
        <f t="shared" si="1"/>
      </c>
      <c r="S24" s="53"/>
      <c r="T24" s="54">
        <f t="shared" si="4"/>
      </c>
      <c r="U24" s="54"/>
      <c r="V24" s="38" t="e">
        <f t="shared" si="5"/>
        <v>#VALUE!</v>
      </c>
    </row>
    <row r="25" spans="2:22" ht="13.5">
      <c r="B25" s="20">
        <v>17</v>
      </c>
      <c r="C25" s="50">
        <f t="shared" si="2"/>
      </c>
      <c r="D25" s="50"/>
      <c r="E25" s="20"/>
      <c r="F25" s="8"/>
      <c r="G25" s="20" t="s">
        <v>3</v>
      </c>
      <c r="H25" s="51"/>
      <c r="I25" s="51"/>
      <c r="J25" s="20"/>
      <c r="K25" s="50">
        <f t="shared" si="0"/>
      </c>
      <c r="L25" s="50"/>
      <c r="M25" s="6">
        <f t="shared" si="3"/>
      </c>
      <c r="N25" s="36"/>
      <c r="O25" s="8"/>
      <c r="P25" s="51"/>
      <c r="Q25" s="51"/>
      <c r="R25" s="52">
        <f t="shared" si="1"/>
      </c>
      <c r="S25" s="53"/>
      <c r="T25" s="54">
        <f t="shared" si="4"/>
      </c>
      <c r="U25" s="54"/>
      <c r="V25" s="38" t="e">
        <f t="shared" si="5"/>
        <v>#VALUE!</v>
      </c>
    </row>
    <row r="26" spans="2:22" ht="13.5">
      <c r="B26" s="20">
        <v>18</v>
      </c>
      <c r="C26" s="50">
        <f t="shared" si="2"/>
      </c>
      <c r="D26" s="50"/>
      <c r="E26" s="20"/>
      <c r="F26" s="8"/>
      <c r="G26" s="20" t="s">
        <v>3</v>
      </c>
      <c r="H26" s="51"/>
      <c r="I26" s="51"/>
      <c r="J26" s="20"/>
      <c r="K26" s="50">
        <f t="shared" si="0"/>
      </c>
      <c r="L26" s="50"/>
      <c r="M26" s="6">
        <f t="shared" si="3"/>
      </c>
      <c r="N26" s="36"/>
      <c r="O26" s="8"/>
      <c r="P26" s="51"/>
      <c r="Q26" s="51"/>
      <c r="R26" s="52">
        <f t="shared" si="1"/>
      </c>
      <c r="S26" s="53"/>
      <c r="T26" s="54">
        <f t="shared" si="4"/>
      </c>
      <c r="U26" s="54"/>
      <c r="V26" s="38" t="e">
        <f t="shared" si="5"/>
        <v>#VALUE!</v>
      </c>
    </row>
    <row r="27" spans="2:22" ht="13.5">
      <c r="B27" s="20">
        <v>19</v>
      </c>
      <c r="C27" s="50">
        <f t="shared" si="2"/>
      </c>
      <c r="D27" s="50"/>
      <c r="E27" s="20"/>
      <c r="F27" s="8"/>
      <c r="G27" s="20" t="s">
        <v>2</v>
      </c>
      <c r="H27" s="51"/>
      <c r="I27" s="51"/>
      <c r="J27" s="20"/>
      <c r="K27" s="50">
        <f t="shared" si="0"/>
      </c>
      <c r="L27" s="50"/>
      <c r="M27" s="6">
        <f t="shared" si="3"/>
      </c>
      <c r="N27" s="36"/>
      <c r="O27" s="8"/>
      <c r="P27" s="51"/>
      <c r="Q27" s="51"/>
      <c r="R27" s="52">
        <f t="shared" si="1"/>
      </c>
      <c r="S27" s="53"/>
      <c r="T27" s="54">
        <f t="shared" si="4"/>
      </c>
      <c r="U27" s="54"/>
      <c r="V27" s="38" t="e">
        <f t="shared" si="5"/>
        <v>#VALUE!</v>
      </c>
    </row>
    <row r="28" spans="2:22" ht="13.5">
      <c r="B28" s="20">
        <v>20</v>
      </c>
      <c r="C28" s="50">
        <f t="shared" si="2"/>
      </c>
      <c r="D28" s="50"/>
      <c r="E28" s="20"/>
      <c r="F28" s="8"/>
      <c r="G28" s="20" t="s">
        <v>3</v>
      </c>
      <c r="H28" s="51"/>
      <c r="I28" s="51"/>
      <c r="J28" s="20"/>
      <c r="K28" s="50">
        <f t="shared" si="0"/>
      </c>
      <c r="L28" s="50"/>
      <c r="M28" s="6">
        <f t="shared" si="3"/>
      </c>
      <c r="N28" s="36"/>
      <c r="O28" s="8"/>
      <c r="P28" s="51"/>
      <c r="Q28" s="51"/>
      <c r="R28" s="52">
        <f t="shared" si="1"/>
      </c>
      <c r="S28" s="53"/>
      <c r="T28" s="54">
        <f t="shared" si="4"/>
      </c>
      <c r="U28" s="54"/>
      <c r="V28" s="38" t="e">
        <f t="shared" si="5"/>
        <v>#VALUE!</v>
      </c>
    </row>
    <row r="29" spans="2:22" ht="13.5">
      <c r="B29" s="20">
        <v>21</v>
      </c>
      <c r="C29" s="50">
        <f t="shared" si="2"/>
      </c>
      <c r="D29" s="50"/>
      <c r="E29" s="20"/>
      <c r="F29" s="8"/>
      <c r="G29" s="20" t="s">
        <v>2</v>
      </c>
      <c r="H29" s="51"/>
      <c r="I29" s="51"/>
      <c r="J29" s="20"/>
      <c r="K29" s="50">
        <f t="shared" si="0"/>
      </c>
      <c r="L29" s="50"/>
      <c r="M29" s="6">
        <f t="shared" si="3"/>
      </c>
      <c r="N29" s="36"/>
      <c r="O29" s="8"/>
      <c r="P29" s="51"/>
      <c r="Q29" s="51"/>
      <c r="R29" s="52">
        <f t="shared" si="1"/>
      </c>
      <c r="S29" s="53"/>
      <c r="T29" s="54">
        <f t="shared" si="4"/>
      </c>
      <c r="U29" s="54"/>
      <c r="V29" s="38" t="e">
        <f t="shared" si="5"/>
        <v>#VALUE!</v>
      </c>
    </row>
    <row r="30" spans="2:22" ht="13.5">
      <c r="B30" s="20">
        <v>22</v>
      </c>
      <c r="C30" s="50">
        <f t="shared" si="2"/>
      </c>
      <c r="D30" s="50"/>
      <c r="E30" s="20"/>
      <c r="F30" s="8"/>
      <c r="G30" s="20" t="s">
        <v>2</v>
      </c>
      <c r="H30" s="51"/>
      <c r="I30" s="51"/>
      <c r="J30" s="20"/>
      <c r="K30" s="50">
        <f t="shared" si="0"/>
      </c>
      <c r="L30" s="50"/>
      <c r="M30" s="6">
        <f t="shared" si="3"/>
      </c>
      <c r="N30" s="36"/>
      <c r="O30" s="8"/>
      <c r="P30" s="51"/>
      <c r="Q30" s="51"/>
      <c r="R30" s="52">
        <f t="shared" si="1"/>
      </c>
      <c r="S30" s="53"/>
      <c r="T30" s="54">
        <f t="shared" si="4"/>
      </c>
      <c r="U30" s="54"/>
      <c r="V30" s="38" t="e">
        <f t="shared" si="5"/>
        <v>#VALUE!</v>
      </c>
    </row>
    <row r="31" spans="2:22" ht="13.5">
      <c r="B31" s="20">
        <v>23</v>
      </c>
      <c r="C31" s="50">
        <f t="shared" si="2"/>
      </c>
      <c r="D31" s="50"/>
      <c r="E31" s="20"/>
      <c r="F31" s="8"/>
      <c r="G31" s="20" t="s">
        <v>2</v>
      </c>
      <c r="H31" s="51"/>
      <c r="I31" s="51"/>
      <c r="J31" s="20"/>
      <c r="K31" s="50">
        <f t="shared" si="0"/>
      </c>
      <c r="L31" s="50"/>
      <c r="M31" s="6">
        <f t="shared" si="3"/>
      </c>
      <c r="N31" s="36"/>
      <c r="O31" s="8"/>
      <c r="P31" s="51"/>
      <c r="Q31" s="51"/>
      <c r="R31" s="52">
        <f t="shared" si="1"/>
      </c>
      <c r="S31" s="53"/>
      <c r="T31" s="54">
        <f t="shared" si="4"/>
      </c>
      <c r="U31" s="54"/>
      <c r="V31" s="38" t="e">
        <f t="shared" si="5"/>
        <v>#VALUE!</v>
      </c>
    </row>
    <row r="32" spans="2:22" ht="13.5">
      <c r="B32" s="20">
        <v>24</v>
      </c>
      <c r="C32" s="50">
        <f t="shared" si="2"/>
      </c>
      <c r="D32" s="50"/>
      <c r="E32" s="20"/>
      <c r="F32" s="8"/>
      <c r="G32" s="20" t="s">
        <v>2</v>
      </c>
      <c r="H32" s="51"/>
      <c r="I32" s="51"/>
      <c r="J32" s="20"/>
      <c r="K32" s="50">
        <f t="shared" si="0"/>
      </c>
      <c r="L32" s="50"/>
      <c r="M32" s="6">
        <f t="shared" si="3"/>
      </c>
      <c r="N32" s="36"/>
      <c r="O32" s="8"/>
      <c r="P32" s="51"/>
      <c r="Q32" s="51"/>
      <c r="R32" s="52">
        <f t="shared" si="1"/>
      </c>
      <c r="S32" s="53"/>
      <c r="T32" s="54">
        <f t="shared" si="4"/>
      </c>
      <c r="U32" s="54"/>
      <c r="V32" s="38" t="e">
        <f t="shared" si="5"/>
        <v>#VALUE!</v>
      </c>
    </row>
    <row r="33" spans="2:22" ht="13.5">
      <c r="B33" s="20">
        <v>25</v>
      </c>
      <c r="C33" s="50">
        <f t="shared" si="2"/>
      </c>
      <c r="D33" s="50"/>
      <c r="E33" s="20"/>
      <c r="F33" s="8"/>
      <c r="G33" s="20" t="s">
        <v>3</v>
      </c>
      <c r="H33" s="51"/>
      <c r="I33" s="51"/>
      <c r="J33" s="20"/>
      <c r="K33" s="50">
        <f t="shared" si="0"/>
      </c>
      <c r="L33" s="50"/>
      <c r="M33" s="6">
        <f t="shared" si="3"/>
      </c>
      <c r="N33" s="36"/>
      <c r="O33" s="8"/>
      <c r="P33" s="51"/>
      <c r="Q33" s="51"/>
      <c r="R33" s="52">
        <f t="shared" si="1"/>
      </c>
      <c r="S33" s="53"/>
      <c r="T33" s="54">
        <f t="shared" si="4"/>
      </c>
      <c r="U33" s="54"/>
      <c r="V33" s="38" t="e">
        <f t="shared" si="5"/>
        <v>#VALUE!</v>
      </c>
    </row>
    <row r="34" spans="2:22" ht="13.5">
      <c r="B34" s="20">
        <v>26</v>
      </c>
      <c r="C34" s="50">
        <f t="shared" si="2"/>
      </c>
      <c r="D34" s="50"/>
      <c r="E34" s="20"/>
      <c r="F34" s="8"/>
      <c r="G34" s="20" t="s">
        <v>2</v>
      </c>
      <c r="H34" s="51"/>
      <c r="I34" s="51"/>
      <c r="J34" s="20"/>
      <c r="K34" s="50">
        <f t="shared" si="0"/>
      </c>
      <c r="L34" s="50"/>
      <c r="M34" s="6">
        <f t="shared" si="3"/>
      </c>
      <c r="N34" s="36"/>
      <c r="O34" s="8"/>
      <c r="P34" s="51"/>
      <c r="Q34" s="51"/>
      <c r="R34" s="52">
        <f t="shared" si="1"/>
      </c>
      <c r="S34" s="53"/>
      <c r="T34" s="54">
        <f t="shared" si="4"/>
      </c>
      <c r="U34" s="54"/>
      <c r="V34" s="38" t="e">
        <f t="shared" si="5"/>
        <v>#VALUE!</v>
      </c>
    </row>
    <row r="35" spans="2:22" ht="13.5">
      <c r="B35" s="20">
        <v>27</v>
      </c>
      <c r="C35" s="50">
        <f t="shared" si="2"/>
      </c>
      <c r="D35" s="50"/>
      <c r="E35" s="20"/>
      <c r="F35" s="8"/>
      <c r="G35" s="20" t="s">
        <v>2</v>
      </c>
      <c r="H35" s="51"/>
      <c r="I35" s="51"/>
      <c r="J35" s="20"/>
      <c r="K35" s="50">
        <f t="shared" si="0"/>
      </c>
      <c r="L35" s="50"/>
      <c r="M35" s="6">
        <f t="shared" si="3"/>
      </c>
      <c r="N35" s="36"/>
      <c r="O35" s="8"/>
      <c r="P35" s="51"/>
      <c r="Q35" s="51"/>
      <c r="R35" s="52">
        <f t="shared" si="1"/>
      </c>
      <c r="S35" s="53"/>
      <c r="T35" s="54">
        <f t="shared" si="4"/>
      </c>
      <c r="U35" s="54"/>
      <c r="V35" s="38" t="e">
        <f t="shared" si="5"/>
        <v>#VALUE!</v>
      </c>
    </row>
    <row r="36" spans="2:22" ht="13.5">
      <c r="B36" s="20">
        <v>28</v>
      </c>
      <c r="C36" s="50">
        <f t="shared" si="2"/>
      </c>
      <c r="D36" s="50"/>
      <c r="E36" s="20"/>
      <c r="F36" s="8"/>
      <c r="G36" s="20" t="s">
        <v>2</v>
      </c>
      <c r="H36" s="51"/>
      <c r="I36" s="51"/>
      <c r="J36" s="20"/>
      <c r="K36" s="50">
        <f t="shared" si="0"/>
      </c>
      <c r="L36" s="50"/>
      <c r="M36" s="6">
        <f t="shared" si="3"/>
      </c>
      <c r="N36" s="36"/>
      <c r="O36" s="8"/>
      <c r="P36" s="51"/>
      <c r="Q36" s="51"/>
      <c r="R36" s="52">
        <f t="shared" si="1"/>
      </c>
      <c r="S36" s="53"/>
      <c r="T36" s="54">
        <f t="shared" si="4"/>
      </c>
      <c r="U36" s="54"/>
      <c r="V36" s="38" t="e">
        <f t="shared" si="5"/>
        <v>#VALUE!</v>
      </c>
    </row>
    <row r="37" spans="2:22" ht="13.5">
      <c r="B37" s="20">
        <v>29</v>
      </c>
      <c r="C37" s="50">
        <f t="shared" si="2"/>
      </c>
      <c r="D37" s="50"/>
      <c r="E37" s="20"/>
      <c r="F37" s="8"/>
      <c r="G37" s="20" t="s">
        <v>2</v>
      </c>
      <c r="H37" s="51"/>
      <c r="I37" s="51"/>
      <c r="J37" s="20"/>
      <c r="K37" s="50">
        <f t="shared" si="0"/>
      </c>
      <c r="L37" s="50"/>
      <c r="M37" s="6">
        <f t="shared" si="3"/>
      </c>
      <c r="N37" s="36"/>
      <c r="O37" s="8"/>
      <c r="P37" s="51"/>
      <c r="Q37" s="51"/>
      <c r="R37" s="52">
        <f t="shared" si="1"/>
      </c>
      <c r="S37" s="53"/>
      <c r="T37" s="54">
        <f t="shared" si="4"/>
      </c>
      <c r="U37" s="54"/>
      <c r="V37" s="38" t="e">
        <f t="shared" si="5"/>
        <v>#VALUE!</v>
      </c>
    </row>
    <row r="38" spans="2:22" ht="13.5">
      <c r="B38" s="20">
        <v>30</v>
      </c>
      <c r="C38" s="50">
        <f t="shared" si="2"/>
      </c>
      <c r="D38" s="50"/>
      <c r="E38" s="20"/>
      <c r="F38" s="8"/>
      <c r="G38" s="20" t="s">
        <v>3</v>
      </c>
      <c r="H38" s="51"/>
      <c r="I38" s="51"/>
      <c r="J38" s="20"/>
      <c r="K38" s="50">
        <f t="shared" si="0"/>
      </c>
      <c r="L38" s="50"/>
      <c r="M38" s="6">
        <f t="shared" si="3"/>
      </c>
      <c r="N38" s="36"/>
      <c r="O38" s="8"/>
      <c r="P38" s="51"/>
      <c r="Q38" s="51"/>
      <c r="R38" s="52">
        <f t="shared" si="1"/>
      </c>
      <c r="S38" s="53"/>
      <c r="T38" s="54">
        <f t="shared" si="4"/>
      </c>
      <c r="U38" s="54"/>
      <c r="V38" s="38" t="e">
        <f t="shared" si="5"/>
        <v>#VALUE!</v>
      </c>
    </row>
    <row r="39" spans="2:22" ht="13.5">
      <c r="B39" s="20">
        <v>31</v>
      </c>
      <c r="C39" s="50">
        <f t="shared" si="2"/>
      </c>
      <c r="D39" s="50"/>
      <c r="E39" s="20"/>
      <c r="F39" s="8"/>
      <c r="G39" s="20" t="s">
        <v>3</v>
      </c>
      <c r="H39" s="51"/>
      <c r="I39" s="51"/>
      <c r="J39" s="20"/>
      <c r="K39" s="50">
        <f t="shared" si="0"/>
      </c>
      <c r="L39" s="50"/>
      <c r="M39" s="6">
        <f t="shared" si="3"/>
      </c>
      <c r="N39" s="36"/>
      <c r="O39" s="8"/>
      <c r="P39" s="51"/>
      <c r="Q39" s="51"/>
      <c r="R39" s="52">
        <f t="shared" si="1"/>
      </c>
      <c r="S39" s="53"/>
      <c r="T39" s="54">
        <f t="shared" si="4"/>
      </c>
      <c r="U39" s="54"/>
      <c r="V39" s="38" t="e">
        <f t="shared" si="5"/>
        <v>#VALUE!</v>
      </c>
    </row>
    <row r="40" spans="2:22" ht="13.5">
      <c r="B40" s="20">
        <v>32</v>
      </c>
      <c r="C40" s="50">
        <f t="shared" si="2"/>
      </c>
      <c r="D40" s="50"/>
      <c r="E40" s="20"/>
      <c r="F40" s="8"/>
      <c r="G40" s="20" t="s">
        <v>3</v>
      </c>
      <c r="H40" s="51"/>
      <c r="I40" s="51"/>
      <c r="J40" s="20"/>
      <c r="K40" s="50">
        <f t="shared" si="0"/>
      </c>
      <c r="L40" s="50"/>
      <c r="M40" s="6">
        <f t="shared" si="3"/>
      </c>
      <c r="N40" s="36"/>
      <c r="O40" s="8"/>
      <c r="P40" s="51"/>
      <c r="Q40" s="51"/>
      <c r="R40" s="52">
        <f t="shared" si="1"/>
      </c>
      <c r="S40" s="53"/>
      <c r="T40" s="54">
        <f t="shared" si="4"/>
      </c>
      <c r="U40" s="54"/>
      <c r="V40" s="38" t="e">
        <f t="shared" si="5"/>
        <v>#VALUE!</v>
      </c>
    </row>
    <row r="41" spans="2:22" ht="13.5">
      <c r="B41" s="20">
        <v>33</v>
      </c>
      <c r="C41" s="50">
        <f t="shared" si="2"/>
      </c>
      <c r="D41" s="50"/>
      <c r="E41" s="20"/>
      <c r="F41" s="8"/>
      <c r="G41" s="20" t="s">
        <v>2</v>
      </c>
      <c r="H41" s="51"/>
      <c r="I41" s="51"/>
      <c r="J41" s="20"/>
      <c r="K41" s="50">
        <f t="shared" si="0"/>
      </c>
      <c r="L41" s="50"/>
      <c r="M41" s="6">
        <f t="shared" si="3"/>
      </c>
      <c r="N41" s="36"/>
      <c r="O41" s="8"/>
      <c r="P41" s="51"/>
      <c r="Q41" s="51"/>
      <c r="R41" s="52">
        <f aca="true" t="shared" si="6" ref="R41:R72">IF(O41="","",(IF(G41="売",H41-P41,P41-H41))*M41*100000*$S$3)</f>
      </c>
      <c r="S41" s="53"/>
      <c r="T41" s="54">
        <f t="shared" si="4"/>
      </c>
      <c r="U41" s="54"/>
      <c r="V41" s="38" t="e">
        <f t="shared" si="5"/>
        <v>#VALUE!</v>
      </c>
    </row>
    <row r="42" spans="2:22" ht="13.5">
      <c r="B42" s="20">
        <v>34</v>
      </c>
      <c r="C42" s="50">
        <f t="shared" si="2"/>
      </c>
      <c r="D42" s="50"/>
      <c r="E42" s="20"/>
      <c r="F42" s="8"/>
      <c r="G42" s="20" t="s">
        <v>3</v>
      </c>
      <c r="H42" s="51"/>
      <c r="I42" s="51"/>
      <c r="J42" s="20"/>
      <c r="K42" s="50">
        <f t="shared" si="0"/>
      </c>
      <c r="L42" s="50"/>
      <c r="M42" s="6">
        <f t="shared" si="3"/>
      </c>
      <c r="N42" s="36"/>
      <c r="O42" s="8"/>
      <c r="P42" s="51"/>
      <c r="Q42" s="51"/>
      <c r="R42" s="52">
        <f t="shared" si="6"/>
      </c>
      <c r="S42" s="53"/>
      <c r="T42" s="54">
        <f t="shared" si="4"/>
      </c>
      <c r="U42" s="54"/>
      <c r="V42" s="38" t="e">
        <f t="shared" si="5"/>
        <v>#VALUE!</v>
      </c>
    </row>
    <row r="43" spans="2:22" ht="13.5">
      <c r="B43" s="20">
        <v>35</v>
      </c>
      <c r="C43" s="50">
        <f t="shared" si="2"/>
      </c>
      <c r="D43" s="50"/>
      <c r="E43" s="20"/>
      <c r="F43" s="8"/>
      <c r="G43" s="20" t="s">
        <v>2</v>
      </c>
      <c r="H43" s="51"/>
      <c r="I43" s="51"/>
      <c r="J43" s="20"/>
      <c r="K43" s="50">
        <f t="shared" si="0"/>
      </c>
      <c r="L43" s="50"/>
      <c r="M43" s="6">
        <f t="shared" si="3"/>
      </c>
      <c r="N43" s="36"/>
      <c r="O43" s="8"/>
      <c r="P43" s="51"/>
      <c r="Q43" s="51"/>
      <c r="R43" s="52">
        <f t="shared" si="6"/>
      </c>
      <c r="S43" s="53"/>
      <c r="T43" s="54">
        <f t="shared" si="4"/>
      </c>
      <c r="U43" s="54"/>
      <c r="V43" s="38" t="e">
        <f t="shared" si="5"/>
        <v>#VALUE!</v>
      </c>
    </row>
    <row r="44" spans="2:22" ht="13.5">
      <c r="B44" s="20">
        <v>36</v>
      </c>
      <c r="C44" s="50">
        <f t="shared" si="2"/>
      </c>
      <c r="D44" s="50"/>
      <c r="E44" s="20"/>
      <c r="F44" s="8"/>
      <c r="G44" s="20" t="s">
        <v>3</v>
      </c>
      <c r="H44" s="51"/>
      <c r="I44" s="51"/>
      <c r="J44" s="20"/>
      <c r="K44" s="50">
        <f t="shared" si="0"/>
      </c>
      <c r="L44" s="50"/>
      <c r="M44" s="6">
        <f t="shared" si="3"/>
      </c>
      <c r="N44" s="36"/>
      <c r="O44" s="8"/>
      <c r="P44" s="51"/>
      <c r="Q44" s="51"/>
      <c r="R44" s="52">
        <f t="shared" si="6"/>
      </c>
      <c r="S44" s="53"/>
      <c r="T44" s="54">
        <f t="shared" si="4"/>
      </c>
      <c r="U44" s="54"/>
      <c r="V44" s="38" t="e">
        <f t="shared" si="5"/>
        <v>#VALUE!</v>
      </c>
    </row>
    <row r="45" spans="2:22" ht="13.5">
      <c r="B45" s="20">
        <v>37</v>
      </c>
      <c r="C45" s="50">
        <f t="shared" si="2"/>
      </c>
      <c r="D45" s="50"/>
      <c r="E45" s="20"/>
      <c r="F45" s="8"/>
      <c r="G45" s="20" t="s">
        <v>2</v>
      </c>
      <c r="H45" s="51"/>
      <c r="I45" s="51"/>
      <c r="J45" s="20"/>
      <c r="K45" s="50">
        <f t="shared" si="0"/>
      </c>
      <c r="L45" s="50"/>
      <c r="M45" s="6">
        <f t="shared" si="3"/>
      </c>
      <c r="N45" s="36"/>
      <c r="O45" s="8"/>
      <c r="P45" s="51"/>
      <c r="Q45" s="51"/>
      <c r="R45" s="52">
        <f t="shared" si="6"/>
      </c>
      <c r="S45" s="53"/>
      <c r="T45" s="54">
        <f t="shared" si="4"/>
      </c>
      <c r="U45" s="54"/>
      <c r="V45" s="38" t="e">
        <f t="shared" si="5"/>
        <v>#VALUE!</v>
      </c>
    </row>
    <row r="46" spans="2:22" ht="13.5">
      <c r="B46" s="20">
        <v>38</v>
      </c>
      <c r="C46" s="50">
        <f t="shared" si="2"/>
      </c>
      <c r="D46" s="50"/>
      <c r="E46" s="20"/>
      <c r="F46" s="8"/>
      <c r="G46" s="20" t="s">
        <v>3</v>
      </c>
      <c r="H46" s="51"/>
      <c r="I46" s="51"/>
      <c r="J46" s="20"/>
      <c r="K46" s="50">
        <f t="shared" si="0"/>
      </c>
      <c r="L46" s="50"/>
      <c r="M46" s="6">
        <f t="shared" si="3"/>
      </c>
      <c r="N46" s="36"/>
      <c r="O46" s="8"/>
      <c r="P46" s="51"/>
      <c r="Q46" s="51"/>
      <c r="R46" s="52">
        <f t="shared" si="6"/>
      </c>
      <c r="S46" s="53"/>
      <c r="T46" s="54">
        <f t="shared" si="4"/>
      </c>
      <c r="U46" s="54"/>
      <c r="V46" s="38" t="e">
        <f t="shared" si="5"/>
        <v>#VALUE!</v>
      </c>
    </row>
    <row r="47" spans="2:22" ht="13.5">
      <c r="B47" s="20">
        <v>39</v>
      </c>
      <c r="C47" s="50">
        <f t="shared" si="2"/>
      </c>
      <c r="D47" s="50"/>
      <c r="E47" s="20"/>
      <c r="F47" s="8"/>
      <c r="G47" s="20" t="s">
        <v>3</v>
      </c>
      <c r="H47" s="51"/>
      <c r="I47" s="51"/>
      <c r="J47" s="20"/>
      <c r="K47" s="50">
        <f t="shared" si="0"/>
      </c>
      <c r="L47" s="50"/>
      <c r="M47" s="6">
        <f t="shared" si="3"/>
      </c>
      <c r="N47" s="36"/>
      <c r="O47" s="8"/>
      <c r="P47" s="51"/>
      <c r="Q47" s="51"/>
      <c r="R47" s="52">
        <f t="shared" si="6"/>
      </c>
      <c r="S47" s="53"/>
      <c r="T47" s="54">
        <f t="shared" si="4"/>
      </c>
      <c r="U47" s="54"/>
      <c r="V47" s="38" t="e">
        <f t="shared" si="5"/>
        <v>#VALUE!</v>
      </c>
    </row>
    <row r="48" spans="2:22" ht="13.5">
      <c r="B48" s="20">
        <v>40</v>
      </c>
      <c r="C48" s="50">
        <f t="shared" si="2"/>
      </c>
      <c r="D48" s="50"/>
      <c r="E48" s="20"/>
      <c r="F48" s="8"/>
      <c r="G48" s="20" t="s">
        <v>35</v>
      </c>
      <c r="H48" s="51"/>
      <c r="I48" s="51"/>
      <c r="J48" s="20"/>
      <c r="K48" s="50">
        <f t="shared" si="0"/>
      </c>
      <c r="L48" s="50"/>
      <c r="M48" s="6">
        <f t="shared" si="3"/>
      </c>
      <c r="N48" s="36"/>
      <c r="O48" s="8"/>
      <c r="P48" s="51"/>
      <c r="Q48" s="51"/>
      <c r="R48" s="52">
        <f t="shared" si="6"/>
      </c>
      <c r="S48" s="53"/>
      <c r="T48" s="54">
        <f t="shared" si="4"/>
      </c>
      <c r="U48" s="54"/>
      <c r="V48" s="38" t="e">
        <f t="shared" si="5"/>
        <v>#VALUE!</v>
      </c>
    </row>
    <row r="49" spans="2:22" ht="13.5">
      <c r="B49" s="20">
        <v>41</v>
      </c>
      <c r="C49" s="50">
        <f t="shared" si="2"/>
      </c>
      <c r="D49" s="50"/>
      <c r="E49" s="20"/>
      <c r="F49" s="8"/>
      <c r="G49" s="20" t="s">
        <v>3</v>
      </c>
      <c r="H49" s="51"/>
      <c r="I49" s="51"/>
      <c r="J49" s="20"/>
      <c r="K49" s="50">
        <f t="shared" si="0"/>
      </c>
      <c r="L49" s="50"/>
      <c r="M49" s="6">
        <f t="shared" si="3"/>
      </c>
      <c r="N49" s="36"/>
      <c r="O49" s="8"/>
      <c r="P49" s="51"/>
      <c r="Q49" s="51"/>
      <c r="R49" s="52">
        <f t="shared" si="6"/>
      </c>
      <c r="S49" s="53"/>
      <c r="T49" s="54">
        <f t="shared" si="4"/>
      </c>
      <c r="U49" s="54"/>
      <c r="V49" s="38" t="e">
        <f t="shared" si="5"/>
        <v>#VALUE!</v>
      </c>
    </row>
    <row r="50" spans="2:22" ht="13.5">
      <c r="B50" s="20">
        <v>42</v>
      </c>
      <c r="C50" s="50">
        <f t="shared" si="2"/>
      </c>
      <c r="D50" s="50"/>
      <c r="E50" s="20"/>
      <c r="F50" s="8"/>
      <c r="G50" s="20" t="s">
        <v>3</v>
      </c>
      <c r="H50" s="51"/>
      <c r="I50" s="51"/>
      <c r="J50" s="20"/>
      <c r="K50" s="50">
        <f t="shared" si="0"/>
      </c>
      <c r="L50" s="50"/>
      <c r="M50" s="6">
        <f t="shared" si="3"/>
      </c>
      <c r="N50" s="36"/>
      <c r="O50" s="8"/>
      <c r="P50" s="51"/>
      <c r="Q50" s="51"/>
      <c r="R50" s="52">
        <f t="shared" si="6"/>
      </c>
      <c r="S50" s="53"/>
      <c r="T50" s="54">
        <f t="shared" si="4"/>
      </c>
      <c r="U50" s="54"/>
      <c r="V50" s="38" t="e">
        <f t="shared" si="5"/>
        <v>#VALUE!</v>
      </c>
    </row>
    <row r="51" spans="2:22" ht="13.5">
      <c r="B51" s="20">
        <v>43</v>
      </c>
      <c r="C51" s="50">
        <f t="shared" si="2"/>
      </c>
      <c r="D51" s="50"/>
      <c r="E51" s="20"/>
      <c r="F51" s="8"/>
      <c r="G51" s="20" t="s">
        <v>2</v>
      </c>
      <c r="H51" s="51"/>
      <c r="I51" s="51"/>
      <c r="J51" s="20"/>
      <c r="K51" s="50">
        <f t="shared" si="0"/>
      </c>
      <c r="L51" s="50"/>
      <c r="M51" s="6">
        <f t="shared" si="3"/>
      </c>
      <c r="N51" s="36"/>
      <c r="O51" s="8"/>
      <c r="P51" s="51"/>
      <c r="Q51" s="51"/>
      <c r="R51" s="52">
        <f t="shared" si="6"/>
      </c>
      <c r="S51" s="53"/>
      <c r="T51" s="54">
        <f t="shared" si="4"/>
      </c>
      <c r="U51" s="54"/>
      <c r="V51" s="38" t="e">
        <f t="shared" si="5"/>
        <v>#VALUE!</v>
      </c>
    </row>
    <row r="52" spans="2:22" ht="13.5">
      <c r="B52" s="20">
        <v>44</v>
      </c>
      <c r="C52" s="50">
        <f t="shared" si="2"/>
      </c>
      <c r="D52" s="50"/>
      <c r="E52" s="20"/>
      <c r="F52" s="8"/>
      <c r="G52" s="20" t="s">
        <v>2</v>
      </c>
      <c r="H52" s="51"/>
      <c r="I52" s="51"/>
      <c r="J52" s="20"/>
      <c r="K52" s="50">
        <f t="shared" si="0"/>
      </c>
      <c r="L52" s="50"/>
      <c r="M52" s="6">
        <f t="shared" si="3"/>
      </c>
      <c r="N52" s="36"/>
      <c r="O52" s="8"/>
      <c r="P52" s="51"/>
      <c r="Q52" s="51"/>
      <c r="R52" s="52">
        <f t="shared" si="6"/>
      </c>
      <c r="S52" s="53"/>
      <c r="T52" s="54">
        <f t="shared" si="4"/>
      </c>
      <c r="U52" s="54"/>
      <c r="V52" s="38" t="e">
        <f t="shared" si="5"/>
        <v>#VALUE!</v>
      </c>
    </row>
    <row r="53" spans="2:22" ht="13.5">
      <c r="B53" s="20">
        <v>45</v>
      </c>
      <c r="C53" s="50">
        <f t="shared" si="2"/>
      </c>
      <c r="D53" s="50"/>
      <c r="E53" s="20"/>
      <c r="F53" s="8"/>
      <c r="G53" s="20" t="s">
        <v>3</v>
      </c>
      <c r="H53" s="51"/>
      <c r="I53" s="51"/>
      <c r="J53" s="20"/>
      <c r="K53" s="50">
        <f t="shared" si="0"/>
      </c>
      <c r="L53" s="50"/>
      <c r="M53" s="6">
        <f t="shared" si="3"/>
      </c>
      <c r="N53" s="36"/>
      <c r="O53" s="8"/>
      <c r="P53" s="51"/>
      <c r="Q53" s="51"/>
      <c r="R53" s="52">
        <f t="shared" si="6"/>
      </c>
      <c r="S53" s="53"/>
      <c r="T53" s="54">
        <f t="shared" si="4"/>
      </c>
      <c r="U53" s="54"/>
      <c r="V53" s="38" t="e">
        <f t="shared" si="5"/>
        <v>#VALUE!</v>
      </c>
    </row>
    <row r="54" spans="2:22" ht="13.5">
      <c r="B54" s="20">
        <v>46</v>
      </c>
      <c r="C54" s="50">
        <f t="shared" si="2"/>
      </c>
      <c r="D54" s="50"/>
      <c r="E54" s="20"/>
      <c r="F54" s="8"/>
      <c r="G54" s="20" t="s">
        <v>3</v>
      </c>
      <c r="H54" s="51"/>
      <c r="I54" s="51"/>
      <c r="J54" s="20"/>
      <c r="K54" s="50">
        <f t="shared" si="0"/>
      </c>
      <c r="L54" s="50"/>
      <c r="M54" s="6">
        <f t="shared" si="3"/>
      </c>
      <c r="N54" s="36"/>
      <c r="O54" s="8"/>
      <c r="P54" s="51"/>
      <c r="Q54" s="51"/>
      <c r="R54" s="52">
        <f t="shared" si="6"/>
      </c>
      <c r="S54" s="53"/>
      <c r="T54" s="54">
        <f t="shared" si="4"/>
      </c>
      <c r="U54" s="54"/>
      <c r="V54" s="38" t="e">
        <f t="shared" si="5"/>
        <v>#VALUE!</v>
      </c>
    </row>
    <row r="55" spans="2:22" ht="13.5">
      <c r="B55" s="20">
        <v>47</v>
      </c>
      <c r="C55" s="50">
        <f t="shared" si="2"/>
      </c>
      <c r="D55" s="50"/>
      <c r="E55" s="20"/>
      <c r="F55" s="8"/>
      <c r="G55" s="20" t="s">
        <v>2</v>
      </c>
      <c r="H55" s="51"/>
      <c r="I55" s="51"/>
      <c r="J55" s="20"/>
      <c r="K55" s="50">
        <f t="shared" si="0"/>
      </c>
      <c r="L55" s="50"/>
      <c r="M55" s="6">
        <f t="shared" si="3"/>
      </c>
      <c r="N55" s="36"/>
      <c r="O55" s="8"/>
      <c r="P55" s="51"/>
      <c r="Q55" s="51"/>
      <c r="R55" s="52">
        <f t="shared" si="6"/>
      </c>
      <c r="S55" s="53"/>
      <c r="T55" s="54">
        <f t="shared" si="4"/>
      </c>
      <c r="U55" s="54"/>
      <c r="V55" s="38" t="e">
        <f t="shared" si="5"/>
        <v>#VALUE!</v>
      </c>
    </row>
    <row r="56" spans="2:22" ht="13.5">
      <c r="B56" s="20">
        <v>48</v>
      </c>
      <c r="C56" s="50">
        <f t="shared" si="2"/>
      </c>
      <c r="D56" s="50"/>
      <c r="E56" s="20"/>
      <c r="F56" s="8"/>
      <c r="G56" s="20" t="s">
        <v>2</v>
      </c>
      <c r="H56" s="51"/>
      <c r="I56" s="51"/>
      <c r="J56" s="20"/>
      <c r="K56" s="50">
        <f t="shared" si="0"/>
      </c>
      <c r="L56" s="50"/>
      <c r="M56" s="6">
        <f t="shared" si="3"/>
      </c>
      <c r="N56" s="36"/>
      <c r="O56" s="8"/>
      <c r="P56" s="51"/>
      <c r="Q56" s="51"/>
      <c r="R56" s="52">
        <f t="shared" si="6"/>
      </c>
      <c r="S56" s="53"/>
      <c r="T56" s="54">
        <f t="shared" si="4"/>
      </c>
      <c r="U56" s="54"/>
      <c r="V56" s="38" t="e">
        <f t="shared" si="5"/>
        <v>#VALUE!</v>
      </c>
    </row>
    <row r="57" spans="2:22" ht="13.5">
      <c r="B57" s="20">
        <v>49</v>
      </c>
      <c r="C57" s="50">
        <f t="shared" si="2"/>
      </c>
      <c r="D57" s="50"/>
      <c r="E57" s="20"/>
      <c r="F57" s="8"/>
      <c r="G57" s="20" t="s">
        <v>2</v>
      </c>
      <c r="H57" s="51"/>
      <c r="I57" s="51"/>
      <c r="J57" s="20"/>
      <c r="K57" s="50">
        <f t="shared" si="0"/>
      </c>
      <c r="L57" s="50"/>
      <c r="M57" s="6">
        <f t="shared" si="3"/>
      </c>
      <c r="N57" s="36"/>
      <c r="O57" s="8"/>
      <c r="P57" s="51"/>
      <c r="Q57" s="51"/>
      <c r="R57" s="52">
        <f t="shared" si="6"/>
      </c>
      <c r="S57" s="53"/>
      <c r="T57" s="54">
        <f t="shared" si="4"/>
      </c>
      <c r="U57" s="54"/>
      <c r="V57" s="38" t="e">
        <f t="shared" si="5"/>
        <v>#VALUE!</v>
      </c>
    </row>
    <row r="58" spans="2:22" ht="13.5">
      <c r="B58" s="20">
        <v>50</v>
      </c>
      <c r="C58" s="50">
        <f t="shared" si="2"/>
      </c>
      <c r="D58" s="50"/>
      <c r="E58" s="20"/>
      <c r="F58" s="8"/>
      <c r="G58" s="20" t="s">
        <v>2</v>
      </c>
      <c r="H58" s="51"/>
      <c r="I58" s="51"/>
      <c r="J58" s="20"/>
      <c r="K58" s="50">
        <f t="shared" si="0"/>
      </c>
      <c r="L58" s="50"/>
      <c r="M58" s="6">
        <f t="shared" si="3"/>
      </c>
      <c r="N58" s="36"/>
      <c r="O58" s="8"/>
      <c r="P58" s="51"/>
      <c r="Q58" s="51"/>
      <c r="R58" s="52">
        <f t="shared" si="6"/>
      </c>
      <c r="S58" s="53"/>
      <c r="T58" s="54">
        <f t="shared" si="4"/>
      </c>
      <c r="U58" s="54"/>
      <c r="V58" s="38" t="e">
        <f t="shared" si="5"/>
        <v>#VALUE!</v>
      </c>
    </row>
    <row r="59" spans="2:22" ht="13.5">
      <c r="B59" s="20">
        <v>51</v>
      </c>
      <c r="C59" s="50">
        <f t="shared" si="2"/>
      </c>
      <c r="D59" s="50"/>
      <c r="E59" s="20"/>
      <c r="F59" s="8"/>
      <c r="G59" s="20" t="s">
        <v>2</v>
      </c>
      <c r="H59" s="51"/>
      <c r="I59" s="51"/>
      <c r="J59" s="20"/>
      <c r="K59" s="50">
        <f t="shared" si="0"/>
      </c>
      <c r="L59" s="50"/>
      <c r="M59" s="6">
        <f t="shared" si="3"/>
      </c>
      <c r="N59" s="36"/>
      <c r="O59" s="8"/>
      <c r="P59" s="51"/>
      <c r="Q59" s="51"/>
      <c r="R59" s="52">
        <f t="shared" si="6"/>
      </c>
      <c r="S59" s="53"/>
      <c r="T59" s="54">
        <f t="shared" si="4"/>
      </c>
      <c r="U59" s="54"/>
      <c r="V59" s="38" t="e">
        <f t="shared" si="5"/>
        <v>#VALUE!</v>
      </c>
    </row>
    <row r="60" spans="2:22" ht="13.5">
      <c r="B60" s="20">
        <v>52</v>
      </c>
      <c r="C60" s="50">
        <f t="shared" si="2"/>
      </c>
      <c r="D60" s="50"/>
      <c r="E60" s="20"/>
      <c r="F60" s="8"/>
      <c r="G60" s="20" t="s">
        <v>2</v>
      </c>
      <c r="H60" s="51"/>
      <c r="I60" s="51"/>
      <c r="J60" s="20"/>
      <c r="K60" s="50">
        <f t="shared" si="0"/>
      </c>
      <c r="L60" s="50"/>
      <c r="M60" s="6">
        <f t="shared" si="3"/>
      </c>
      <c r="N60" s="36"/>
      <c r="O60" s="8"/>
      <c r="P60" s="51"/>
      <c r="Q60" s="51"/>
      <c r="R60" s="52">
        <f t="shared" si="6"/>
      </c>
      <c r="S60" s="53"/>
      <c r="T60" s="54">
        <f t="shared" si="4"/>
      </c>
      <c r="U60" s="54"/>
      <c r="V60" s="38" t="e">
        <f t="shared" si="5"/>
        <v>#VALUE!</v>
      </c>
    </row>
    <row r="61" spans="2:22" ht="13.5">
      <c r="B61" s="20">
        <v>53</v>
      </c>
      <c r="C61" s="50">
        <f t="shared" si="2"/>
      </c>
      <c r="D61" s="50"/>
      <c r="E61" s="20"/>
      <c r="F61" s="8"/>
      <c r="G61" s="20" t="s">
        <v>2</v>
      </c>
      <c r="H61" s="51"/>
      <c r="I61" s="51"/>
      <c r="J61" s="20"/>
      <c r="K61" s="50">
        <f t="shared" si="0"/>
      </c>
      <c r="L61" s="50"/>
      <c r="M61" s="6">
        <f t="shared" si="3"/>
      </c>
      <c r="N61" s="36"/>
      <c r="O61" s="8"/>
      <c r="P61" s="51"/>
      <c r="Q61" s="51"/>
      <c r="R61" s="52">
        <f t="shared" si="6"/>
      </c>
      <c r="S61" s="53"/>
      <c r="T61" s="54">
        <f t="shared" si="4"/>
      </c>
      <c r="U61" s="54"/>
      <c r="V61" s="38" t="e">
        <f t="shared" si="5"/>
        <v>#VALUE!</v>
      </c>
    </row>
    <row r="62" spans="2:22" ht="13.5">
      <c r="B62" s="20">
        <v>54</v>
      </c>
      <c r="C62" s="50">
        <f t="shared" si="2"/>
      </c>
      <c r="D62" s="50"/>
      <c r="E62" s="20"/>
      <c r="F62" s="8"/>
      <c r="G62" s="20" t="s">
        <v>2</v>
      </c>
      <c r="H62" s="51"/>
      <c r="I62" s="51"/>
      <c r="J62" s="20"/>
      <c r="K62" s="50">
        <f t="shared" si="0"/>
      </c>
      <c r="L62" s="50"/>
      <c r="M62" s="6">
        <f t="shared" si="3"/>
      </c>
      <c r="N62" s="36"/>
      <c r="O62" s="8"/>
      <c r="P62" s="51"/>
      <c r="Q62" s="51"/>
      <c r="R62" s="52">
        <f t="shared" si="6"/>
      </c>
      <c r="S62" s="53"/>
      <c r="T62" s="54">
        <f t="shared" si="4"/>
      </c>
      <c r="U62" s="54"/>
      <c r="V62" s="38" t="e">
        <f t="shared" si="5"/>
        <v>#VALUE!</v>
      </c>
    </row>
    <row r="63" spans="2:22" ht="13.5">
      <c r="B63" s="20">
        <v>55</v>
      </c>
      <c r="C63" s="50">
        <f t="shared" si="2"/>
      </c>
      <c r="D63" s="50"/>
      <c r="E63" s="20"/>
      <c r="F63" s="8"/>
      <c r="G63" s="20" t="s">
        <v>3</v>
      </c>
      <c r="H63" s="51"/>
      <c r="I63" s="51"/>
      <c r="J63" s="20"/>
      <c r="K63" s="50">
        <f t="shared" si="0"/>
      </c>
      <c r="L63" s="50"/>
      <c r="M63" s="6">
        <f t="shared" si="3"/>
      </c>
      <c r="N63" s="36"/>
      <c r="O63" s="8"/>
      <c r="P63" s="51"/>
      <c r="Q63" s="51"/>
      <c r="R63" s="52">
        <f t="shared" si="6"/>
      </c>
      <c r="S63" s="53"/>
      <c r="T63" s="54">
        <f t="shared" si="4"/>
      </c>
      <c r="U63" s="54"/>
      <c r="V63" s="38" t="e">
        <f t="shared" si="5"/>
        <v>#VALUE!</v>
      </c>
    </row>
    <row r="64" spans="2:22" ht="13.5">
      <c r="B64" s="20">
        <v>56</v>
      </c>
      <c r="C64" s="50">
        <f t="shared" si="2"/>
      </c>
      <c r="D64" s="50"/>
      <c r="E64" s="20"/>
      <c r="F64" s="8"/>
      <c r="G64" s="20" t="s">
        <v>2</v>
      </c>
      <c r="H64" s="51"/>
      <c r="I64" s="51"/>
      <c r="J64" s="20"/>
      <c r="K64" s="50">
        <f t="shared" si="0"/>
      </c>
      <c r="L64" s="50"/>
      <c r="M64" s="6">
        <f t="shared" si="3"/>
      </c>
      <c r="N64" s="36"/>
      <c r="O64" s="8"/>
      <c r="P64" s="51"/>
      <c r="Q64" s="51"/>
      <c r="R64" s="52">
        <f t="shared" si="6"/>
      </c>
      <c r="S64" s="53"/>
      <c r="T64" s="54">
        <f t="shared" si="4"/>
      </c>
      <c r="U64" s="54"/>
      <c r="V64" s="38" t="e">
        <f t="shared" si="5"/>
        <v>#VALUE!</v>
      </c>
    </row>
    <row r="65" spans="2:22" ht="13.5">
      <c r="B65" s="20">
        <v>57</v>
      </c>
      <c r="C65" s="50">
        <f t="shared" si="2"/>
      </c>
      <c r="D65" s="50"/>
      <c r="E65" s="20"/>
      <c r="F65" s="8"/>
      <c r="G65" s="20" t="s">
        <v>2</v>
      </c>
      <c r="H65" s="51"/>
      <c r="I65" s="51"/>
      <c r="J65" s="20"/>
      <c r="K65" s="50">
        <f t="shared" si="0"/>
      </c>
      <c r="L65" s="50"/>
      <c r="M65" s="6">
        <f t="shared" si="3"/>
      </c>
      <c r="N65" s="36"/>
      <c r="O65" s="8"/>
      <c r="P65" s="51"/>
      <c r="Q65" s="51"/>
      <c r="R65" s="52">
        <f t="shared" si="6"/>
      </c>
      <c r="S65" s="53"/>
      <c r="T65" s="54">
        <f t="shared" si="4"/>
      </c>
      <c r="U65" s="54"/>
      <c r="V65" s="38" t="e">
        <f t="shared" si="5"/>
        <v>#VALUE!</v>
      </c>
    </row>
    <row r="66" spans="2:22" ht="13.5">
      <c r="B66" s="20">
        <v>58</v>
      </c>
      <c r="C66" s="50">
        <f t="shared" si="2"/>
      </c>
      <c r="D66" s="50"/>
      <c r="E66" s="20"/>
      <c r="F66" s="8"/>
      <c r="G66" s="20" t="s">
        <v>2</v>
      </c>
      <c r="H66" s="51"/>
      <c r="I66" s="51"/>
      <c r="J66" s="20"/>
      <c r="K66" s="50">
        <f t="shared" si="0"/>
      </c>
      <c r="L66" s="50"/>
      <c r="M66" s="6">
        <f t="shared" si="3"/>
      </c>
      <c r="N66" s="36"/>
      <c r="O66" s="8"/>
      <c r="P66" s="51"/>
      <c r="Q66" s="51"/>
      <c r="R66" s="52">
        <f t="shared" si="6"/>
      </c>
      <c r="S66" s="53"/>
      <c r="T66" s="54">
        <f t="shared" si="4"/>
      </c>
      <c r="U66" s="54"/>
      <c r="V66" s="38" t="e">
        <f t="shared" si="5"/>
        <v>#VALUE!</v>
      </c>
    </row>
    <row r="67" spans="2:22" ht="13.5">
      <c r="B67" s="20">
        <v>59</v>
      </c>
      <c r="C67" s="50">
        <f t="shared" si="2"/>
      </c>
      <c r="D67" s="50"/>
      <c r="E67" s="20"/>
      <c r="F67" s="8"/>
      <c r="G67" s="20" t="s">
        <v>2</v>
      </c>
      <c r="H67" s="51"/>
      <c r="I67" s="51"/>
      <c r="J67" s="20"/>
      <c r="K67" s="50">
        <f t="shared" si="0"/>
      </c>
      <c r="L67" s="50"/>
      <c r="M67" s="6">
        <f t="shared" si="3"/>
      </c>
      <c r="N67" s="36"/>
      <c r="O67" s="8"/>
      <c r="P67" s="51"/>
      <c r="Q67" s="51"/>
      <c r="R67" s="52">
        <f t="shared" si="6"/>
      </c>
      <c r="S67" s="53"/>
      <c r="T67" s="54">
        <f t="shared" si="4"/>
      </c>
      <c r="U67" s="54"/>
      <c r="V67" s="38" t="e">
        <f t="shared" si="5"/>
        <v>#VALUE!</v>
      </c>
    </row>
    <row r="68" spans="2:22" ht="13.5">
      <c r="B68" s="20">
        <v>60</v>
      </c>
      <c r="C68" s="50">
        <f t="shared" si="2"/>
      </c>
      <c r="D68" s="50"/>
      <c r="E68" s="20"/>
      <c r="F68" s="8"/>
      <c r="G68" s="20" t="s">
        <v>3</v>
      </c>
      <c r="H68" s="51"/>
      <c r="I68" s="51"/>
      <c r="J68" s="20"/>
      <c r="K68" s="50">
        <f t="shared" si="0"/>
      </c>
      <c r="L68" s="50"/>
      <c r="M68" s="6">
        <f t="shared" si="3"/>
      </c>
      <c r="N68" s="36"/>
      <c r="O68" s="8"/>
      <c r="P68" s="51"/>
      <c r="Q68" s="51"/>
      <c r="R68" s="52">
        <f t="shared" si="6"/>
      </c>
      <c r="S68" s="53"/>
      <c r="T68" s="54">
        <f t="shared" si="4"/>
      </c>
      <c r="U68" s="54"/>
      <c r="V68" s="38" t="e">
        <f t="shared" si="5"/>
        <v>#VALUE!</v>
      </c>
    </row>
    <row r="69" spans="2:22" ht="13.5">
      <c r="B69" s="20">
        <v>61</v>
      </c>
      <c r="C69" s="50">
        <f t="shared" si="2"/>
      </c>
      <c r="D69" s="50"/>
      <c r="E69" s="20"/>
      <c r="F69" s="8"/>
      <c r="G69" s="20" t="s">
        <v>3</v>
      </c>
      <c r="H69" s="51"/>
      <c r="I69" s="51"/>
      <c r="J69" s="20"/>
      <c r="K69" s="50">
        <f t="shared" si="0"/>
      </c>
      <c r="L69" s="50"/>
      <c r="M69" s="6">
        <f t="shared" si="3"/>
      </c>
      <c r="N69" s="36"/>
      <c r="O69" s="8"/>
      <c r="P69" s="51"/>
      <c r="Q69" s="51"/>
      <c r="R69" s="52">
        <f t="shared" si="6"/>
      </c>
      <c r="S69" s="53"/>
      <c r="T69" s="54">
        <f t="shared" si="4"/>
      </c>
      <c r="U69" s="54"/>
      <c r="V69" s="38" t="e">
        <f t="shared" si="5"/>
        <v>#VALUE!</v>
      </c>
    </row>
    <row r="70" spans="2:22" ht="13.5">
      <c r="B70" s="20">
        <v>62</v>
      </c>
      <c r="C70" s="50">
        <f t="shared" si="2"/>
      </c>
      <c r="D70" s="50"/>
      <c r="E70" s="20"/>
      <c r="F70" s="8"/>
      <c r="G70" s="20" t="s">
        <v>2</v>
      </c>
      <c r="H70" s="51"/>
      <c r="I70" s="51"/>
      <c r="J70" s="20"/>
      <c r="K70" s="50">
        <f t="shared" si="0"/>
      </c>
      <c r="L70" s="50"/>
      <c r="M70" s="6">
        <f t="shared" si="3"/>
      </c>
      <c r="N70" s="36"/>
      <c r="O70" s="8"/>
      <c r="P70" s="51"/>
      <c r="Q70" s="51"/>
      <c r="R70" s="52">
        <f t="shared" si="6"/>
      </c>
      <c r="S70" s="53"/>
      <c r="T70" s="54">
        <f t="shared" si="4"/>
      </c>
      <c r="U70" s="54"/>
      <c r="V70" s="38" t="e">
        <f t="shared" si="5"/>
        <v>#VALUE!</v>
      </c>
    </row>
    <row r="71" spans="2:22" ht="13.5">
      <c r="B71" s="20">
        <v>63</v>
      </c>
      <c r="C71" s="50">
        <f t="shared" si="2"/>
      </c>
      <c r="D71" s="50"/>
      <c r="E71" s="20"/>
      <c r="F71" s="8"/>
      <c r="G71" s="20" t="s">
        <v>3</v>
      </c>
      <c r="H71" s="51"/>
      <c r="I71" s="51"/>
      <c r="J71" s="20"/>
      <c r="K71" s="50">
        <f t="shared" si="0"/>
      </c>
      <c r="L71" s="50"/>
      <c r="M71" s="6">
        <f t="shared" si="3"/>
      </c>
      <c r="N71" s="36"/>
      <c r="O71" s="8"/>
      <c r="P71" s="51"/>
      <c r="Q71" s="51"/>
      <c r="R71" s="52">
        <f t="shared" si="6"/>
      </c>
      <c r="S71" s="53"/>
      <c r="T71" s="54">
        <f t="shared" si="4"/>
      </c>
      <c r="U71" s="54"/>
      <c r="V71" s="38" t="e">
        <f t="shared" si="5"/>
        <v>#VALUE!</v>
      </c>
    </row>
    <row r="72" spans="2:22" ht="13.5">
      <c r="B72" s="20">
        <v>64</v>
      </c>
      <c r="C72" s="50">
        <f t="shared" si="2"/>
      </c>
      <c r="D72" s="50"/>
      <c r="E72" s="20"/>
      <c r="F72" s="8"/>
      <c r="G72" s="20" t="s">
        <v>2</v>
      </c>
      <c r="H72" s="51"/>
      <c r="I72" s="51"/>
      <c r="J72" s="20"/>
      <c r="K72" s="50">
        <f t="shared" si="0"/>
      </c>
      <c r="L72" s="50"/>
      <c r="M72" s="6">
        <f t="shared" si="3"/>
      </c>
      <c r="N72" s="36"/>
      <c r="O72" s="8"/>
      <c r="P72" s="51"/>
      <c r="Q72" s="51"/>
      <c r="R72" s="52">
        <f t="shared" si="6"/>
      </c>
      <c r="S72" s="53"/>
      <c r="T72" s="54">
        <f t="shared" si="4"/>
      </c>
      <c r="U72" s="54"/>
      <c r="V72" s="38" t="e">
        <f t="shared" si="5"/>
        <v>#VALUE!</v>
      </c>
    </row>
    <row r="73" spans="2:22" ht="13.5">
      <c r="B73" s="20">
        <v>65</v>
      </c>
      <c r="C73" s="50">
        <f t="shared" si="2"/>
      </c>
      <c r="D73" s="50"/>
      <c r="E73" s="20"/>
      <c r="F73" s="8"/>
      <c r="G73" s="20" t="s">
        <v>3</v>
      </c>
      <c r="H73" s="51"/>
      <c r="I73" s="51"/>
      <c r="J73" s="20"/>
      <c r="K73" s="50">
        <f aca="true" t="shared" si="7" ref="K73:K108">IF(F73="","",C73*0.03)</f>
      </c>
      <c r="L73" s="50"/>
      <c r="M73" s="6">
        <f t="shared" si="3"/>
      </c>
      <c r="N73" s="36"/>
      <c r="O73" s="8"/>
      <c r="P73" s="51"/>
      <c r="Q73" s="51"/>
      <c r="R73" s="52">
        <f aca="true" t="shared" si="8" ref="R73:R108">IF(O73="","",(IF(G73="売",H73-P73,P73-H73))*M73*100000*$S$3)</f>
      </c>
      <c r="S73" s="53"/>
      <c r="T73" s="54">
        <f t="shared" si="4"/>
      </c>
      <c r="U73" s="54"/>
      <c r="V73" s="38" t="e">
        <f t="shared" si="5"/>
        <v>#VALUE!</v>
      </c>
    </row>
    <row r="74" spans="2:22" ht="13.5">
      <c r="B74" s="20">
        <v>66</v>
      </c>
      <c r="C74" s="50">
        <f aca="true" t="shared" si="9" ref="C74:C108">IF(R73="","",C73+R73)</f>
      </c>
      <c r="D74" s="50"/>
      <c r="E74" s="20"/>
      <c r="F74" s="8"/>
      <c r="G74" s="20" t="s">
        <v>3</v>
      </c>
      <c r="H74" s="51"/>
      <c r="I74" s="51"/>
      <c r="J74" s="20"/>
      <c r="K74" s="50">
        <f t="shared" si="7"/>
      </c>
      <c r="L74" s="50"/>
      <c r="M74" s="6">
        <f aca="true" t="shared" si="10" ref="M74:M108">IF(J74="","",(K74/J74)/10/$S$3)</f>
      </c>
      <c r="N74" s="36"/>
      <c r="O74" s="8"/>
      <c r="P74" s="51"/>
      <c r="Q74" s="51"/>
      <c r="R74" s="52">
        <f t="shared" si="8"/>
      </c>
      <c r="S74" s="53"/>
      <c r="T74" s="54">
        <f aca="true" t="shared" si="11" ref="T74:T108">IF(O74="","",IF(R74&lt;0,J74*(-1),IF(G74="買",(P74-H74)*10000,(H74-P74)*10000)))</f>
      </c>
      <c r="U74" s="54"/>
      <c r="V74" s="38" t="e">
        <f aca="true" t="shared" si="12" ref="V74:V108">R74/K74</f>
        <v>#VALUE!</v>
      </c>
    </row>
    <row r="75" spans="2:22" ht="13.5">
      <c r="B75" s="20">
        <v>67</v>
      </c>
      <c r="C75" s="50">
        <f t="shared" si="9"/>
      </c>
      <c r="D75" s="50"/>
      <c r="E75" s="20"/>
      <c r="F75" s="8"/>
      <c r="G75" s="20" t="s">
        <v>2</v>
      </c>
      <c r="H75" s="51"/>
      <c r="I75" s="51"/>
      <c r="J75" s="20"/>
      <c r="K75" s="50">
        <f t="shared" si="7"/>
      </c>
      <c r="L75" s="50"/>
      <c r="M75" s="6">
        <f t="shared" si="10"/>
      </c>
      <c r="N75" s="36"/>
      <c r="O75" s="8"/>
      <c r="P75" s="51"/>
      <c r="Q75" s="51"/>
      <c r="R75" s="52">
        <f t="shared" si="8"/>
      </c>
      <c r="S75" s="53"/>
      <c r="T75" s="54">
        <f t="shared" si="11"/>
      </c>
      <c r="U75" s="54"/>
      <c r="V75" s="38" t="e">
        <f t="shared" si="12"/>
        <v>#VALUE!</v>
      </c>
    </row>
    <row r="76" spans="2:22" ht="13.5">
      <c r="B76" s="20">
        <v>68</v>
      </c>
      <c r="C76" s="50">
        <f t="shared" si="9"/>
      </c>
      <c r="D76" s="50"/>
      <c r="E76" s="20"/>
      <c r="F76" s="8"/>
      <c r="G76" s="20" t="s">
        <v>2</v>
      </c>
      <c r="H76" s="51"/>
      <c r="I76" s="51"/>
      <c r="J76" s="20"/>
      <c r="K76" s="50">
        <f t="shared" si="7"/>
      </c>
      <c r="L76" s="50"/>
      <c r="M76" s="6">
        <f t="shared" si="10"/>
      </c>
      <c r="N76" s="36"/>
      <c r="O76" s="8"/>
      <c r="P76" s="51"/>
      <c r="Q76" s="51"/>
      <c r="R76" s="52">
        <f t="shared" si="8"/>
      </c>
      <c r="S76" s="53"/>
      <c r="T76" s="54">
        <f t="shared" si="11"/>
      </c>
      <c r="U76" s="54"/>
      <c r="V76" s="38" t="e">
        <f t="shared" si="12"/>
        <v>#VALUE!</v>
      </c>
    </row>
    <row r="77" spans="2:22" ht="13.5">
      <c r="B77" s="20">
        <v>69</v>
      </c>
      <c r="C77" s="50">
        <f t="shared" si="9"/>
      </c>
      <c r="D77" s="50"/>
      <c r="E77" s="20"/>
      <c r="F77" s="8"/>
      <c r="G77" s="20" t="s">
        <v>2</v>
      </c>
      <c r="H77" s="51"/>
      <c r="I77" s="51"/>
      <c r="J77" s="20"/>
      <c r="K77" s="50">
        <f t="shared" si="7"/>
      </c>
      <c r="L77" s="50"/>
      <c r="M77" s="6">
        <f t="shared" si="10"/>
      </c>
      <c r="N77" s="36"/>
      <c r="O77" s="8"/>
      <c r="P77" s="51"/>
      <c r="Q77" s="51"/>
      <c r="R77" s="52">
        <f t="shared" si="8"/>
      </c>
      <c r="S77" s="53"/>
      <c r="T77" s="54">
        <f t="shared" si="11"/>
      </c>
      <c r="U77" s="54"/>
      <c r="V77" s="38" t="e">
        <f t="shared" si="12"/>
        <v>#VALUE!</v>
      </c>
    </row>
    <row r="78" spans="2:22" ht="13.5">
      <c r="B78" s="20">
        <v>70</v>
      </c>
      <c r="C78" s="50">
        <f t="shared" si="9"/>
      </c>
      <c r="D78" s="50"/>
      <c r="E78" s="20"/>
      <c r="F78" s="8"/>
      <c r="G78" s="20" t="s">
        <v>3</v>
      </c>
      <c r="H78" s="51"/>
      <c r="I78" s="51"/>
      <c r="J78" s="20"/>
      <c r="K78" s="50">
        <f t="shared" si="7"/>
      </c>
      <c r="L78" s="50"/>
      <c r="M78" s="6">
        <f t="shared" si="10"/>
      </c>
      <c r="N78" s="36"/>
      <c r="O78" s="8"/>
      <c r="P78" s="51"/>
      <c r="Q78" s="51"/>
      <c r="R78" s="52">
        <f t="shared" si="8"/>
      </c>
      <c r="S78" s="53"/>
      <c r="T78" s="54">
        <f t="shared" si="11"/>
      </c>
      <c r="U78" s="54"/>
      <c r="V78" s="38" t="e">
        <f t="shared" si="12"/>
        <v>#VALUE!</v>
      </c>
    </row>
    <row r="79" spans="2:22" ht="13.5">
      <c r="B79" s="20">
        <v>71</v>
      </c>
      <c r="C79" s="50">
        <f t="shared" si="9"/>
      </c>
      <c r="D79" s="50"/>
      <c r="E79" s="20"/>
      <c r="F79" s="8"/>
      <c r="G79" s="20" t="s">
        <v>2</v>
      </c>
      <c r="H79" s="51"/>
      <c r="I79" s="51"/>
      <c r="J79" s="20"/>
      <c r="K79" s="50">
        <f t="shared" si="7"/>
      </c>
      <c r="L79" s="50"/>
      <c r="M79" s="6">
        <f t="shared" si="10"/>
      </c>
      <c r="N79" s="36"/>
      <c r="O79" s="8"/>
      <c r="P79" s="51"/>
      <c r="Q79" s="51"/>
      <c r="R79" s="52">
        <f t="shared" si="8"/>
      </c>
      <c r="S79" s="53"/>
      <c r="T79" s="54">
        <f t="shared" si="11"/>
      </c>
      <c r="U79" s="54"/>
      <c r="V79" s="38" t="e">
        <f t="shared" si="12"/>
        <v>#VALUE!</v>
      </c>
    </row>
    <row r="80" spans="2:22" ht="13.5">
      <c r="B80" s="20">
        <v>72</v>
      </c>
      <c r="C80" s="50">
        <f t="shared" si="9"/>
      </c>
      <c r="D80" s="50"/>
      <c r="E80" s="20"/>
      <c r="F80" s="8"/>
      <c r="G80" s="20" t="s">
        <v>3</v>
      </c>
      <c r="H80" s="51"/>
      <c r="I80" s="51"/>
      <c r="J80" s="20"/>
      <c r="K80" s="50">
        <f t="shared" si="7"/>
      </c>
      <c r="L80" s="50"/>
      <c r="M80" s="6">
        <f t="shared" si="10"/>
      </c>
      <c r="N80" s="36"/>
      <c r="O80" s="8"/>
      <c r="P80" s="51"/>
      <c r="Q80" s="51"/>
      <c r="R80" s="52">
        <f t="shared" si="8"/>
      </c>
      <c r="S80" s="53"/>
      <c r="T80" s="54">
        <f t="shared" si="11"/>
      </c>
      <c r="U80" s="54"/>
      <c r="V80" s="38" t="e">
        <f t="shared" si="12"/>
        <v>#VALUE!</v>
      </c>
    </row>
    <row r="81" spans="2:22" ht="13.5">
      <c r="B81" s="20">
        <v>73</v>
      </c>
      <c r="C81" s="50">
        <f t="shared" si="9"/>
      </c>
      <c r="D81" s="50"/>
      <c r="E81" s="20"/>
      <c r="F81" s="8"/>
      <c r="G81" s="20" t="s">
        <v>2</v>
      </c>
      <c r="H81" s="51"/>
      <c r="I81" s="51"/>
      <c r="J81" s="20"/>
      <c r="K81" s="50">
        <f t="shared" si="7"/>
      </c>
      <c r="L81" s="50"/>
      <c r="M81" s="6">
        <f t="shared" si="10"/>
      </c>
      <c r="N81" s="36"/>
      <c r="O81" s="8"/>
      <c r="P81" s="51"/>
      <c r="Q81" s="51"/>
      <c r="R81" s="52">
        <f t="shared" si="8"/>
      </c>
      <c r="S81" s="53"/>
      <c r="T81" s="54">
        <f t="shared" si="11"/>
      </c>
      <c r="U81" s="54"/>
      <c r="V81" s="38" t="e">
        <f t="shared" si="12"/>
        <v>#VALUE!</v>
      </c>
    </row>
    <row r="82" spans="2:22" ht="13.5">
      <c r="B82" s="20">
        <v>74</v>
      </c>
      <c r="C82" s="50">
        <f t="shared" si="9"/>
      </c>
      <c r="D82" s="50"/>
      <c r="E82" s="20"/>
      <c r="F82" s="8"/>
      <c r="G82" s="20" t="s">
        <v>2</v>
      </c>
      <c r="H82" s="51"/>
      <c r="I82" s="51"/>
      <c r="J82" s="20"/>
      <c r="K82" s="50">
        <f t="shared" si="7"/>
      </c>
      <c r="L82" s="50"/>
      <c r="M82" s="6">
        <f t="shared" si="10"/>
      </c>
      <c r="N82" s="36"/>
      <c r="O82" s="8"/>
      <c r="P82" s="51"/>
      <c r="Q82" s="51"/>
      <c r="R82" s="52">
        <f t="shared" si="8"/>
      </c>
      <c r="S82" s="53"/>
      <c r="T82" s="54">
        <f t="shared" si="11"/>
      </c>
      <c r="U82" s="54"/>
      <c r="V82" s="38" t="e">
        <f t="shared" si="12"/>
        <v>#VALUE!</v>
      </c>
    </row>
    <row r="83" spans="2:22" ht="13.5">
      <c r="B83" s="20">
        <v>75</v>
      </c>
      <c r="C83" s="50">
        <f t="shared" si="9"/>
      </c>
      <c r="D83" s="50"/>
      <c r="E83" s="20"/>
      <c r="F83" s="8"/>
      <c r="G83" s="20" t="s">
        <v>2</v>
      </c>
      <c r="H83" s="51"/>
      <c r="I83" s="51"/>
      <c r="J83" s="20"/>
      <c r="K83" s="50">
        <f t="shared" si="7"/>
      </c>
      <c r="L83" s="50"/>
      <c r="M83" s="6">
        <f t="shared" si="10"/>
      </c>
      <c r="N83" s="36"/>
      <c r="O83" s="8"/>
      <c r="P83" s="51"/>
      <c r="Q83" s="51"/>
      <c r="R83" s="52">
        <f t="shared" si="8"/>
      </c>
      <c r="S83" s="53"/>
      <c r="T83" s="54">
        <f t="shared" si="11"/>
      </c>
      <c r="U83" s="54"/>
      <c r="V83" s="38" t="e">
        <f t="shared" si="12"/>
        <v>#VALUE!</v>
      </c>
    </row>
    <row r="84" spans="2:22" ht="13.5">
      <c r="B84" s="20">
        <v>76</v>
      </c>
      <c r="C84" s="50">
        <f t="shared" si="9"/>
      </c>
      <c r="D84" s="50"/>
      <c r="E84" s="20"/>
      <c r="F84" s="8"/>
      <c r="G84" s="20" t="s">
        <v>2</v>
      </c>
      <c r="H84" s="51"/>
      <c r="I84" s="51"/>
      <c r="J84" s="20"/>
      <c r="K84" s="50">
        <f t="shared" si="7"/>
      </c>
      <c r="L84" s="50"/>
      <c r="M84" s="6">
        <f t="shared" si="10"/>
      </c>
      <c r="N84" s="36"/>
      <c r="O84" s="8"/>
      <c r="P84" s="51"/>
      <c r="Q84" s="51"/>
      <c r="R84" s="52">
        <f t="shared" si="8"/>
      </c>
      <c r="S84" s="53"/>
      <c r="T84" s="54">
        <f t="shared" si="11"/>
      </c>
      <c r="U84" s="54"/>
      <c r="V84" s="38" t="e">
        <f t="shared" si="12"/>
        <v>#VALUE!</v>
      </c>
    </row>
    <row r="85" spans="2:22" ht="13.5">
      <c r="B85" s="20">
        <v>77</v>
      </c>
      <c r="C85" s="50">
        <f t="shared" si="9"/>
      </c>
      <c r="D85" s="50"/>
      <c r="E85" s="20"/>
      <c r="F85" s="8"/>
      <c r="G85" s="20" t="s">
        <v>3</v>
      </c>
      <c r="H85" s="51"/>
      <c r="I85" s="51"/>
      <c r="J85" s="20"/>
      <c r="K85" s="50">
        <f t="shared" si="7"/>
      </c>
      <c r="L85" s="50"/>
      <c r="M85" s="6">
        <f t="shared" si="10"/>
      </c>
      <c r="N85" s="36"/>
      <c r="O85" s="8"/>
      <c r="P85" s="51"/>
      <c r="Q85" s="51"/>
      <c r="R85" s="52">
        <f t="shared" si="8"/>
      </c>
      <c r="S85" s="53"/>
      <c r="T85" s="54">
        <f t="shared" si="11"/>
      </c>
      <c r="U85" s="54"/>
      <c r="V85" s="38" t="e">
        <f t="shared" si="12"/>
        <v>#VALUE!</v>
      </c>
    </row>
    <row r="86" spans="2:22" ht="13.5">
      <c r="B86" s="20">
        <v>78</v>
      </c>
      <c r="C86" s="50">
        <f t="shared" si="9"/>
      </c>
      <c r="D86" s="50"/>
      <c r="E86" s="20"/>
      <c r="F86" s="8"/>
      <c r="G86" s="20" t="s">
        <v>2</v>
      </c>
      <c r="H86" s="51"/>
      <c r="I86" s="51"/>
      <c r="J86" s="20"/>
      <c r="K86" s="50">
        <f t="shared" si="7"/>
      </c>
      <c r="L86" s="50"/>
      <c r="M86" s="6">
        <f t="shared" si="10"/>
      </c>
      <c r="N86" s="36"/>
      <c r="O86" s="8"/>
      <c r="P86" s="51"/>
      <c r="Q86" s="51"/>
      <c r="R86" s="52">
        <f t="shared" si="8"/>
      </c>
      <c r="S86" s="53"/>
      <c r="T86" s="54">
        <f t="shared" si="11"/>
      </c>
      <c r="U86" s="54"/>
      <c r="V86" s="38" t="e">
        <f t="shared" si="12"/>
        <v>#VALUE!</v>
      </c>
    </row>
    <row r="87" spans="2:22" ht="13.5">
      <c r="B87" s="20">
        <v>79</v>
      </c>
      <c r="C87" s="50">
        <f t="shared" si="9"/>
      </c>
      <c r="D87" s="50"/>
      <c r="E87" s="20"/>
      <c r="F87" s="8"/>
      <c r="G87" s="20" t="s">
        <v>3</v>
      </c>
      <c r="H87" s="51"/>
      <c r="I87" s="51"/>
      <c r="J87" s="20"/>
      <c r="K87" s="50">
        <f t="shared" si="7"/>
      </c>
      <c r="L87" s="50"/>
      <c r="M87" s="6">
        <f t="shared" si="10"/>
      </c>
      <c r="N87" s="36"/>
      <c r="O87" s="8"/>
      <c r="P87" s="51"/>
      <c r="Q87" s="51"/>
      <c r="R87" s="52">
        <f t="shared" si="8"/>
      </c>
      <c r="S87" s="53"/>
      <c r="T87" s="54">
        <f t="shared" si="11"/>
      </c>
      <c r="U87" s="54"/>
      <c r="V87" s="38" t="e">
        <f t="shared" si="12"/>
        <v>#VALUE!</v>
      </c>
    </row>
    <row r="88" spans="2:22" ht="13.5">
      <c r="B88" s="20">
        <v>80</v>
      </c>
      <c r="C88" s="50">
        <f t="shared" si="9"/>
      </c>
      <c r="D88" s="50"/>
      <c r="E88" s="20"/>
      <c r="F88" s="8"/>
      <c r="G88" s="20" t="s">
        <v>3</v>
      </c>
      <c r="H88" s="51"/>
      <c r="I88" s="51"/>
      <c r="J88" s="20"/>
      <c r="K88" s="50">
        <f t="shared" si="7"/>
      </c>
      <c r="L88" s="50"/>
      <c r="M88" s="6">
        <f t="shared" si="10"/>
      </c>
      <c r="N88" s="36"/>
      <c r="O88" s="8"/>
      <c r="P88" s="51"/>
      <c r="Q88" s="51"/>
      <c r="R88" s="52">
        <f t="shared" si="8"/>
      </c>
      <c r="S88" s="53"/>
      <c r="T88" s="54">
        <f t="shared" si="11"/>
      </c>
      <c r="U88" s="54"/>
      <c r="V88" s="38" t="e">
        <f t="shared" si="12"/>
        <v>#VALUE!</v>
      </c>
    </row>
    <row r="89" spans="2:22" ht="13.5">
      <c r="B89" s="20">
        <v>81</v>
      </c>
      <c r="C89" s="50">
        <f t="shared" si="9"/>
      </c>
      <c r="D89" s="50"/>
      <c r="E89" s="20"/>
      <c r="F89" s="8"/>
      <c r="G89" s="20" t="s">
        <v>3</v>
      </c>
      <c r="H89" s="51"/>
      <c r="I89" s="51"/>
      <c r="J89" s="20"/>
      <c r="K89" s="50">
        <f t="shared" si="7"/>
      </c>
      <c r="L89" s="50"/>
      <c r="M89" s="6">
        <f t="shared" si="10"/>
      </c>
      <c r="N89" s="36"/>
      <c r="O89" s="8"/>
      <c r="P89" s="51"/>
      <c r="Q89" s="51"/>
      <c r="R89" s="52">
        <f t="shared" si="8"/>
      </c>
      <c r="S89" s="53"/>
      <c r="T89" s="54">
        <f t="shared" si="11"/>
      </c>
      <c r="U89" s="54"/>
      <c r="V89" s="38" t="e">
        <f t="shared" si="12"/>
        <v>#VALUE!</v>
      </c>
    </row>
    <row r="90" spans="2:22" ht="13.5">
      <c r="B90" s="20">
        <v>82</v>
      </c>
      <c r="C90" s="50">
        <f t="shared" si="9"/>
      </c>
      <c r="D90" s="50"/>
      <c r="E90" s="20"/>
      <c r="F90" s="8"/>
      <c r="G90" s="20" t="s">
        <v>3</v>
      </c>
      <c r="H90" s="51"/>
      <c r="I90" s="51"/>
      <c r="J90" s="20"/>
      <c r="K90" s="50">
        <f t="shared" si="7"/>
      </c>
      <c r="L90" s="50"/>
      <c r="M90" s="6">
        <f t="shared" si="10"/>
      </c>
      <c r="N90" s="36"/>
      <c r="O90" s="8"/>
      <c r="P90" s="51"/>
      <c r="Q90" s="51"/>
      <c r="R90" s="52">
        <f t="shared" si="8"/>
      </c>
      <c r="S90" s="53"/>
      <c r="T90" s="54">
        <f t="shared" si="11"/>
      </c>
      <c r="U90" s="54"/>
      <c r="V90" s="38" t="e">
        <f t="shared" si="12"/>
        <v>#VALUE!</v>
      </c>
    </row>
    <row r="91" spans="2:22" ht="13.5">
      <c r="B91" s="20">
        <v>83</v>
      </c>
      <c r="C91" s="50">
        <f t="shared" si="9"/>
      </c>
      <c r="D91" s="50"/>
      <c r="E91" s="20"/>
      <c r="F91" s="8"/>
      <c r="G91" s="20" t="s">
        <v>3</v>
      </c>
      <c r="H91" s="51"/>
      <c r="I91" s="51"/>
      <c r="J91" s="20"/>
      <c r="K91" s="50">
        <f t="shared" si="7"/>
      </c>
      <c r="L91" s="50"/>
      <c r="M91" s="6">
        <f t="shared" si="10"/>
      </c>
      <c r="N91" s="36"/>
      <c r="O91" s="8"/>
      <c r="P91" s="51"/>
      <c r="Q91" s="51"/>
      <c r="R91" s="52">
        <f t="shared" si="8"/>
      </c>
      <c r="S91" s="53"/>
      <c r="T91" s="54">
        <f t="shared" si="11"/>
      </c>
      <c r="U91" s="54"/>
      <c r="V91" s="38" t="e">
        <f t="shared" si="12"/>
        <v>#VALUE!</v>
      </c>
    </row>
    <row r="92" spans="2:22" ht="13.5">
      <c r="B92" s="20">
        <v>84</v>
      </c>
      <c r="C92" s="50">
        <f t="shared" si="9"/>
      </c>
      <c r="D92" s="50"/>
      <c r="E92" s="20"/>
      <c r="F92" s="8"/>
      <c r="G92" s="20" t="s">
        <v>2</v>
      </c>
      <c r="H92" s="51"/>
      <c r="I92" s="51"/>
      <c r="J92" s="20"/>
      <c r="K92" s="50">
        <f t="shared" si="7"/>
      </c>
      <c r="L92" s="50"/>
      <c r="M92" s="6">
        <f t="shared" si="10"/>
      </c>
      <c r="N92" s="36"/>
      <c r="O92" s="8"/>
      <c r="P92" s="51"/>
      <c r="Q92" s="51"/>
      <c r="R92" s="52">
        <f t="shared" si="8"/>
      </c>
      <c r="S92" s="53"/>
      <c r="T92" s="54">
        <f t="shared" si="11"/>
      </c>
      <c r="U92" s="54"/>
      <c r="V92" s="38" t="e">
        <f t="shared" si="12"/>
        <v>#VALUE!</v>
      </c>
    </row>
    <row r="93" spans="2:22" ht="13.5">
      <c r="B93" s="20">
        <v>85</v>
      </c>
      <c r="C93" s="50">
        <f t="shared" si="9"/>
      </c>
      <c r="D93" s="50"/>
      <c r="E93" s="20"/>
      <c r="F93" s="8"/>
      <c r="G93" s="20" t="s">
        <v>3</v>
      </c>
      <c r="H93" s="51"/>
      <c r="I93" s="51"/>
      <c r="J93" s="20"/>
      <c r="K93" s="50">
        <f t="shared" si="7"/>
      </c>
      <c r="L93" s="50"/>
      <c r="M93" s="6">
        <f t="shared" si="10"/>
      </c>
      <c r="N93" s="36"/>
      <c r="O93" s="8"/>
      <c r="P93" s="51"/>
      <c r="Q93" s="51"/>
      <c r="R93" s="52">
        <f t="shared" si="8"/>
      </c>
      <c r="S93" s="53"/>
      <c r="T93" s="54">
        <f t="shared" si="11"/>
      </c>
      <c r="U93" s="54"/>
      <c r="V93" s="38" t="e">
        <f t="shared" si="12"/>
        <v>#VALUE!</v>
      </c>
    </row>
    <row r="94" spans="2:22" ht="13.5">
      <c r="B94" s="20">
        <v>86</v>
      </c>
      <c r="C94" s="50">
        <f t="shared" si="9"/>
      </c>
      <c r="D94" s="50"/>
      <c r="E94" s="20"/>
      <c r="F94" s="8"/>
      <c r="G94" s="20" t="s">
        <v>2</v>
      </c>
      <c r="H94" s="51"/>
      <c r="I94" s="51"/>
      <c r="J94" s="20"/>
      <c r="K94" s="50">
        <f t="shared" si="7"/>
      </c>
      <c r="L94" s="50"/>
      <c r="M94" s="6">
        <f t="shared" si="10"/>
      </c>
      <c r="N94" s="36"/>
      <c r="O94" s="8"/>
      <c r="P94" s="51"/>
      <c r="Q94" s="51"/>
      <c r="R94" s="52">
        <f t="shared" si="8"/>
      </c>
      <c r="S94" s="53"/>
      <c r="T94" s="54">
        <f t="shared" si="11"/>
      </c>
      <c r="U94" s="54"/>
      <c r="V94" s="38" t="e">
        <f t="shared" si="12"/>
        <v>#VALUE!</v>
      </c>
    </row>
    <row r="95" spans="2:22" ht="13.5">
      <c r="B95" s="20">
        <v>87</v>
      </c>
      <c r="C95" s="50">
        <f t="shared" si="9"/>
      </c>
      <c r="D95" s="50"/>
      <c r="E95" s="20"/>
      <c r="F95" s="8"/>
      <c r="G95" s="20" t="s">
        <v>3</v>
      </c>
      <c r="H95" s="51"/>
      <c r="I95" s="51"/>
      <c r="J95" s="20"/>
      <c r="K95" s="50">
        <f t="shared" si="7"/>
      </c>
      <c r="L95" s="50"/>
      <c r="M95" s="6">
        <f t="shared" si="10"/>
      </c>
      <c r="N95" s="36"/>
      <c r="O95" s="8"/>
      <c r="P95" s="51"/>
      <c r="Q95" s="51"/>
      <c r="R95" s="52">
        <f t="shared" si="8"/>
      </c>
      <c r="S95" s="53"/>
      <c r="T95" s="54">
        <f t="shared" si="11"/>
      </c>
      <c r="U95" s="54"/>
      <c r="V95" s="38" t="e">
        <f t="shared" si="12"/>
        <v>#VALUE!</v>
      </c>
    </row>
    <row r="96" spans="2:22" ht="13.5">
      <c r="B96" s="20">
        <v>88</v>
      </c>
      <c r="C96" s="50">
        <f t="shared" si="9"/>
      </c>
      <c r="D96" s="50"/>
      <c r="E96" s="20"/>
      <c r="F96" s="8"/>
      <c r="G96" s="20" t="s">
        <v>2</v>
      </c>
      <c r="H96" s="51"/>
      <c r="I96" s="51"/>
      <c r="J96" s="20"/>
      <c r="K96" s="50">
        <f t="shared" si="7"/>
      </c>
      <c r="L96" s="50"/>
      <c r="M96" s="6">
        <f t="shared" si="10"/>
      </c>
      <c r="N96" s="36"/>
      <c r="O96" s="8"/>
      <c r="P96" s="51"/>
      <c r="Q96" s="51"/>
      <c r="R96" s="52">
        <f t="shared" si="8"/>
      </c>
      <c r="S96" s="53"/>
      <c r="T96" s="54">
        <f t="shared" si="11"/>
      </c>
      <c r="U96" s="54"/>
      <c r="V96" s="38" t="e">
        <f t="shared" si="12"/>
        <v>#VALUE!</v>
      </c>
    </row>
    <row r="97" spans="2:22" ht="13.5">
      <c r="B97" s="20">
        <v>89</v>
      </c>
      <c r="C97" s="50">
        <f t="shared" si="9"/>
      </c>
      <c r="D97" s="50"/>
      <c r="E97" s="20"/>
      <c r="F97" s="8"/>
      <c r="G97" s="20" t="s">
        <v>3</v>
      </c>
      <c r="H97" s="51"/>
      <c r="I97" s="51"/>
      <c r="J97" s="20"/>
      <c r="K97" s="50">
        <f t="shared" si="7"/>
      </c>
      <c r="L97" s="50"/>
      <c r="M97" s="6">
        <f t="shared" si="10"/>
      </c>
      <c r="N97" s="36"/>
      <c r="O97" s="8"/>
      <c r="P97" s="51"/>
      <c r="Q97" s="51"/>
      <c r="R97" s="52">
        <f t="shared" si="8"/>
      </c>
      <c r="S97" s="53"/>
      <c r="T97" s="54">
        <f t="shared" si="11"/>
      </c>
      <c r="U97" s="54"/>
      <c r="V97" s="38" t="e">
        <f t="shared" si="12"/>
        <v>#VALUE!</v>
      </c>
    </row>
    <row r="98" spans="2:22" ht="13.5">
      <c r="B98" s="20">
        <v>90</v>
      </c>
      <c r="C98" s="50">
        <f t="shared" si="9"/>
      </c>
      <c r="D98" s="50"/>
      <c r="E98" s="20"/>
      <c r="F98" s="8"/>
      <c r="G98" s="20" t="s">
        <v>2</v>
      </c>
      <c r="H98" s="51"/>
      <c r="I98" s="51"/>
      <c r="J98" s="20"/>
      <c r="K98" s="50">
        <f t="shared" si="7"/>
      </c>
      <c r="L98" s="50"/>
      <c r="M98" s="6">
        <f t="shared" si="10"/>
      </c>
      <c r="N98" s="36"/>
      <c r="O98" s="8"/>
      <c r="P98" s="51"/>
      <c r="Q98" s="51"/>
      <c r="R98" s="52">
        <f t="shared" si="8"/>
      </c>
      <c r="S98" s="53"/>
      <c r="T98" s="54">
        <f t="shared" si="11"/>
      </c>
      <c r="U98" s="54"/>
      <c r="V98" s="38" t="e">
        <f t="shared" si="12"/>
        <v>#VALUE!</v>
      </c>
    </row>
    <row r="99" spans="2:22" ht="13.5">
      <c r="B99" s="20">
        <v>91</v>
      </c>
      <c r="C99" s="50">
        <f t="shared" si="9"/>
      </c>
      <c r="D99" s="50"/>
      <c r="E99" s="20"/>
      <c r="F99" s="8"/>
      <c r="G99" s="20" t="s">
        <v>3</v>
      </c>
      <c r="H99" s="51"/>
      <c r="I99" s="51"/>
      <c r="J99" s="20"/>
      <c r="K99" s="50">
        <f t="shared" si="7"/>
      </c>
      <c r="L99" s="50"/>
      <c r="M99" s="6">
        <f t="shared" si="10"/>
      </c>
      <c r="N99" s="36"/>
      <c r="O99" s="8"/>
      <c r="P99" s="51"/>
      <c r="Q99" s="51"/>
      <c r="R99" s="52">
        <f t="shared" si="8"/>
      </c>
      <c r="S99" s="53"/>
      <c r="T99" s="54">
        <f t="shared" si="11"/>
      </c>
      <c r="U99" s="54"/>
      <c r="V99" s="38" t="e">
        <f t="shared" si="12"/>
        <v>#VALUE!</v>
      </c>
    </row>
    <row r="100" spans="2:22" ht="13.5">
      <c r="B100" s="20">
        <v>92</v>
      </c>
      <c r="C100" s="50">
        <f t="shared" si="9"/>
      </c>
      <c r="D100" s="50"/>
      <c r="E100" s="20"/>
      <c r="F100" s="8"/>
      <c r="G100" s="20" t="s">
        <v>3</v>
      </c>
      <c r="H100" s="51"/>
      <c r="I100" s="51"/>
      <c r="J100" s="20"/>
      <c r="K100" s="50">
        <f t="shared" si="7"/>
      </c>
      <c r="L100" s="50"/>
      <c r="M100" s="6">
        <f t="shared" si="10"/>
      </c>
      <c r="N100" s="36"/>
      <c r="O100" s="8"/>
      <c r="P100" s="51"/>
      <c r="Q100" s="51"/>
      <c r="R100" s="52">
        <f t="shared" si="8"/>
      </c>
      <c r="S100" s="53"/>
      <c r="T100" s="54">
        <f t="shared" si="11"/>
      </c>
      <c r="U100" s="54"/>
      <c r="V100" s="38" t="e">
        <f t="shared" si="12"/>
        <v>#VALUE!</v>
      </c>
    </row>
    <row r="101" spans="2:22" ht="13.5">
      <c r="B101" s="20">
        <v>93</v>
      </c>
      <c r="C101" s="50">
        <f t="shared" si="9"/>
      </c>
      <c r="D101" s="50"/>
      <c r="E101" s="20"/>
      <c r="F101" s="8"/>
      <c r="G101" s="20" t="s">
        <v>2</v>
      </c>
      <c r="H101" s="51"/>
      <c r="I101" s="51"/>
      <c r="J101" s="20"/>
      <c r="K101" s="50">
        <f t="shared" si="7"/>
      </c>
      <c r="L101" s="50"/>
      <c r="M101" s="6">
        <f t="shared" si="10"/>
      </c>
      <c r="N101" s="36"/>
      <c r="O101" s="8"/>
      <c r="P101" s="51"/>
      <c r="Q101" s="51"/>
      <c r="R101" s="52">
        <f t="shared" si="8"/>
      </c>
      <c r="S101" s="53"/>
      <c r="T101" s="54">
        <f t="shared" si="11"/>
      </c>
      <c r="U101" s="54"/>
      <c r="V101" s="38" t="e">
        <f t="shared" si="12"/>
        <v>#VALUE!</v>
      </c>
    </row>
    <row r="102" spans="2:22" ht="13.5">
      <c r="B102" s="20">
        <v>94</v>
      </c>
      <c r="C102" s="50">
        <f t="shared" si="9"/>
      </c>
      <c r="D102" s="50"/>
      <c r="E102" s="20"/>
      <c r="F102" s="8"/>
      <c r="G102" s="20" t="s">
        <v>2</v>
      </c>
      <c r="H102" s="51"/>
      <c r="I102" s="51"/>
      <c r="J102" s="20"/>
      <c r="K102" s="50">
        <f t="shared" si="7"/>
      </c>
      <c r="L102" s="50"/>
      <c r="M102" s="6">
        <f t="shared" si="10"/>
      </c>
      <c r="N102" s="36"/>
      <c r="O102" s="8"/>
      <c r="P102" s="51"/>
      <c r="Q102" s="51"/>
      <c r="R102" s="52">
        <f t="shared" si="8"/>
      </c>
      <c r="S102" s="53"/>
      <c r="T102" s="54">
        <f t="shared" si="11"/>
      </c>
      <c r="U102" s="54"/>
      <c r="V102" s="38" t="e">
        <f t="shared" si="12"/>
        <v>#VALUE!</v>
      </c>
    </row>
    <row r="103" spans="2:22" ht="13.5">
      <c r="B103" s="20">
        <v>95</v>
      </c>
      <c r="C103" s="50">
        <f t="shared" si="9"/>
      </c>
      <c r="D103" s="50"/>
      <c r="E103" s="20"/>
      <c r="F103" s="8"/>
      <c r="G103" s="20" t="s">
        <v>2</v>
      </c>
      <c r="H103" s="51"/>
      <c r="I103" s="51"/>
      <c r="J103" s="20"/>
      <c r="K103" s="50">
        <f t="shared" si="7"/>
      </c>
      <c r="L103" s="50"/>
      <c r="M103" s="6">
        <f t="shared" si="10"/>
      </c>
      <c r="N103" s="36"/>
      <c r="O103" s="8"/>
      <c r="P103" s="51"/>
      <c r="Q103" s="51"/>
      <c r="R103" s="52">
        <f t="shared" si="8"/>
      </c>
      <c r="S103" s="53"/>
      <c r="T103" s="54">
        <f t="shared" si="11"/>
      </c>
      <c r="U103" s="54"/>
      <c r="V103" s="38" t="e">
        <f t="shared" si="12"/>
        <v>#VALUE!</v>
      </c>
    </row>
    <row r="104" spans="2:22" ht="13.5">
      <c r="B104" s="20">
        <v>96</v>
      </c>
      <c r="C104" s="50">
        <f t="shared" si="9"/>
      </c>
      <c r="D104" s="50"/>
      <c r="E104" s="20"/>
      <c r="F104" s="8"/>
      <c r="G104" s="20" t="s">
        <v>3</v>
      </c>
      <c r="H104" s="51"/>
      <c r="I104" s="51"/>
      <c r="J104" s="20"/>
      <c r="K104" s="50">
        <f t="shared" si="7"/>
      </c>
      <c r="L104" s="50"/>
      <c r="M104" s="6">
        <f t="shared" si="10"/>
      </c>
      <c r="N104" s="36"/>
      <c r="O104" s="8"/>
      <c r="P104" s="51"/>
      <c r="Q104" s="51"/>
      <c r="R104" s="52">
        <f t="shared" si="8"/>
      </c>
      <c r="S104" s="53"/>
      <c r="T104" s="54">
        <f t="shared" si="11"/>
      </c>
      <c r="U104" s="54"/>
      <c r="V104" s="38" t="e">
        <f t="shared" si="12"/>
        <v>#VALUE!</v>
      </c>
    </row>
    <row r="105" spans="2:22" ht="13.5">
      <c r="B105" s="20">
        <v>97</v>
      </c>
      <c r="C105" s="50">
        <f t="shared" si="9"/>
      </c>
      <c r="D105" s="50"/>
      <c r="E105" s="20"/>
      <c r="F105" s="8"/>
      <c r="G105" s="20" t="s">
        <v>2</v>
      </c>
      <c r="H105" s="51"/>
      <c r="I105" s="51"/>
      <c r="J105" s="20"/>
      <c r="K105" s="50">
        <f t="shared" si="7"/>
      </c>
      <c r="L105" s="50"/>
      <c r="M105" s="6">
        <f t="shared" si="10"/>
      </c>
      <c r="N105" s="36"/>
      <c r="O105" s="8"/>
      <c r="P105" s="51"/>
      <c r="Q105" s="51"/>
      <c r="R105" s="52">
        <f t="shared" si="8"/>
      </c>
      <c r="S105" s="53"/>
      <c r="T105" s="54">
        <f t="shared" si="11"/>
      </c>
      <c r="U105" s="54"/>
      <c r="V105" s="38" t="e">
        <f t="shared" si="12"/>
        <v>#VALUE!</v>
      </c>
    </row>
    <row r="106" spans="2:22" ht="13.5">
      <c r="B106" s="20">
        <v>98</v>
      </c>
      <c r="C106" s="50">
        <f t="shared" si="9"/>
      </c>
      <c r="D106" s="50"/>
      <c r="E106" s="20"/>
      <c r="F106" s="8"/>
      <c r="G106" s="20" t="s">
        <v>3</v>
      </c>
      <c r="H106" s="51"/>
      <c r="I106" s="51"/>
      <c r="J106" s="20"/>
      <c r="K106" s="50">
        <f t="shared" si="7"/>
      </c>
      <c r="L106" s="50"/>
      <c r="M106" s="6">
        <f t="shared" si="10"/>
      </c>
      <c r="N106" s="36"/>
      <c r="O106" s="8"/>
      <c r="P106" s="51"/>
      <c r="Q106" s="51"/>
      <c r="R106" s="52">
        <f t="shared" si="8"/>
      </c>
      <c r="S106" s="53"/>
      <c r="T106" s="54">
        <f t="shared" si="11"/>
      </c>
      <c r="U106" s="54"/>
      <c r="V106" s="38" t="e">
        <f t="shared" si="12"/>
        <v>#VALUE!</v>
      </c>
    </row>
    <row r="107" spans="2:22" ht="13.5">
      <c r="B107" s="20">
        <v>99</v>
      </c>
      <c r="C107" s="50">
        <f t="shared" si="9"/>
      </c>
      <c r="D107" s="50"/>
      <c r="E107" s="20"/>
      <c r="F107" s="8"/>
      <c r="G107" s="20" t="s">
        <v>3</v>
      </c>
      <c r="H107" s="51"/>
      <c r="I107" s="51"/>
      <c r="J107" s="20"/>
      <c r="K107" s="50">
        <f t="shared" si="7"/>
      </c>
      <c r="L107" s="50"/>
      <c r="M107" s="6">
        <f t="shared" si="10"/>
      </c>
      <c r="N107" s="36"/>
      <c r="O107" s="8"/>
      <c r="P107" s="51"/>
      <c r="Q107" s="51"/>
      <c r="R107" s="52">
        <f t="shared" si="8"/>
      </c>
      <c r="S107" s="53"/>
      <c r="T107" s="54">
        <f t="shared" si="11"/>
      </c>
      <c r="U107" s="54"/>
      <c r="V107" s="38" t="e">
        <f t="shared" si="12"/>
        <v>#VALUE!</v>
      </c>
    </row>
    <row r="108" spans="2:22" ht="13.5">
      <c r="B108" s="20">
        <v>100</v>
      </c>
      <c r="C108" s="50">
        <f t="shared" si="9"/>
      </c>
      <c r="D108" s="50"/>
      <c r="E108" s="20"/>
      <c r="F108" s="8"/>
      <c r="G108" s="20" t="s">
        <v>2</v>
      </c>
      <c r="H108" s="51"/>
      <c r="I108" s="51"/>
      <c r="J108" s="20"/>
      <c r="K108" s="50">
        <f t="shared" si="7"/>
      </c>
      <c r="L108" s="50"/>
      <c r="M108" s="6">
        <f t="shared" si="10"/>
      </c>
      <c r="N108" s="36"/>
      <c r="O108" s="8"/>
      <c r="P108" s="51"/>
      <c r="Q108" s="51"/>
      <c r="R108" s="52">
        <f t="shared" si="8"/>
      </c>
      <c r="S108" s="53"/>
      <c r="T108" s="54">
        <f t="shared" si="11"/>
      </c>
      <c r="U108" s="54"/>
      <c r="V108" s="38" t="e">
        <f t="shared" si="12"/>
        <v>#VALUE!</v>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58" operator="equal" stopIfTrue="1">
      <formula>"買"</formula>
    </cfRule>
    <cfRule type="cellIs" priority="2" dxfId="59" operator="equal" stopIfTrue="1">
      <formula>"売"</formula>
    </cfRule>
  </conditionalFormatting>
  <conditionalFormatting sqref="G9:G11 G14:G45 G47:G108">
    <cfRule type="cellIs" priority="7" dxfId="58" operator="equal" stopIfTrue="1">
      <formula>"買"</formula>
    </cfRule>
    <cfRule type="cellIs" priority="8" dxfId="59" operator="equal" stopIfTrue="1">
      <formula>"売"</formula>
    </cfRule>
  </conditionalFormatting>
  <conditionalFormatting sqref="G12">
    <cfRule type="cellIs" priority="5" dxfId="58" operator="equal" stopIfTrue="1">
      <formula>"買"</formula>
    </cfRule>
    <cfRule type="cellIs" priority="6" dxfId="59" operator="equal" stopIfTrue="1">
      <formula>"売"</formula>
    </cfRule>
  </conditionalFormatting>
  <conditionalFormatting sqref="G13">
    <cfRule type="cellIs" priority="3" dxfId="58" operator="equal" stopIfTrue="1">
      <formula>"買"</formula>
    </cfRule>
    <cfRule type="cellIs" priority="4" dxfId="5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eriko0</cp:lastModifiedBy>
  <cp:lastPrinted>2015-07-15T10:17:15Z</cp:lastPrinted>
  <dcterms:created xsi:type="dcterms:W3CDTF">2013-10-09T23:04:08Z</dcterms:created>
  <dcterms:modified xsi:type="dcterms:W3CDTF">2016-04-21T05:18:48Z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