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検証（USDJPY1D）"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<sst xmlns="http://schemas.openxmlformats.org/spreadsheetml/2006/main" count="301" uniqueCount="57">
  <si>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</si>
  <si>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</si>
  <si>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</si>
  <si>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</si>
  <si>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</si>
  <si>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</si>
  <si>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</si>
  <si>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</si>
  <si>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</si>
  <si>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</si>
  <si>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</si>
  <si>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</si>
  <si>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</si>
  <si>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</si>
  <si>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</si>
  <si>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</si>
  <si>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</si>
  <si>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</si>
  <si>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</si>
  <si>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</si>
  <si>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</si>
  <si>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</si>
  <si>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</si>
  <si>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</si>
  <si>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</si>
  <si>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</si>
  <si>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</si>
  <si>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</si>
  <si>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</si>
  <si>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</si>
  <si>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</si>
  <si>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</si>
  <si>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</si>
  <si>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</si>
  <si>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</si>
  <si>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</si>
  <si>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</si>
  <si>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</si>
  <si>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</si>
  <si>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</si>
  <si>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</si>
  <si>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</si>
  <si>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</si>
  <si>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</si>
  <si>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EUR/USD</t>
  </si>
  <si>
    <t>日足</t>
  </si>
  <si>
    <t>4Ｈ足</t>
  </si>
  <si>
    <t>１Ｈ足</t>
  </si>
  <si>
    <t>・トレーリングストップ（ダウ理論）,PB,EB</t>
  </si>
  <si>
    <t>10MA・20MAの両方の上側にキャンドルがあれば買い方向、下側なら売り方向。MAに触れてEB出現でエントリー待ち、EB高値or安値ブレイクでエントリー。</t>
  </si>
  <si>
    <t>リスク（3%）</t>
  </si>
  <si>
    <t>USDJPY</t>
  </si>
  <si>
    <t>USDJPY1D</t>
  </si>
  <si>
    <t>24☆</t>
  </si>
  <si>
    <t>今回は仕掛け2初めての検証だったので仕掛け2のみに集中してやりましたが、入りたくないタイミングも多々ありました。そういうタイミングでは負けることも多かったので少しはチャートをしっかり見れるようになってきているのかなと思いました。こうやって、カリキュラムをこなしていってる間に成長出来るのだなと、改めてCMAの凄さを感じています。</t>
  </si>
  <si>
    <t>この仕掛け2も仕掛け1と同様、レンジ相場ではあまり期待できないように感じます（２４☆画像など）。個人的にはMAよりもS/RやFIBを使う方が利益が出るのではないかと感じます。仕掛け2だけだとトレンドの伸びきった天井や底で出現してしまう率も低くないのかなと感じました。</t>
  </si>
  <si>
    <t>自分の生活スタイルでは4時間足が合っていると思うので、4時間足で複数通貨の検証をしていきたいです。あとダイバージェンスとFIBの練習も兼ねて次からフィルター入れていきたいのですが、まだシンプルな仕掛け2で検証していくべきでしょう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</si>
</sst>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s>
  <fonts count="43">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0" fillId="0" borderId="0">
      <alignment vertical="center"/>
      <protection/>
    </xf>
    <xf numFmtId="0" fontId="40" fillId="32" borderId="0" applyNumberFormat="0" applyBorder="0" applyAlignment="0" applyProtection="0"/>
  </cellStyleXfs>
  <cellXfs count="79">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6" fillId="31" borderId="10" xfId="0" applyFont="1" applyFill="1" applyBorder="1" applyAlignment="1">
      <alignment horizontal="center" vertical="center" shrinkToFit="1"/>
    </xf>
    <xf numFmtId="0" fontId="36" fillId="33" borderId="10" xfId="0" applyFont="1" applyFill="1" applyBorder="1" applyAlignment="1">
      <alignment horizontal="center" vertical="center" shrinkToFit="1"/>
    </xf>
    <xf numFmtId="181" fontId="41"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1" fillId="0" borderId="10" xfId="0" applyNumberFormat="1" applyFont="1" applyFill="1" applyBorder="1" applyAlignment="1">
      <alignment horizontal="center" vertical="center"/>
    </xf>
    <xf numFmtId="0" fontId="36" fillId="6" borderId="11" xfId="0" applyFont="1" applyFill="1" applyBorder="1" applyAlignment="1">
      <alignment vertical="center"/>
    </xf>
    <xf numFmtId="0" fontId="0" fillId="0" borderId="12" xfId="0" applyBorder="1" applyAlignment="1">
      <alignment horizontal="center" vertical="center"/>
    </xf>
    <xf numFmtId="0" fontId="36" fillId="0" borderId="12" xfId="0" applyFont="1" applyFill="1" applyBorder="1" applyAlignment="1">
      <alignment horizontal="center" vertical="center"/>
    </xf>
    <xf numFmtId="0" fontId="0" fillId="0" borderId="12" xfId="0" applyFill="1" applyBorder="1" applyAlignment="1">
      <alignment horizontal="center" vertical="center"/>
    </xf>
    <xf numFmtId="0" fontId="36" fillId="0" borderId="12" xfId="0" applyFont="1" applyFill="1" applyBorder="1" applyAlignment="1">
      <alignment vertical="center"/>
    </xf>
    <xf numFmtId="0" fontId="0" fillId="0" borderId="13" xfId="0" applyFill="1" applyBorder="1" applyAlignment="1">
      <alignment horizontal="center" vertical="center"/>
    </xf>
    <xf numFmtId="0" fontId="36"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6" fillId="6" borderId="15" xfId="0" applyFont="1" applyFill="1" applyBorder="1" applyAlignment="1">
      <alignment vertical="center"/>
    </xf>
    <xf numFmtId="0" fontId="36" fillId="28" borderId="10" xfId="0" applyFont="1" applyFill="1" applyBorder="1" applyAlignment="1">
      <alignment horizontal="center" vertical="center" shrinkToFit="1"/>
    </xf>
    <xf numFmtId="0" fontId="41" fillId="0" borderId="10" xfId="0" applyFont="1" applyFill="1" applyBorder="1" applyAlignment="1">
      <alignment horizontal="center" vertical="center"/>
    </xf>
    <xf numFmtId="0" fontId="36" fillId="6" borderId="10" xfId="0" applyFont="1" applyFill="1" applyBorder="1" applyAlignment="1">
      <alignment horizontal="center" vertical="center"/>
    </xf>
    <xf numFmtId="0" fontId="36"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2" fillId="18" borderId="10" xfId="0" applyFont="1" applyFill="1" applyBorder="1" applyAlignment="1">
      <alignment horizontal="center" vertical="center"/>
    </xf>
    <xf numFmtId="0" fontId="42" fillId="0" borderId="0" xfId="0" applyFont="1" applyAlignment="1">
      <alignment horizontal="center" vertical="center"/>
    </xf>
    <xf numFmtId="14" fontId="42" fillId="0" borderId="10" xfId="0" applyNumberFormat="1" applyFont="1" applyBorder="1" applyAlignment="1">
      <alignment horizontal="center" vertical="center"/>
    </xf>
    <xf numFmtId="0" fontId="42" fillId="0" borderId="10" xfId="0" applyFont="1" applyBorder="1" applyAlignment="1">
      <alignment horizontal="center" vertical="center"/>
    </xf>
    <xf numFmtId="0" fontId="6" fillId="0" borderId="0" xfId="0" applyFont="1" applyAlignment="1">
      <alignment horizontal="center" vertical="center"/>
    </xf>
    <xf numFmtId="0" fontId="41" fillId="0" borderId="10" xfId="0" applyFont="1" applyFill="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189" fontId="41"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xf>
    <xf numFmtId="186" fontId="41" fillId="0" borderId="10" xfId="0" applyNumberFormat="1" applyFont="1" applyFill="1" applyBorder="1" applyAlignment="1">
      <alignment horizontal="center" vertical="center"/>
    </xf>
    <xf numFmtId="190" fontId="41" fillId="0" borderId="10" xfId="0" applyNumberFormat="1" applyFont="1" applyFill="1" applyBorder="1" applyAlignment="1">
      <alignment horizontal="center" vertical="center"/>
    </xf>
    <xf numFmtId="0" fontId="36" fillId="34" borderId="10" xfId="0" applyFont="1" applyFill="1" applyBorder="1" applyAlignment="1">
      <alignment horizontal="center" vertical="center" shrinkToFit="1"/>
    </xf>
    <xf numFmtId="0" fontId="36" fillId="28" borderId="16" xfId="0" applyFont="1" applyFill="1" applyBorder="1" applyAlignment="1">
      <alignment horizontal="center" vertical="center" shrinkToFit="1"/>
    </xf>
    <xf numFmtId="0" fontId="36" fillId="28" borderId="11" xfId="0" applyFont="1" applyFill="1" applyBorder="1" applyAlignment="1">
      <alignment horizontal="center" vertical="center" shrinkToFit="1"/>
    </xf>
    <xf numFmtId="0" fontId="36" fillId="31" borderId="16" xfId="0" applyFont="1" applyFill="1" applyBorder="1" applyAlignment="1">
      <alignment horizontal="center" vertical="center" shrinkToFit="1"/>
    </xf>
    <xf numFmtId="0" fontId="36" fillId="31" borderId="11" xfId="0" applyFont="1" applyFill="1" applyBorder="1" applyAlignment="1">
      <alignment horizontal="center" vertical="center" shrinkToFit="1"/>
    </xf>
    <xf numFmtId="0" fontId="36" fillId="33" borderId="16" xfId="0" applyFont="1" applyFill="1" applyBorder="1" applyAlignment="1">
      <alignment horizontal="center" vertical="center" shrinkToFit="1"/>
    </xf>
    <xf numFmtId="0" fontId="36" fillId="33" borderId="11" xfId="0" applyFont="1" applyFill="1" applyBorder="1" applyAlignment="1">
      <alignment horizontal="center" vertical="center" shrinkToFit="1"/>
    </xf>
    <xf numFmtId="0" fontId="36" fillId="35" borderId="17" xfId="0" applyFont="1" applyFill="1" applyBorder="1" applyAlignment="1">
      <alignment horizontal="center" vertical="center" shrinkToFit="1"/>
    </xf>
    <xf numFmtId="0" fontId="36" fillId="35" borderId="10" xfId="0" applyFont="1" applyFill="1" applyBorder="1" applyAlignment="1">
      <alignment horizontal="center" vertical="center" shrinkToFit="1"/>
    </xf>
    <xf numFmtId="0" fontId="36" fillId="36" borderId="15" xfId="0" applyFont="1" applyFill="1" applyBorder="1" applyAlignment="1">
      <alignment horizontal="center" vertical="center" shrinkToFit="1"/>
    </xf>
    <xf numFmtId="0" fontId="36" fillId="36" borderId="18" xfId="0" applyFont="1" applyFill="1" applyBorder="1" applyAlignment="1">
      <alignment horizontal="center" vertical="center" shrinkToFit="1"/>
    </xf>
    <xf numFmtId="0" fontId="36" fillId="36" borderId="19" xfId="0" applyFont="1" applyFill="1" applyBorder="1" applyAlignment="1">
      <alignment horizontal="center" vertical="center" shrinkToFit="1"/>
    </xf>
    <xf numFmtId="0" fontId="36" fillId="36" borderId="20" xfId="0" applyFont="1" applyFill="1" applyBorder="1" applyAlignment="1">
      <alignment horizontal="center" vertical="center" shrinkToFit="1"/>
    </xf>
    <xf numFmtId="0" fontId="36" fillId="28" borderId="19" xfId="0" applyFont="1" applyFill="1" applyBorder="1" applyAlignment="1">
      <alignment horizontal="center" vertical="center" shrinkToFit="1"/>
    </xf>
    <xf numFmtId="0" fontId="36" fillId="28" borderId="12" xfId="0" applyFont="1" applyFill="1" applyBorder="1" applyAlignment="1">
      <alignment horizontal="center" vertical="center" shrinkToFit="1"/>
    </xf>
    <xf numFmtId="0" fontId="36" fillId="31" borderId="19" xfId="0" applyFont="1" applyFill="1" applyBorder="1" applyAlignment="1">
      <alignment horizontal="center" vertical="center" shrinkToFit="1"/>
    </xf>
    <xf numFmtId="0" fontId="36" fillId="31" borderId="12" xfId="0" applyFont="1" applyFill="1" applyBorder="1" applyAlignment="1">
      <alignment horizontal="center" vertical="center" shrinkToFit="1"/>
    </xf>
    <xf numFmtId="0" fontId="36" fillId="37" borderId="10" xfId="0" applyFont="1" applyFill="1" applyBorder="1" applyAlignment="1">
      <alignment horizontal="center" vertical="center" shrinkToFit="1"/>
    </xf>
    <xf numFmtId="0" fontId="36" fillId="33" borderId="19" xfId="0" applyFont="1" applyFill="1" applyBorder="1" applyAlignment="1">
      <alignment horizontal="center" vertical="center" shrinkToFit="1"/>
    </xf>
    <xf numFmtId="0" fontId="36" fillId="33" borderId="12" xfId="0" applyFont="1" applyFill="1" applyBorder="1" applyAlignment="1">
      <alignment horizontal="center" vertical="center" shrinkToFit="1"/>
    </xf>
    <xf numFmtId="0" fontId="36"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6" fillId="6" borderId="14" xfId="0" applyFont="1" applyFill="1" applyBorder="1" applyAlignment="1">
      <alignment horizontal="center" vertical="center"/>
    </xf>
    <xf numFmtId="0" fontId="36"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19</xdr:col>
      <xdr:colOff>161925</xdr:colOff>
      <xdr:row>44</xdr:row>
      <xdr:rowOff>76200</xdr:rowOff>
    </xdr:to>
    <xdr:pic>
      <xdr:nvPicPr>
        <xdr:cNvPr id="1" name="図 1"/>
        <xdr:cNvPicPr preferRelativeResize="1">
          <a:picLocks noChangeAspect="1"/>
        </xdr:cNvPicPr>
      </xdr:nvPicPr>
      <xdr:blipFill>
        <a:blip r:embed="rId1"/>
        <a:stretch>
          <a:fillRect/>
        </a:stretch>
      </xdr:blipFill>
      <xdr:spPr>
        <a:xfrm>
          <a:off x="0" y="714375"/>
          <a:ext cx="13011150" cy="7315200"/>
        </a:xfrm>
        <a:prstGeom prst="rect">
          <a:avLst/>
        </a:prstGeom>
        <a:noFill/>
        <a:ln w="9525" cmpd="sng">
          <a:noFill/>
        </a:ln>
      </xdr:spPr>
    </xdr:pic>
    <xdr:clientData/>
  </xdr:twoCellAnchor>
  <xdr:twoCellAnchor editAs="oneCell">
    <xdr:from>
      <xdr:col>0</xdr:col>
      <xdr:colOff>0</xdr:colOff>
      <xdr:row>47</xdr:row>
      <xdr:rowOff>0</xdr:rowOff>
    </xdr:from>
    <xdr:to>
      <xdr:col>19</xdr:col>
      <xdr:colOff>161925</xdr:colOff>
      <xdr:row>87</xdr:row>
      <xdr:rowOff>76200</xdr:rowOff>
    </xdr:to>
    <xdr:pic>
      <xdr:nvPicPr>
        <xdr:cNvPr id="2" name="図 3"/>
        <xdr:cNvPicPr preferRelativeResize="1">
          <a:picLocks noChangeAspect="1"/>
        </xdr:cNvPicPr>
      </xdr:nvPicPr>
      <xdr:blipFill>
        <a:blip r:embed="rId2"/>
        <a:stretch>
          <a:fillRect/>
        </a:stretch>
      </xdr:blipFill>
      <xdr:spPr>
        <a:xfrm>
          <a:off x="0" y="8486775"/>
          <a:ext cx="13011150" cy="7315200"/>
        </a:xfrm>
        <a:prstGeom prst="rect">
          <a:avLst/>
        </a:prstGeom>
        <a:noFill/>
        <a:ln w="9525" cmpd="sng">
          <a:noFill/>
        </a:ln>
      </xdr:spPr>
    </xdr:pic>
    <xdr:clientData/>
  </xdr:twoCellAnchor>
  <xdr:twoCellAnchor editAs="oneCell">
    <xdr:from>
      <xdr:col>0</xdr:col>
      <xdr:colOff>0</xdr:colOff>
      <xdr:row>90</xdr:row>
      <xdr:rowOff>0</xdr:rowOff>
    </xdr:from>
    <xdr:to>
      <xdr:col>19</xdr:col>
      <xdr:colOff>161925</xdr:colOff>
      <xdr:row>130</xdr:row>
      <xdr:rowOff>76200</xdr:rowOff>
    </xdr:to>
    <xdr:pic>
      <xdr:nvPicPr>
        <xdr:cNvPr id="3" name="図 4"/>
        <xdr:cNvPicPr preferRelativeResize="1">
          <a:picLocks noChangeAspect="1"/>
        </xdr:cNvPicPr>
      </xdr:nvPicPr>
      <xdr:blipFill>
        <a:blip r:embed="rId3"/>
        <a:stretch>
          <a:fillRect/>
        </a:stretch>
      </xdr:blipFill>
      <xdr:spPr>
        <a:xfrm>
          <a:off x="0" y="16259175"/>
          <a:ext cx="13011150" cy="7315200"/>
        </a:xfrm>
        <a:prstGeom prst="rect">
          <a:avLst/>
        </a:prstGeom>
        <a:noFill/>
        <a:ln w="9525" cmpd="sng">
          <a:noFill/>
        </a:ln>
      </xdr:spPr>
    </xdr:pic>
    <xdr:clientData/>
  </xdr:twoCellAnchor>
  <xdr:twoCellAnchor editAs="oneCell">
    <xdr:from>
      <xdr:col>0</xdr:col>
      <xdr:colOff>0</xdr:colOff>
      <xdr:row>133</xdr:row>
      <xdr:rowOff>0</xdr:rowOff>
    </xdr:from>
    <xdr:to>
      <xdr:col>19</xdr:col>
      <xdr:colOff>161925</xdr:colOff>
      <xdr:row>173</xdr:row>
      <xdr:rowOff>76200</xdr:rowOff>
    </xdr:to>
    <xdr:pic>
      <xdr:nvPicPr>
        <xdr:cNvPr id="4" name="図 2"/>
        <xdr:cNvPicPr preferRelativeResize="1">
          <a:picLocks noChangeAspect="1"/>
        </xdr:cNvPicPr>
      </xdr:nvPicPr>
      <xdr:blipFill>
        <a:blip r:embed="rId4"/>
        <a:stretch>
          <a:fillRect/>
        </a:stretch>
      </xdr:blipFill>
      <xdr:spPr>
        <a:xfrm>
          <a:off x="0" y="24031575"/>
          <a:ext cx="13011150" cy="7315200"/>
        </a:xfrm>
        <a:prstGeom prst="rect">
          <a:avLst/>
        </a:prstGeom>
        <a:noFill/>
        <a:ln w="9525" cmpd="sng">
          <a:noFill/>
        </a:ln>
      </xdr:spPr>
    </xdr:pic>
    <xdr:clientData/>
  </xdr:twoCellAnchor>
  <xdr:twoCellAnchor editAs="oneCell">
    <xdr:from>
      <xdr:col>0</xdr:col>
      <xdr:colOff>0</xdr:colOff>
      <xdr:row>176</xdr:row>
      <xdr:rowOff>0</xdr:rowOff>
    </xdr:from>
    <xdr:to>
      <xdr:col>19</xdr:col>
      <xdr:colOff>161925</xdr:colOff>
      <xdr:row>216</xdr:row>
      <xdr:rowOff>76200</xdr:rowOff>
    </xdr:to>
    <xdr:pic>
      <xdr:nvPicPr>
        <xdr:cNvPr id="5" name="図 4"/>
        <xdr:cNvPicPr preferRelativeResize="1">
          <a:picLocks noChangeAspect="1"/>
        </xdr:cNvPicPr>
      </xdr:nvPicPr>
      <xdr:blipFill>
        <a:blip r:embed="rId5"/>
        <a:stretch>
          <a:fillRect/>
        </a:stretch>
      </xdr:blipFill>
      <xdr:spPr>
        <a:xfrm>
          <a:off x="0" y="31803975"/>
          <a:ext cx="13011150" cy="7315200"/>
        </a:xfrm>
        <a:prstGeom prst="rect">
          <a:avLst/>
        </a:prstGeom>
        <a:noFill/>
        <a:ln w="9525" cmpd="sng">
          <a:noFill/>
        </a:ln>
      </xdr:spPr>
    </xdr:pic>
    <xdr:clientData/>
  </xdr:twoCellAnchor>
  <xdr:twoCellAnchor editAs="oneCell">
    <xdr:from>
      <xdr:col>0</xdr:col>
      <xdr:colOff>0</xdr:colOff>
      <xdr:row>219</xdr:row>
      <xdr:rowOff>0</xdr:rowOff>
    </xdr:from>
    <xdr:to>
      <xdr:col>19</xdr:col>
      <xdr:colOff>161925</xdr:colOff>
      <xdr:row>259</xdr:row>
      <xdr:rowOff>76200</xdr:rowOff>
    </xdr:to>
    <xdr:pic>
      <xdr:nvPicPr>
        <xdr:cNvPr id="6" name="図 6"/>
        <xdr:cNvPicPr preferRelativeResize="1">
          <a:picLocks noChangeAspect="1"/>
        </xdr:cNvPicPr>
      </xdr:nvPicPr>
      <xdr:blipFill>
        <a:blip r:embed="rId6"/>
        <a:stretch>
          <a:fillRect/>
        </a:stretch>
      </xdr:blipFill>
      <xdr:spPr>
        <a:xfrm>
          <a:off x="0" y="39576375"/>
          <a:ext cx="13011150" cy="7315200"/>
        </a:xfrm>
        <a:prstGeom prst="rect">
          <a:avLst/>
        </a:prstGeom>
        <a:noFill/>
        <a:ln w="9525" cmpd="sng">
          <a:noFill/>
        </a:ln>
      </xdr:spPr>
    </xdr:pic>
    <xdr:clientData/>
  </xdr:twoCellAnchor>
  <xdr:twoCellAnchor editAs="oneCell">
    <xdr:from>
      <xdr:col>0</xdr:col>
      <xdr:colOff>0</xdr:colOff>
      <xdr:row>262</xdr:row>
      <xdr:rowOff>0</xdr:rowOff>
    </xdr:from>
    <xdr:to>
      <xdr:col>19</xdr:col>
      <xdr:colOff>161925</xdr:colOff>
      <xdr:row>302</xdr:row>
      <xdr:rowOff>76200</xdr:rowOff>
    </xdr:to>
    <xdr:pic>
      <xdr:nvPicPr>
        <xdr:cNvPr id="7" name="図 2"/>
        <xdr:cNvPicPr preferRelativeResize="1">
          <a:picLocks noChangeAspect="1"/>
        </xdr:cNvPicPr>
      </xdr:nvPicPr>
      <xdr:blipFill>
        <a:blip r:embed="rId7"/>
        <a:stretch>
          <a:fillRect/>
        </a:stretch>
      </xdr:blipFill>
      <xdr:spPr>
        <a:xfrm>
          <a:off x="0" y="47348775"/>
          <a:ext cx="13011150" cy="7315200"/>
        </a:xfrm>
        <a:prstGeom prst="rect">
          <a:avLst/>
        </a:prstGeom>
        <a:noFill/>
        <a:ln w="9525" cmpd="sng">
          <a:noFill/>
        </a:ln>
      </xdr:spPr>
    </xdr:pic>
    <xdr:clientData/>
  </xdr:twoCellAnchor>
  <xdr:twoCellAnchor editAs="oneCell">
    <xdr:from>
      <xdr:col>0</xdr:col>
      <xdr:colOff>0</xdr:colOff>
      <xdr:row>305</xdr:row>
      <xdr:rowOff>0</xdr:rowOff>
    </xdr:from>
    <xdr:to>
      <xdr:col>19</xdr:col>
      <xdr:colOff>161925</xdr:colOff>
      <xdr:row>345</xdr:row>
      <xdr:rowOff>76200</xdr:rowOff>
    </xdr:to>
    <xdr:pic>
      <xdr:nvPicPr>
        <xdr:cNvPr id="8" name="図 2"/>
        <xdr:cNvPicPr preferRelativeResize="1">
          <a:picLocks noChangeAspect="1"/>
        </xdr:cNvPicPr>
      </xdr:nvPicPr>
      <xdr:blipFill>
        <a:blip r:embed="rId8"/>
        <a:stretch>
          <a:fillRect/>
        </a:stretch>
      </xdr:blipFill>
      <xdr:spPr>
        <a:xfrm>
          <a:off x="0" y="55121175"/>
          <a:ext cx="13011150" cy="7305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U109"/>
  <sheetViews>
    <sheetView tabSelected="1" zoomScale="115" zoomScaleNormal="115" zoomScalePageLayoutView="0" workbookViewId="0" topLeftCell="A1">
      <pane ySplit="8" topLeftCell="A9" activePane="bottomLeft" state="frozen"/>
      <selection pane="topLeft" activeCell="A1" sqref="A1"/>
      <selection pane="bottomLeft" activeCell="N90" sqref="N90"/>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5</v>
      </c>
      <c r="C2" s="67"/>
      <c r="D2" s="70" t="s">
        <v>51</v>
      </c>
      <c r="E2" s="70"/>
      <c r="F2" s="67" t="s">
        <v>6</v>
      </c>
      <c r="G2" s="67"/>
      <c r="H2" s="70" t="s">
        <v>36</v>
      </c>
      <c r="I2" s="70"/>
      <c r="J2" s="67" t="s">
        <v>7</v>
      </c>
      <c r="K2" s="67"/>
      <c r="L2" s="64">
        <f>C9</f>
        <v>100000</v>
      </c>
      <c r="M2" s="70"/>
      <c r="N2" s="67" t="s">
        <v>8</v>
      </c>
      <c r="O2" s="67"/>
      <c r="P2" s="64" t="e">
        <f>C108+R108</f>
        <v>#VALUE!</v>
      </c>
      <c r="Q2" s="70"/>
      <c r="R2" s="1"/>
      <c r="S2" s="1"/>
      <c r="T2" s="1"/>
    </row>
    <row r="3" spans="2:19" ht="57" customHeight="1">
      <c r="B3" s="67" t="s">
        <v>9</v>
      </c>
      <c r="C3" s="67"/>
      <c r="D3" s="72" t="s">
        <v>49</v>
      </c>
      <c r="E3" s="72"/>
      <c r="F3" s="72"/>
      <c r="G3" s="72"/>
      <c r="H3" s="72"/>
      <c r="I3" s="72"/>
      <c r="J3" s="67" t="s">
        <v>10</v>
      </c>
      <c r="K3" s="67"/>
      <c r="L3" s="72" t="s">
        <v>48</v>
      </c>
      <c r="M3" s="73"/>
      <c r="N3" s="73"/>
      <c r="O3" s="73"/>
      <c r="P3" s="73"/>
      <c r="Q3" s="73"/>
      <c r="R3" s="1"/>
      <c r="S3" s="1"/>
    </row>
    <row r="4" spans="2:20" ht="13.5">
      <c r="B4" s="67" t="s">
        <v>11</v>
      </c>
      <c r="C4" s="67"/>
      <c r="D4" s="65">
        <f>SUM($R$9:$S$993)</f>
        <v>82083.65115062037</v>
      </c>
      <c r="E4" s="65"/>
      <c r="F4" s="67" t="s">
        <v>12</v>
      </c>
      <c r="G4" s="67"/>
      <c r="H4" s="71">
        <f>SUM($T$9:$U$108)</f>
        <v>1187.1000000000006</v>
      </c>
      <c r="I4" s="70"/>
      <c r="J4" s="63" t="s">
        <v>13</v>
      </c>
      <c r="K4" s="63"/>
      <c r="L4" s="64">
        <f>MAX($C$9:$D$990)-C9</f>
        <v>90831.28833666188</v>
      </c>
      <c r="M4" s="64"/>
      <c r="N4" s="63" t="s">
        <v>14</v>
      </c>
      <c r="O4" s="63"/>
      <c r="P4" s="65">
        <f>MIN($C$9:$D$990)-C9</f>
        <v>0</v>
      </c>
      <c r="Q4" s="65"/>
      <c r="R4" s="1"/>
      <c r="S4" s="1"/>
      <c r="T4" s="1"/>
    </row>
    <row r="5" spans="2:20" ht="13.5">
      <c r="B5" s="37" t="s">
        <v>15</v>
      </c>
      <c r="C5" s="2">
        <f>COUNTIF($R$9:$R$990,"&gt;0")</f>
        <v>45</v>
      </c>
      <c r="D5" s="38" t="s">
        <v>16</v>
      </c>
      <c r="E5" s="16">
        <f>COUNTIF($R$9:$R$990,"&lt;0")</f>
        <v>36</v>
      </c>
      <c r="F5" s="38" t="s">
        <v>17</v>
      </c>
      <c r="G5" s="2">
        <f>COUNTIF($R$9:$R$990,"=0")</f>
        <v>0</v>
      </c>
      <c r="H5" s="38" t="s">
        <v>18</v>
      </c>
      <c r="I5" s="3">
        <f>C5/SUM(C5,E5,G5)</f>
        <v>0.5555555555555556</v>
      </c>
      <c r="J5" s="66" t="s">
        <v>19</v>
      </c>
      <c r="K5" s="67"/>
      <c r="L5" s="68"/>
      <c r="M5" s="69"/>
      <c r="N5" s="18" t="s">
        <v>20</v>
      </c>
      <c r="O5" s="9"/>
      <c r="P5" s="68"/>
      <c r="Q5" s="6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45"/>
      <c r="J7" s="58" t="s">
        <v>50</v>
      </c>
      <c r="K7" s="59"/>
      <c r="L7" s="47"/>
      <c r="M7" s="60" t="s">
        <v>25</v>
      </c>
      <c r="N7" s="61" t="s">
        <v>26</v>
      </c>
      <c r="O7" s="62"/>
      <c r="P7" s="62"/>
      <c r="Q7" s="49"/>
      <c r="R7" s="43" t="s">
        <v>27</v>
      </c>
      <c r="S7" s="43"/>
      <c r="T7" s="43"/>
      <c r="U7" s="43"/>
    </row>
    <row r="8" spans="2:21" ht="13.5">
      <c r="B8" s="51"/>
      <c r="C8" s="54"/>
      <c r="D8" s="55"/>
      <c r="E8" s="19" t="s">
        <v>28</v>
      </c>
      <c r="F8" s="19" t="s">
        <v>29</v>
      </c>
      <c r="G8" s="19" t="s">
        <v>30</v>
      </c>
      <c r="H8" s="44" t="s">
        <v>31</v>
      </c>
      <c r="I8" s="45"/>
      <c r="J8" s="4" t="s">
        <v>32</v>
      </c>
      <c r="K8" s="46" t="s">
        <v>33</v>
      </c>
      <c r="L8" s="47"/>
      <c r="M8" s="60"/>
      <c r="N8" s="5" t="s">
        <v>28</v>
      </c>
      <c r="O8" s="5" t="s">
        <v>29</v>
      </c>
      <c r="P8" s="48" t="s">
        <v>31</v>
      </c>
      <c r="Q8" s="49"/>
      <c r="R8" s="43" t="s">
        <v>34</v>
      </c>
      <c r="S8" s="43"/>
      <c r="T8" s="43" t="s">
        <v>32</v>
      </c>
      <c r="U8" s="43"/>
    </row>
    <row r="9" spans="2:21" ht="13.5">
      <c r="B9" s="36">
        <v>1</v>
      </c>
      <c r="C9" s="39">
        <v>100000</v>
      </c>
      <c r="D9" s="39"/>
      <c r="E9" s="36">
        <v>2008</v>
      </c>
      <c r="F9" s="8">
        <v>42699</v>
      </c>
      <c r="G9" s="36" t="s">
        <v>3</v>
      </c>
      <c r="H9" s="40">
        <v>94.939</v>
      </c>
      <c r="I9" s="40"/>
      <c r="J9" s="36">
        <v>215</v>
      </c>
      <c r="K9" s="39">
        <f>IF(F9="","",C9*0.03)</f>
        <v>3000</v>
      </c>
      <c r="L9" s="39"/>
      <c r="M9" s="6">
        <f>IF(J9="","",(K9/J9)/1000)</f>
        <v>0.013953488372093023</v>
      </c>
      <c r="N9" s="36">
        <v>2008</v>
      </c>
      <c r="O9" s="8">
        <v>42734</v>
      </c>
      <c r="P9" s="40">
        <v>90.951</v>
      </c>
      <c r="Q9" s="40"/>
      <c r="R9" s="41">
        <f>IF(O9="","",(IF(G9="売",H9-P9,P9-H9))*M9*100000)</f>
        <v>5564.6511627906975</v>
      </c>
      <c r="S9" s="41"/>
      <c r="T9" s="42">
        <f>IF(O9="","",IF(R9&lt;0,J9*(-1),IF(G9="買",(P9-H9)*100,(H9-P9)*100)))</f>
        <v>398.79999999999995</v>
      </c>
      <c r="U9" s="42"/>
    </row>
    <row r="10" spans="2:21" ht="13.5">
      <c r="B10" s="36">
        <v>2</v>
      </c>
      <c r="C10" s="39">
        <f aca="true" t="shared" si="0" ref="C10:C73">IF(R9="","",C9+R9)</f>
        <v>105564.6511627907</v>
      </c>
      <c r="D10" s="39"/>
      <c r="E10" s="36">
        <v>2009</v>
      </c>
      <c r="F10" s="8">
        <v>42405</v>
      </c>
      <c r="G10" s="36" t="s">
        <v>4</v>
      </c>
      <c r="H10" s="40">
        <v>92.241</v>
      </c>
      <c r="I10" s="40"/>
      <c r="J10" s="36">
        <v>306</v>
      </c>
      <c r="K10" s="39">
        <f>IF(F10="","",C10*0.03)</f>
        <v>3166.939534883721</v>
      </c>
      <c r="L10" s="39"/>
      <c r="M10" s="6">
        <f aca="true" t="shared" si="1" ref="M10:M73">IF(J10="","",(K10/J10)/1000)</f>
        <v>0.010349475604195166</v>
      </c>
      <c r="N10" s="36">
        <v>2009</v>
      </c>
      <c r="O10" s="8">
        <v>42435</v>
      </c>
      <c r="P10" s="40">
        <v>96.879</v>
      </c>
      <c r="Q10" s="40"/>
      <c r="R10" s="41">
        <f aca="true" t="shared" si="2" ref="R10:R73">IF(O10="","",(IF(G10="売",H10-P10,P10-H10))*M10*100000)</f>
        <v>4800.086785225724</v>
      </c>
      <c r="S10" s="41"/>
      <c r="T10" s="42">
        <f aca="true" t="shared" si="3" ref="T10:T73">IF(O10="","",IF(R10&lt;0,J10*(-1),IF(G10="買",(P10-H10)*100,(H10-P10)*100)))</f>
        <v>463.8000000000005</v>
      </c>
      <c r="U10" s="42"/>
    </row>
    <row r="11" spans="2:21" ht="13.5">
      <c r="B11" s="36">
        <v>3</v>
      </c>
      <c r="C11" s="39">
        <f t="shared" si="0"/>
        <v>110364.73794801642</v>
      </c>
      <c r="D11" s="39"/>
      <c r="E11" s="36">
        <v>2009</v>
      </c>
      <c r="F11" s="8">
        <v>42447</v>
      </c>
      <c r="G11" s="36" t="s">
        <v>3</v>
      </c>
      <c r="H11" s="40">
        <v>95.629</v>
      </c>
      <c r="I11" s="40"/>
      <c r="J11" s="36">
        <v>319</v>
      </c>
      <c r="K11" s="39">
        <f aca="true" t="shared" si="4" ref="K11:K74">IF(F11="","",C11*0.03)</f>
        <v>3310.9421384404927</v>
      </c>
      <c r="L11" s="39"/>
      <c r="M11" s="6">
        <f t="shared" si="1"/>
        <v>0.010379128960628505</v>
      </c>
      <c r="N11" s="36">
        <v>2009</v>
      </c>
      <c r="O11" s="8">
        <v>42455</v>
      </c>
      <c r="P11" s="40">
        <v>98.811</v>
      </c>
      <c r="Q11" s="40"/>
      <c r="R11" s="41">
        <f t="shared" si="2"/>
        <v>-3302.638835271993</v>
      </c>
      <c r="S11" s="41"/>
      <c r="T11" s="42">
        <f t="shared" si="3"/>
        <v>-319</v>
      </c>
      <c r="U11" s="42"/>
    </row>
    <row r="12" spans="2:21" ht="13.5">
      <c r="B12" s="36">
        <v>4</v>
      </c>
      <c r="C12" s="39">
        <f t="shared" si="0"/>
        <v>107062.09911274443</v>
      </c>
      <c r="D12" s="39"/>
      <c r="E12" s="36">
        <v>2009</v>
      </c>
      <c r="F12" s="8">
        <v>42460</v>
      </c>
      <c r="G12" s="36" t="s">
        <v>4</v>
      </c>
      <c r="H12" s="40">
        <v>99.36</v>
      </c>
      <c r="I12" s="40"/>
      <c r="J12" s="36">
        <v>209</v>
      </c>
      <c r="K12" s="39">
        <f t="shared" si="4"/>
        <v>3211.8629733823327</v>
      </c>
      <c r="L12" s="39"/>
      <c r="M12" s="6">
        <f t="shared" si="1"/>
        <v>0.015367765422881974</v>
      </c>
      <c r="N12" s="36">
        <v>2009</v>
      </c>
      <c r="O12" s="8">
        <v>42468</v>
      </c>
      <c r="P12" s="40">
        <v>99.842</v>
      </c>
      <c r="Q12" s="40"/>
      <c r="R12" s="41">
        <f t="shared" si="2"/>
        <v>740.7262933829102</v>
      </c>
      <c r="S12" s="41"/>
      <c r="T12" s="42">
        <f t="shared" si="3"/>
        <v>48.19999999999993</v>
      </c>
      <c r="U12" s="42"/>
    </row>
    <row r="13" spans="2:21" ht="13.5">
      <c r="B13" s="36">
        <v>5</v>
      </c>
      <c r="C13" s="39">
        <f t="shared" si="0"/>
        <v>107802.82540612733</v>
      </c>
      <c r="D13" s="39"/>
      <c r="E13" s="36">
        <v>2009</v>
      </c>
      <c r="F13" s="8">
        <v>42477</v>
      </c>
      <c r="G13" s="36" t="s">
        <v>3</v>
      </c>
      <c r="H13" s="40">
        <v>98.696</v>
      </c>
      <c r="I13" s="40"/>
      <c r="J13" s="36">
        <v>105</v>
      </c>
      <c r="K13" s="39">
        <f t="shared" si="4"/>
        <v>3234.0847621838197</v>
      </c>
      <c r="L13" s="39"/>
      <c r="M13" s="6">
        <f t="shared" si="1"/>
        <v>0.03080080725889352</v>
      </c>
      <c r="N13" s="36">
        <v>2009</v>
      </c>
      <c r="O13" s="8">
        <v>42489</v>
      </c>
      <c r="P13" s="40">
        <v>97.097</v>
      </c>
      <c r="Q13" s="40"/>
      <c r="R13" s="41">
        <f t="shared" si="2"/>
        <v>4925.049080697086</v>
      </c>
      <c r="S13" s="41"/>
      <c r="T13" s="42">
        <f t="shared" si="3"/>
        <v>159.90000000000038</v>
      </c>
      <c r="U13" s="42"/>
    </row>
    <row r="14" spans="2:21" ht="13.5">
      <c r="B14" s="36">
        <v>6</v>
      </c>
      <c r="C14" s="39">
        <f t="shared" si="0"/>
        <v>112727.87448682442</v>
      </c>
      <c r="D14" s="39"/>
      <c r="E14" s="36">
        <v>2009</v>
      </c>
      <c r="F14" s="8">
        <v>42501</v>
      </c>
      <c r="G14" s="36" t="s">
        <v>3</v>
      </c>
      <c r="H14" s="40">
        <v>97.248</v>
      </c>
      <c r="I14" s="40"/>
      <c r="J14" s="36">
        <v>156</v>
      </c>
      <c r="K14" s="39">
        <f t="shared" si="4"/>
        <v>3381.8362346047325</v>
      </c>
      <c r="L14" s="39"/>
      <c r="M14" s="6">
        <f t="shared" si="1"/>
        <v>0.021678437401312388</v>
      </c>
      <c r="N14" s="36">
        <v>2009</v>
      </c>
      <c r="O14" s="8">
        <v>42508</v>
      </c>
      <c r="P14" s="40">
        <v>96.092</v>
      </c>
      <c r="Q14" s="40"/>
      <c r="R14" s="41">
        <f t="shared" si="2"/>
        <v>2506.0273635917247</v>
      </c>
      <c r="S14" s="41"/>
      <c r="T14" s="42">
        <f t="shared" si="3"/>
        <v>115.60000000000059</v>
      </c>
      <c r="U14" s="42"/>
    </row>
    <row r="15" spans="2:21" ht="13.5">
      <c r="B15" s="36">
        <v>7</v>
      </c>
      <c r="C15" s="39">
        <f t="shared" si="0"/>
        <v>115233.90185041615</v>
      </c>
      <c r="D15" s="39"/>
      <c r="E15" s="36">
        <v>2009</v>
      </c>
      <c r="F15" s="8">
        <v>42519</v>
      </c>
      <c r="G15" s="36" t="s">
        <v>3</v>
      </c>
      <c r="H15" s="40">
        <v>95.004</v>
      </c>
      <c r="I15" s="40"/>
      <c r="J15" s="36">
        <v>189</v>
      </c>
      <c r="K15" s="39">
        <f t="shared" si="4"/>
        <v>3457.0170555124846</v>
      </c>
      <c r="L15" s="39"/>
      <c r="M15" s="6">
        <f t="shared" si="1"/>
        <v>0.018291095531812088</v>
      </c>
      <c r="N15" s="36">
        <v>2009</v>
      </c>
      <c r="O15" s="8">
        <v>42525</v>
      </c>
      <c r="P15" s="40">
        <v>96.89</v>
      </c>
      <c r="Q15" s="40"/>
      <c r="R15" s="41">
        <f t="shared" si="2"/>
        <v>-3449.7006172997517</v>
      </c>
      <c r="S15" s="41"/>
      <c r="T15" s="42">
        <f t="shared" si="3"/>
        <v>-189</v>
      </c>
      <c r="U15" s="42"/>
    </row>
    <row r="16" spans="2:21" ht="13.5">
      <c r="B16" s="36">
        <v>8</v>
      </c>
      <c r="C16" s="39">
        <f t="shared" si="0"/>
        <v>111784.2012331164</v>
      </c>
      <c r="D16" s="39"/>
      <c r="E16" s="36">
        <v>2009</v>
      </c>
      <c r="F16" s="8">
        <v>42533</v>
      </c>
      <c r="G16" s="36" t="s">
        <v>4</v>
      </c>
      <c r="H16" s="40">
        <v>98.409</v>
      </c>
      <c r="I16" s="40"/>
      <c r="J16" s="36">
        <v>96</v>
      </c>
      <c r="K16" s="39">
        <f t="shared" si="4"/>
        <v>3353.5260369934917</v>
      </c>
      <c r="L16" s="39"/>
      <c r="M16" s="6">
        <f t="shared" si="1"/>
        <v>0.03493256288534887</v>
      </c>
      <c r="N16" s="36">
        <v>2009</v>
      </c>
      <c r="O16" s="8">
        <v>42537</v>
      </c>
      <c r="P16" s="40">
        <v>97.457</v>
      </c>
      <c r="Q16" s="40"/>
      <c r="R16" s="41">
        <f t="shared" si="2"/>
        <v>-3325.579986685256</v>
      </c>
      <c r="S16" s="41"/>
      <c r="T16" s="42">
        <f t="shared" si="3"/>
        <v>-96</v>
      </c>
      <c r="U16" s="42"/>
    </row>
    <row r="17" spans="2:21" ht="13.5">
      <c r="B17" s="36">
        <v>9</v>
      </c>
      <c r="C17" s="39">
        <f t="shared" si="0"/>
        <v>108458.62124643114</v>
      </c>
      <c r="D17" s="39"/>
      <c r="E17" s="36">
        <v>2009</v>
      </c>
      <c r="F17" s="8">
        <v>42547</v>
      </c>
      <c r="G17" s="36" t="s">
        <v>3</v>
      </c>
      <c r="H17" s="40">
        <v>95.032</v>
      </c>
      <c r="I17" s="40"/>
      <c r="J17" s="36">
        <v>100</v>
      </c>
      <c r="K17" s="39">
        <f t="shared" si="4"/>
        <v>3253.758637392934</v>
      </c>
      <c r="L17" s="39"/>
      <c r="M17" s="6">
        <f t="shared" si="1"/>
        <v>0.03253758637392934</v>
      </c>
      <c r="N17" s="36">
        <v>2009</v>
      </c>
      <c r="O17" s="8">
        <v>42550</v>
      </c>
      <c r="P17" s="40">
        <v>96.029</v>
      </c>
      <c r="Q17" s="40"/>
      <c r="R17" s="41">
        <f t="shared" si="2"/>
        <v>-3243.997361480755</v>
      </c>
      <c r="S17" s="41"/>
      <c r="T17" s="42">
        <f t="shared" si="3"/>
        <v>-100</v>
      </c>
      <c r="U17" s="42"/>
    </row>
    <row r="18" spans="2:21" ht="13.5">
      <c r="B18" s="36">
        <v>10</v>
      </c>
      <c r="C18" s="39">
        <f t="shared" si="0"/>
        <v>105214.62388495039</v>
      </c>
      <c r="D18" s="39"/>
      <c r="E18" s="36">
        <v>2009</v>
      </c>
      <c r="F18" s="8">
        <v>42558</v>
      </c>
      <c r="G18" s="36" t="s">
        <v>3</v>
      </c>
      <c r="H18" s="40">
        <v>95.882</v>
      </c>
      <c r="I18" s="40"/>
      <c r="J18" s="36">
        <v>23</v>
      </c>
      <c r="K18" s="39">
        <f t="shared" si="4"/>
        <v>3156.4387165485114</v>
      </c>
      <c r="L18" s="39"/>
      <c r="M18" s="6">
        <f t="shared" si="1"/>
        <v>0.1372364659368918</v>
      </c>
      <c r="N18" s="36">
        <v>2009</v>
      </c>
      <c r="O18" s="8">
        <v>42564</v>
      </c>
      <c r="P18" s="40">
        <v>92.509</v>
      </c>
      <c r="Q18" s="40"/>
      <c r="R18" s="41">
        <f t="shared" si="2"/>
        <v>46289.85996051366</v>
      </c>
      <c r="S18" s="41"/>
      <c r="T18" s="42">
        <f t="shared" si="3"/>
        <v>337.30000000000047</v>
      </c>
      <c r="U18" s="42"/>
    </row>
    <row r="19" spans="2:21" ht="13.5">
      <c r="B19" s="36">
        <v>11</v>
      </c>
      <c r="C19" s="39">
        <f t="shared" si="0"/>
        <v>151504.48384546404</v>
      </c>
      <c r="D19" s="39"/>
      <c r="E19" s="36">
        <v>2009</v>
      </c>
      <c r="F19" s="8">
        <v>42588</v>
      </c>
      <c r="G19" s="36" t="s">
        <v>4</v>
      </c>
      <c r="H19" s="40">
        <v>95.794</v>
      </c>
      <c r="I19" s="40"/>
      <c r="J19" s="36">
        <v>104</v>
      </c>
      <c r="K19" s="39">
        <f t="shared" si="4"/>
        <v>4545.134515363921</v>
      </c>
      <c r="L19" s="39"/>
      <c r="M19" s="6">
        <f t="shared" si="1"/>
        <v>0.04370321649388386</v>
      </c>
      <c r="N19" s="36">
        <v>2009</v>
      </c>
      <c r="O19" s="8">
        <v>42596</v>
      </c>
      <c r="P19" s="40">
        <v>94.761</v>
      </c>
      <c r="Q19" s="40"/>
      <c r="R19" s="41">
        <f t="shared" si="2"/>
        <v>-4514.542263818208</v>
      </c>
      <c r="S19" s="41"/>
      <c r="T19" s="42">
        <f t="shared" si="3"/>
        <v>-104</v>
      </c>
      <c r="U19" s="42"/>
    </row>
    <row r="20" spans="2:21" ht="13.5">
      <c r="B20" s="36">
        <v>12</v>
      </c>
      <c r="C20" s="39">
        <f t="shared" si="0"/>
        <v>146989.94158164583</v>
      </c>
      <c r="D20" s="39"/>
      <c r="E20" s="36">
        <v>2009</v>
      </c>
      <c r="F20" s="8">
        <v>42620</v>
      </c>
      <c r="G20" s="36" t="s">
        <v>3</v>
      </c>
      <c r="H20" s="40">
        <v>92.798</v>
      </c>
      <c r="I20" s="40"/>
      <c r="J20" s="36">
        <v>50</v>
      </c>
      <c r="K20" s="39">
        <f t="shared" si="4"/>
        <v>4409.698247449375</v>
      </c>
      <c r="L20" s="39"/>
      <c r="M20" s="6">
        <f t="shared" si="1"/>
        <v>0.0881939649489875</v>
      </c>
      <c r="N20" s="36">
        <v>2009</v>
      </c>
      <c r="O20" s="8">
        <v>42630</v>
      </c>
      <c r="P20" s="40">
        <v>91.349</v>
      </c>
      <c r="Q20" s="40"/>
      <c r="R20" s="41">
        <f t="shared" si="2"/>
        <v>12779.305521108272</v>
      </c>
      <c r="S20" s="41"/>
      <c r="T20" s="42">
        <f t="shared" si="3"/>
        <v>144.8999999999998</v>
      </c>
      <c r="U20" s="42"/>
    </row>
    <row r="21" spans="2:21" ht="13.5">
      <c r="B21" s="36">
        <v>13</v>
      </c>
      <c r="C21" s="39">
        <f t="shared" si="0"/>
        <v>159769.2471027541</v>
      </c>
      <c r="D21" s="39"/>
      <c r="E21" s="36">
        <v>2009</v>
      </c>
      <c r="F21" s="8">
        <v>42637</v>
      </c>
      <c r="G21" s="36" t="s">
        <v>3</v>
      </c>
      <c r="H21" s="40">
        <v>90.34</v>
      </c>
      <c r="I21" s="40"/>
      <c r="J21" s="36">
        <v>124</v>
      </c>
      <c r="K21" s="39">
        <f t="shared" si="4"/>
        <v>4793.077413082623</v>
      </c>
      <c r="L21" s="39"/>
      <c r="M21" s="6">
        <f t="shared" si="1"/>
        <v>0.038653850105505025</v>
      </c>
      <c r="N21" s="36">
        <v>2009</v>
      </c>
      <c r="O21" s="8">
        <v>42652</v>
      </c>
      <c r="P21" s="40">
        <v>88.689</v>
      </c>
      <c r="Q21" s="40"/>
      <c r="R21" s="41">
        <f t="shared" si="2"/>
        <v>6381.75065241892</v>
      </c>
      <c r="S21" s="41"/>
      <c r="T21" s="42">
        <f t="shared" si="3"/>
        <v>165.10000000000105</v>
      </c>
      <c r="U21" s="42"/>
    </row>
    <row r="22" spans="2:21" ht="13.5">
      <c r="B22" s="36">
        <v>14</v>
      </c>
      <c r="C22" s="39">
        <f t="shared" si="0"/>
        <v>166150.997755173</v>
      </c>
      <c r="D22" s="39"/>
      <c r="E22" s="36">
        <v>2009</v>
      </c>
      <c r="F22" s="8">
        <v>42658</v>
      </c>
      <c r="G22" s="36" t="s">
        <v>4</v>
      </c>
      <c r="H22" s="40">
        <v>90.769</v>
      </c>
      <c r="I22" s="40"/>
      <c r="J22" s="36">
        <v>148</v>
      </c>
      <c r="K22" s="39">
        <f t="shared" si="4"/>
        <v>4984.52993265519</v>
      </c>
      <c r="L22" s="39"/>
      <c r="M22" s="6">
        <f t="shared" si="1"/>
        <v>0.03367925630172426</v>
      </c>
      <c r="N22" s="36">
        <v>2009</v>
      </c>
      <c r="O22" s="8">
        <v>42671</v>
      </c>
      <c r="P22" s="40">
        <v>91.563</v>
      </c>
      <c r="Q22" s="40"/>
      <c r="R22" s="41">
        <f t="shared" si="2"/>
        <v>2674.132950356896</v>
      </c>
      <c r="S22" s="41"/>
      <c r="T22" s="42">
        <f t="shared" si="3"/>
        <v>79.3999999999997</v>
      </c>
      <c r="U22" s="42"/>
    </row>
    <row r="23" spans="2:21" ht="13.5">
      <c r="B23" s="36">
        <v>15</v>
      </c>
      <c r="C23" s="39">
        <f t="shared" si="0"/>
        <v>168825.1307055299</v>
      </c>
      <c r="D23" s="39"/>
      <c r="E23" s="36">
        <v>2009</v>
      </c>
      <c r="F23" s="8">
        <v>42687</v>
      </c>
      <c r="G23" s="36" t="s">
        <v>3</v>
      </c>
      <c r="H23" s="40">
        <v>89.449</v>
      </c>
      <c r="I23" s="40"/>
      <c r="J23" s="36">
        <v>96</v>
      </c>
      <c r="K23" s="39">
        <f t="shared" si="4"/>
        <v>5064.753921165897</v>
      </c>
      <c r="L23" s="39"/>
      <c r="M23" s="6">
        <f t="shared" si="1"/>
        <v>0.05275785334547809</v>
      </c>
      <c r="N23" s="36">
        <v>2009</v>
      </c>
      <c r="O23" s="8">
        <v>42697</v>
      </c>
      <c r="P23" s="40">
        <v>88.876</v>
      </c>
      <c r="Q23" s="40"/>
      <c r="R23" s="41">
        <f t="shared" si="2"/>
        <v>3023.0249966958595</v>
      </c>
      <c r="S23" s="41"/>
      <c r="T23" s="42">
        <f t="shared" si="3"/>
        <v>57.29999999999933</v>
      </c>
      <c r="U23" s="42"/>
    </row>
    <row r="24" spans="2:21" ht="13.5">
      <c r="B24" s="36">
        <v>16</v>
      </c>
      <c r="C24" s="39">
        <f t="shared" si="0"/>
        <v>171848.15570222578</v>
      </c>
      <c r="D24" s="39"/>
      <c r="E24" s="36">
        <v>2009</v>
      </c>
      <c r="F24" s="8">
        <v>42719</v>
      </c>
      <c r="G24" s="36" t="s">
        <v>4</v>
      </c>
      <c r="H24" s="40">
        <v>89.945</v>
      </c>
      <c r="I24" s="40"/>
      <c r="J24" s="36">
        <v>135</v>
      </c>
      <c r="K24" s="39">
        <f t="shared" si="4"/>
        <v>5155.4446710667735</v>
      </c>
      <c r="L24" s="39"/>
      <c r="M24" s="6">
        <f t="shared" si="1"/>
        <v>0.038188479044939064</v>
      </c>
      <c r="N24" s="36">
        <v>2010</v>
      </c>
      <c r="O24" s="8">
        <v>42381</v>
      </c>
      <c r="P24" s="40">
        <v>91.511</v>
      </c>
      <c r="Q24" s="40"/>
      <c r="R24" s="41">
        <f t="shared" si="2"/>
        <v>5980.315818437467</v>
      </c>
      <c r="S24" s="41"/>
      <c r="T24" s="42">
        <f t="shared" si="3"/>
        <v>156.60000000000025</v>
      </c>
      <c r="U24" s="42"/>
    </row>
    <row r="25" spans="2:21" ht="13.5">
      <c r="B25" s="36">
        <v>17</v>
      </c>
      <c r="C25" s="39">
        <f t="shared" si="0"/>
        <v>177828.47152066324</v>
      </c>
      <c r="D25" s="39"/>
      <c r="E25" s="36">
        <v>2010</v>
      </c>
      <c r="F25" s="8">
        <v>42383</v>
      </c>
      <c r="G25" s="36" t="s">
        <v>3</v>
      </c>
      <c r="H25" s="40">
        <v>90.827</v>
      </c>
      <c r="I25" s="40"/>
      <c r="J25" s="36">
        <v>121</v>
      </c>
      <c r="K25" s="39">
        <f t="shared" si="4"/>
        <v>5334.854145619897</v>
      </c>
      <c r="L25" s="39"/>
      <c r="M25" s="6">
        <f t="shared" si="1"/>
        <v>0.04408970368280907</v>
      </c>
      <c r="N25" s="36">
        <v>2010</v>
      </c>
      <c r="O25" s="8">
        <v>42398</v>
      </c>
      <c r="P25" s="40">
        <v>90.545</v>
      </c>
      <c r="Q25" s="40"/>
      <c r="R25" s="41">
        <f t="shared" si="2"/>
        <v>1243.3296438552002</v>
      </c>
      <c r="S25" s="41"/>
      <c r="T25" s="42">
        <f t="shared" si="3"/>
        <v>28.199999999999648</v>
      </c>
      <c r="U25" s="42"/>
    </row>
    <row r="26" spans="2:21" ht="13.5">
      <c r="B26" s="36">
        <v>18</v>
      </c>
      <c r="C26" s="39">
        <f t="shared" si="0"/>
        <v>179071.80116451843</v>
      </c>
      <c r="D26" s="39"/>
      <c r="E26" s="36">
        <v>2010</v>
      </c>
      <c r="F26" s="8">
        <v>42439</v>
      </c>
      <c r="G26" s="36" t="s">
        <v>4</v>
      </c>
      <c r="H26" s="40">
        <v>90.813</v>
      </c>
      <c r="I26" s="40"/>
      <c r="J26" s="36">
        <v>94</v>
      </c>
      <c r="K26" s="39">
        <f t="shared" si="4"/>
        <v>5372.154034935553</v>
      </c>
      <c r="L26" s="39"/>
      <c r="M26" s="6">
        <f t="shared" si="1"/>
        <v>0.057150574839739926</v>
      </c>
      <c r="N26" s="36">
        <v>2010</v>
      </c>
      <c r="O26" s="8">
        <v>42447</v>
      </c>
      <c r="P26" s="40">
        <v>90.017</v>
      </c>
      <c r="Q26" s="40"/>
      <c r="R26" s="41">
        <f t="shared" si="2"/>
        <v>-4549.1857572433355</v>
      </c>
      <c r="S26" s="41"/>
      <c r="T26" s="42">
        <f t="shared" si="3"/>
        <v>-94</v>
      </c>
      <c r="U26" s="42"/>
    </row>
    <row r="27" spans="2:21" ht="13.5">
      <c r="B27" s="36">
        <v>19</v>
      </c>
      <c r="C27" s="39">
        <f t="shared" si="0"/>
        <v>174522.6154072751</v>
      </c>
      <c r="D27" s="39"/>
      <c r="E27" s="36">
        <v>2010</v>
      </c>
      <c r="F27" s="8">
        <v>42508</v>
      </c>
      <c r="G27" s="36" t="s">
        <v>3</v>
      </c>
      <c r="H27" s="40">
        <v>91.88</v>
      </c>
      <c r="I27" s="40"/>
      <c r="J27" s="36">
        <v>109</v>
      </c>
      <c r="K27" s="39">
        <f t="shared" si="4"/>
        <v>5235.678462218252</v>
      </c>
      <c r="L27" s="39"/>
      <c r="M27" s="6">
        <f t="shared" si="1"/>
        <v>0.048033747359800476</v>
      </c>
      <c r="N27" s="36">
        <v>2010</v>
      </c>
      <c r="O27" s="8">
        <v>42523</v>
      </c>
      <c r="P27" s="40">
        <v>91.87</v>
      </c>
      <c r="Q27" s="40"/>
      <c r="R27" s="41">
        <f t="shared" si="2"/>
        <v>48.03374735975679</v>
      </c>
      <c r="S27" s="41"/>
      <c r="T27" s="42">
        <f t="shared" si="3"/>
        <v>0.9999999999990905</v>
      </c>
      <c r="U27" s="42"/>
    </row>
    <row r="28" spans="2:21" ht="13.5">
      <c r="B28" s="36">
        <v>20</v>
      </c>
      <c r="C28" s="39">
        <f t="shared" si="0"/>
        <v>174570.64915463486</v>
      </c>
      <c r="D28" s="39"/>
      <c r="E28" s="36">
        <v>2010</v>
      </c>
      <c r="F28" s="8">
        <v>42523</v>
      </c>
      <c r="G28" s="36" t="s">
        <v>4</v>
      </c>
      <c r="H28" s="40">
        <v>92.347</v>
      </c>
      <c r="I28" s="40"/>
      <c r="J28" s="36">
        <v>134</v>
      </c>
      <c r="K28" s="39">
        <f t="shared" si="4"/>
        <v>5237.119474639046</v>
      </c>
      <c r="L28" s="39"/>
      <c r="M28" s="6">
        <f t="shared" si="1"/>
        <v>0.03908298115402273</v>
      </c>
      <c r="N28" s="36">
        <v>2010</v>
      </c>
      <c r="O28" s="8">
        <v>42528</v>
      </c>
      <c r="P28" s="40">
        <v>91.011</v>
      </c>
      <c r="Q28" s="40"/>
      <c r="R28" s="41">
        <f t="shared" si="2"/>
        <v>-5221.486282177431</v>
      </c>
      <c r="S28" s="41"/>
      <c r="T28" s="42">
        <f t="shared" si="3"/>
        <v>-134</v>
      </c>
      <c r="U28" s="42"/>
    </row>
    <row r="29" spans="2:21" ht="13.5">
      <c r="B29" s="36">
        <v>21</v>
      </c>
      <c r="C29" s="39">
        <f t="shared" si="0"/>
        <v>169349.1628724574</v>
      </c>
      <c r="D29" s="39"/>
      <c r="E29" s="36">
        <v>2010</v>
      </c>
      <c r="F29" s="8">
        <v>42543</v>
      </c>
      <c r="G29" s="36" t="s">
        <v>3</v>
      </c>
      <c r="H29" s="40">
        <v>90.322</v>
      </c>
      <c r="I29" s="40"/>
      <c r="J29" s="36">
        <v>78</v>
      </c>
      <c r="K29" s="39">
        <f t="shared" si="4"/>
        <v>5080.474886173723</v>
      </c>
      <c r="L29" s="39"/>
      <c r="M29" s="6">
        <f t="shared" si="1"/>
        <v>0.06513429341248363</v>
      </c>
      <c r="N29" s="36">
        <v>2010</v>
      </c>
      <c r="O29" s="8">
        <v>42559</v>
      </c>
      <c r="P29" s="40">
        <v>87.995</v>
      </c>
      <c r="Q29" s="40"/>
      <c r="R29" s="41">
        <f t="shared" si="2"/>
        <v>15156.750077084927</v>
      </c>
      <c r="S29" s="41"/>
      <c r="T29" s="42">
        <f t="shared" si="3"/>
        <v>232.69999999999982</v>
      </c>
      <c r="U29" s="42"/>
    </row>
    <row r="30" spans="2:21" ht="13.5">
      <c r="B30" s="36">
        <v>22</v>
      </c>
      <c r="C30" s="39">
        <f t="shared" si="0"/>
        <v>184505.91294954234</v>
      </c>
      <c r="D30" s="39"/>
      <c r="E30" s="36">
        <v>2010</v>
      </c>
      <c r="F30" s="8">
        <v>42592</v>
      </c>
      <c r="G30" s="36" t="s">
        <v>3</v>
      </c>
      <c r="H30" s="40">
        <v>85.162</v>
      </c>
      <c r="I30" s="40"/>
      <c r="J30" s="36">
        <v>107</v>
      </c>
      <c r="K30" s="39">
        <f t="shared" si="4"/>
        <v>5535.17738848627</v>
      </c>
      <c r="L30" s="39"/>
      <c r="M30" s="6">
        <f t="shared" si="1"/>
        <v>0.051730629798937104</v>
      </c>
      <c r="N30" s="36">
        <v>2010</v>
      </c>
      <c r="O30" s="8">
        <v>42595</v>
      </c>
      <c r="P30" s="40">
        <v>86.232</v>
      </c>
      <c r="Q30" s="40"/>
      <c r="R30" s="41">
        <f t="shared" si="2"/>
        <v>-5535.177388486235</v>
      </c>
      <c r="S30" s="41"/>
      <c r="T30" s="42">
        <f t="shared" si="3"/>
        <v>-107</v>
      </c>
      <c r="U30" s="42"/>
    </row>
    <row r="31" spans="2:21" ht="13.5">
      <c r="B31" s="36">
        <v>23</v>
      </c>
      <c r="C31" s="39">
        <f t="shared" si="0"/>
        <v>178970.7355610561</v>
      </c>
      <c r="D31" s="39"/>
      <c r="E31" s="36">
        <v>2010</v>
      </c>
      <c r="F31" s="8">
        <v>42600</v>
      </c>
      <c r="G31" s="36" t="s">
        <v>3</v>
      </c>
      <c r="H31" s="40">
        <v>85.182</v>
      </c>
      <c r="I31" s="40"/>
      <c r="J31" s="36">
        <v>50</v>
      </c>
      <c r="K31" s="39">
        <f t="shared" si="4"/>
        <v>5369.122066831683</v>
      </c>
      <c r="L31" s="39"/>
      <c r="M31" s="6">
        <f t="shared" si="1"/>
        <v>0.10738244133663366</v>
      </c>
      <c r="N31" s="36">
        <v>2010</v>
      </c>
      <c r="O31" s="8">
        <v>42601</v>
      </c>
      <c r="P31" s="40">
        <v>85.673</v>
      </c>
      <c r="Q31" s="40"/>
      <c r="R31" s="41">
        <f t="shared" si="2"/>
        <v>-5272.477869628709</v>
      </c>
      <c r="S31" s="41"/>
      <c r="T31" s="42">
        <f t="shared" si="3"/>
        <v>-50</v>
      </c>
      <c r="U31" s="42"/>
    </row>
    <row r="32" spans="2:21" ht="13.5">
      <c r="B32" s="36">
        <v>24</v>
      </c>
      <c r="C32" s="39">
        <f t="shared" si="0"/>
        <v>173698.2576914274</v>
      </c>
      <c r="D32" s="39"/>
      <c r="E32" s="36">
        <v>2010</v>
      </c>
      <c r="F32" s="8">
        <v>42605</v>
      </c>
      <c r="G32" s="36" t="s">
        <v>3</v>
      </c>
      <c r="H32" s="40">
        <v>85.048</v>
      </c>
      <c r="I32" s="40"/>
      <c r="J32" s="36">
        <v>59</v>
      </c>
      <c r="K32" s="39">
        <f t="shared" si="4"/>
        <v>5210.9477307428215</v>
      </c>
      <c r="L32" s="39"/>
      <c r="M32" s="6">
        <f t="shared" si="1"/>
        <v>0.08832114797869188</v>
      </c>
      <c r="N32" s="36">
        <v>2010</v>
      </c>
      <c r="O32" s="8">
        <v>42609</v>
      </c>
      <c r="P32" s="40">
        <v>85.038</v>
      </c>
      <c r="Q32" s="40"/>
      <c r="R32" s="41">
        <f t="shared" si="2"/>
        <v>88.32114797873706</v>
      </c>
      <c r="S32" s="41"/>
      <c r="T32" s="42">
        <f t="shared" si="3"/>
        <v>1.0000000000005116</v>
      </c>
      <c r="U32" s="42"/>
    </row>
    <row r="33" spans="2:21" ht="13.5">
      <c r="B33" s="36">
        <v>25</v>
      </c>
      <c r="C33" s="39">
        <f t="shared" si="0"/>
        <v>173786.57883940614</v>
      </c>
      <c r="D33" s="39"/>
      <c r="E33" s="36">
        <v>2010</v>
      </c>
      <c r="F33" s="8">
        <v>42637</v>
      </c>
      <c r="G33" s="36" t="s">
        <v>3</v>
      </c>
      <c r="H33" s="40">
        <v>84.104</v>
      </c>
      <c r="I33" s="40"/>
      <c r="J33" s="36">
        <v>128</v>
      </c>
      <c r="K33" s="39">
        <f t="shared" si="4"/>
        <v>5213.597365182184</v>
      </c>
      <c r="L33" s="39"/>
      <c r="M33" s="6">
        <f t="shared" si="1"/>
        <v>0.04073122941548581</v>
      </c>
      <c r="N33" s="36">
        <v>2010</v>
      </c>
      <c r="O33" s="8">
        <v>42669</v>
      </c>
      <c r="P33" s="40">
        <v>81.446</v>
      </c>
      <c r="Q33" s="40"/>
      <c r="R33" s="41">
        <f t="shared" si="2"/>
        <v>10826.360778636135</v>
      </c>
      <c r="S33" s="41"/>
      <c r="T33" s="42">
        <f t="shared" si="3"/>
        <v>265.8000000000001</v>
      </c>
      <c r="U33" s="42"/>
    </row>
    <row r="34" spans="2:21" ht="13.5">
      <c r="B34" s="36">
        <v>26</v>
      </c>
      <c r="C34" s="39">
        <f t="shared" si="0"/>
        <v>184612.93961804226</v>
      </c>
      <c r="D34" s="39"/>
      <c r="E34" s="36">
        <v>2010</v>
      </c>
      <c r="F34" s="8">
        <v>42683</v>
      </c>
      <c r="G34" s="36" t="s">
        <v>4</v>
      </c>
      <c r="H34" s="40">
        <v>81.957</v>
      </c>
      <c r="I34" s="40"/>
      <c r="J34" s="36">
        <v>101</v>
      </c>
      <c r="K34" s="39">
        <f t="shared" si="4"/>
        <v>5538.3881885412675</v>
      </c>
      <c r="L34" s="39"/>
      <c r="M34" s="6">
        <f t="shared" si="1"/>
        <v>0.05483552661922047</v>
      </c>
      <c r="N34" s="36">
        <v>2010</v>
      </c>
      <c r="O34" s="8">
        <v>42697</v>
      </c>
      <c r="P34" s="40">
        <v>83.091</v>
      </c>
      <c r="Q34" s="40"/>
      <c r="R34" s="41">
        <f t="shared" si="2"/>
        <v>6218.3487186196035</v>
      </c>
      <c r="S34" s="41"/>
      <c r="T34" s="42">
        <f t="shared" si="3"/>
        <v>113.40000000000003</v>
      </c>
      <c r="U34" s="42"/>
    </row>
    <row r="35" spans="2:21" ht="13.5">
      <c r="B35" s="36">
        <v>27</v>
      </c>
      <c r="C35" s="39">
        <f t="shared" si="0"/>
        <v>190831.28833666188</v>
      </c>
      <c r="D35" s="39"/>
      <c r="E35" s="36">
        <v>2010</v>
      </c>
      <c r="F35" s="8">
        <v>42698</v>
      </c>
      <c r="G35" s="36" t="s">
        <v>4</v>
      </c>
      <c r="H35" s="40">
        <v>83.654</v>
      </c>
      <c r="I35" s="40"/>
      <c r="J35" s="36">
        <v>73</v>
      </c>
      <c r="K35" s="39">
        <f t="shared" si="4"/>
        <v>5724.938650099856</v>
      </c>
      <c r="L35" s="39"/>
      <c r="M35" s="6">
        <f t="shared" si="1"/>
        <v>0.07842381712465557</v>
      </c>
      <c r="N35" s="36">
        <v>2010</v>
      </c>
      <c r="O35" s="8">
        <v>42707</v>
      </c>
      <c r="P35" s="40">
        <v>82.929</v>
      </c>
      <c r="Q35" s="40"/>
      <c r="R35" s="41">
        <f t="shared" si="2"/>
        <v>-5685.7267415374845</v>
      </c>
      <c r="S35" s="41"/>
      <c r="T35" s="42">
        <f t="shared" si="3"/>
        <v>-73</v>
      </c>
      <c r="U35" s="42"/>
    </row>
    <row r="36" spans="2:21" ht="13.5">
      <c r="B36" s="36">
        <v>28</v>
      </c>
      <c r="C36" s="39">
        <f t="shared" si="0"/>
        <v>185145.5615951244</v>
      </c>
      <c r="D36" s="39"/>
      <c r="E36" s="36">
        <v>2010</v>
      </c>
      <c r="F36" s="8">
        <v>42726</v>
      </c>
      <c r="G36" s="36" t="s">
        <v>3</v>
      </c>
      <c r="H36" s="40">
        <v>83.402</v>
      </c>
      <c r="I36" s="40"/>
      <c r="J36" s="36">
        <v>45</v>
      </c>
      <c r="K36" s="39">
        <f t="shared" si="4"/>
        <v>5554.366847853732</v>
      </c>
      <c r="L36" s="39"/>
      <c r="M36" s="6">
        <f t="shared" si="1"/>
        <v>0.1234303743967496</v>
      </c>
      <c r="N36" s="36">
        <v>2011</v>
      </c>
      <c r="O36" s="8">
        <v>42374</v>
      </c>
      <c r="P36" s="40">
        <v>82.971</v>
      </c>
      <c r="Q36" s="40"/>
      <c r="R36" s="41">
        <f t="shared" si="2"/>
        <v>5319.849136499875</v>
      </c>
      <c r="S36" s="41"/>
      <c r="T36" s="42">
        <f t="shared" si="3"/>
        <v>43.09999999999974</v>
      </c>
      <c r="U36" s="42"/>
    </row>
    <row r="37" spans="2:21" ht="13.5">
      <c r="B37" s="36">
        <v>29</v>
      </c>
      <c r="C37" s="39">
        <f t="shared" si="0"/>
        <v>190465.41073162426</v>
      </c>
      <c r="D37" s="39"/>
      <c r="E37" s="36">
        <v>2011</v>
      </c>
      <c r="F37" s="8">
        <v>42380</v>
      </c>
      <c r="G37" s="36" t="s">
        <v>4</v>
      </c>
      <c r="H37" s="40">
        <v>83.483</v>
      </c>
      <c r="I37" s="40"/>
      <c r="J37" s="36">
        <v>78</v>
      </c>
      <c r="K37" s="39">
        <f t="shared" si="4"/>
        <v>5713.962321948728</v>
      </c>
      <c r="L37" s="39"/>
      <c r="M37" s="6">
        <f t="shared" si="1"/>
        <v>0.07325592720447087</v>
      </c>
      <c r="N37" s="36">
        <v>2011</v>
      </c>
      <c r="O37" s="8">
        <v>42382</v>
      </c>
      <c r="P37" s="40">
        <v>82.705</v>
      </c>
      <c r="Q37" s="40"/>
      <c r="R37" s="41">
        <f t="shared" si="2"/>
        <v>-5699.311136507876</v>
      </c>
      <c r="S37" s="41"/>
      <c r="T37" s="42">
        <f t="shared" si="3"/>
        <v>-78</v>
      </c>
      <c r="U37" s="42"/>
    </row>
    <row r="38" spans="2:21" ht="13.5">
      <c r="B38" s="36">
        <v>30</v>
      </c>
      <c r="C38" s="39">
        <f t="shared" si="0"/>
        <v>184766.0995951164</v>
      </c>
      <c r="D38" s="39"/>
      <c r="E38" s="36">
        <v>2011</v>
      </c>
      <c r="F38" s="8">
        <v>42393</v>
      </c>
      <c r="G38" s="36" t="s">
        <v>3</v>
      </c>
      <c r="H38" s="40">
        <v>82.294</v>
      </c>
      <c r="I38" s="40"/>
      <c r="J38" s="36">
        <v>62</v>
      </c>
      <c r="K38" s="39">
        <f t="shared" si="4"/>
        <v>5542.982987853492</v>
      </c>
      <c r="L38" s="39"/>
      <c r="M38" s="6">
        <f t="shared" si="1"/>
        <v>0.08940295141699181</v>
      </c>
      <c r="N38" s="36">
        <v>2011</v>
      </c>
      <c r="O38" s="8">
        <v>42396</v>
      </c>
      <c r="P38" s="40">
        <v>82.911</v>
      </c>
      <c r="Q38" s="40"/>
      <c r="R38" s="41">
        <f t="shared" si="2"/>
        <v>-5516.162102428435</v>
      </c>
      <c r="S38" s="41"/>
      <c r="T38" s="42">
        <f t="shared" si="3"/>
        <v>-62</v>
      </c>
      <c r="U38" s="42"/>
    </row>
    <row r="39" spans="2:21" ht="13.5">
      <c r="B39" s="36">
        <v>31</v>
      </c>
      <c r="C39" s="39">
        <f t="shared" si="0"/>
        <v>179249.93749268795</v>
      </c>
      <c r="D39" s="39"/>
      <c r="E39" s="36">
        <v>2011</v>
      </c>
      <c r="F39" s="8">
        <v>42437</v>
      </c>
      <c r="G39" s="36" t="s">
        <v>4</v>
      </c>
      <c r="H39" s="40">
        <v>82.845</v>
      </c>
      <c r="I39" s="40"/>
      <c r="J39" s="36">
        <v>65</v>
      </c>
      <c r="K39" s="39">
        <f t="shared" si="4"/>
        <v>5377.498124780638</v>
      </c>
      <c r="L39" s="39"/>
      <c r="M39" s="6">
        <f t="shared" si="1"/>
        <v>0.08273074038124059</v>
      </c>
      <c r="N39" s="36">
        <v>2011</v>
      </c>
      <c r="O39" s="8">
        <v>42440</v>
      </c>
      <c r="P39" s="40">
        <v>82.566</v>
      </c>
      <c r="Q39" s="40"/>
      <c r="R39" s="41">
        <f t="shared" si="2"/>
        <v>-2308.1876566365822</v>
      </c>
      <c r="S39" s="41"/>
      <c r="T39" s="42">
        <f t="shared" si="3"/>
        <v>-65</v>
      </c>
      <c r="U39" s="42"/>
    </row>
    <row r="40" spans="2:21" ht="13.5">
      <c r="B40" s="36">
        <v>32</v>
      </c>
      <c r="C40" s="39">
        <f t="shared" si="0"/>
        <v>176941.74983605137</v>
      </c>
      <c r="D40" s="39"/>
      <c r="E40" s="36">
        <v>2011</v>
      </c>
      <c r="F40" s="8">
        <v>42513</v>
      </c>
      <c r="G40" s="36" t="s">
        <v>4</v>
      </c>
      <c r="H40" s="40">
        <v>82.073</v>
      </c>
      <c r="I40" s="40"/>
      <c r="J40" s="36">
        <v>77</v>
      </c>
      <c r="K40" s="39">
        <f t="shared" si="4"/>
        <v>5308.252495081541</v>
      </c>
      <c r="L40" s="39"/>
      <c r="M40" s="6">
        <f t="shared" si="1"/>
        <v>0.06893834409196807</v>
      </c>
      <c r="N40" s="36">
        <v>2011</v>
      </c>
      <c r="O40" s="8">
        <v>42516</v>
      </c>
      <c r="P40" s="40">
        <v>81.309</v>
      </c>
      <c r="Q40" s="40"/>
      <c r="R40" s="41">
        <f t="shared" si="2"/>
        <v>-5266.8894886263315</v>
      </c>
      <c r="S40" s="41"/>
      <c r="T40" s="42">
        <f t="shared" si="3"/>
        <v>-77</v>
      </c>
      <c r="U40" s="42"/>
    </row>
    <row r="41" spans="2:21" ht="13.5">
      <c r="B41" s="36">
        <v>33</v>
      </c>
      <c r="C41" s="39">
        <f t="shared" si="0"/>
        <v>171674.86034742504</v>
      </c>
      <c r="D41" s="39"/>
      <c r="E41" s="36">
        <v>2011</v>
      </c>
      <c r="F41" s="8">
        <v>42522</v>
      </c>
      <c r="G41" s="36" t="s">
        <v>3</v>
      </c>
      <c r="H41" s="40">
        <v>80.545</v>
      </c>
      <c r="I41" s="40"/>
      <c r="J41" s="36">
        <v>95</v>
      </c>
      <c r="K41" s="39">
        <f t="shared" si="4"/>
        <v>5150.245810422751</v>
      </c>
      <c r="L41" s="39"/>
      <c r="M41" s="6">
        <f t="shared" si="1"/>
        <v>0.05421311379392369</v>
      </c>
      <c r="N41" s="36">
        <v>2011</v>
      </c>
      <c r="O41" s="8">
        <v>42530</v>
      </c>
      <c r="P41" s="40">
        <v>80.203</v>
      </c>
      <c r="Q41" s="40"/>
      <c r="R41" s="41">
        <f t="shared" si="2"/>
        <v>1854.0884917521832</v>
      </c>
      <c r="S41" s="41"/>
      <c r="T41" s="42">
        <f t="shared" si="3"/>
        <v>34.199999999999875</v>
      </c>
      <c r="U41" s="42"/>
    </row>
    <row r="42" spans="2:21" ht="13.5">
      <c r="B42" s="36">
        <v>34</v>
      </c>
      <c r="C42" s="39">
        <f t="shared" si="0"/>
        <v>173528.94883917723</v>
      </c>
      <c r="D42" s="39"/>
      <c r="E42" s="36">
        <v>2011</v>
      </c>
      <c r="F42" s="8">
        <v>42558</v>
      </c>
      <c r="G42" s="36" t="s">
        <v>4</v>
      </c>
      <c r="H42" s="40">
        <v>81.404</v>
      </c>
      <c r="I42" s="40"/>
      <c r="J42" s="36">
        <v>62</v>
      </c>
      <c r="K42" s="39">
        <f t="shared" si="4"/>
        <v>5205.8684651753165</v>
      </c>
      <c r="L42" s="39"/>
      <c r="M42" s="6">
        <f t="shared" si="1"/>
        <v>0.08396562040605349</v>
      </c>
      <c r="N42" s="36">
        <v>2011</v>
      </c>
      <c r="O42" s="8">
        <v>42559</v>
      </c>
      <c r="P42" s="40">
        <v>80.784</v>
      </c>
      <c r="Q42" s="40"/>
      <c r="R42" s="41">
        <f t="shared" si="2"/>
        <v>-5205.868465175235</v>
      </c>
      <c r="S42" s="41"/>
      <c r="T42" s="42">
        <f t="shared" si="3"/>
        <v>-62</v>
      </c>
      <c r="U42" s="42"/>
    </row>
    <row r="43" spans="2:21" ht="13.5">
      <c r="B43" s="36">
        <v>35</v>
      </c>
      <c r="C43" s="39">
        <f t="shared" si="0"/>
        <v>168323.080374002</v>
      </c>
      <c r="D43" s="39"/>
      <c r="E43" s="36">
        <v>2011</v>
      </c>
      <c r="F43" s="8">
        <v>42562</v>
      </c>
      <c r="G43" s="36" t="s">
        <v>3</v>
      </c>
      <c r="H43" s="40">
        <v>80.097</v>
      </c>
      <c r="I43" s="40"/>
      <c r="J43" s="36">
        <v>73</v>
      </c>
      <c r="K43" s="39">
        <f t="shared" si="4"/>
        <v>5049.6924112200595</v>
      </c>
      <c r="L43" s="39"/>
      <c r="M43" s="6">
        <f t="shared" si="1"/>
        <v>0.06917386864685013</v>
      </c>
      <c r="N43" s="36">
        <v>2011</v>
      </c>
      <c r="O43" s="8">
        <v>42570</v>
      </c>
      <c r="P43" s="40">
        <v>79.266</v>
      </c>
      <c r="Q43" s="40"/>
      <c r="R43" s="41">
        <f t="shared" si="2"/>
        <v>5748.348484553168</v>
      </c>
      <c r="S43" s="41"/>
      <c r="T43" s="42">
        <f t="shared" si="3"/>
        <v>83.09999999999889</v>
      </c>
      <c r="U43" s="42"/>
    </row>
    <row r="44" spans="2:21" ht="13.5">
      <c r="B44" s="36">
        <v>36</v>
      </c>
      <c r="C44" s="39">
        <f t="shared" si="0"/>
        <v>174071.42885855515</v>
      </c>
      <c r="D44" s="39"/>
      <c r="E44" s="36">
        <v>2011</v>
      </c>
      <c r="F44" s="8">
        <v>42571</v>
      </c>
      <c r="G44" s="36" t="s">
        <v>3</v>
      </c>
      <c r="H44" s="40">
        <v>78.696</v>
      </c>
      <c r="I44" s="40"/>
      <c r="J44" s="36">
        <v>62</v>
      </c>
      <c r="K44" s="39">
        <f t="shared" si="4"/>
        <v>5222.142865756655</v>
      </c>
      <c r="L44" s="39"/>
      <c r="M44" s="6">
        <f t="shared" si="1"/>
        <v>0.08422811073801055</v>
      </c>
      <c r="N44" s="36">
        <v>2011</v>
      </c>
      <c r="O44" s="8">
        <v>42577</v>
      </c>
      <c r="P44" s="40">
        <v>78.544</v>
      </c>
      <c r="Q44" s="40"/>
      <c r="R44" s="41">
        <f t="shared" si="2"/>
        <v>1280.267283217769</v>
      </c>
      <c r="S44" s="41"/>
      <c r="T44" s="42">
        <f t="shared" si="3"/>
        <v>15.200000000000102</v>
      </c>
      <c r="U44" s="42"/>
    </row>
    <row r="45" spans="2:21" ht="13.5">
      <c r="B45" s="36">
        <v>37</v>
      </c>
      <c r="C45" s="39">
        <f t="shared" si="0"/>
        <v>175351.69614177293</v>
      </c>
      <c r="D45" s="39"/>
      <c r="E45" s="36">
        <v>2011</v>
      </c>
      <c r="F45" s="8">
        <v>42584</v>
      </c>
      <c r="G45" s="36" t="s">
        <v>3</v>
      </c>
      <c r="H45" s="40">
        <v>76.948</v>
      </c>
      <c r="I45" s="40"/>
      <c r="J45" s="36">
        <v>87</v>
      </c>
      <c r="K45" s="39">
        <f t="shared" si="4"/>
        <v>5260.550884253188</v>
      </c>
      <c r="L45" s="39"/>
      <c r="M45" s="6">
        <f t="shared" si="1"/>
        <v>0.060466102117852735</v>
      </c>
      <c r="N45" s="36">
        <v>2011</v>
      </c>
      <c r="O45" s="8">
        <v>42586</v>
      </c>
      <c r="P45" s="40">
        <v>77.817</v>
      </c>
      <c r="Q45" s="40"/>
      <c r="R45" s="41">
        <f t="shared" si="2"/>
        <v>-5254.504274041402</v>
      </c>
      <c r="S45" s="41"/>
      <c r="T45" s="42">
        <f t="shared" si="3"/>
        <v>-87</v>
      </c>
      <c r="U45" s="42"/>
    </row>
    <row r="46" spans="2:21" ht="13.5">
      <c r="B46" s="36">
        <v>38</v>
      </c>
      <c r="C46" s="39">
        <f t="shared" si="0"/>
        <v>170097.19186773154</v>
      </c>
      <c r="D46" s="39"/>
      <c r="E46" s="36">
        <v>2011</v>
      </c>
      <c r="F46" s="8">
        <v>42601</v>
      </c>
      <c r="G46" s="36" t="s">
        <v>3</v>
      </c>
      <c r="H46" s="40">
        <v>75.93</v>
      </c>
      <c r="I46" s="40"/>
      <c r="J46" s="36">
        <v>104</v>
      </c>
      <c r="K46" s="39">
        <f t="shared" si="4"/>
        <v>5102.915756031946</v>
      </c>
      <c r="L46" s="39"/>
      <c r="M46" s="6">
        <f t="shared" si="1"/>
        <v>0.04906649765415333</v>
      </c>
      <c r="N46" s="36">
        <v>2011</v>
      </c>
      <c r="O46" s="8">
        <v>42601</v>
      </c>
      <c r="P46" s="40">
        <v>76.962</v>
      </c>
      <c r="Q46" s="40"/>
      <c r="R46" s="41">
        <f t="shared" si="2"/>
        <v>-5063.662557908606</v>
      </c>
      <c r="S46" s="41"/>
      <c r="T46" s="42">
        <f t="shared" si="3"/>
        <v>-104</v>
      </c>
      <c r="U46" s="42"/>
    </row>
    <row r="47" spans="2:21" ht="13.5">
      <c r="B47" s="36">
        <v>39</v>
      </c>
      <c r="C47" s="39">
        <f t="shared" si="0"/>
        <v>165033.52930982294</v>
      </c>
      <c r="D47" s="39"/>
      <c r="E47" s="36">
        <v>2011</v>
      </c>
      <c r="F47" s="8">
        <v>42605</v>
      </c>
      <c r="G47" s="36" t="s">
        <v>3</v>
      </c>
      <c r="H47" s="40">
        <v>76.46</v>
      </c>
      <c r="I47" s="40"/>
      <c r="J47" s="36">
        <v>46</v>
      </c>
      <c r="K47" s="39">
        <f t="shared" si="4"/>
        <v>4951.005879294688</v>
      </c>
      <c r="L47" s="39"/>
      <c r="M47" s="6">
        <f t="shared" si="1"/>
        <v>0.1076305625933628</v>
      </c>
      <c r="N47" s="36">
        <v>2011</v>
      </c>
      <c r="O47" s="8">
        <v>42606</v>
      </c>
      <c r="P47" s="40">
        <v>76.914</v>
      </c>
      <c r="Q47" s="40"/>
      <c r="R47" s="41">
        <f t="shared" si="2"/>
        <v>-4886.427541738754</v>
      </c>
      <c r="S47" s="41"/>
      <c r="T47" s="42">
        <f t="shared" si="3"/>
        <v>-46</v>
      </c>
      <c r="U47" s="42"/>
    </row>
    <row r="48" spans="2:21" ht="13.5">
      <c r="B48" s="36">
        <v>40</v>
      </c>
      <c r="C48" s="39">
        <f t="shared" si="0"/>
        <v>160147.1017680842</v>
      </c>
      <c r="D48" s="39"/>
      <c r="E48" s="36">
        <v>2011</v>
      </c>
      <c r="F48" s="8">
        <v>42618</v>
      </c>
      <c r="G48" s="36" t="s">
        <v>4</v>
      </c>
      <c r="H48" s="40">
        <v>76.966</v>
      </c>
      <c r="I48" s="40"/>
      <c r="J48" s="36">
        <v>29</v>
      </c>
      <c r="K48" s="39">
        <f t="shared" si="4"/>
        <v>4804.4130530425255</v>
      </c>
      <c r="L48" s="39"/>
      <c r="M48" s="6">
        <f t="shared" si="1"/>
        <v>0.16566941562215604</v>
      </c>
      <c r="N48" s="36">
        <v>2011</v>
      </c>
      <c r="O48" s="8">
        <v>42622</v>
      </c>
      <c r="P48" s="40">
        <v>77.131</v>
      </c>
      <c r="Q48" s="40"/>
      <c r="R48" s="41">
        <f t="shared" si="2"/>
        <v>2733.545357765678</v>
      </c>
      <c r="S48" s="41"/>
      <c r="T48" s="42">
        <f t="shared" si="3"/>
        <v>16.500000000000625</v>
      </c>
      <c r="U48" s="42"/>
    </row>
    <row r="49" spans="2:21" ht="13.5">
      <c r="B49" s="36">
        <v>41</v>
      </c>
      <c r="C49" s="39">
        <f t="shared" si="0"/>
        <v>162880.64712584988</v>
      </c>
      <c r="D49" s="39"/>
      <c r="E49" s="36">
        <v>2011</v>
      </c>
      <c r="F49" s="8">
        <v>42690</v>
      </c>
      <c r="G49" s="36" t="s">
        <v>3</v>
      </c>
      <c r="H49" s="40">
        <v>76.844</v>
      </c>
      <c r="I49" s="40"/>
      <c r="J49" s="36">
        <v>30</v>
      </c>
      <c r="K49" s="39">
        <f t="shared" si="4"/>
        <v>4886.419413775496</v>
      </c>
      <c r="L49" s="39"/>
      <c r="M49" s="6">
        <f t="shared" si="1"/>
        <v>0.16288064712584988</v>
      </c>
      <c r="N49" s="36">
        <v>2011</v>
      </c>
      <c r="O49" s="8">
        <v>42696</v>
      </c>
      <c r="P49" s="40">
        <v>77.139</v>
      </c>
      <c r="Q49" s="40"/>
      <c r="R49" s="41">
        <f t="shared" si="2"/>
        <v>-4804.9790902126</v>
      </c>
      <c r="S49" s="41"/>
      <c r="T49" s="42">
        <f t="shared" si="3"/>
        <v>-30</v>
      </c>
      <c r="U49" s="42"/>
    </row>
    <row r="50" spans="2:21" ht="13.5">
      <c r="B50" s="36">
        <v>42</v>
      </c>
      <c r="C50" s="39">
        <f t="shared" si="0"/>
        <v>158075.66803563727</v>
      </c>
      <c r="D50" s="39"/>
      <c r="E50" s="36">
        <v>2011</v>
      </c>
      <c r="F50" s="8">
        <v>42699</v>
      </c>
      <c r="G50" s="36" t="s">
        <v>4</v>
      </c>
      <c r="H50" s="40">
        <v>77.781</v>
      </c>
      <c r="I50" s="40"/>
      <c r="J50" s="36">
        <v>62</v>
      </c>
      <c r="K50" s="39">
        <f t="shared" si="4"/>
        <v>4742.270041069118</v>
      </c>
      <c r="L50" s="39"/>
      <c r="M50" s="6">
        <f t="shared" si="1"/>
        <v>0.07648822646885674</v>
      </c>
      <c r="N50" s="36">
        <v>2011</v>
      </c>
      <c r="O50" s="8">
        <v>42712</v>
      </c>
      <c r="P50" s="40">
        <v>77.164</v>
      </c>
      <c r="Q50" s="40"/>
      <c r="R50" s="41">
        <f t="shared" si="2"/>
        <v>-4719.323573128495</v>
      </c>
      <c r="S50" s="41"/>
      <c r="T50" s="42">
        <f t="shared" si="3"/>
        <v>-62</v>
      </c>
      <c r="U50" s="42"/>
    </row>
    <row r="51" spans="2:21" ht="13.5">
      <c r="B51" s="36">
        <v>43</v>
      </c>
      <c r="C51" s="39">
        <f t="shared" si="0"/>
        <v>153356.34446250877</v>
      </c>
      <c r="D51" s="39"/>
      <c r="E51" s="36">
        <v>2011</v>
      </c>
      <c r="F51" s="8">
        <v>42725</v>
      </c>
      <c r="G51" s="36" t="s">
        <v>4</v>
      </c>
      <c r="H51" s="40">
        <v>78.104</v>
      </c>
      <c r="I51" s="40"/>
      <c r="J51" s="36">
        <v>43</v>
      </c>
      <c r="K51" s="39">
        <f t="shared" si="4"/>
        <v>4600.690333875263</v>
      </c>
      <c r="L51" s="39"/>
      <c r="M51" s="6">
        <f t="shared" si="1"/>
        <v>0.10699279846221542</v>
      </c>
      <c r="N51" s="36">
        <v>2011</v>
      </c>
      <c r="O51" s="8">
        <v>42732</v>
      </c>
      <c r="P51" s="40">
        <v>77.675</v>
      </c>
      <c r="Q51" s="40"/>
      <c r="R51" s="41">
        <f t="shared" si="2"/>
        <v>-4589.991054029063</v>
      </c>
      <c r="S51" s="41"/>
      <c r="T51" s="42">
        <f t="shared" si="3"/>
        <v>-43</v>
      </c>
      <c r="U51" s="42"/>
    </row>
    <row r="52" spans="2:21" ht="13.5">
      <c r="B52" s="36">
        <v>44</v>
      </c>
      <c r="C52" s="39">
        <f t="shared" si="0"/>
        <v>148766.3534084797</v>
      </c>
      <c r="D52" s="39"/>
      <c r="E52" s="36">
        <v>2011</v>
      </c>
      <c r="F52" s="8">
        <v>42733</v>
      </c>
      <c r="G52" s="36" t="s">
        <v>3</v>
      </c>
      <c r="H52" s="40">
        <v>77.563</v>
      </c>
      <c r="I52" s="40"/>
      <c r="J52" s="36">
        <v>38</v>
      </c>
      <c r="K52" s="39">
        <f t="shared" si="4"/>
        <v>4462.990602254391</v>
      </c>
      <c r="L52" s="39"/>
      <c r="M52" s="6">
        <f t="shared" si="1"/>
        <v>0.11744712111195765</v>
      </c>
      <c r="N52" s="36">
        <v>2012</v>
      </c>
      <c r="O52" s="8">
        <v>42380</v>
      </c>
      <c r="P52" s="40">
        <v>77</v>
      </c>
      <c r="Q52" s="40"/>
      <c r="R52" s="41">
        <f t="shared" si="2"/>
        <v>6612.272918603245</v>
      </c>
      <c r="S52" s="41"/>
      <c r="T52" s="42">
        <f t="shared" si="3"/>
        <v>56.30000000000024</v>
      </c>
      <c r="U52" s="42"/>
    </row>
    <row r="53" spans="2:21" ht="13.5">
      <c r="B53" s="36">
        <v>45</v>
      </c>
      <c r="C53" s="39">
        <f t="shared" si="0"/>
        <v>155378.62632708295</v>
      </c>
      <c r="D53" s="39"/>
      <c r="E53" s="36">
        <v>2012</v>
      </c>
      <c r="F53" s="8">
        <v>42429</v>
      </c>
      <c r="G53" s="36" t="s">
        <v>4</v>
      </c>
      <c r="H53" s="40">
        <v>81.389</v>
      </c>
      <c r="I53" s="40"/>
      <c r="J53" s="36">
        <v>115</v>
      </c>
      <c r="K53" s="39">
        <f t="shared" si="4"/>
        <v>4661.358789812489</v>
      </c>
      <c r="L53" s="39"/>
      <c r="M53" s="6">
        <f t="shared" si="1"/>
        <v>0.04053355469402164</v>
      </c>
      <c r="N53" s="36">
        <v>2012</v>
      </c>
      <c r="O53" s="8">
        <v>42435</v>
      </c>
      <c r="P53" s="40">
        <v>81.078</v>
      </c>
      <c r="Q53" s="40"/>
      <c r="R53" s="41">
        <f t="shared" si="2"/>
        <v>-1260.593550984044</v>
      </c>
      <c r="S53" s="41"/>
      <c r="T53" s="42">
        <f t="shared" si="3"/>
        <v>-115</v>
      </c>
      <c r="U53" s="42"/>
    </row>
    <row r="54" spans="2:21" ht="13.5">
      <c r="B54" s="36">
        <v>46</v>
      </c>
      <c r="C54" s="39">
        <f t="shared" si="0"/>
        <v>154118.0327760989</v>
      </c>
      <c r="D54" s="39"/>
      <c r="E54" s="36">
        <v>2012</v>
      </c>
      <c r="F54" s="8">
        <v>42517</v>
      </c>
      <c r="G54" s="36" t="s">
        <v>3</v>
      </c>
      <c r="H54" s="40">
        <v>79.538</v>
      </c>
      <c r="I54" s="40"/>
      <c r="J54" s="36">
        <v>17</v>
      </c>
      <c r="K54" s="39">
        <f t="shared" si="4"/>
        <v>4623.540983282967</v>
      </c>
      <c r="L54" s="39"/>
      <c r="M54" s="6">
        <f t="shared" si="1"/>
        <v>0.2719729990166451</v>
      </c>
      <c r="N54" s="36">
        <v>2012</v>
      </c>
      <c r="O54" s="8">
        <v>42528</v>
      </c>
      <c r="P54" s="40">
        <v>79.704</v>
      </c>
      <c r="Q54" s="40"/>
      <c r="R54" s="41">
        <f t="shared" si="2"/>
        <v>-4514.751783676223</v>
      </c>
      <c r="S54" s="41"/>
      <c r="T54" s="42">
        <f t="shared" si="3"/>
        <v>-17</v>
      </c>
      <c r="U54" s="42"/>
    </row>
    <row r="55" spans="2:21" ht="13.5">
      <c r="B55" s="36">
        <v>47</v>
      </c>
      <c r="C55" s="39">
        <f t="shared" si="0"/>
        <v>149603.2809924227</v>
      </c>
      <c r="D55" s="39"/>
      <c r="E55" s="36">
        <v>2012</v>
      </c>
      <c r="F55" s="8">
        <v>42533</v>
      </c>
      <c r="G55" s="36" t="s">
        <v>4</v>
      </c>
      <c r="H55" s="40">
        <v>79.684</v>
      </c>
      <c r="I55" s="40"/>
      <c r="J55" s="36">
        <v>53</v>
      </c>
      <c r="K55" s="39">
        <f t="shared" si="4"/>
        <v>4488.098429772681</v>
      </c>
      <c r="L55" s="39"/>
      <c r="M55" s="6">
        <f t="shared" si="1"/>
        <v>0.08468110244854116</v>
      </c>
      <c r="N55" s="36">
        <v>2012</v>
      </c>
      <c r="O55" s="8">
        <v>42535</v>
      </c>
      <c r="P55" s="40">
        <v>79.157</v>
      </c>
      <c r="Q55" s="40"/>
      <c r="R55" s="41">
        <f t="shared" si="2"/>
        <v>-4462.694099038127</v>
      </c>
      <c r="S55" s="41"/>
      <c r="T55" s="42">
        <f t="shared" si="3"/>
        <v>-53</v>
      </c>
      <c r="U55" s="42"/>
    </row>
    <row r="56" spans="2:21" ht="13.5">
      <c r="B56" s="36">
        <v>48</v>
      </c>
      <c r="C56" s="39">
        <f t="shared" si="0"/>
        <v>145140.58689338455</v>
      </c>
      <c r="D56" s="39"/>
      <c r="E56" s="36">
        <v>2012</v>
      </c>
      <c r="F56" s="8">
        <v>42563</v>
      </c>
      <c r="G56" s="36" t="s">
        <v>3</v>
      </c>
      <c r="H56" s="40">
        <v>79.164</v>
      </c>
      <c r="I56" s="40"/>
      <c r="J56" s="36">
        <v>80</v>
      </c>
      <c r="K56" s="39">
        <f t="shared" si="4"/>
        <v>4354.217606801536</v>
      </c>
      <c r="L56" s="39"/>
      <c r="M56" s="6">
        <f t="shared" si="1"/>
        <v>0.054427720085019206</v>
      </c>
      <c r="N56" s="36">
        <v>2012</v>
      </c>
      <c r="O56" s="8">
        <v>42577</v>
      </c>
      <c r="P56" s="40">
        <v>78.268</v>
      </c>
      <c r="Q56" s="40"/>
      <c r="R56" s="41">
        <f t="shared" si="2"/>
        <v>4876.723719617726</v>
      </c>
      <c r="S56" s="41"/>
      <c r="T56" s="42">
        <f t="shared" si="3"/>
        <v>89.60000000000008</v>
      </c>
      <c r="U56" s="42"/>
    </row>
    <row r="57" spans="2:21" ht="13.5">
      <c r="B57" s="36">
        <v>49</v>
      </c>
      <c r="C57" s="39">
        <f t="shared" si="0"/>
        <v>150017.31061300228</v>
      </c>
      <c r="D57" s="39"/>
      <c r="E57" s="36">
        <v>2012</v>
      </c>
      <c r="F57" s="8">
        <v>42584</v>
      </c>
      <c r="G57" s="36" t="s">
        <v>3</v>
      </c>
      <c r="H57" s="40">
        <v>78.107</v>
      </c>
      <c r="I57" s="40"/>
      <c r="J57" s="36">
        <v>43</v>
      </c>
      <c r="K57" s="39">
        <f t="shared" si="4"/>
        <v>4500.519318390068</v>
      </c>
      <c r="L57" s="39"/>
      <c r="M57" s="6">
        <f t="shared" si="1"/>
        <v>0.10466323996255973</v>
      </c>
      <c r="N57" s="36">
        <v>2012</v>
      </c>
      <c r="O57" s="8">
        <v>42585</v>
      </c>
      <c r="P57" s="40">
        <v>78.532</v>
      </c>
      <c r="Q57" s="40"/>
      <c r="R57" s="41">
        <f t="shared" si="2"/>
        <v>-4448.1876984087585</v>
      </c>
      <c r="S57" s="41"/>
      <c r="T57" s="42">
        <f t="shared" si="3"/>
        <v>-43</v>
      </c>
      <c r="U57" s="42"/>
    </row>
    <row r="58" spans="2:21" ht="13.5">
      <c r="B58" s="36">
        <v>50</v>
      </c>
      <c r="C58" s="39">
        <f t="shared" si="0"/>
        <v>145569.12291459352</v>
      </c>
      <c r="D58" s="39"/>
      <c r="E58" s="36">
        <v>2012</v>
      </c>
      <c r="F58" s="8">
        <v>42674</v>
      </c>
      <c r="G58" s="36" t="s">
        <v>4</v>
      </c>
      <c r="H58" s="40">
        <v>79.952</v>
      </c>
      <c r="I58" s="40"/>
      <c r="J58" s="36">
        <v>45</v>
      </c>
      <c r="K58" s="39">
        <f t="shared" si="4"/>
        <v>4367.073687437805</v>
      </c>
      <c r="L58" s="39"/>
      <c r="M58" s="6">
        <f t="shared" si="1"/>
        <v>0.09704608194306234</v>
      </c>
      <c r="N58" s="36">
        <v>2012</v>
      </c>
      <c r="O58" s="8">
        <v>42682</v>
      </c>
      <c r="P58" s="40">
        <v>79.51</v>
      </c>
      <c r="Q58" s="40"/>
      <c r="R58" s="41">
        <f t="shared" si="2"/>
        <v>-4289.436821883289</v>
      </c>
      <c r="S58" s="41"/>
      <c r="T58" s="42">
        <f t="shared" si="3"/>
        <v>-45</v>
      </c>
      <c r="U58" s="42"/>
    </row>
    <row r="59" spans="2:21" ht="13.5">
      <c r="B59" s="36">
        <v>51</v>
      </c>
      <c r="C59" s="39">
        <f t="shared" si="0"/>
        <v>141279.68609271024</v>
      </c>
      <c r="D59" s="39"/>
      <c r="E59" s="36">
        <v>2012</v>
      </c>
      <c r="F59" s="8">
        <v>42709</v>
      </c>
      <c r="G59" s="36" t="s">
        <v>4</v>
      </c>
      <c r="H59" s="40">
        <v>82.47</v>
      </c>
      <c r="I59" s="40"/>
      <c r="J59" s="36">
        <v>69</v>
      </c>
      <c r="K59" s="39">
        <f t="shared" si="4"/>
        <v>4238.390582781307</v>
      </c>
      <c r="L59" s="39"/>
      <c r="M59" s="6">
        <f t="shared" si="1"/>
        <v>0.061425950475091404</v>
      </c>
      <c r="N59" s="36">
        <v>2012</v>
      </c>
      <c r="O59" s="8">
        <v>42725</v>
      </c>
      <c r="P59" s="40">
        <v>83.849</v>
      </c>
      <c r="Q59" s="40"/>
      <c r="R59" s="41">
        <f t="shared" si="2"/>
        <v>8470.638570515135</v>
      </c>
      <c r="S59" s="41"/>
      <c r="T59" s="42">
        <f t="shared" si="3"/>
        <v>137.9000000000005</v>
      </c>
      <c r="U59" s="42"/>
    </row>
    <row r="60" spans="2:21" ht="13.5">
      <c r="B60" s="36">
        <v>52</v>
      </c>
      <c r="C60" s="39">
        <f t="shared" si="0"/>
        <v>149750.3246632254</v>
      </c>
      <c r="D60" s="39"/>
      <c r="E60" s="36">
        <v>2013</v>
      </c>
      <c r="F60" s="8">
        <v>42378</v>
      </c>
      <c r="G60" s="36" t="s">
        <v>4</v>
      </c>
      <c r="H60" s="40">
        <v>88.182</v>
      </c>
      <c r="I60" s="40"/>
      <c r="J60" s="36">
        <v>129</v>
      </c>
      <c r="K60" s="39">
        <f t="shared" si="4"/>
        <v>4492.509739896762</v>
      </c>
      <c r="L60" s="39"/>
      <c r="M60" s="6">
        <f t="shared" si="1"/>
        <v>0.03482565689842451</v>
      </c>
      <c r="N60" s="36">
        <v>2013</v>
      </c>
      <c r="O60" s="8">
        <v>42385</v>
      </c>
      <c r="P60" s="40">
        <v>88.192</v>
      </c>
      <c r="Q60" s="40"/>
      <c r="R60" s="41">
        <f t="shared" si="2"/>
        <v>34.82565689839284</v>
      </c>
      <c r="S60" s="41"/>
      <c r="T60" s="42">
        <f t="shared" si="3"/>
        <v>0.9999999999990905</v>
      </c>
      <c r="U60" s="42"/>
    </row>
    <row r="61" spans="2:21" ht="13.5">
      <c r="B61" s="36">
        <v>53</v>
      </c>
      <c r="C61" s="39">
        <f t="shared" si="0"/>
        <v>149785.1503201238</v>
      </c>
      <c r="D61" s="39"/>
      <c r="E61" s="36">
        <v>2013</v>
      </c>
      <c r="F61" s="8">
        <v>42386</v>
      </c>
      <c r="G61" s="36" t="s">
        <v>4</v>
      </c>
      <c r="H61" s="40">
        <v>90.124</v>
      </c>
      <c r="I61" s="40"/>
      <c r="J61" s="36">
        <v>201</v>
      </c>
      <c r="K61" s="39">
        <f t="shared" si="4"/>
        <v>4493.554509603714</v>
      </c>
      <c r="L61" s="39"/>
      <c r="M61" s="6">
        <f t="shared" si="1"/>
        <v>0.022355992585093104</v>
      </c>
      <c r="N61" s="36">
        <v>2013</v>
      </c>
      <c r="O61" s="8">
        <v>42392</v>
      </c>
      <c r="P61" s="40">
        <v>88.123</v>
      </c>
      <c r="Q61" s="40"/>
      <c r="R61" s="41">
        <f t="shared" si="2"/>
        <v>-4473.434116277109</v>
      </c>
      <c r="S61" s="41"/>
      <c r="T61" s="42">
        <f t="shared" si="3"/>
        <v>-201</v>
      </c>
      <c r="U61" s="42"/>
    </row>
    <row r="62" spans="2:21" ht="13.5">
      <c r="B62" s="36">
        <v>54</v>
      </c>
      <c r="C62" s="39">
        <f t="shared" si="0"/>
        <v>145311.71620384668</v>
      </c>
      <c r="D62" s="39"/>
      <c r="E62" s="36">
        <v>2013</v>
      </c>
      <c r="F62" s="8">
        <v>42415</v>
      </c>
      <c r="G62" s="36" t="s">
        <v>4</v>
      </c>
      <c r="H62" s="40">
        <v>93.831</v>
      </c>
      <c r="I62" s="40"/>
      <c r="J62" s="36">
        <v>162</v>
      </c>
      <c r="K62" s="39">
        <f t="shared" si="4"/>
        <v>4359.3514861154</v>
      </c>
      <c r="L62" s="39"/>
      <c r="M62" s="6">
        <f t="shared" si="1"/>
        <v>0.02690957707478642</v>
      </c>
      <c r="N62" s="36">
        <v>2013</v>
      </c>
      <c r="O62" s="8">
        <v>42420</v>
      </c>
      <c r="P62" s="40">
        <v>93.281</v>
      </c>
      <c r="Q62" s="40"/>
      <c r="R62" s="41">
        <f t="shared" si="2"/>
        <v>-1480.0267391132454</v>
      </c>
      <c r="S62" s="41"/>
      <c r="T62" s="42">
        <f t="shared" si="3"/>
        <v>-162</v>
      </c>
      <c r="U62" s="42"/>
    </row>
    <row r="63" spans="2:21" ht="13.5">
      <c r="B63" s="36">
        <v>55</v>
      </c>
      <c r="C63" s="39">
        <f t="shared" si="0"/>
        <v>143831.68946473344</v>
      </c>
      <c r="D63" s="39"/>
      <c r="E63" s="36">
        <v>2013</v>
      </c>
      <c r="F63" s="8">
        <v>42435</v>
      </c>
      <c r="G63" s="36" t="s">
        <v>4</v>
      </c>
      <c r="H63" s="40">
        <v>94.107</v>
      </c>
      <c r="I63" s="40"/>
      <c r="J63" s="36">
        <v>113</v>
      </c>
      <c r="K63" s="39">
        <f t="shared" si="4"/>
        <v>4314.950683942003</v>
      </c>
      <c r="L63" s="39"/>
      <c r="M63" s="6">
        <f t="shared" si="1"/>
        <v>0.03818540428267259</v>
      </c>
      <c r="N63" s="36">
        <v>2013</v>
      </c>
      <c r="O63" s="8">
        <v>42450</v>
      </c>
      <c r="P63" s="40">
        <v>94.818</v>
      </c>
      <c r="Q63" s="40"/>
      <c r="R63" s="41">
        <f t="shared" si="2"/>
        <v>2714.982244498016</v>
      </c>
      <c r="S63" s="41"/>
      <c r="T63" s="42">
        <f t="shared" si="3"/>
        <v>71.09999999999985</v>
      </c>
      <c r="U63" s="42"/>
    </row>
    <row r="64" spans="2:21" ht="13.5">
      <c r="B64" s="36">
        <v>56</v>
      </c>
      <c r="C64" s="39">
        <f t="shared" si="0"/>
        <v>146546.67170923145</v>
      </c>
      <c r="D64" s="39"/>
      <c r="E64" s="36">
        <v>2013</v>
      </c>
      <c r="F64" s="8">
        <v>42461</v>
      </c>
      <c r="G64" s="36" t="s">
        <v>3</v>
      </c>
      <c r="H64" s="40">
        <v>93.042</v>
      </c>
      <c r="I64" s="40"/>
      <c r="J64" s="36">
        <v>132</v>
      </c>
      <c r="K64" s="39">
        <f t="shared" si="4"/>
        <v>4396.400151276944</v>
      </c>
      <c r="L64" s="39"/>
      <c r="M64" s="6">
        <f t="shared" si="1"/>
        <v>0.03330606175209806</v>
      </c>
      <c r="N64" s="36">
        <v>2013</v>
      </c>
      <c r="O64" s="8">
        <v>42464</v>
      </c>
      <c r="P64" s="40">
        <v>94.353</v>
      </c>
      <c r="Q64" s="40"/>
      <c r="R64" s="41">
        <f t="shared" si="2"/>
        <v>-4366.424695700032</v>
      </c>
      <c r="S64" s="41"/>
      <c r="T64" s="42">
        <f t="shared" si="3"/>
        <v>-132</v>
      </c>
      <c r="U64" s="42"/>
    </row>
    <row r="65" spans="2:21" ht="13.5">
      <c r="B65" s="36">
        <v>57</v>
      </c>
      <c r="C65" s="39">
        <f t="shared" si="0"/>
        <v>142180.24701353142</v>
      </c>
      <c r="D65" s="39"/>
      <c r="E65" s="36">
        <v>2013</v>
      </c>
      <c r="F65" s="8">
        <v>42464</v>
      </c>
      <c r="G65" s="36" t="s">
        <v>4</v>
      </c>
      <c r="H65" s="40">
        <v>96.457</v>
      </c>
      <c r="I65" s="40"/>
      <c r="J65" s="36">
        <v>374</v>
      </c>
      <c r="K65" s="39">
        <f t="shared" si="4"/>
        <v>4265.407410405943</v>
      </c>
      <c r="L65" s="39"/>
      <c r="M65" s="6">
        <f t="shared" si="1"/>
        <v>0.011404832648144233</v>
      </c>
      <c r="N65" s="36">
        <v>2013</v>
      </c>
      <c r="O65" s="8">
        <v>42472</v>
      </c>
      <c r="P65" s="40">
        <v>99.102</v>
      </c>
      <c r="Q65" s="40"/>
      <c r="R65" s="41">
        <f t="shared" si="2"/>
        <v>3016.5782354341613</v>
      </c>
      <c r="S65" s="41"/>
      <c r="T65" s="42">
        <f t="shared" si="3"/>
        <v>264.500000000001</v>
      </c>
      <c r="U65" s="42"/>
    </row>
    <row r="66" spans="2:21" ht="13.5">
      <c r="B66" s="36">
        <v>58</v>
      </c>
      <c r="C66" s="39">
        <f t="shared" si="0"/>
        <v>145196.8252489656</v>
      </c>
      <c r="D66" s="39"/>
      <c r="E66" s="36">
        <v>2013</v>
      </c>
      <c r="F66" s="8">
        <v>42526</v>
      </c>
      <c r="G66" s="36" t="s">
        <v>3</v>
      </c>
      <c r="H66" s="40">
        <v>98.851</v>
      </c>
      <c r="I66" s="40"/>
      <c r="J66" s="36">
        <v>161</v>
      </c>
      <c r="K66" s="39">
        <f t="shared" si="4"/>
        <v>4355.904757468968</v>
      </c>
      <c r="L66" s="39"/>
      <c r="M66" s="6">
        <f t="shared" si="1"/>
        <v>0.027055309052602283</v>
      </c>
      <c r="N66" s="36">
        <v>2013</v>
      </c>
      <c r="O66" s="8">
        <v>42531</v>
      </c>
      <c r="P66" s="40">
        <v>98.841</v>
      </c>
      <c r="Q66" s="40"/>
      <c r="R66" s="41">
        <f t="shared" si="2"/>
        <v>27.055309052616124</v>
      </c>
      <c r="S66" s="41"/>
      <c r="T66" s="42">
        <f t="shared" si="3"/>
        <v>1.0000000000005116</v>
      </c>
      <c r="U66" s="42"/>
    </row>
    <row r="67" spans="2:21" ht="13.5">
      <c r="B67" s="36">
        <v>59</v>
      </c>
      <c r="C67" s="39">
        <f t="shared" si="0"/>
        <v>145223.8805580182</v>
      </c>
      <c r="D67" s="39"/>
      <c r="E67" s="36">
        <v>2013</v>
      </c>
      <c r="F67" s="8">
        <v>42587</v>
      </c>
      <c r="G67" s="36" t="s">
        <v>3</v>
      </c>
      <c r="H67" s="40">
        <v>98.179</v>
      </c>
      <c r="I67" s="40"/>
      <c r="J67" s="36">
        <v>97</v>
      </c>
      <c r="K67" s="39">
        <f t="shared" si="4"/>
        <v>4356.716416740545</v>
      </c>
      <c r="L67" s="39"/>
      <c r="M67" s="6">
        <f t="shared" si="1"/>
        <v>0.04491460223443861</v>
      </c>
      <c r="N67" s="36">
        <v>2013</v>
      </c>
      <c r="O67" s="8">
        <v>42594</v>
      </c>
      <c r="P67" s="40">
        <v>96.961</v>
      </c>
      <c r="Q67" s="40"/>
      <c r="R67" s="41">
        <f t="shared" si="2"/>
        <v>5470.598552154639</v>
      </c>
      <c r="S67" s="41"/>
      <c r="T67" s="42">
        <f t="shared" si="3"/>
        <v>121.80000000000035</v>
      </c>
      <c r="U67" s="42"/>
    </row>
    <row r="68" spans="2:21" ht="13.5">
      <c r="B68" s="36">
        <v>60</v>
      </c>
      <c r="C68" s="39">
        <f t="shared" si="0"/>
        <v>150694.47911017283</v>
      </c>
      <c r="D68" s="39"/>
      <c r="E68" s="36">
        <v>2013</v>
      </c>
      <c r="F68" s="8">
        <v>42623</v>
      </c>
      <c r="G68" s="36" t="s">
        <v>4</v>
      </c>
      <c r="H68" s="40">
        <v>100.449</v>
      </c>
      <c r="I68" s="40"/>
      <c r="J68" s="36">
        <v>100</v>
      </c>
      <c r="K68" s="39">
        <f t="shared" si="4"/>
        <v>4520.834373305185</v>
      </c>
      <c r="L68" s="39"/>
      <c r="M68" s="6">
        <f t="shared" si="1"/>
        <v>0.04520834373305185</v>
      </c>
      <c r="N68" s="36">
        <v>2013</v>
      </c>
      <c r="O68" s="8">
        <v>42625</v>
      </c>
      <c r="P68" s="40">
        <v>99.459</v>
      </c>
      <c r="Q68" s="40"/>
      <c r="R68" s="41">
        <f t="shared" si="2"/>
        <v>-4475.62602957211</v>
      </c>
      <c r="S68" s="41"/>
      <c r="T68" s="42">
        <f t="shared" si="3"/>
        <v>-100</v>
      </c>
      <c r="U68" s="42"/>
    </row>
    <row r="69" spans="2:21" ht="13.5">
      <c r="B69" s="36">
        <v>61</v>
      </c>
      <c r="C69" s="39">
        <f t="shared" si="0"/>
        <v>146218.85308060073</v>
      </c>
      <c r="D69" s="39"/>
      <c r="E69" s="36">
        <v>2013</v>
      </c>
      <c r="F69" s="8">
        <v>42636</v>
      </c>
      <c r="G69" s="36" t="s">
        <v>4</v>
      </c>
      <c r="H69" s="40">
        <v>98.637</v>
      </c>
      <c r="I69" s="40"/>
      <c r="J69" s="36">
        <v>66</v>
      </c>
      <c r="K69" s="39">
        <f t="shared" si="4"/>
        <v>4386.565592418022</v>
      </c>
      <c r="L69" s="39"/>
      <c r="M69" s="6">
        <f t="shared" si="1"/>
        <v>0.0664631150366367</v>
      </c>
      <c r="N69" s="36">
        <v>2013</v>
      </c>
      <c r="O69" s="8">
        <v>42644</v>
      </c>
      <c r="P69" s="40">
        <v>98.647</v>
      </c>
      <c r="Q69" s="40"/>
      <c r="R69" s="41">
        <f t="shared" si="2"/>
        <v>66.4631150366707</v>
      </c>
      <c r="S69" s="41"/>
      <c r="T69" s="42">
        <f t="shared" si="3"/>
        <v>1.0000000000005116</v>
      </c>
      <c r="U69" s="42"/>
    </row>
    <row r="70" spans="2:21" ht="13.5">
      <c r="B70" s="36">
        <v>62</v>
      </c>
      <c r="C70" s="39">
        <f t="shared" si="0"/>
        <v>146285.3161956374</v>
      </c>
      <c r="D70" s="39"/>
      <c r="E70" s="36">
        <v>2013</v>
      </c>
      <c r="F70" s="8">
        <v>42682</v>
      </c>
      <c r="G70" s="36" t="s">
        <v>4</v>
      </c>
      <c r="H70" s="40">
        <v>99.214</v>
      </c>
      <c r="I70" s="40"/>
      <c r="J70" s="36">
        <v>125</v>
      </c>
      <c r="K70" s="39">
        <f t="shared" si="4"/>
        <v>4388.559485869122</v>
      </c>
      <c r="L70" s="39"/>
      <c r="M70" s="6">
        <f t="shared" si="1"/>
        <v>0.035108475886952976</v>
      </c>
      <c r="N70" s="36">
        <v>2013</v>
      </c>
      <c r="O70" s="8">
        <v>42687</v>
      </c>
      <c r="P70" s="40">
        <v>99.14</v>
      </c>
      <c r="Q70" s="40"/>
      <c r="R70" s="41">
        <f t="shared" si="2"/>
        <v>-259.80272156344523</v>
      </c>
      <c r="S70" s="41"/>
      <c r="T70" s="42">
        <f t="shared" si="3"/>
        <v>-125</v>
      </c>
      <c r="U70" s="42"/>
    </row>
    <row r="71" spans="2:21" ht="13.5">
      <c r="B71" s="36">
        <v>63</v>
      </c>
      <c r="C71" s="39">
        <f t="shared" si="0"/>
        <v>146025.51347407396</v>
      </c>
      <c r="D71" s="39"/>
      <c r="E71" s="36">
        <v>2013</v>
      </c>
      <c r="F71" s="8">
        <v>42710</v>
      </c>
      <c r="G71" s="36" t="s">
        <v>4</v>
      </c>
      <c r="H71" s="40">
        <v>102.955</v>
      </c>
      <c r="I71" s="40"/>
      <c r="J71" s="36">
        <v>127</v>
      </c>
      <c r="K71" s="39">
        <f t="shared" si="4"/>
        <v>4380.765404222218</v>
      </c>
      <c r="L71" s="39"/>
      <c r="M71" s="6">
        <f t="shared" si="1"/>
        <v>0.03449421578127731</v>
      </c>
      <c r="N71" s="36">
        <v>2013</v>
      </c>
      <c r="O71" s="8">
        <v>42720</v>
      </c>
      <c r="P71" s="40">
        <v>103.103</v>
      </c>
      <c r="Q71" s="40"/>
      <c r="R71" s="41">
        <f t="shared" si="2"/>
        <v>510.5143935628908</v>
      </c>
      <c r="S71" s="41"/>
      <c r="T71" s="42">
        <f t="shared" si="3"/>
        <v>14.799999999999613</v>
      </c>
      <c r="U71" s="42"/>
    </row>
    <row r="72" spans="2:21" ht="13.5">
      <c r="B72" s="36">
        <v>64</v>
      </c>
      <c r="C72" s="39">
        <f t="shared" si="0"/>
        <v>146536.02786763685</v>
      </c>
      <c r="D72" s="39"/>
      <c r="E72" s="36">
        <v>2014</v>
      </c>
      <c r="F72" s="8">
        <v>42392</v>
      </c>
      <c r="G72" s="36" t="s">
        <v>3</v>
      </c>
      <c r="H72" s="40">
        <v>102.963</v>
      </c>
      <c r="I72" s="40"/>
      <c r="J72" s="36">
        <v>187</v>
      </c>
      <c r="K72" s="39">
        <f t="shared" si="4"/>
        <v>4396.080836029105</v>
      </c>
      <c r="L72" s="39"/>
      <c r="M72" s="6">
        <f t="shared" si="1"/>
        <v>0.02350845366860484</v>
      </c>
      <c r="N72" s="36">
        <v>2014</v>
      </c>
      <c r="O72" s="8">
        <v>42406</v>
      </c>
      <c r="P72" s="40">
        <v>100.794</v>
      </c>
      <c r="Q72" s="40"/>
      <c r="R72" s="41">
        <f>IF(O72="","",(IF(G72="売",H72-P72,P72-H72))*M72*100000)</f>
        <v>5098.983600720382</v>
      </c>
      <c r="S72" s="41"/>
      <c r="T72" s="42">
        <f t="shared" si="3"/>
        <v>216.8999999999997</v>
      </c>
      <c r="U72" s="42"/>
    </row>
    <row r="73" spans="2:21" ht="13.5">
      <c r="B73" s="36">
        <v>65</v>
      </c>
      <c r="C73" s="39">
        <f t="shared" si="0"/>
        <v>151635.01146835723</v>
      </c>
      <c r="D73" s="39"/>
      <c r="E73" s="36">
        <v>2014</v>
      </c>
      <c r="F73" s="8">
        <v>42492</v>
      </c>
      <c r="G73" s="36" t="s">
        <v>3</v>
      </c>
      <c r="H73" s="40">
        <v>102.122</v>
      </c>
      <c r="I73" s="40"/>
      <c r="J73" s="36">
        <v>89</v>
      </c>
      <c r="K73" s="39">
        <f t="shared" si="4"/>
        <v>4549.050344050716</v>
      </c>
      <c r="L73" s="39"/>
      <c r="M73" s="6">
        <f t="shared" si="1"/>
        <v>0.051112925214052994</v>
      </c>
      <c r="N73" s="36">
        <v>2014</v>
      </c>
      <c r="O73" s="8">
        <v>42502</v>
      </c>
      <c r="P73" s="40">
        <v>101.945</v>
      </c>
      <c r="Q73" s="40"/>
      <c r="R73" s="41">
        <f t="shared" si="2"/>
        <v>904.6987762887723</v>
      </c>
      <c r="S73" s="41"/>
      <c r="T73" s="42">
        <f t="shared" si="3"/>
        <v>17.70000000000067</v>
      </c>
      <c r="U73" s="42"/>
    </row>
    <row r="74" spans="2:21" ht="13.5">
      <c r="B74" s="36">
        <v>66</v>
      </c>
      <c r="C74" s="39">
        <f aca="true" t="shared" si="5" ref="C74:C108">IF(R73="","",C73+R73)</f>
        <v>152539.710244646</v>
      </c>
      <c r="D74" s="39"/>
      <c r="E74" s="36">
        <v>2014</v>
      </c>
      <c r="F74" s="8">
        <v>42546</v>
      </c>
      <c r="G74" s="36" t="s">
        <v>3</v>
      </c>
      <c r="H74" s="40">
        <v>101.614</v>
      </c>
      <c r="I74" s="40"/>
      <c r="J74" s="36">
        <v>36</v>
      </c>
      <c r="K74" s="39">
        <f t="shared" si="4"/>
        <v>4576.19130733938</v>
      </c>
      <c r="L74" s="39"/>
      <c r="M74" s="6">
        <f aca="true" t="shared" si="6" ref="M74:M108">IF(J74="","",(K74/J74)/1000)</f>
        <v>0.12711642520387165</v>
      </c>
      <c r="N74" s="36">
        <v>2014</v>
      </c>
      <c r="O74" s="8">
        <v>42553</v>
      </c>
      <c r="P74" s="40">
        <v>101.604</v>
      </c>
      <c r="Q74" s="40"/>
      <c r="R74" s="41">
        <f aca="true" t="shared" si="7" ref="R74:R108">IF(O74="","",(IF(G74="売",H74-P74,P74-H74))*M74*100000)</f>
        <v>127.11642520393667</v>
      </c>
      <c r="S74" s="41"/>
      <c r="T74" s="42">
        <f aca="true" t="shared" si="8" ref="T74:T108">IF(O74="","",IF(R74&lt;0,J74*(-1),IF(G74="買",(P74-H74)*100,(H74-P74)*100)))</f>
        <v>1.0000000000005116</v>
      </c>
      <c r="U74" s="42"/>
    </row>
    <row r="75" spans="2:21" ht="13.5">
      <c r="B75" s="36">
        <v>67</v>
      </c>
      <c r="C75" s="39">
        <f t="shared" si="5"/>
        <v>152666.82666984995</v>
      </c>
      <c r="D75" s="39"/>
      <c r="E75" s="36">
        <v>2014</v>
      </c>
      <c r="F75" s="8">
        <v>42600</v>
      </c>
      <c r="G75" s="36" t="s">
        <v>4</v>
      </c>
      <c r="H75" s="40">
        <v>102.589</v>
      </c>
      <c r="I75" s="40"/>
      <c r="J75" s="36">
        <v>36</v>
      </c>
      <c r="K75" s="39">
        <f aca="true" t="shared" si="9" ref="K75:K108">IF(F75="","",C75*0.03)</f>
        <v>4580.0048000954985</v>
      </c>
      <c r="L75" s="39"/>
      <c r="M75" s="6">
        <f t="shared" si="6"/>
        <v>0.1272223555582083</v>
      </c>
      <c r="N75" s="36">
        <v>2014</v>
      </c>
      <c r="O75" s="8">
        <v>42610</v>
      </c>
      <c r="P75" s="40">
        <v>103.737</v>
      </c>
      <c r="Q75" s="40"/>
      <c r="R75" s="41">
        <f t="shared" si="7"/>
        <v>14605.126418082262</v>
      </c>
      <c r="S75" s="41"/>
      <c r="T75" s="42">
        <f t="shared" si="8"/>
        <v>114.79999999999961</v>
      </c>
      <c r="U75" s="42"/>
    </row>
    <row r="76" spans="2:21" ht="13.5">
      <c r="B76" s="36">
        <v>68</v>
      </c>
      <c r="C76" s="39">
        <f t="shared" si="5"/>
        <v>167271.9530879322</v>
      </c>
      <c r="D76" s="39"/>
      <c r="E76" s="36">
        <v>2014</v>
      </c>
      <c r="F76" s="8">
        <v>42611</v>
      </c>
      <c r="G76" s="36" t="s">
        <v>4</v>
      </c>
      <c r="H76" s="40">
        <v>104.099</v>
      </c>
      <c r="I76" s="40"/>
      <c r="J76" s="36">
        <v>46</v>
      </c>
      <c r="K76" s="39">
        <f t="shared" si="9"/>
        <v>5018.158592637966</v>
      </c>
      <c r="L76" s="39"/>
      <c r="M76" s="6">
        <f t="shared" si="6"/>
        <v>0.10909040418778186</v>
      </c>
      <c r="N76" s="36">
        <v>2014</v>
      </c>
      <c r="O76" s="8">
        <v>42618</v>
      </c>
      <c r="P76" s="40">
        <v>104.748</v>
      </c>
      <c r="Q76" s="40"/>
      <c r="R76" s="41">
        <f t="shared" si="7"/>
        <v>7079.967231787053</v>
      </c>
      <c r="S76" s="41"/>
      <c r="T76" s="42">
        <f t="shared" si="8"/>
        <v>64.90000000000009</v>
      </c>
      <c r="U76" s="42"/>
    </row>
    <row r="77" spans="2:21" ht="13.5">
      <c r="B77" s="36">
        <v>69</v>
      </c>
      <c r="C77" s="39">
        <f t="shared" si="5"/>
        <v>174351.92031971924</v>
      </c>
      <c r="D77" s="39"/>
      <c r="E77" s="36">
        <v>2014</v>
      </c>
      <c r="F77" s="8">
        <v>42630</v>
      </c>
      <c r="G77" s="36" t="s">
        <v>4</v>
      </c>
      <c r="H77" s="40">
        <v>108.38</v>
      </c>
      <c r="I77" s="40"/>
      <c r="J77" s="36">
        <v>130</v>
      </c>
      <c r="K77" s="39">
        <f t="shared" si="9"/>
        <v>5230.557609591577</v>
      </c>
      <c r="L77" s="39"/>
      <c r="M77" s="6">
        <f t="shared" si="6"/>
        <v>0.04023505853531982</v>
      </c>
      <c r="N77" s="36">
        <v>2014</v>
      </c>
      <c r="O77" s="8">
        <v>42645</v>
      </c>
      <c r="P77" s="40">
        <v>108.466</v>
      </c>
      <c r="Q77" s="40"/>
      <c r="R77" s="41">
        <f t="shared" si="7"/>
        <v>346.02150340374453</v>
      </c>
      <c r="S77" s="41"/>
      <c r="T77" s="42">
        <f t="shared" si="8"/>
        <v>8.599999999999852</v>
      </c>
      <c r="U77" s="42"/>
    </row>
    <row r="78" spans="2:21" ht="13.5">
      <c r="B78" s="36">
        <v>70</v>
      </c>
      <c r="C78" s="39">
        <f t="shared" si="5"/>
        <v>174697.941823123</v>
      </c>
      <c r="D78" s="39"/>
      <c r="E78" s="36">
        <v>2014</v>
      </c>
      <c r="F78" s="8">
        <v>42702</v>
      </c>
      <c r="G78" s="36" t="s">
        <v>4</v>
      </c>
      <c r="H78" s="40">
        <v>118.769</v>
      </c>
      <c r="I78" s="40"/>
      <c r="J78" s="36">
        <v>113</v>
      </c>
      <c r="K78" s="39">
        <f t="shared" si="9"/>
        <v>5240.9382546936895</v>
      </c>
      <c r="L78" s="39"/>
      <c r="M78" s="6">
        <f t="shared" si="6"/>
        <v>0.04637998455481142</v>
      </c>
      <c r="N78" s="36">
        <v>2014</v>
      </c>
      <c r="O78" s="8">
        <v>42713</v>
      </c>
      <c r="P78" s="40">
        <v>118.779</v>
      </c>
      <c r="Q78" s="40"/>
      <c r="R78" s="41">
        <f t="shared" si="7"/>
        <v>46.37998455476924</v>
      </c>
      <c r="S78" s="41"/>
      <c r="T78" s="42">
        <f t="shared" si="8"/>
        <v>0.9999999999990905</v>
      </c>
      <c r="U78" s="42"/>
    </row>
    <row r="79" spans="2:21" ht="13.5">
      <c r="B79" s="36">
        <v>71</v>
      </c>
      <c r="C79" s="39">
        <f t="shared" si="5"/>
        <v>174744.32180767777</v>
      </c>
      <c r="D79" s="39"/>
      <c r="E79" s="36">
        <v>2014</v>
      </c>
      <c r="F79" s="8">
        <v>42719</v>
      </c>
      <c r="G79" s="36" t="s">
        <v>3</v>
      </c>
      <c r="H79" s="40">
        <v>117.549</v>
      </c>
      <c r="I79" s="40"/>
      <c r="J79" s="36">
        <v>150</v>
      </c>
      <c r="K79" s="39">
        <f t="shared" si="9"/>
        <v>5242.329654230333</v>
      </c>
      <c r="L79" s="39"/>
      <c r="M79" s="6">
        <f t="shared" si="6"/>
        <v>0.034948864361535555</v>
      </c>
      <c r="N79" s="36">
        <v>2014</v>
      </c>
      <c r="O79" s="8">
        <v>42722</v>
      </c>
      <c r="P79" s="40">
        <v>119.047</v>
      </c>
      <c r="Q79" s="40"/>
      <c r="R79" s="41">
        <f t="shared" si="7"/>
        <v>-5235.339881357992</v>
      </c>
      <c r="S79" s="41"/>
      <c r="T79" s="42">
        <f t="shared" si="8"/>
        <v>-150</v>
      </c>
      <c r="U79" s="42"/>
    </row>
    <row r="80" spans="2:21" ht="13.5">
      <c r="B80" s="36">
        <v>72</v>
      </c>
      <c r="C80" s="39">
        <f t="shared" si="5"/>
        <v>169508.98192631977</v>
      </c>
      <c r="D80" s="39"/>
      <c r="E80" s="36">
        <v>2015</v>
      </c>
      <c r="F80" s="8">
        <v>42390</v>
      </c>
      <c r="G80" s="36" t="s">
        <v>3</v>
      </c>
      <c r="H80" s="40">
        <v>117.166</v>
      </c>
      <c r="I80" s="40"/>
      <c r="J80" s="36">
        <v>165</v>
      </c>
      <c r="K80" s="39">
        <f t="shared" si="9"/>
        <v>5085.269457789593</v>
      </c>
      <c r="L80" s="39"/>
      <c r="M80" s="6">
        <f t="shared" si="6"/>
        <v>0.030819814895694502</v>
      </c>
      <c r="N80" s="36">
        <v>2014</v>
      </c>
      <c r="O80" s="8">
        <v>42406</v>
      </c>
      <c r="P80" s="40">
        <v>118.815</v>
      </c>
      <c r="Q80" s="40"/>
      <c r="R80" s="41">
        <f t="shared" si="7"/>
        <v>-5082.187476300026</v>
      </c>
      <c r="S80" s="41"/>
      <c r="T80" s="42">
        <f t="shared" si="8"/>
        <v>-165</v>
      </c>
      <c r="U80" s="42"/>
    </row>
    <row r="81" spans="2:21" ht="13.5">
      <c r="B81" s="36">
        <v>73</v>
      </c>
      <c r="C81" s="39">
        <f t="shared" si="5"/>
        <v>164426.79445001975</v>
      </c>
      <c r="D81" s="39"/>
      <c r="E81" s="36">
        <v>2015</v>
      </c>
      <c r="F81" s="8">
        <v>42426</v>
      </c>
      <c r="G81" s="36" t="s">
        <v>4</v>
      </c>
      <c r="H81" s="40">
        <v>119.493</v>
      </c>
      <c r="I81" s="40"/>
      <c r="J81" s="36">
        <v>83</v>
      </c>
      <c r="K81" s="39">
        <f t="shared" si="9"/>
        <v>4932.803833500592</v>
      </c>
      <c r="L81" s="39"/>
      <c r="M81" s="6">
        <f t="shared" si="6"/>
        <v>0.05943137148795894</v>
      </c>
      <c r="N81" s="36">
        <v>2015</v>
      </c>
      <c r="O81" s="8">
        <v>42441</v>
      </c>
      <c r="P81" s="40">
        <v>120.838</v>
      </c>
      <c r="Q81" s="40"/>
      <c r="R81" s="41">
        <f t="shared" si="7"/>
        <v>7993.519465130471</v>
      </c>
      <c r="S81" s="41"/>
      <c r="T81" s="42">
        <f t="shared" si="8"/>
        <v>134.4999999999999</v>
      </c>
      <c r="U81" s="42"/>
    </row>
    <row r="82" spans="2:21" ht="13.5">
      <c r="B82" s="36">
        <v>74</v>
      </c>
      <c r="C82" s="39">
        <f t="shared" si="5"/>
        <v>172420.3139151502</v>
      </c>
      <c r="D82" s="39"/>
      <c r="E82" s="36">
        <v>2015</v>
      </c>
      <c r="F82" s="8">
        <v>42449</v>
      </c>
      <c r="G82" s="36" t="s">
        <v>3</v>
      </c>
      <c r="H82" s="40">
        <v>119.889</v>
      </c>
      <c r="I82" s="40"/>
      <c r="J82" s="36">
        <v>131</v>
      </c>
      <c r="K82" s="39">
        <f t="shared" si="9"/>
        <v>5172.609417454506</v>
      </c>
      <c r="L82" s="39"/>
      <c r="M82" s="6">
        <f t="shared" si="6"/>
        <v>0.0394855680721718</v>
      </c>
      <c r="N82" s="36">
        <v>2015</v>
      </c>
      <c r="O82" s="8">
        <v>42459</v>
      </c>
      <c r="P82" s="40">
        <v>119.817</v>
      </c>
      <c r="Q82" s="40"/>
      <c r="R82" s="41">
        <f t="shared" si="7"/>
        <v>284.2960901196478</v>
      </c>
      <c r="S82" s="41"/>
      <c r="T82" s="42">
        <f t="shared" si="8"/>
        <v>7.200000000000273</v>
      </c>
      <c r="U82" s="42"/>
    </row>
    <row r="83" spans="2:21" ht="13.5">
      <c r="B83" s="36">
        <v>75</v>
      </c>
      <c r="C83" s="39">
        <f t="shared" si="5"/>
        <v>172704.61000526985</v>
      </c>
      <c r="D83" s="39"/>
      <c r="E83" s="36">
        <v>2015</v>
      </c>
      <c r="F83" s="8">
        <v>42461</v>
      </c>
      <c r="G83" s="36" t="s">
        <v>3</v>
      </c>
      <c r="H83" s="40">
        <v>119.402</v>
      </c>
      <c r="I83" s="40"/>
      <c r="J83" s="36">
        <v>92</v>
      </c>
      <c r="K83" s="39">
        <f t="shared" si="9"/>
        <v>5181.138300158095</v>
      </c>
      <c r="L83" s="39"/>
      <c r="M83" s="6">
        <f t="shared" si="6"/>
        <v>0.05631672065389234</v>
      </c>
      <c r="N83" s="36">
        <v>2015</v>
      </c>
      <c r="O83" s="8">
        <v>42467</v>
      </c>
      <c r="P83" s="40">
        <v>120.319</v>
      </c>
      <c r="Q83" s="40"/>
      <c r="R83" s="41">
        <f t="shared" si="7"/>
        <v>-5164.243283961936</v>
      </c>
      <c r="S83" s="41"/>
      <c r="T83" s="42">
        <f t="shared" si="8"/>
        <v>-92</v>
      </c>
      <c r="U83" s="42"/>
    </row>
    <row r="84" spans="2:21" ht="13.5">
      <c r="B84" s="36">
        <v>76</v>
      </c>
      <c r="C84" s="39">
        <f t="shared" si="5"/>
        <v>167540.36672130792</v>
      </c>
      <c r="D84" s="39"/>
      <c r="E84" s="36">
        <v>2015</v>
      </c>
      <c r="F84" s="8">
        <v>42469</v>
      </c>
      <c r="G84" s="36" t="s">
        <v>4</v>
      </c>
      <c r="H84" s="40">
        <v>120.728</v>
      </c>
      <c r="I84" s="40"/>
      <c r="J84" s="36">
        <v>88</v>
      </c>
      <c r="K84" s="39">
        <f t="shared" si="9"/>
        <v>5026.211001639237</v>
      </c>
      <c r="L84" s="39"/>
      <c r="M84" s="6">
        <f t="shared" si="6"/>
        <v>0.057116034109536785</v>
      </c>
      <c r="N84" s="36">
        <v>2015</v>
      </c>
      <c r="O84" s="8">
        <v>42473</v>
      </c>
      <c r="P84" s="40">
        <v>119.848</v>
      </c>
      <c r="Q84" s="40"/>
      <c r="R84" s="41">
        <f t="shared" si="7"/>
        <v>-5026.211001639211</v>
      </c>
      <c r="S84" s="41"/>
      <c r="T84" s="42">
        <f t="shared" si="8"/>
        <v>-88</v>
      </c>
      <c r="U84" s="42"/>
    </row>
    <row r="85" spans="2:21" ht="13.5">
      <c r="B85" s="36">
        <v>77</v>
      </c>
      <c r="C85" s="39">
        <f t="shared" si="5"/>
        <v>162514.15571966872</v>
      </c>
      <c r="D85" s="39"/>
      <c r="E85" s="36">
        <v>2015</v>
      </c>
      <c r="F85" s="8">
        <v>42579</v>
      </c>
      <c r="G85" s="36" t="s">
        <v>4</v>
      </c>
      <c r="H85" s="40">
        <v>123.782</v>
      </c>
      <c r="I85" s="40"/>
      <c r="J85" s="36">
        <v>72</v>
      </c>
      <c r="K85" s="39">
        <f t="shared" si="9"/>
        <v>4875.424671590062</v>
      </c>
      <c r="L85" s="39"/>
      <c r="M85" s="6">
        <f t="shared" si="6"/>
        <v>0.06771423154986196</v>
      </c>
      <c r="N85" s="36">
        <v>2015</v>
      </c>
      <c r="O85" s="8">
        <v>42586</v>
      </c>
      <c r="P85" s="40">
        <v>123.821</v>
      </c>
      <c r="Q85" s="40"/>
      <c r="R85" s="41">
        <f t="shared" si="7"/>
        <v>264.0855030444717</v>
      </c>
      <c r="S85" s="41"/>
      <c r="T85" s="42">
        <f t="shared" si="8"/>
        <v>3.900000000000148</v>
      </c>
      <c r="U85" s="42"/>
    </row>
    <row r="86" spans="2:21" ht="13.5">
      <c r="B86" s="36">
        <v>78</v>
      </c>
      <c r="C86" s="39">
        <f t="shared" si="5"/>
        <v>162778.2412227132</v>
      </c>
      <c r="D86" s="39"/>
      <c r="E86" s="36">
        <v>2015</v>
      </c>
      <c r="F86" s="8">
        <v>42592</v>
      </c>
      <c r="G86" s="36" t="s">
        <v>4</v>
      </c>
      <c r="H86" s="40">
        <v>124.771</v>
      </c>
      <c r="I86" s="40"/>
      <c r="J86" s="36">
        <v>68</v>
      </c>
      <c r="K86" s="39">
        <f t="shared" si="9"/>
        <v>4883.347236681396</v>
      </c>
      <c r="L86" s="39"/>
      <c r="M86" s="6">
        <f t="shared" si="6"/>
        <v>0.071813929951197</v>
      </c>
      <c r="N86" s="36">
        <v>2015</v>
      </c>
      <c r="O86" s="8">
        <v>42594</v>
      </c>
      <c r="P86" s="40">
        <v>124.1</v>
      </c>
      <c r="Q86" s="40"/>
      <c r="R86" s="41">
        <f t="shared" si="7"/>
        <v>-4818.714699725365</v>
      </c>
      <c r="S86" s="41"/>
      <c r="T86" s="42">
        <f t="shared" si="8"/>
        <v>-68</v>
      </c>
      <c r="U86" s="42"/>
    </row>
    <row r="87" spans="2:21" ht="13.5">
      <c r="B87" s="36">
        <v>79</v>
      </c>
      <c r="C87" s="39">
        <f t="shared" si="5"/>
        <v>157959.52652298784</v>
      </c>
      <c r="D87" s="39"/>
      <c r="E87" s="36">
        <v>2015</v>
      </c>
      <c r="F87" s="8">
        <v>42601</v>
      </c>
      <c r="G87" s="36" t="s">
        <v>3</v>
      </c>
      <c r="H87" s="40">
        <v>123.674</v>
      </c>
      <c r="I87" s="40"/>
      <c r="J87" s="36">
        <v>79</v>
      </c>
      <c r="K87" s="39">
        <f t="shared" si="9"/>
        <v>4738.785795689635</v>
      </c>
      <c r="L87" s="39"/>
      <c r="M87" s="6">
        <f t="shared" si="6"/>
        <v>0.05998463032518525</v>
      </c>
      <c r="N87" s="36">
        <v>2015</v>
      </c>
      <c r="O87" s="8">
        <v>42609</v>
      </c>
      <c r="P87" s="40">
        <v>120.385</v>
      </c>
      <c r="Q87" s="40"/>
      <c r="R87" s="41">
        <f t="shared" si="7"/>
        <v>19728.944913953437</v>
      </c>
      <c r="S87" s="41"/>
      <c r="T87" s="42">
        <f t="shared" si="8"/>
        <v>328.90000000000015</v>
      </c>
      <c r="U87" s="42"/>
    </row>
    <row r="88" spans="2:21" ht="13.5">
      <c r="B88" s="36">
        <v>80</v>
      </c>
      <c r="C88" s="39">
        <f t="shared" si="5"/>
        <v>177688.47143694127</v>
      </c>
      <c r="D88" s="39"/>
      <c r="E88" s="36">
        <v>2015</v>
      </c>
      <c r="F88" s="8">
        <v>42613</v>
      </c>
      <c r="G88" s="36" t="s">
        <v>3</v>
      </c>
      <c r="H88" s="40">
        <v>120.865</v>
      </c>
      <c r="I88" s="40"/>
      <c r="J88" s="36">
        <v>75</v>
      </c>
      <c r="K88" s="39">
        <f t="shared" si="9"/>
        <v>5330.654143108238</v>
      </c>
      <c r="L88" s="39"/>
      <c r="M88" s="6">
        <f t="shared" si="6"/>
        <v>0.07107538857477651</v>
      </c>
      <c r="N88" s="36">
        <v>2015</v>
      </c>
      <c r="O88" s="8">
        <v>42622</v>
      </c>
      <c r="P88" s="40">
        <v>120.855</v>
      </c>
      <c r="Q88" s="40"/>
      <c r="R88" s="41">
        <f t="shared" si="7"/>
        <v>71.07538857471187</v>
      </c>
      <c r="S88" s="41"/>
      <c r="T88" s="42">
        <f t="shared" si="8"/>
        <v>0.9999999999990905</v>
      </c>
      <c r="U88" s="42"/>
    </row>
    <row r="89" spans="2:21" ht="13.5">
      <c r="B89" s="36">
        <v>81</v>
      </c>
      <c r="C89" s="39">
        <f t="shared" si="5"/>
        <v>177759.54682551598</v>
      </c>
      <c r="D89" s="39"/>
      <c r="E89" s="36">
        <v>2015</v>
      </c>
      <c r="F89" s="8">
        <v>42671</v>
      </c>
      <c r="G89" s="36" t="s">
        <v>4</v>
      </c>
      <c r="H89" s="40">
        <v>121.248</v>
      </c>
      <c r="I89" s="40"/>
      <c r="J89" s="36">
        <v>129</v>
      </c>
      <c r="K89" s="39">
        <f t="shared" si="9"/>
        <v>5332.786404765479</v>
      </c>
      <c r="L89" s="39"/>
      <c r="M89" s="6">
        <f t="shared" si="6"/>
        <v>0.04133942949430604</v>
      </c>
      <c r="N89" s="36">
        <v>2015</v>
      </c>
      <c r="O89" s="8">
        <v>42707</v>
      </c>
      <c r="P89" s="40">
        <v>122.294</v>
      </c>
      <c r="Q89" s="40"/>
      <c r="R89" s="41">
        <f t="shared" si="7"/>
        <v>4324.104325104379</v>
      </c>
      <c r="S89" s="41"/>
      <c r="T89" s="42">
        <f t="shared" si="8"/>
        <v>104.59999999999923</v>
      </c>
      <c r="U89" s="42"/>
    </row>
    <row r="90" spans="2:21" ht="13.5">
      <c r="B90" s="36">
        <v>82</v>
      </c>
      <c r="C90" s="39">
        <f t="shared" si="5"/>
        <v>182083.65115062037</v>
      </c>
      <c r="D90" s="39"/>
      <c r="E90" s="36">
        <v>2016</v>
      </c>
      <c r="F90" s="8">
        <v>42461</v>
      </c>
      <c r="G90" s="36" t="s">
        <v>3</v>
      </c>
      <c r="H90" s="40">
        <v>111.573</v>
      </c>
      <c r="I90" s="40"/>
      <c r="J90" s="36">
        <v>101</v>
      </c>
      <c r="K90" s="39">
        <f t="shared" si="9"/>
        <v>5462.509534518611</v>
      </c>
      <c r="L90" s="39"/>
      <c r="M90" s="6">
        <f t="shared" si="6"/>
        <v>0.054084252817015954</v>
      </c>
      <c r="N90" s="36"/>
      <c r="O90" s="8"/>
      <c r="P90" s="40"/>
      <c r="Q90" s="40"/>
      <c r="R90" s="41">
        <f t="shared" si="7"/>
      </c>
      <c r="S90" s="41"/>
      <c r="T90" s="42">
        <f t="shared" si="8"/>
      </c>
      <c r="U90" s="42"/>
    </row>
    <row r="91" spans="2:21" ht="13.5">
      <c r="B91" s="36">
        <v>83</v>
      </c>
      <c r="C91" s="39">
        <f t="shared" si="5"/>
      </c>
      <c r="D91" s="39"/>
      <c r="E91" s="36"/>
      <c r="F91" s="8"/>
      <c r="G91" s="36" t="s">
        <v>4</v>
      </c>
      <c r="H91" s="40"/>
      <c r="I91" s="40"/>
      <c r="J91" s="36"/>
      <c r="K91" s="39">
        <f t="shared" si="9"/>
      </c>
      <c r="L91" s="39"/>
      <c r="M91" s="6">
        <f t="shared" si="6"/>
      </c>
      <c r="N91" s="36"/>
      <c r="O91" s="8"/>
      <c r="P91" s="40"/>
      <c r="Q91" s="40"/>
      <c r="R91" s="41">
        <f t="shared" si="7"/>
      </c>
      <c r="S91" s="41"/>
      <c r="T91" s="42">
        <f t="shared" si="8"/>
      </c>
      <c r="U91" s="42"/>
    </row>
    <row r="92" spans="2:21" ht="13.5">
      <c r="B92" s="36">
        <v>84</v>
      </c>
      <c r="C92" s="39">
        <f t="shared" si="5"/>
      </c>
      <c r="D92" s="39"/>
      <c r="E92" s="36"/>
      <c r="F92" s="8"/>
      <c r="G92" s="36" t="s">
        <v>3</v>
      </c>
      <c r="H92" s="40"/>
      <c r="I92" s="40"/>
      <c r="J92" s="36"/>
      <c r="K92" s="39">
        <f t="shared" si="9"/>
      </c>
      <c r="L92" s="39"/>
      <c r="M92" s="6">
        <f t="shared" si="6"/>
      </c>
      <c r="N92" s="36"/>
      <c r="O92" s="8"/>
      <c r="P92" s="40"/>
      <c r="Q92" s="40"/>
      <c r="R92" s="41">
        <f t="shared" si="7"/>
      </c>
      <c r="S92" s="41"/>
      <c r="T92" s="42">
        <f t="shared" si="8"/>
      </c>
      <c r="U92" s="42"/>
    </row>
    <row r="93" spans="2:21" ht="13.5">
      <c r="B93" s="36">
        <v>85</v>
      </c>
      <c r="C93" s="39">
        <f t="shared" si="5"/>
      </c>
      <c r="D93" s="39"/>
      <c r="E93" s="36"/>
      <c r="F93" s="8"/>
      <c r="G93" s="36" t="s">
        <v>4</v>
      </c>
      <c r="H93" s="40"/>
      <c r="I93" s="40"/>
      <c r="J93" s="36"/>
      <c r="K93" s="39">
        <f t="shared" si="9"/>
      </c>
      <c r="L93" s="39"/>
      <c r="M93" s="6">
        <f t="shared" si="6"/>
      </c>
      <c r="N93" s="36"/>
      <c r="O93" s="8"/>
      <c r="P93" s="40"/>
      <c r="Q93" s="40"/>
      <c r="R93" s="41">
        <f t="shared" si="7"/>
      </c>
      <c r="S93" s="41"/>
      <c r="T93" s="42">
        <f t="shared" si="8"/>
      </c>
      <c r="U93" s="42"/>
    </row>
    <row r="94" spans="2:21" ht="13.5">
      <c r="B94" s="36">
        <v>86</v>
      </c>
      <c r="C94" s="39">
        <f t="shared" si="5"/>
      </c>
      <c r="D94" s="39"/>
      <c r="E94" s="36"/>
      <c r="F94" s="8"/>
      <c r="G94" s="36" t="s">
        <v>3</v>
      </c>
      <c r="H94" s="40"/>
      <c r="I94" s="40"/>
      <c r="J94" s="36"/>
      <c r="K94" s="39">
        <f t="shared" si="9"/>
      </c>
      <c r="L94" s="39"/>
      <c r="M94" s="6">
        <f t="shared" si="6"/>
      </c>
      <c r="N94" s="36"/>
      <c r="O94" s="8"/>
      <c r="P94" s="40"/>
      <c r="Q94" s="40"/>
      <c r="R94" s="41">
        <f t="shared" si="7"/>
      </c>
      <c r="S94" s="41"/>
      <c r="T94" s="42">
        <f t="shared" si="8"/>
      </c>
      <c r="U94" s="42"/>
    </row>
    <row r="95" spans="2:21" ht="13.5">
      <c r="B95" s="36">
        <v>87</v>
      </c>
      <c r="C95" s="39">
        <f t="shared" si="5"/>
      </c>
      <c r="D95" s="39"/>
      <c r="E95" s="36"/>
      <c r="F95" s="8"/>
      <c r="G95" s="36" t="s">
        <v>4</v>
      </c>
      <c r="H95" s="40"/>
      <c r="I95" s="40"/>
      <c r="J95" s="36"/>
      <c r="K95" s="39">
        <f t="shared" si="9"/>
      </c>
      <c r="L95" s="39"/>
      <c r="M95" s="6">
        <f t="shared" si="6"/>
      </c>
      <c r="N95" s="36"/>
      <c r="O95" s="8"/>
      <c r="P95" s="40"/>
      <c r="Q95" s="40"/>
      <c r="R95" s="41">
        <f t="shared" si="7"/>
      </c>
      <c r="S95" s="41"/>
      <c r="T95" s="42">
        <f t="shared" si="8"/>
      </c>
      <c r="U95" s="42"/>
    </row>
    <row r="96" spans="2:21" ht="13.5">
      <c r="B96" s="36">
        <v>88</v>
      </c>
      <c r="C96" s="39">
        <f t="shared" si="5"/>
      </c>
      <c r="D96" s="39"/>
      <c r="E96" s="36"/>
      <c r="F96" s="8"/>
      <c r="G96" s="36" t="s">
        <v>3</v>
      </c>
      <c r="H96" s="40"/>
      <c r="I96" s="40"/>
      <c r="J96" s="36"/>
      <c r="K96" s="39">
        <f t="shared" si="9"/>
      </c>
      <c r="L96" s="39"/>
      <c r="M96" s="6">
        <f t="shared" si="6"/>
      </c>
      <c r="N96" s="36"/>
      <c r="O96" s="8"/>
      <c r="P96" s="40"/>
      <c r="Q96" s="40"/>
      <c r="R96" s="41">
        <f t="shared" si="7"/>
      </c>
      <c r="S96" s="41"/>
      <c r="T96" s="42">
        <f t="shared" si="8"/>
      </c>
      <c r="U96" s="42"/>
    </row>
    <row r="97" spans="2:21" ht="13.5">
      <c r="B97" s="36">
        <v>89</v>
      </c>
      <c r="C97" s="39">
        <f t="shared" si="5"/>
      </c>
      <c r="D97" s="39"/>
      <c r="E97" s="36"/>
      <c r="F97" s="8"/>
      <c r="G97" s="36" t="s">
        <v>4</v>
      </c>
      <c r="H97" s="40"/>
      <c r="I97" s="40"/>
      <c r="J97" s="36"/>
      <c r="K97" s="39">
        <f t="shared" si="9"/>
      </c>
      <c r="L97" s="39"/>
      <c r="M97" s="6">
        <f t="shared" si="6"/>
      </c>
      <c r="N97" s="36"/>
      <c r="O97" s="8"/>
      <c r="P97" s="40"/>
      <c r="Q97" s="40"/>
      <c r="R97" s="41">
        <f t="shared" si="7"/>
      </c>
      <c r="S97" s="41"/>
      <c r="T97" s="42">
        <f t="shared" si="8"/>
      </c>
      <c r="U97" s="42"/>
    </row>
    <row r="98" spans="2:21" ht="13.5">
      <c r="B98" s="36">
        <v>90</v>
      </c>
      <c r="C98" s="39">
        <f t="shared" si="5"/>
      </c>
      <c r="D98" s="39"/>
      <c r="E98" s="36"/>
      <c r="F98" s="8"/>
      <c r="G98" s="36" t="s">
        <v>3</v>
      </c>
      <c r="H98" s="40"/>
      <c r="I98" s="40"/>
      <c r="J98" s="36"/>
      <c r="K98" s="39">
        <f t="shared" si="9"/>
      </c>
      <c r="L98" s="39"/>
      <c r="M98" s="6">
        <f t="shared" si="6"/>
      </c>
      <c r="N98" s="36"/>
      <c r="O98" s="8"/>
      <c r="P98" s="40"/>
      <c r="Q98" s="40"/>
      <c r="R98" s="41">
        <f t="shared" si="7"/>
      </c>
      <c r="S98" s="41"/>
      <c r="T98" s="42">
        <f t="shared" si="8"/>
      </c>
      <c r="U98" s="42"/>
    </row>
    <row r="99" spans="2:21" ht="13.5">
      <c r="B99" s="36">
        <v>91</v>
      </c>
      <c r="C99" s="39">
        <f t="shared" si="5"/>
      </c>
      <c r="D99" s="39"/>
      <c r="E99" s="36"/>
      <c r="F99" s="8"/>
      <c r="G99" s="36" t="s">
        <v>4</v>
      </c>
      <c r="H99" s="40"/>
      <c r="I99" s="40"/>
      <c r="J99" s="36"/>
      <c r="K99" s="39">
        <f t="shared" si="9"/>
      </c>
      <c r="L99" s="39"/>
      <c r="M99" s="6">
        <f t="shared" si="6"/>
      </c>
      <c r="N99" s="36"/>
      <c r="O99" s="8"/>
      <c r="P99" s="40"/>
      <c r="Q99" s="40"/>
      <c r="R99" s="41">
        <f t="shared" si="7"/>
      </c>
      <c r="S99" s="41"/>
      <c r="T99" s="42">
        <f t="shared" si="8"/>
      </c>
      <c r="U99" s="42"/>
    </row>
    <row r="100" spans="2:21" ht="13.5">
      <c r="B100" s="36">
        <v>92</v>
      </c>
      <c r="C100" s="39">
        <f t="shared" si="5"/>
      </c>
      <c r="D100" s="39"/>
      <c r="E100" s="36"/>
      <c r="F100" s="8"/>
      <c r="G100" s="36" t="s">
        <v>4</v>
      </c>
      <c r="H100" s="40"/>
      <c r="I100" s="40"/>
      <c r="J100" s="36"/>
      <c r="K100" s="39">
        <f t="shared" si="9"/>
      </c>
      <c r="L100" s="39"/>
      <c r="M100" s="6">
        <f t="shared" si="6"/>
      </c>
      <c r="N100" s="36"/>
      <c r="O100" s="8"/>
      <c r="P100" s="40"/>
      <c r="Q100" s="40"/>
      <c r="R100" s="41">
        <f t="shared" si="7"/>
      </c>
      <c r="S100" s="41"/>
      <c r="T100" s="42">
        <f t="shared" si="8"/>
      </c>
      <c r="U100" s="42"/>
    </row>
    <row r="101" spans="2:21" ht="13.5">
      <c r="B101" s="36">
        <v>93</v>
      </c>
      <c r="C101" s="39">
        <f t="shared" si="5"/>
      </c>
      <c r="D101" s="39"/>
      <c r="E101" s="36"/>
      <c r="F101" s="8"/>
      <c r="G101" s="36" t="s">
        <v>3</v>
      </c>
      <c r="H101" s="40"/>
      <c r="I101" s="40"/>
      <c r="J101" s="36"/>
      <c r="K101" s="39">
        <f t="shared" si="9"/>
      </c>
      <c r="L101" s="39"/>
      <c r="M101" s="6">
        <f t="shared" si="6"/>
      </c>
      <c r="N101" s="36"/>
      <c r="O101" s="8"/>
      <c r="P101" s="40"/>
      <c r="Q101" s="40"/>
      <c r="R101" s="41">
        <f t="shared" si="7"/>
      </c>
      <c r="S101" s="41"/>
      <c r="T101" s="42">
        <f t="shared" si="8"/>
      </c>
      <c r="U101" s="42"/>
    </row>
    <row r="102" spans="2:21" ht="13.5">
      <c r="B102" s="36">
        <v>94</v>
      </c>
      <c r="C102" s="39">
        <f t="shared" si="5"/>
      </c>
      <c r="D102" s="39"/>
      <c r="E102" s="36"/>
      <c r="F102" s="8"/>
      <c r="G102" s="36" t="s">
        <v>3</v>
      </c>
      <c r="H102" s="40"/>
      <c r="I102" s="40"/>
      <c r="J102" s="36"/>
      <c r="K102" s="39">
        <f t="shared" si="9"/>
      </c>
      <c r="L102" s="39"/>
      <c r="M102" s="6">
        <f t="shared" si="6"/>
      </c>
      <c r="N102" s="36"/>
      <c r="O102" s="8"/>
      <c r="P102" s="40"/>
      <c r="Q102" s="40"/>
      <c r="R102" s="41">
        <f t="shared" si="7"/>
      </c>
      <c r="S102" s="41"/>
      <c r="T102" s="42">
        <f t="shared" si="8"/>
      </c>
      <c r="U102" s="42"/>
    </row>
    <row r="103" spans="2:21" ht="13.5">
      <c r="B103" s="36">
        <v>95</v>
      </c>
      <c r="C103" s="39">
        <f t="shared" si="5"/>
      </c>
      <c r="D103" s="39"/>
      <c r="E103" s="36"/>
      <c r="F103" s="8"/>
      <c r="G103" s="36" t="s">
        <v>3</v>
      </c>
      <c r="H103" s="40"/>
      <c r="I103" s="40"/>
      <c r="J103" s="36"/>
      <c r="K103" s="39">
        <f t="shared" si="9"/>
      </c>
      <c r="L103" s="39"/>
      <c r="M103" s="6">
        <f t="shared" si="6"/>
      </c>
      <c r="N103" s="36"/>
      <c r="O103" s="8"/>
      <c r="P103" s="40"/>
      <c r="Q103" s="40"/>
      <c r="R103" s="41">
        <f t="shared" si="7"/>
      </c>
      <c r="S103" s="41"/>
      <c r="T103" s="42">
        <f t="shared" si="8"/>
      </c>
      <c r="U103" s="42"/>
    </row>
    <row r="104" spans="2:21" ht="13.5">
      <c r="B104" s="36">
        <v>96</v>
      </c>
      <c r="C104" s="39">
        <f t="shared" si="5"/>
      </c>
      <c r="D104" s="39"/>
      <c r="E104" s="36"/>
      <c r="F104" s="8"/>
      <c r="G104" s="36" t="s">
        <v>4</v>
      </c>
      <c r="H104" s="40"/>
      <c r="I104" s="40"/>
      <c r="J104" s="36"/>
      <c r="K104" s="39">
        <f t="shared" si="9"/>
      </c>
      <c r="L104" s="39"/>
      <c r="M104" s="6">
        <f t="shared" si="6"/>
      </c>
      <c r="N104" s="36"/>
      <c r="O104" s="8"/>
      <c r="P104" s="40"/>
      <c r="Q104" s="40"/>
      <c r="R104" s="41">
        <f t="shared" si="7"/>
      </c>
      <c r="S104" s="41"/>
      <c r="T104" s="42">
        <f t="shared" si="8"/>
      </c>
      <c r="U104" s="42"/>
    </row>
    <row r="105" spans="2:21" ht="13.5">
      <c r="B105" s="36">
        <v>97</v>
      </c>
      <c r="C105" s="39">
        <f t="shared" si="5"/>
      </c>
      <c r="D105" s="39"/>
      <c r="E105" s="36"/>
      <c r="F105" s="8"/>
      <c r="G105" s="36" t="s">
        <v>3</v>
      </c>
      <c r="H105" s="40"/>
      <c r="I105" s="40"/>
      <c r="J105" s="36"/>
      <c r="K105" s="39">
        <f t="shared" si="9"/>
      </c>
      <c r="L105" s="39"/>
      <c r="M105" s="6">
        <f t="shared" si="6"/>
      </c>
      <c r="N105" s="36"/>
      <c r="O105" s="8"/>
      <c r="P105" s="40"/>
      <c r="Q105" s="40"/>
      <c r="R105" s="41">
        <f t="shared" si="7"/>
      </c>
      <c r="S105" s="41"/>
      <c r="T105" s="42">
        <f t="shared" si="8"/>
      </c>
      <c r="U105" s="42"/>
    </row>
    <row r="106" spans="2:21" ht="13.5">
      <c r="B106" s="36">
        <v>98</v>
      </c>
      <c r="C106" s="39">
        <f t="shared" si="5"/>
      </c>
      <c r="D106" s="39"/>
      <c r="E106" s="36"/>
      <c r="F106" s="8"/>
      <c r="G106" s="36" t="s">
        <v>4</v>
      </c>
      <c r="H106" s="40"/>
      <c r="I106" s="40"/>
      <c r="J106" s="36"/>
      <c r="K106" s="39">
        <f t="shared" si="9"/>
      </c>
      <c r="L106" s="39"/>
      <c r="M106" s="6">
        <f t="shared" si="6"/>
      </c>
      <c r="N106" s="36"/>
      <c r="O106" s="8"/>
      <c r="P106" s="40"/>
      <c r="Q106" s="40"/>
      <c r="R106" s="41">
        <f t="shared" si="7"/>
      </c>
      <c r="S106" s="41"/>
      <c r="T106" s="42">
        <f t="shared" si="8"/>
      </c>
      <c r="U106" s="42"/>
    </row>
    <row r="107" spans="2:21" ht="13.5">
      <c r="B107" s="36">
        <v>99</v>
      </c>
      <c r="C107" s="39">
        <f t="shared" si="5"/>
      </c>
      <c r="D107" s="39"/>
      <c r="E107" s="36"/>
      <c r="F107" s="8"/>
      <c r="G107" s="36" t="s">
        <v>4</v>
      </c>
      <c r="H107" s="40"/>
      <c r="I107" s="40"/>
      <c r="J107" s="36"/>
      <c r="K107" s="39">
        <f t="shared" si="9"/>
      </c>
      <c r="L107" s="39"/>
      <c r="M107" s="6">
        <f t="shared" si="6"/>
      </c>
      <c r="N107" s="36"/>
      <c r="O107" s="8"/>
      <c r="P107" s="40"/>
      <c r="Q107" s="40"/>
      <c r="R107" s="41">
        <f t="shared" si="7"/>
      </c>
      <c r="S107" s="41"/>
      <c r="T107" s="42">
        <f t="shared" si="8"/>
      </c>
      <c r="U107" s="42"/>
    </row>
    <row r="108" spans="2:21" ht="13.5">
      <c r="B108" s="36">
        <v>100</v>
      </c>
      <c r="C108" s="39">
        <f t="shared" si="5"/>
      </c>
      <c r="D108" s="39"/>
      <c r="E108" s="36"/>
      <c r="F108" s="8"/>
      <c r="G108" s="36" t="s">
        <v>3</v>
      </c>
      <c r="H108" s="40"/>
      <c r="I108" s="40"/>
      <c r="J108" s="36"/>
      <c r="K108" s="39">
        <f t="shared" si="9"/>
      </c>
      <c r="L108" s="39"/>
      <c r="M108" s="6">
        <f t="shared" si="6"/>
      </c>
      <c r="N108" s="36"/>
      <c r="O108" s="8"/>
      <c r="P108" s="40"/>
      <c r="Q108" s="40"/>
      <c r="R108" s="41">
        <f t="shared" si="7"/>
      </c>
      <c r="S108" s="41"/>
      <c r="T108" s="42">
        <f t="shared" si="8"/>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305"/>
  <sheetViews>
    <sheetView zoomScalePageLayoutView="0" workbookViewId="0" topLeftCell="A1">
      <selection activeCell="A348" sqref="A348"/>
    </sheetView>
  </sheetViews>
  <sheetFormatPr defaultColWidth="9.00390625" defaultRowHeight="13.5"/>
  <cols>
    <col min="1" max="1" width="7.50390625" style="35" customWidth="1"/>
    <col min="2" max="2" width="8.125" style="0" customWidth="1"/>
  </cols>
  <sheetData>
    <row r="2" ht="14.25">
      <c r="A2" s="35" t="s">
        <v>52</v>
      </c>
    </row>
    <row r="4" ht="14.25">
      <c r="A4" s="35">
        <v>11</v>
      </c>
    </row>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7" ht="14.25">
      <c r="A47" s="35">
        <v>12</v>
      </c>
    </row>
    <row r="48" ht="14.25"/>
    <row r="49" ht="14.25"/>
    <row r="50" ht="14.25"/>
    <row r="51" ht="14.25"/>
    <row r="52" ht="14.25"/>
    <row r="53" ht="14.25"/>
    <row r="54" ht="14.25"/>
    <row r="55" ht="14.25"/>
    <row r="56" ht="14.25"/>
    <row r="57" ht="14.25"/>
    <row r="58" ht="14.25"/>
    <row r="59" ht="14.25"/>
    <row r="60" ht="14.25"/>
    <row r="61" ht="14.25"/>
    <row r="62" ht="14.25"/>
    <row r="63" ht="14.25"/>
    <row r="64" ht="14.25"/>
    <row r="65" ht="14.25"/>
    <row r="66" ht="14.25"/>
    <row r="67" ht="14.25"/>
    <row r="68" ht="14.25"/>
    <row r="69" ht="14.25"/>
    <row r="70" ht="14.25"/>
    <row r="71" ht="14.25"/>
    <row r="72" ht="14.25"/>
    <row r="73" ht="14.25"/>
    <row r="74" ht="14.25"/>
    <row r="75" ht="14.25"/>
    <row r="76" ht="14.25"/>
    <row r="77" ht="14.25"/>
    <row r="78" ht="14.25"/>
    <row r="79" ht="14.25"/>
    <row r="80" ht="14.25"/>
    <row r="81" ht="14.25"/>
    <row r="82" ht="14.25"/>
    <row r="83" ht="14.25"/>
    <row r="84" ht="14.25"/>
    <row r="85" ht="14.25"/>
    <row r="86" ht="14.25"/>
    <row r="87" ht="14.25"/>
    <row r="88" ht="14.25"/>
    <row r="90" ht="14.25">
      <c r="A90" s="35">
        <v>13</v>
      </c>
    </row>
    <row r="91" ht="14.25"/>
    <row r="92" ht="14.25"/>
    <row r="93" ht="14.25"/>
    <row r="94" ht="14.25"/>
    <row r="95" ht="14.25"/>
    <row r="96" ht="14.25"/>
    <row r="97" ht="14.25"/>
    <row r="98" ht="14.25"/>
    <row r="99" ht="14.25"/>
    <row r="100" ht="14.25"/>
    <row r="101" ht="14.25"/>
    <row r="102" ht="14.25"/>
    <row r="103" ht="14.25"/>
    <row r="104" ht="14.25"/>
    <row r="105" ht="14.25"/>
    <row r="106" ht="14.25"/>
    <row r="107" ht="14.25"/>
    <row r="108" ht="14.25"/>
    <row r="109" ht="14.25"/>
    <row r="110" ht="14.25"/>
    <row r="111" ht="14.25"/>
    <row r="112" ht="14.25"/>
    <row r="113" ht="14.25"/>
    <row r="114" ht="14.25"/>
    <row r="115" ht="14.25"/>
    <row r="116" ht="14.25"/>
    <row r="117" ht="14.25"/>
    <row r="118" ht="14.25"/>
    <row r="119" ht="14.25"/>
    <row r="120" ht="14.25"/>
    <row r="121" ht="14.25"/>
    <row r="122" ht="14.25"/>
    <row r="123" ht="14.25"/>
    <row r="124" ht="14.25"/>
    <row r="125" ht="14.25"/>
    <row r="126" ht="14.25"/>
    <row r="127" ht="14.25"/>
    <row r="128" ht="14.25"/>
    <row r="129" ht="14.25"/>
    <row r="130" ht="14.25"/>
    <row r="131" ht="14.25"/>
    <row r="133" ht="14.25">
      <c r="A133" s="35">
        <v>21</v>
      </c>
    </row>
    <row r="134" ht="14.25"/>
    <row r="135" ht="14.25"/>
    <row r="136" ht="14.25"/>
    <row r="137" ht="14.25"/>
    <row r="138" ht="14.25"/>
    <row r="139" ht="14.25"/>
    <row r="140" ht="14.25"/>
    <row r="141" ht="14.25"/>
    <row r="142" ht="14.25"/>
    <row r="143" ht="14.25"/>
    <row r="144" ht="14.25"/>
    <row r="145" ht="14.25"/>
    <row r="146" ht="14.25"/>
    <row r="147" ht="14.25"/>
    <row r="148" ht="14.25"/>
    <row r="149" ht="14.25"/>
    <row r="150" ht="14.25"/>
    <row r="151" ht="14.25"/>
    <row r="152" ht="14.25"/>
    <row r="153" ht="14.25"/>
    <row r="154" ht="14.25"/>
    <row r="155" ht="14.25"/>
    <row r="156" ht="14.25"/>
    <row r="157" ht="14.25"/>
    <row r="158" ht="14.25"/>
    <row r="159" ht="14.25"/>
    <row r="160" ht="14.25"/>
    <row r="161" ht="14.25"/>
    <row r="162" ht="14.25"/>
    <row r="163" ht="14.25"/>
    <row r="164" ht="14.25"/>
    <row r="165" ht="14.25"/>
    <row r="166" ht="14.25"/>
    <row r="167" ht="14.25"/>
    <row r="168" ht="14.25"/>
    <row r="169" ht="14.25"/>
    <row r="170" ht="14.25"/>
    <row r="171" ht="14.25"/>
    <row r="172" ht="14.25"/>
    <row r="173" ht="14.25"/>
    <row r="174" ht="14.25"/>
    <row r="176" ht="14.25">
      <c r="A176" s="35" t="s">
        <v>53</v>
      </c>
    </row>
    <row r="177" ht="14.25"/>
    <row r="178" ht="14.25"/>
    <row r="179" ht="14.25"/>
    <row r="180" ht="14.25"/>
    <row r="181" ht="14.25"/>
    <row r="182" ht="14.25"/>
    <row r="183" ht="14.25"/>
    <row r="184" ht="14.25"/>
    <row r="185" ht="14.25"/>
    <row r="186" ht="14.25"/>
    <row r="187" ht="14.25"/>
    <row r="188" ht="14.25"/>
    <row r="189" ht="14.25"/>
    <row r="190" ht="14.25"/>
    <row r="191" ht="14.25"/>
    <row r="192" ht="14.25"/>
    <row r="193" ht="14.25"/>
    <row r="194" ht="14.25"/>
    <row r="195" ht="14.25"/>
    <row r="196" ht="14.25"/>
    <row r="197" ht="14.25"/>
    <row r="198" ht="14.25"/>
    <row r="199" ht="14.25"/>
    <row r="200" ht="14.25"/>
    <row r="201" ht="14.25"/>
    <row r="202" ht="14.25"/>
    <row r="203" ht="14.25"/>
    <row r="204" ht="14.25"/>
    <row r="205" ht="14.25"/>
    <row r="206" ht="14.25"/>
    <row r="207" ht="14.25"/>
    <row r="208" ht="14.25"/>
    <row r="209" ht="14.25"/>
    <row r="210" ht="14.25"/>
    <row r="211" ht="14.25"/>
    <row r="212" ht="14.25"/>
    <row r="213" ht="14.25"/>
    <row r="214" ht="14.25"/>
    <row r="215" ht="14.25"/>
    <row r="216" ht="14.25"/>
    <row r="217" ht="14.25"/>
    <row r="219" ht="14.25">
      <c r="A219" s="35">
        <v>32</v>
      </c>
    </row>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2" ht="14.25">
      <c r="A262" s="35">
        <v>50</v>
      </c>
    </row>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5" ht="14.25">
      <c r="A305" s="35">
        <v>73</v>
      </c>
    </row>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6">
      <selection activeCell="A22" sqref="A22:J29"/>
    </sheetView>
  </sheetViews>
  <sheetFormatPr defaultColWidth="9.00390625" defaultRowHeight="13.5"/>
  <sheetData>
    <row r="1" ht="13.5">
      <c r="A1" t="s">
        <v>0</v>
      </c>
    </row>
    <row r="2" spans="1:10" ht="13.5">
      <c r="A2" s="74" t="s">
        <v>55</v>
      </c>
      <c r="B2" s="75"/>
      <c r="C2" s="75"/>
      <c r="D2" s="75"/>
      <c r="E2" s="75"/>
      <c r="F2" s="75"/>
      <c r="G2" s="75"/>
      <c r="H2" s="75"/>
      <c r="I2" s="75"/>
      <c r="J2" s="75"/>
    </row>
    <row r="3" spans="1:10" ht="13.5">
      <c r="A3" s="75"/>
      <c r="B3" s="75"/>
      <c r="C3" s="75"/>
      <c r="D3" s="75"/>
      <c r="E3" s="75"/>
      <c r="F3" s="75"/>
      <c r="G3" s="75"/>
      <c r="H3" s="75"/>
      <c r="I3" s="75"/>
      <c r="J3" s="75"/>
    </row>
    <row r="4" spans="1:10" ht="13.5">
      <c r="A4" s="75"/>
      <c r="B4" s="75"/>
      <c r="C4" s="75"/>
      <c r="D4" s="75"/>
      <c r="E4" s="75"/>
      <c r="F4" s="75"/>
      <c r="G4" s="75"/>
      <c r="H4" s="75"/>
      <c r="I4" s="75"/>
      <c r="J4" s="75"/>
    </row>
    <row r="5" spans="1:10" ht="13.5">
      <c r="A5" s="75"/>
      <c r="B5" s="75"/>
      <c r="C5" s="75"/>
      <c r="D5" s="75"/>
      <c r="E5" s="75"/>
      <c r="F5" s="75"/>
      <c r="G5" s="75"/>
      <c r="H5" s="75"/>
      <c r="I5" s="75"/>
      <c r="J5" s="75"/>
    </row>
    <row r="6" spans="1:10" ht="13.5">
      <c r="A6" s="75"/>
      <c r="B6" s="75"/>
      <c r="C6" s="75"/>
      <c r="D6" s="75"/>
      <c r="E6" s="75"/>
      <c r="F6" s="75"/>
      <c r="G6" s="75"/>
      <c r="H6" s="75"/>
      <c r="I6" s="75"/>
      <c r="J6" s="75"/>
    </row>
    <row r="7" spans="1:10" ht="13.5">
      <c r="A7" s="75"/>
      <c r="B7" s="75"/>
      <c r="C7" s="75"/>
      <c r="D7" s="75"/>
      <c r="E7" s="75"/>
      <c r="F7" s="75"/>
      <c r="G7" s="75"/>
      <c r="H7" s="75"/>
      <c r="I7" s="75"/>
      <c r="J7" s="75"/>
    </row>
    <row r="8" spans="1:10" ht="13.5">
      <c r="A8" s="75"/>
      <c r="B8" s="75"/>
      <c r="C8" s="75"/>
      <c r="D8" s="75"/>
      <c r="E8" s="75"/>
      <c r="F8" s="75"/>
      <c r="G8" s="75"/>
      <c r="H8" s="75"/>
      <c r="I8" s="75"/>
      <c r="J8" s="75"/>
    </row>
    <row r="9" spans="1:10" ht="13.5">
      <c r="A9" s="75"/>
      <c r="B9" s="75"/>
      <c r="C9" s="75"/>
      <c r="D9" s="75"/>
      <c r="E9" s="75"/>
      <c r="F9" s="75"/>
      <c r="G9" s="75"/>
      <c r="H9" s="75"/>
      <c r="I9" s="75"/>
      <c r="J9" s="75"/>
    </row>
    <row r="11" ht="13.5">
      <c r="A11" t="s">
        <v>1</v>
      </c>
    </row>
    <row r="12" spans="1:10" ht="13.5">
      <c r="A12" s="76" t="s">
        <v>54</v>
      </c>
      <c r="B12" s="77"/>
      <c r="C12" s="77"/>
      <c r="D12" s="77"/>
      <c r="E12" s="77"/>
      <c r="F12" s="77"/>
      <c r="G12" s="77"/>
      <c r="H12" s="77"/>
      <c r="I12" s="77"/>
      <c r="J12" s="77"/>
    </row>
    <row r="13" spans="1:10" ht="13.5">
      <c r="A13" s="77"/>
      <c r="B13" s="77"/>
      <c r="C13" s="77"/>
      <c r="D13" s="77"/>
      <c r="E13" s="77"/>
      <c r="F13" s="77"/>
      <c r="G13" s="77"/>
      <c r="H13" s="77"/>
      <c r="I13" s="77"/>
      <c r="J13" s="77"/>
    </row>
    <row r="14" spans="1:10" ht="13.5">
      <c r="A14" s="77"/>
      <c r="B14" s="77"/>
      <c r="C14" s="77"/>
      <c r="D14" s="77"/>
      <c r="E14" s="77"/>
      <c r="F14" s="77"/>
      <c r="G14" s="77"/>
      <c r="H14" s="77"/>
      <c r="I14" s="77"/>
      <c r="J14" s="77"/>
    </row>
    <row r="15" spans="1:10" ht="13.5">
      <c r="A15" s="77"/>
      <c r="B15" s="77"/>
      <c r="C15" s="77"/>
      <c r="D15" s="77"/>
      <c r="E15" s="77"/>
      <c r="F15" s="77"/>
      <c r="G15" s="77"/>
      <c r="H15" s="77"/>
      <c r="I15" s="77"/>
      <c r="J15" s="77"/>
    </row>
    <row r="16" spans="1:10" ht="13.5">
      <c r="A16" s="77"/>
      <c r="B16" s="77"/>
      <c r="C16" s="77"/>
      <c r="D16" s="77"/>
      <c r="E16" s="77"/>
      <c r="F16" s="77"/>
      <c r="G16" s="77"/>
      <c r="H16" s="77"/>
      <c r="I16" s="77"/>
      <c r="J16" s="77"/>
    </row>
    <row r="17" spans="1:10" ht="13.5">
      <c r="A17" s="77"/>
      <c r="B17" s="77"/>
      <c r="C17" s="77"/>
      <c r="D17" s="77"/>
      <c r="E17" s="77"/>
      <c r="F17" s="77"/>
      <c r="G17" s="77"/>
      <c r="H17" s="77"/>
      <c r="I17" s="77"/>
      <c r="J17" s="77"/>
    </row>
    <row r="18" spans="1:10" ht="13.5">
      <c r="A18" s="77"/>
      <c r="B18" s="77"/>
      <c r="C18" s="77"/>
      <c r="D18" s="77"/>
      <c r="E18" s="77"/>
      <c r="F18" s="77"/>
      <c r="G18" s="77"/>
      <c r="H18" s="77"/>
      <c r="I18" s="77"/>
      <c r="J18" s="77"/>
    </row>
    <row r="19" spans="1:10" ht="13.5">
      <c r="A19" s="77"/>
      <c r="B19" s="77"/>
      <c r="C19" s="77"/>
      <c r="D19" s="77"/>
      <c r="E19" s="77"/>
      <c r="F19" s="77"/>
      <c r="G19" s="77"/>
      <c r="H19" s="77"/>
      <c r="I19" s="77"/>
      <c r="J19" s="77"/>
    </row>
    <row r="21" ht="13.5">
      <c r="A21" t="s">
        <v>2</v>
      </c>
    </row>
    <row r="22" spans="1:10" ht="13.5">
      <c r="A22" s="78" t="s">
        <v>56</v>
      </c>
      <c r="B22" s="78"/>
      <c r="C22" s="78"/>
      <c r="D22" s="78"/>
      <c r="E22" s="78"/>
      <c r="F22" s="78"/>
      <c r="G22" s="78"/>
      <c r="H22" s="78"/>
      <c r="I22" s="78"/>
      <c r="J22" s="78"/>
    </row>
    <row r="23" spans="1:10" ht="13.5">
      <c r="A23" s="78"/>
      <c r="B23" s="78"/>
      <c r="C23" s="78"/>
      <c r="D23" s="78"/>
      <c r="E23" s="78"/>
      <c r="F23" s="78"/>
      <c r="G23" s="78"/>
      <c r="H23" s="78"/>
      <c r="I23" s="78"/>
      <c r="J23" s="78"/>
    </row>
    <row r="24" spans="1:10" ht="13.5">
      <c r="A24" s="78"/>
      <c r="B24" s="78"/>
      <c r="C24" s="78"/>
      <c r="D24" s="78"/>
      <c r="E24" s="78"/>
      <c r="F24" s="78"/>
      <c r="G24" s="78"/>
      <c r="H24" s="78"/>
      <c r="I24" s="78"/>
      <c r="J24" s="78"/>
    </row>
    <row r="25" spans="1:10" ht="13.5">
      <c r="A25" s="78"/>
      <c r="B25" s="78"/>
      <c r="C25" s="78"/>
      <c r="D25" s="78"/>
      <c r="E25" s="78"/>
      <c r="F25" s="78"/>
      <c r="G25" s="78"/>
      <c r="H25" s="78"/>
      <c r="I25" s="78"/>
      <c r="J25" s="78"/>
    </row>
    <row r="26" spans="1:10" ht="13.5">
      <c r="A26" s="78"/>
      <c r="B26" s="78"/>
      <c r="C26" s="78"/>
      <c r="D26" s="78"/>
      <c r="E26" s="78"/>
      <c r="F26" s="78"/>
      <c r="G26" s="78"/>
      <c r="H26" s="78"/>
      <c r="I26" s="78"/>
      <c r="J26" s="78"/>
    </row>
    <row r="27" spans="1:10" ht="13.5">
      <c r="A27" s="78"/>
      <c r="B27" s="78"/>
      <c r="C27" s="78"/>
      <c r="D27" s="78"/>
      <c r="E27" s="78"/>
      <c r="F27" s="78"/>
      <c r="G27" s="78"/>
      <c r="H27" s="78"/>
      <c r="I27" s="78"/>
      <c r="J27" s="78"/>
    </row>
    <row r="28" spans="1:10" ht="13.5">
      <c r="A28" s="78"/>
      <c r="B28" s="78"/>
      <c r="C28" s="78"/>
      <c r="D28" s="78"/>
      <c r="E28" s="78"/>
      <c r="F28" s="78"/>
      <c r="G28" s="78"/>
      <c r="H28" s="78"/>
      <c r="I28" s="78"/>
      <c r="J28" s="78"/>
    </row>
    <row r="29" spans="1:10" ht="13.5">
      <c r="A29" s="78"/>
      <c r="B29" s="78"/>
      <c r="C29" s="78"/>
      <c r="D29" s="78"/>
      <c r="E29" s="78"/>
      <c r="F29" s="78"/>
      <c r="G29" s="78"/>
      <c r="H29" s="78"/>
      <c r="I29" s="78"/>
      <c r="J29" s="78"/>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E6" sqref="E6"/>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45</v>
      </c>
      <c r="E4" s="31" t="s">
        <v>41</v>
      </c>
      <c r="F4" s="30" t="s">
        <v>46</v>
      </c>
      <c r="G4" s="31" t="s">
        <v>41</v>
      </c>
      <c r="H4" s="30" t="s">
        <v>47</v>
      </c>
      <c r="I4" s="31" t="s">
        <v>41</v>
      </c>
    </row>
    <row r="5" spans="2:9" ht="17.25">
      <c r="B5" s="28" t="s">
        <v>43</v>
      </c>
      <c r="C5" s="29" t="s">
        <v>44</v>
      </c>
      <c r="D5" s="29">
        <v>81</v>
      </c>
      <c r="E5" s="33">
        <v>42472</v>
      </c>
      <c r="F5" s="29"/>
      <c r="G5" s="33"/>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67" t="s">
        <v>5</v>
      </c>
      <c r="C2" s="67"/>
      <c r="D2" s="70"/>
      <c r="E2" s="70"/>
      <c r="F2" s="67" t="s">
        <v>6</v>
      </c>
      <c r="G2" s="67"/>
      <c r="H2" s="70" t="s">
        <v>36</v>
      </c>
      <c r="I2" s="70"/>
      <c r="J2" s="67" t="s">
        <v>7</v>
      </c>
      <c r="K2" s="67"/>
      <c r="L2" s="64">
        <f>C9</f>
        <v>1000000</v>
      </c>
      <c r="M2" s="70"/>
      <c r="N2" s="67" t="s">
        <v>8</v>
      </c>
      <c r="O2" s="67"/>
      <c r="P2" s="64" t="e">
        <f>C108+R108</f>
        <v>#VALUE!</v>
      </c>
      <c r="Q2" s="70"/>
      <c r="R2" s="1"/>
      <c r="S2" s="1"/>
      <c r="T2" s="1"/>
    </row>
    <row r="3" spans="2:19" ht="57" customHeight="1">
      <c r="B3" s="67" t="s">
        <v>9</v>
      </c>
      <c r="C3" s="67"/>
      <c r="D3" s="72" t="s">
        <v>38</v>
      </c>
      <c r="E3" s="72"/>
      <c r="F3" s="72"/>
      <c r="G3" s="72"/>
      <c r="H3" s="72"/>
      <c r="I3" s="72"/>
      <c r="J3" s="67" t="s">
        <v>10</v>
      </c>
      <c r="K3" s="67"/>
      <c r="L3" s="72" t="s">
        <v>35</v>
      </c>
      <c r="M3" s="73"/>
      <c r="N3" s="73"/>
      <c r="O3" s="73"/>
      <c r="P3" s="73"/>
      <c r="Q3" s="73"/>
      <c r="R3" s="1"/>
      <c r="S3" s="1"/>
    </row>
    <row r="4" spans="2:20" ht="13.5">
      <c r="B4" s="67" t="s">
        <v>11</v>
      </c>
      <c r="C4" s="67"/>
      <c r="D4" s="65">
        <f>SUM($R$9:$S$993)</f>
        <v>153684.21052631587</v>
      </c>
      <c r="E4" s="65"/>
      <c r="F4" s="67" t="s">
        <v>12</v>
      </c>
      <c r="G4" s="67"/>
      <c r="H4" s="71">
        <f>SUM($T$9:$U$108)</f>
        <v>292.00000000000017</v>
      </c>
      <c r="I4" s="70"/>
      <c r="J4" s="63" t="s">
        <v>13</v>
      </c>
      <c r="K4" s="63"/>
      <c r="L4" s="64">
        <f>MAX($C$9:$D$990)-C9</f>
        <v>153684.21052631596</v>
      </c>
      <c r="M4" s="64"/>
      <c r="N4" s="63" t="s">
        <v>14</v>
      </c>
      <c r="O4" s="63"/>
      <c r="P4" s="65">
        <f>MIN($C$9:$D$990)-C9</f>
        <v>0</v>
      </c>
      <c r="Q4" s="65"/>
      <c r="R4" s="1"/>
      <c r="S4" s="1"/>
      <c r="T4" s="1"/>
    </row>
    <row r="5" spans="2:20" ht="13.5">
      <c r="B5" s="22" t="s">
        <v>15</v>
      </c>
      <c r="C5" s="2">
        <f>COUNTIF($R$9:$R$990,"&gt;0")</f>
        <v>1</v>
      </c>
      <c r="D5" s="21" t="s">
        <v>16</v>
      </c>
      <c r="E5" s="16">
        <f>COUNTIF($R$9:$R$990,"&lt;0")</f>
        <v>0</v>
      </c>
      <c r="F5" s="21" t="s">
        <v>17</v>
      </c>
      <c r="G5" s="2">
        <f>COUNTIF($R$9:$R$990,"=0")</f>
        <v>0</v>
      </c>
      <c r="H5" s="21" t="s">
        <v>18</v>
      </c>
      <c r="I5" s="3">
        <f>C5/SUM(C5,E5,G5)</f>
        <v>1</v>
      </c>
      <c r="J5" s="66" t="s">
        <v>19</v>
      </c>
      <c r="K5" s="67"/>
      <c r="L5" s="68"/>
      <c r="M5" s="69"/>
      <c r="N5" s="18" t="s">
        <v>20</v>
      </c>
      <c r="O5" s="9"/>
      <c r="P5" s="68"/>
      <c r="Q5" s="69"/>
      <c r="R5" s="1"/>
      <c r="S5" s="1"/>
      <c r="T5" s="1"/>
    </row>
    <row r="6" spans="2:20" ht="13.5">
      <c r="B6" s="11"/>
      <c r="C6" s="14"/>
      <c r="D6" s="15"/>
      <c r="E6" s="12"/>
      <c r="F6" s="11"/>
      <c r="G6" s="12"/>
      <c r="H6" s="11"/>
      <c r="I6" s="17"/>
      <c r="J6" s="11"/>
      <c r="K6" s="11"/>
      <c r="L6" s="12"/>
      <c r="M6" s="12"/>
      <c r="N6" s="13"/>
      <c r="O6" s="13"/>
      <c r="P6" s="10"/>
      <c r="Q6" s="7"/>
      <c r="R6" s="1"/>
      <c r="S6" s="1"/>
      <c r="T6" s="1"/>
    </row>
    <row r="7" spans="2:21" ht="13.5">
      <c r="B7" s="50" t="s">
        <v>21</v>
      </c>
      <c r="C7" s="52" t="s">
        <v>22</v>
      </c>
      <c r="D7" s="53"/>
      <c r="E7" s="56" t="s">
        <v>23</v>
      </c>
      <c r="F7" s="57"/>
      <c r="G7" s="57"/>
      <c r="H7" s="57"/>
      <c r="I7" s="45"/>
      <c r="J7" s="58" t="s">
        <v>24</v>
      </c>
      <c r="K7" s="59"/>
      <c r="L7" s="47"/>
      <c r="M7" s="60" t="s">
        <v>25</v>
      </c>
      <c r="N7" s="61" t="s">
        <v>26</v>
      </c>
      <c r="O7" s="62"/>
      <c r="P7" s="62"/>
      <c r="Q7" s="49"/>
      <c r="R7" s="43" t="s">
        <v>27</v>
      </c>
      <c r="S7" s="43"/>
      <c r="T7" s="43"/>
      <c r="U7" s="43"/>
    </row>
    <row r="8" spans="2:21" ht="13.5">
      <c r="B8" s="51"/>
      <c r="C8" s="54"/>
      <c r="D8" s="55"/>
      <c r="E8" s="19" t="s">
        <v>28</v>
      </c>
      <c r="F8" s="19" t="s">
        <v>29</v>
      </c>
      <c r="G8" s="19" t="s">
        <v>30</v>
      </c>
      <c r="H8" s="44" t="s">
        <v>31</v>
      </c>
      <c r="I8" s="45"/>
      <c r="J8" s="4" t="s">
        <v>32</v>
      </c>
      <c r="K8" s="46" t="s">
        <v>33</v>
      </c>
      <c r="L8" s="47"/>
      <c r="M8" s="60"/>
      <c r="N8" s="5" t="s">
        <v>28</v>
      </c>
      <c r="O8" s="5" t="s">
        <v>29</v>
      </c>
      <c r="P8" s="48" t="s">
        <v>31</v>
      </c>
      <c r="Q8" s="49"/>
      <c r="R8" s="43" t="s">
        <v>34</v>
      </c>
      <c r="S8" s="43"/>
      <c r="T8" s="43" t="s">
        <v>32</v>
      </c>
      <c r="U8" s="43"/>
    </row>
    <row r="9" spans="2:21" ht="13.5">
      <c r="B9" s="20">
        <v>1</v>
      </c>
      <c r="C9" s="39">
        <v>1000000</v>
      </c>
      <c r="D9" s="39"/>
      <c r="E9" s="20">
        <v>2001</v>
      </c>
      <c r="F9" s="8">
        <v>42111</v>
      </c>
      <c r="G9" s="20" t="s">
        <v>4</v>
      </c>
      <c r="H9" s="40">
        <v>105.33</v>
      </c>
      <c r="I9" s="40"/>
      <c r="J9" s="20">
        <v>57</v>
      </c>
      <c r="K9" s="39">
        <f aca="true" t="shared" si="0" ref="K9:K72">IF(F9="","",C9*0.03)</f>
        <v>30000</v>
      </c>
      <c r="L9" s="39"/>
      <c r="M9" s="6">
        <f>IF(J9="","",(K9/J9)/1000)</f>
        <v>0.5263157894736842</v>
      </c>
      <c r="N9" s="20">
        <v>2001</v>
      </c>
      <c r="O9" s="8">
        <v>42111</v>
      </c>
      <c r="P9" s="40">
        <v>108.25</v>
      </c>
      <c r="Q9" s="40"/>
      <c r="R9" s="41">
        <f>IF(O9="","",(IF(G9="売",H9-P9,P9-H9))*M9*100000)</f>
        <v>153684.21052631587</v>
      </c>
      <c r="S9" s="41"/>
      <c r="T9" s="42">
        <f>IF(O9="","",IF(R9&lt;0,J9*(-1),IF(G9="買",(P9-H9)*100,(H9-P9)*100)))</f>
        <v>292.00000000000017</v>
      </c>
      <c r="U9" s="42"/>
    </row>
    <row r="10" spans="2:21" ht="13.5">
      <c r="B10" s="20">
        <v>2</v>
      </c>
      <c r="C10" s="39">
        <f aca="true" t="shared" si="1" ref="C10:C73">IF(R9="","",C9+R9)</f>
        <v>1153684.210526316</v>
      </c>
      <c r="D10" s="39"/>
      <c r="E10" s="20"/>
      <c r="F10" s="8"/>
      <c r="G10" s="20" t="s">
        <v>4</v>
      </c>
      <c r="H10" s="40"/>
      <c r="I10" s="40"/>
      <c r="J10" s="20"/>
      <c r="K10" s="39">
        <f t="shared" si="0"/>
      </c>
      <c r="L10" s="39"/>
      <c r="M10" s="6">
        <f aca="true" t="shared" si="2" ref="M10:M73">IF(J10="","",(K10/J10)/1000)</f>
      </c>
      <c r="N10" s="20"/>
      <c r="O10" s="8"/>
      <c r="P10" s="40"/>
      <c r="Q10" s="40"/>
      <c r="R10" s="41">
        <f aca="true" t="shared" si="3" ref="R10:R73">IF(O10="","",(IF(G10="売",H10-P10,P10-H10))*M10*100000)</f>
      </c>
      <c r="S10" s="41"/>
      <c r="T10" s="42">
        <f aca="true" t="shared" si="4" ref="T10:T73">IF(O10="","",IF(R10&lt;0,J10*(-1),IF(G10="買",(P10-H10)*100,(H10-P10)*100)))</f>
      </c>
      <c r="U10" s="42"/>
    </row>
    <row r="11" spans="2:21" ht="13.5">
      <c r="B11" s="20">
        <v>3</v>
      </c>
      <c r="C11" s="39">
        <f t="shared" si="1"/>
      </c>
      <c r="D11" s="39"/>
      <c r="E11" s="20"/>
      <c r="F11" s="8"/>
      <c r="G11" s="20" t="s">
        <v>4</v>
      </c>
      <c r="H11" s="40"/>
      <c r="I11" s="40"/>
      <c r="J11" s="20"/>
      <c r="K11" s="39">
        <f t="shared" si="0"/>
      </c>
      <c r="L11" s="39"/>
      <c r="M11" s="6">
        <f t="shared" si="2"/>
      </c>
      <c r="N11" s="20"/>
      <c r="O11" s="8"/>
      <c r="P11" s="40"/>
      <c r="Q11" s="40"/>
      <c r="R11" s="41">
        <f t="shared" si="3"/>
      </c>
      <c r="S11" s="41"/>
      <c r="T11" s="42">
        <f t="shared" si="4"/>
      </c>
      <c r="U11" s="42"/>
    </row>
    <row r="12" spans="2:21" ht="13.5">
      <c r="B12" s="20">
        <v>4</v>
      </c>
      <c r="C12" s="39">
        <f t="shared" si="1"/>
      </c>
      <c r="D12" s="39"/>
      <c r="E12" s="20"/>
      <c r="F12" s="8"/>
      <c r="G12" s="20" t="s">
        <v>3</v>
      </c>
      <c r="H12" s="40"/>
      <c r="I12" s="40"/>
      <c r="J12" s="20"/>
      <c r="K12" s="39">
        <f t="shared" si="0"/>
      </c>
      <c r="L12" s="39"/>
      <c r="M12" s="6">
        <f t="shared" si="2"/>
      </c>
      <c r="N12" s="20"/>
      <c r="O12" s="8"/>
      <c r="P12" s="40"/>
      <c r="Q12" s="40"/>
      <c r="R12" s="41">
        <f t="shared" si="3"/>
      </c>
      <c r="S12" s="41"/>
      <c r="T12" s="42">
        <f t="shared" si="4"/>
      </c>
      <c r="U12" s="42"/>
    </row>
    <row r="13" spans="2:21" ht="13.5">
      <c r="B13" s="20">
        <v>5</v>
      </c>
      <c r="C13" s="39">
        <f t="shared" si="1"/>
      </c>
      <c r="D13" s="39"/>
      <c r="E13" s="20"/>
      <c r="F13" s="8"/>
      <c r="G13" s="20" t="s">
        <v>3</v>
      </c>
      <c r="H13" s="40"/>
      <c r="I13" s="40"/>
      <c r="J13" s="20"/>
      <c r="K13" s="39">
        <f t="shared" si="0"/>
      </c>
      <c r="L13" s="39"/>
      <c r="M13" s="6">
        <f t="shared" si="2"/>
      </c>
      <c r="N13" s="20"/>
      <c r="O13" s="8"/>
      <c r="P13" s="40"/>
      <c r="Q13" s="40"/>
      <c r="R13" s="41">
        <f t="shared" si="3"/>
      </c>
      <c r="S13" s="41"/>
      <c r="T13" s="42">
        <f t="shared" si="4"/>
      </c>
      <c r="U13" s="42"/>
    </row>
    <row r="14" spans="2:21" ht="13.5">
      <c r="B14" s="20">
        <v>6</v>
      </c>
      <c r="C14" s="39">
        <f t="shared" si="1"/>
      </c>
      <c r="D14" s="39"/>
      <c r="E14" s="20"/>
      <c r="F14" s="8"/>
      <c r="G14" s="20" t="s">
        <v>4</v>
      </c>
      <c r="H14" s="40"/>
      <c r="I14" s="40"/>
      <c r="J14" s="20"/>
      <c r="K14" s="39">
        <f t="shared" si="0"/>
      </c>
      <c r="L14" s="39"/>
      <c r="M14" s="6">
        <f t="shared" si="2"/>
      </c>
      <c r="N14" s="20"/>
      <c r="O14" s="8"/>
      <c r="P14" s="40"/>
      <c r="Q14" s="40"/>
      <c r="R14" s="41">
        <f t="shared" si="3"/>
      </c>
      <c r="S14" s="41"/>
      <c r="T14" s="42">
        <f t="shared" si="4"/>
      </c>
      <c r="U14" s="42"/>
    </row>
    <row r="15" spans="2:21" ht="13.5">
      <c r="B15" s="20">
        <v>7</v>
      </c>
      <c r="C15" s="39">
        <f t="shared" si="1"/>
      </c>
      <c r="D15" s="39"/>
      <c r="E15" s="20"/>
      <c r="F15" s="8"/>
      <c r="G15" s="20" t="s">
        <v>4</v>
      </c>
      <c r="H15" s="40"/>
      <c r="I15" s="40"/>
      <c r="J15" s="20"/>
      <c r="K15" s="39">
        <f t="shared" si="0"/>
      </c>
      <c r="L15" s="39"/>
      <c r="M15" s="6">
        <f t="shared" si="2"/>
      </c>
      <c r="N15" s="20"/>
      <c r="O15" s="8"/>
      <c r="P15" s="40"/>
      <c r="Q15" s="40"/>
      <c r="R15" s="41">
        <f t="shared" si="3"/>
      </c>
      <c r="S15" s="41"/>
      <c r="T15" s="42">
        <f t="shared" si="4"/>
      </c>
      <c r="U15" s="42"/>
    </row>
    <row r="16" spans="2:21" ht="13.5">
      <c r="B16" s="20">
        <v>8</v>
      </c>
      <c r="C16" s="39">
        <f t="shared" si="1"/>
      </c>
      <c r="D16" s="39"/>
      <c r="E16" s="20"/>
      <c r="F16" s="8"/>
      <c r="G16" s="20" t="s">
        <v>4</v>
      </c>
      <c r="H16" s="40"/>
      <c r="I16" s="40"/>
      <c r="J16" s="20"/>
      <c r="K16" s="39">
        <f t="shared" si="0"/>
      </c>
      <c r="L16" s="39"/>
      <c r="M16" s="6">
        <f t="shared" si="2"/>
      </c>
      <c r="N16" s="20"/>
      <c r="O16" s="8"/>
      <c r="P16" s="40"/>
      <c r="Q16" s="40"/>
      <c r="R16" s="41">
        <f t="shared" si="3"/>
      </c>
      <c r="S16" s="41"/>
      <c r="T16" s="42">
        <f t="shared" si="4"/>
      </c>
      <c r="U16" s="42"/>
    </row>
    <row r="17" spans="2:21" ht="13.5">
      <c r="B17" s="20">
        <v>9</v>
      </c>
      <c r="C17" s="39">
        <f t="shared" si="1"/>
      </c>
      <c r="D17" s="39"/>
      <c r="E17" s="20"/>
      <c r="F17" s="8"/>
      <c r="G17" s="20" t="s">
        <v>4</v>
      </c>
      <c r="H17" s="40"/>
      <c r="I17" s="40"/>
      <c r="J17" s="20"/>
      <c r="K17" s="39">
        <f t="shared" si="0"/>
      </c>
      <c r="L17" s="39"/>
      <c r="M17" s="6">
        <f t="shared" si="2"/>
      </c>
      <c r="N17" s="20"/>
      <c r="O17" s="8"/>
      <c r="P17" s="40"/>
      <c r="Q17" s="40"/>
      <c r="R17" s="41">
        <f t="shared" si="3"/>
      </c>
      <c r="S17" s="41"/>
      <c r="T17" s="42">
        <f t="shared" si="4"/>
      </c>
      <c r="U17" s="42"/>
    </row>
    <row r="18" spans="2:21" ht="13.5">
      <c r="B18" s="20">
        <v>10</v>
      </c>
      <c r="C18" s="39">
        <f t="shared" si="1"/>
      </c>
      <c r="D18" s="39"/>
      <c r="E18" s="20"/>
      <c r="F18" s="8"/>
      <c r="G18" s="20" t="s">
        <v>4</v>
      </c>
      <c r="H18" s="40"/>
      <c r="I18" s="40"/>
      <c r="J18" s="20"/>
      <c r="K18" s="39">
        <f t="shared" si="0"/>
      </c>
      <c r="L18" s="39"/>
      <c r="M18" s="6">
        <f t="shared" si="2"/>
      </c>
      <c r="N18" s="20"/>
      <c r="O18" s="8"/>
      <c r="P18" s="40"/>
      <c r="Q18" s="40"/>
      <c r="R18" s="41">
        <f t="shared" si="3"/>
      </c>
      <c r="S18" s="41"/>
      <c r="T18" s="42">
        <f t="shared" si="4"/>
      </c>
      <c r="U18" s="42"/>
    </row>
    <row r="19" spans="2:21" ht="13.5">
      <c r="B19" s="20">
        <v>11</v>
      </c>
      <c r="C19" s="39">
        <f t="shared" si="1"/>
      </c>
      <c r="D19" s="39"/>
      <c r="E19" s="20"/>
      <c r="F19" s="8"/>
      <c r="G19" s="20" t="s">
        <v>4</v>
      </c>
      <c r="H19" s="40"/>
      <c r="I19" s="40"/>
      <c r="J19" s="20"/>
      <c r="K19" s="39">
        <f t="shared" si="0"/>
      </c>
      <c r="L19" s="39"/>
      <c r="M19" s="6">
        <f t="shared" si="2"/>
      </c>
      <c r="N19" s="20"/>
      <c r="O19" s="8"/>
      <c r="P19" s="40"/>
      <c r="Q19" s="40"/>
      <c r="R19" s="41">
        <f t="shared" si="3"/>
      </c>
      <c r="S19" s="41"/>
      <c r="T19" s="42">
        <f t="shared" si="4"/>
      </c>
      <c r="U19" s="42"/>
    </row>
    <row r="20" spans="2:21" ht="13.5">
      <c r="B20" s="20">
        <v>12</v>
      </c>
      <c r="C20" s="39">
        <f t="shared" si="1"/>
      </c>
      <c r="D20" s="39"/>
      <c r="E20" s="20"/>
      <c r="F20" s="8"/>
      <c r="G20" s="20" t="s">
        <v>4</v>
      </c>
      <c r="H20" s="40"/>
      <c r="I20" s="40"/>
      <c r="J20" s="20"/>
      <c r="K20" s="39">
        <f t="shared" si="0"/>
      </c>
      <c r="L20" s="39"/>
      <c r="M20" s="6">
        <f t="shared" si="2"/>
      </c>
      <c r="N20" s="20"/>
      <c r="O20" s="8"/>
      <c r="P20" s="40"/>
      <c r="Q20" s="40"/>
      <c r="R20" s="41">
        <f t="shared" si="3"/>
      </c>
      <c r="S20" s="41"/>
      <c r="T20" s="42">
        <f t="shared" si="4"/>
      </c>
      <c r="U20" s="42"/>
    </row>
    <row r="21" spans="2:21" ht="13.5">
      <c r="B21" s="20">
        <v>13</v>
      </c>
      <c r="C21" s="39">
        <f t="shared" si="1"/>
      </c>
      <c r="D21" s="39"/>
      <c r="E21" s="20"/>
      <c r="F21" s="8"/>
      <c r="G21" s="20" t="s">
        <v>4</v>
      </c>
      <c r="H21" s="40"/>
      <c r="I21" s="40"/>
      <c r="J21" s="20"/>
      <c r="K21" s="39">
        <f t="shared" si="0"/>
      </c>
      <c r="L21" s="39"/>
      <c r="M21" s="6">
        <f t="shared" si="2"/>
      </c>
      <c r="N21" s="20"/>
      <c r="O21" s="8"/>
      <c r="P21" s="40"/>
      <c r="Q21" s="40"/>
      <c r="R21" s="41">
        <f t="shared" si="3"/>
      </c>
      <c r="S21" s="41"/>
      <c r="T21" s="42">
        <f t="shared" si="4"/>
      </c>
      <c r="U21" s="42"/>
    </row>
    <row r="22" spans="2:21" ht="13.5">
      <c r="B22" s="20">
        <v>14</v>
      </c>
      <c r="C22" s="39">
        <f t="shared" si="1"/>
      </c>
      <c r="D22" s="39"/>
      <c r="E22" s="20"/>
      <c r="F22" s="8"/>
      <c r="G22" s="20" t="s">
        <v>3</v>
      </c>
      <c r="H22" s="40"/>
      <c r="I22" s="40"/>
      <c r="J22" s="20"/>
      <c r="K22" s="39">
        <f t="shared" si="0"/>
      </c>
      <c r="L22" s="39"/>
      <c r="M22" s="6">
        <f t="shared" si="2"/>
      </c>
      <c r="N22" s="20"/>
      <c r="O22" s="8"/>
      <c r="P22" s="40"/>
      <c r="Q22" s="40"/>
      <c r="R22" s="41">
        <f t="shared" si="3"/>
      </c>
      <c r="S22" s="41"/>
      <c r="T22" s="42">
        <f t="shared" si="4"/>
      </c>
      <c r="U22" s="42"/>
    </row>
    <row r="23" spans="2:21" ht="13.5">
      <c r="B23" s="20">
        <v>15</v>
      </c>
      <c r="C23" s="39">
        <f t="shared" si="1"/>
      </c>
      <c r="D23" s="39"/>
      <c r="E23" s="20"/>
      <c r="F23" s="8"/>
      <c r="G23" s="20" t="s">
        <v>4</v>
      </c>
      <c r="H23" s="40"/>
      <c r="I23" s="40"/>
      <c r="J23" s="20"/>
      <c r="K23" s="39">
        <f t="shared" si="0"/>
      </c>
      <c r="L23" s="39"/>
      <c r="M23" s="6">
        <f t="shared" si="2"/>
      </c>
      <c r="N23" s="20"/>
      <c r="O23" s="8"/>
      <c r="P23" s="40"/>
      <c r="Q23" s="40"/>
      <c r="R23" s="41">
        <f t="shared" si="3"/>
      </c>
      <c r="S23" s="41"/>
      <c r="T23" s="42">
        <f t="shared" si="4"/>
      </c>
      <c r="U23" s="42"/>
    </row>
    <row r="24" spans="2:21" ht="13.5">
      <c r="B24" s="20">
        <v>16</v>
      </c>
      <c r="C24" s="39">
        <f t="shared" si="1"/>
      </c>
      <c r="D24" s="39"/>
      <c r="E24" s="20"/>
      <c r="F24" s="8"/>
      <c r="G24" s="20" t="s">
        <v>4</v>
      </c>
      <c r="H24" s="40"/>
      <c r="I24" s="40"/>
      <c r="J24" s="20"/>
      <c r="K24" s="39">
        <f t="shared" si="0"/>
      </c>
      <c r="L24" s="39"/>
      <c r="M24" s="6">
        <f t="shared" si="2"/>
      </c>
      <c r="N24" s="20"/>
      <c r="O24" s="8"/>
      <c r="P24" s="40"/>
      <c r="Q24" s="40"/>
      <c r="R24" s="41">
        <f t="shared" si="3"/>
      </c>
      <c r="S24" s="41"/>
      <c r="T24" s="42">
        <f t="shared" si="4"/>
      </c>
      <c r="U24" s="42"/>
    </row>
    <row r="25" spans="2:21" ht="13.5">
      <c r="B25" s="20">
        <v>17</v>
      </c>
      <c r="C25" s="39">
        <f t="shared" si="1"/>
      </c>
      <c r="D25" s="39"/>
      <c r="E25" s="20"/>
      <c r="F25" s="8"/>
      <c r="G25" s="20" t="s">
        <v>4</v>
      </c>
      <c r="H25" s="40"/>
      <c r="I25" s="40"/>
      <c r="J25" s="20"/>
      <c r="K25" s="39">
        <f t="shared" si="0"/>
      </c>
      <c r="L25" s="39"/>
      <c r="M25" s="6">
        <f t="shared" si="2"/>
      </c>
      <c r="N25" s="20"/>
      <c r="O25" s="8"/>
      <c r="P25" s="40"/>
      <c r="Q25" s="40"/>
      <c r="R25" s="41">
        <f t="shared" si="3"/>
      </c>
      <c r="S25" s="41"/>
      <c r="T25" s="42">
        <f t="shared" si="4"/>
      </c>
      <c r="U25" s="42"/>
    </row>
    <row r="26" spans="2:21" ht="13.5">
      <c r="B26" s="20">
        <v>18</v>
      </c>
      <c r="C26" s="39">
        <f t="shared" si="1"/>
      </c>
      <c r="D26" s="39"/>
      <c r="E26" s="20"/>
      <c r="F26" s="8"/>
      <c r="G26" s="20" t="s">
        <v>4</v>
      </c>
      <c r="H26" s="40"/>
      <c r="I26" s="40"/>
      <c r="J26" s="20"/>
      <c r="K26" s="39">
        <f t="shared" si="0"/>
      </c>
      <c r="L26" s="39"/>
      <c r="M26" s="6">
        <f t="shared" si="2"/>
      </c>
      <c r="N26" s="20"/>
      <c r="O26" s="8"/>
      <c r="P26" s="40"/>
      <c r="Q26" s="40"/>
      <c r="R26" s="41">
        <f t="shared" si="3"/>
      </c>
      <c r="S26" s="41"/>
      <c r="T26" s="42">
        <f t="shared" si="4"/>
      </c>
      <c r="U26" s="42"/>
    </row>
    <row r="27" spans="2:21" ht="13.5">
      <c r="B27" s="20">
        <v>19</v>
      </c>
      <c r="C27" s="39">
        <f t="shared" si="1"/>
      </c>
      <c r="D27" s="39"/>
      <c r="E27" s="20"/>
      <c r="F27" s="8"/>
      <c r="G27" s="20" t="s">
        <v>3</v>
      </c>
      <c r="H27" s="40"/>
      <c r="I27" s="40"/>
      <c r="J27" s="20"/>
      <c r="K27" s="39">
        <f t="shared" si="0"/>
      </c>
      <c r="L27" s="39"/>
      <c r="M27" s="6">
        <f t="shared" si="2"/>
      </c>
      <c r="N27" s="20"/>
      <c r="O27" s="8"/>
      <c r="P27" s="40"/>
      <c r="Q27" s="40"/>
      <c r="R27" s="41">
        <f t="shared" si="3"/>
      </c>
      <c r="S27" s="41"/>
      <c r="T27" s="42">
        <f t="shared" si="4"/>
      </c>
      <c r="U27" s="42"/>
    </row>
    <row r="28" spans="2:21" ht="13.5">
      <c r="B28" s="20">
        <v>20</v>
      </c>
      <c r="C28" s="39">
        <f t="shared" si="1"/>
      </c>
      <c r="D28" s="39"/>
      <c r="E28" s="20"/>
      <c r="F28" s="8"/>
      <c r="G28" s="20" t="s">
        <v>4</v>
      </c>
      <c r="H28" s="40"/>
      <c r="I28" s="40"/>
      <c r="J28" s="20"/>
      <c r="K28" s="39">
        <f t="shared" si="0"/>
      </c>
      <c r="L28" s="39"/>
      <c r="M28" s="6">
        <f t="shared" si="2"/>
      </c>
      <c r="N28" s="20"/>
      <c r="O28" s="8"/>
      <c r="P28" s="40"/>
      <c r="Q28" s="40"/>
      <c r="R28" s="41">
        <f t="shared" si="3"/>
      </c>
      <c r="S28" s="41"/>
      <c r="T28" s="42">
        <f t="shared" si="4"/>
      </c>
      <c r="U28" s="42"/>
    </row>
    <row r="29" spans="2:21" ht="13.5">
      <c r="B29" s="20">
        <v>21</v>
      </c>
      <c r="C29" s="39">
        <f t="shared" si="1"/>
      </c>
      <c r="D29" s="39"/>
      <c r="E29" s="20"/>
      <c r="F29" s="8"/>
      <c r="G29" s="20" t="s">
        <v>3</v>
      </c>
      <c r="H29" s="40"/>
      <c r="I29" s="40"/>
      <c r="J29" s="20"/>
      <c r="K29" s="39">
        <f t="shared" si="0"/>
      </c>
      <c r="L29" s="39"/>
      <c r="M29" s="6">
        <f t="shared" si="2"/>
      </c>
      <c r="N29" s="20"/>
      <c r="O29" s="8"/>
      <c r="P29" s="40"/>
      <c r="Q29" s="40"/>
      <c r="R29" s="41">
        <f t="shared" si="3"/>
      </c>
      <c r="S29" s="41"/>
      <c r="T29" s="42">
        <f t="shared" si="4"/>
      </c>
      <c r="U29" s="42"/>
    </row>
    <row r="30" spans="2:21" ht="13.5">
      <c r="B30" s="20">
        <v>22</v>
      </c>
      <c r="C30" s="39">
        <f t="shared" si="1"/>
      </c>
      <c r="D30" s="39"/>
      <c r="E30" s="20"/>
      <c r="F30" s="8"/>
      <c r="G30" s="20" t="s">
        <v>3</v>
      </c>
      <c r="H30" s="40"/>
      <c r="I30" s="40"/>
      <c r="J30" s="20"/>
      <c r="K30" s="39">
        <f t="shared" si="0"/>
      </c>
      <c r="L30" s="39"/>
      <c r="M30" s="6">
        <f t="shared" si="2"/>
      </c>
      <c r="N30" s="20"/>
      <c r="O30" s="8"/>
      <c r="P30" s="40"/>
      <c r="Q30" s="40"/>
      <c r="R30" s="41">
        <f t="shared" si="3"/>
      </c>
      <c r="S30" s="41"/>
      <c r="T30" s="42">
        <f t="shared" si="4"/>
      </c>
      <c r="U30" s="42"/>
    </row>
    <row r="31" spans="2:21" ht="13.5">
      <c r="B31" s="20">
        <v>23</v>
      </c>
      <c r="C31" s="39">
        <f t="shared" si="1"/>
      </c>
      <c r="D31" s="39"/>
      <c r="E31" s="20"/>
      <c r="F31" s="8"/>
      <c r="G31" s="20" t="s">
        <v>3</v>
      </c>
      <c r="H31" s="40"/>
      <c r="I31" s="40"/>
      <c r="J31" s="20"/>
      <c r="K31" s="39">
        <f t="shared" si="0"/>
      </c>
      <c r="L31" s="39"/>
      <c r="M31" s="6">
        <f t="shared" si="2"/>
      </c>
      <c r="N31" s="20"/>
      <c r="O31" s="8"/>
      <c r="P31" s="40"/>
      <c r="Q31" s="40"/>
      <c r="R31" s="41">
        <f t="shared" si="3"/>
      </c>
      <c r="S31" s="41"/>
      <c r="T31" s="42">
        <f t="shared" si="4"/>
      </c>
      <c r="U31" s="42"/>
    </row>
    <row r="32" spans="2:21" ht="13.5">
      <c r="B32" s="20">
        <v>24</v>
      </c>
      <c r="C32" s="39">
        <f t="shared" si="1"/>
      </c>
      <c r="D32" s="39"/>
      <c r="E32" s="20"/>
      <c r="F32" s="8"/>
      <c r="G32" s="20" t="s">
        <v>3</v>
      </c>
      <c r="H32" s="40"/>
      <c r="I32" s="40"/>
      <c r="J32" s="20"/>
      <c r="K32" s="39">
        <f t="shared" si="0"/>
      </c>
      <c r="L32" s="39"/>
      <c r="M32" s="6">
        <f t="shared" si="2"/>
      </c>
      <c r="N32" s="20"/>
      <c r="O32" s="8"/>
      <c r="P32" s="40"/>
      <c r="Q32" s="40"/>
      <c r="R32" s="41">
        <f t="shared" si="3"/>
      </c>
      <c r="S32" s="41"/>
      <c r="T32" s="42">
        <f t="shared" si="4"/>
      </c>
      <c r="U32" s="42"/>
    </row>
    <row r="33" spans="2:21" ht="13.5">
      <c r="B33" s="20">
        <v>25</v>
      </c>
      <c r="C33" s="39">
        <f t="shared" si="1"/>
      </c>
      <c r="D33" s="39"/>
      <c r="E33" s="20"/>
      <c r="F33" s="8"/>
      <c r="G33" s="20" t="s">
        <v>4</v>
      </c>
      <c r="H33" s="40"/>
      <c r="I33" s="40"/>
      <c r="J33" s="20"/>
      <c r="K33" s="39">
        <f t="shared" si="0"/>
      </c>
      <c r="L33" s="39"/>
      <c r="M33" s="6">
        <f t="shared" si="2"/>
      </c>
      <c r="N33" s="20"/>
      <c r="O33" s="8"/>
      <c r="P33" s="40"/>
      <c r="Q33" s="40"/>
      <c r="R33" s="41">
        <f t="shared" si="3"/>
      </c>
      <c r="S33" s="41"/>
      <c r="T33" s="42">
        <f t="shared" si="4"/>
      </c>
      <c r="U33" s="42"/>
    </row>
    <row r="34" spans="2:21" ht="13.5">
      <c r="B34" s="20">
        <v>26</v>
      </c>
      <c r="C34" s="39">
        <f t="shared" si="1"/>
      </c>
      <c r="D34" s="39"/>
      <c r="E34" s="20"/>
      <c r="F34" s="8"/>
      <c r="G34" s="20" t="s">
        <v>3</v>
      </c>
      <c r="H34" s="40"/>
      <c r="I34" s="40"/>
      <c r="J34" s="20"/>
      <c r="K34" s="39">
        <f t="shared" si="0"/>
      </c>
      <c r="L34" s="39"/>
      <c r="M34" s="6">
        <f t="shared" si="2"/>
      </c>
      <c r="N34" s="20"/>
      <c r="O34" s="8"/>
      <c r="P34" s="40"/>
      <c r="Q34" s="40"/>
      <c r="R34" s="41">
        <f t="shared" si="3"/>
      </c>
      <c r="S34" s="41"/>
      <c r="T34" s="42">
        <f t="shared" si="4"/>
      </c>
      <c r="U34" s="42"/>
    </row>
    <row r="35" spans="2:21" ht="13.5">
      <c r="B35" s="20">
        <v>27</v>
      </c>
      <c r="C35" s="39">
        <f t="shared" si="1"/>
      </c>
      <c r="D35" s="39"/>
      <c r="E35" s="20"/>
      <c r="F35" s="8"/>
      <c r="G35" s="20" t="s">
        <v>3</v>
      </c>
      <c r="H35" s="40"/>
      <c r="I35" s="40"/>
      <c r="J35" s="20"/>
      <c r="K35" s="39">
        <f t="shared" si="0"/>
      </c>
      <c r="L35" s="39"/>
      <c r="M35" s="6">
        <f t="shared" si="2"/>
      </c>
      <c r="N35" s="20"/>
      <c r="O35" s="8"/>
      <c r="P35" s="40"/>
      <c r="Q35" s="40"/>
      <c r="R35" s="41">
        <f t="shared" si="3"/>
      </c>
      <c r="S35" s="41"/>
      <c r="T35" s="42">
        <f t="shared" si="4"/>
      </c>
      <c r="U35" s="42"/>
    </row>
    <row r="36" spans="2:21" ht="13.5">
      <c r="B36" s="20">
        <v>28</v>
      </c>
      <c r="C36" s="39">
        <f t="shared" si="1"/>
      </c>
      <c r="D36" s="39"/>
      <c r="E36" s="20"/>
      <c r="F36" s="8"/>
      <c r="G36" s="20" t="s">
        <v>3</v>
      </c>
      <c r="H36" s="40"/>
      <c r="I36" s="40"/>
      <c r="J36" s="20"/>
      <c r="K36" s="39">
        <f t="shared" si="0"/>
      </c>
      <c r="L36" s="39"/>
      <c r="M36" s="6">
        <f t="shared" si="2"/>
      </c>
      <c r="N36" s="20"/>
      <c r="O36" s="8"/>
      <c r="P36" s="40"/>
      <c r="Q36" s="40"/>
      <c r="R36" s="41">
        <f t="shared" si="3"/>
      </c>
      <c r="S36" s="41"/>
      <c r="T36" s="42">
        <f t="shared" si="4"/>
      </c>
      <c r="U36" s="42"/>
    </row>
    <row r="37" spans="2:21" ht="13.5">
      <c r="B37" s="20">
        <v>29</v>
      </c>
      <c r="C37" s="39">
        <f t="shared" si="1"/>
      </c>
      <c r="D37" s="39"/>
      <c r="E37" s="20"/>
      <c r="F37" s="8"/>
      <c r="G37" s="20" t="s">
        <v>3</v>
      </c>
      <c r="H37" s="40"/>
      <c r="I37" s="40"/>
      <c r="J37" s="20"/>
      <c r="K37" s="39">
        <f t="shared" si="0"/>
      </c>
      <c r="L37" s="39"/>
      <c r="M37" s="6">
        <f t="shared" si="2"/>
      </c>
      <c r="N37" s="20"/>
      <c r="O37" s="8"/>
      <c r="P37" s="40"/>
      <c r="Q37" s="40"/>
      <c r="R37" s="41">
        <f t="shared" si="3"/>
      </c>
      <c r="S37" s="41"/>
      <c r="T37" s="42">
        <f t="shared" si="4"/>
      </c>
      <c r="U37" s="42"/>
    </row>
    <row r="38" spans="2:21" ht="13.5">
      <c r="B38" s="20">
        <v>30</v>
      </c>
      <c r="C38" s="39">
        <f t="shared" si="1"/>
      </c>
      <c r="D38" s="39"/>
      <c r="E38" s="20"/>
      <c r="F38" s="8"/>
      <c r="G38" s="20" t="s">
        <v>4</v>
      </c>
      <c r="H38" s="40"/>
      <c r="I38" s="40"/>
      <c r="J38" s="20"/>
      <c r="K38" s="39">
        <f t="shared" si="0"/>
      </c>
      <c r="L38" s="39"/>
      <c r="M38" s="6">
        <f t="shared" si="2"/>
      </c>
      <c r="N38" s="20"/>
      <c r="O38" s="8"/>
      <c r="P38" s="40"/>
      <c r="Q38" s="40"/>
      <c r="R38" s="41">
        <f t="shared" si="3"/>
      </c>
      <c r="S38" s="41"/>
      <c r="T38" s="42">
        <f t="shared" si="4"/>
      </c>
      <c r="U38" s="42"/>
    </row>
    <row r="39" spans="2:21" ht="13.5">
      <c r="B39" s="20">
        <v>31</v>
      </c>
      <c r="C39" s="39">
        <f t="shared" si="1"/>
      </c>
      <c r="D39" s="39"/>
      <c r="E39" s="20"/>
      <c r="F39" s="8"/>
      <c r="G39" s="20" t="s">
        <v>4</v>
      </c>
      <c r="H39" s="40"/>
      <c r="I39" s="40"/>
      <c r="J39" s="20"/>
      <c r="K39" s="39">
        <f t="shared" si="0"/>
      </c>
      <c r="L39" s="39"/>
      <c r="M39" s="6">
        <f t="shared" si="2"/>
      </c>
      <c r="N39" s="20"/>
      <c r="O39" s="8"/>
      <c r="P39" s="40"/>
      <c r="Q39" s="40"/>
      <c r="R39" s="41">
        <f t="shared" si="3"/>
      </c>
      <c r="S39" s="41"/>
      <c r="T39" s="42">
        <f t="shared" si="4"/>
      </c>
      <c r="U39" s="42"/>
    </row>
    <row r="40" spans="2:21" ht="13.5">
      <c r="B40" s="20">
        <v>32</v>
      </c>
      <c r="C40" s="39">
        <f t="shared" si="1"/>
      </c>
      <c r="D40" s="39"/>
      <c r="E40" s="20"/>
      <c r="F40" s="8"/>
      <c r="G40" s="20" t="s">
        <v>4</v>
      </c>
      <c r="H40" s="40"/>
      <c r="I40" s="40"/>
      <c r="J40" s="20"/>
      <c r="K40" s="39">
        <f t="shared" si="0"/>
      </c>
      <c r="L40" s="39"/>
      <c r="M40" s="6">
        <f t="shared" si="2"/>
      </c>
      <c r="N40" s="20"/>
      <c r="O40" s="8"/>
      <c r="P40" s="40"/>
      <c r="Q40" s="40"/>
      <c r="R40" s="41">
        <f t="shared" si="3"/>
      </c>
      <c r="S40" s="41"/>
      <c r="T40" s="42">
        <f t="shared" si="4"/>
      </c>
      <c r="U40" s="42"/>
    </row>
    <row r="41" spans="2:21" ht="13.5">
      <c r="B41" s="20">
        <v>33</v>
      </c>
      <c r="C41" s="39">
        <f t="shared" si="1"/>
      </c>
      <c r="D41" s="39"/>
      <c r="E41" s="20"/>
      <c r="F41" s="8"/>
      <c r="G41" s="20" t="s">
        <v>3</v>
      </c>
      <c r="H41" s="40"/>
      <c r="I41" s="40"/>
      <c r="J41" s="20"/>
      <c r="K41" s="39">
        <f t="shared" si="0"/>
      </c>
      <c r="L41" s="39"/>
      <c r="M41" s="6">
        <f t="shared" si="2"/>
      </c>
      <c r="N41" s="20"/>
      <c r="O41" s="8"/>
      <c r="P41" s="40"/>
      <c r="Q41" s="40"/>
      <c r="R41" s="41">
        <f t="shared" si="3"/>
      </c>
      <c r="S41" s="41"/>
      <c r="T41" s="42">
        <f t="shared" si="4"/>
      </c>
      <c r="U41" s="42"/>
    </row>
    <row r="42" spans="2:21" ht="13.5">
      <c r="B42" s="20">
        <v>34</v>
      </c>
      <c r="C42" s="39">
        <f t="shared" si="1"/>
      </c>
      <c r="D42" s="39"/>
      <c r="E42" s="20"/>
      <c r="F42" s="8"/>
      <c r="G42" s="20" t="s">
        <v>4</v>
      </c>
      <c r="H42" s="40"/>
      <c r="I42" s="40"/>
      <c r="J42" s="20"/>
      <c r="K42" s="39">
        <f t="shared" si="0"/>
      </c>
      <c r="L42" s="39"/>
      <c r="M42" s="6">
        <f t="shared" si="2"/>
      </c>
      <c r="N42" s="20"/>
      <c r="O42" s="8"/>
      <c r="P42" s="40"/>
      <c r="Q42" s="40"/>
      <c r="R42" s="41">
        <f t="shared" si="3"/>
      </c>
      <c r="S42" s="41"/>
      <c r="T42" s="42">
        <f t="shared" si="4"/>
      </c>
      <c r="U42" s="42"/>
    </row>
    <row r="43" spans="2:21" ht="13.5">
      <c r="B43" s="20">
        <v>35</v>
      </c>
      <c r="C43" s="39">
        <f t="shared" si="1"/>
      </c>
      <c r="D43" s="39"/>
      <c r="E43" s="20"/>
      <c r="F43" s="8"/>
      <c r="G43" s="20" t="s">
        <v>3</v>
      </c>
      <c r="H43" s="40"/>
      <c r="I43" s="40"/>
      <c r="J43" s="20"/>
      <c r="K43" s="39">
        <f t="shared" si="0"/>
      </c>
      <c r="L43" s="39"/>
      <c r="M43" s="6">
        <f t="shared" si="2"/>
      </c>
      <c r="N43" s="20"/>
      <c r="O43" s="8"/>
      <c r="P43" s="40"/>
      <c r="Q43" s="40"/>
      <c r="R43" s="41">
        <f t="shared" si="3"/>
      </c>
      <c r="S43" s="41"/>
      <c r="T43" s="42">
        <f t="shared" si="4"/>
      </c>
      <c r="U43" s="42"/>
    </row>
    <row r="44" spans="2:21" ht="13.5">
      <c r="B44" s="20">
        <v>36</v>
      </c>
      <c r="C44" s="39">
        <f t="shared" si="1"/>
      </c>
      <c r="D44" s="39"/>
      <c r="E44" s="20"/>
      <c r="F44" s="8"/>
      <c r="G44" s="20" t="s">
        <v>4</v>
      </c>
      <c r="H44" s="40"/>
      <c r="I44" s="40"/>
      <c r="J44" s="20"/>
      <c r="K44" s="39">
        <f t="shared" si="0"/>
      </c>
      <c r="L44" s="39"/>
      <c r="M44" s="6">
        <f t="shared" si="2"/>
      </c>
      <c r="N44" s="20"/>
      <c r="O44" s="8"/>
      <c r="P44" s="40"/>
      <c r="Q44" s="40"/>
      <c r="R44" s="41">
        <f t="shared" si="3"/>
      </c>
      <c r="S44" s="41"/>
      <c r="T44" s="42">
        <f t="shared" si="4"/>
      </c>
      <c r="U44" s="42"/>
    </row>
    <row r="45" spans="2:21" ht="13.5">
      <c r="B45" s="20">
        <v>37</v>
      </c>
      <c r="C45" s="39">
        <f t="shared" si="1"/>
      </c>
      <c r="D45" s="39"/>
      <c r="E45" s="20"/>
      <c r="F45" s="8"/>
      <c r="G45" s="20" t="s">
        <v>3</v>
      </c>
      <c r="H45" s="40"/>
      <c r="I45" s="40"/>
      <c r="J45" s="20"/>
      <c r="K45" s="39">
        <f t="shared" si="0"/>
      </c>
      <c r="L45" s="39"/>
      <c r="M45" s="6">
        <f t="shared" si="2"/>
      </c>
      <c r="N45" s="20"/>
      <c r="O45" s="8"/>
      <c r="P45" s="40"/>
      <c r="Q45" s="40"/>
      <c r="R45" s="41">
        <f t="shared" si="3"/>
      </c>
      <c r="S45" s="41"/>
      <c r="T45" s="42">
        <f t="shared" si="4"/>
      </c>
      <c r="U45" s="42"/>
    </row>
    <row r="46" spans="2:21" ht="13.5">
      <c r="B46" s="20">
        <v>38</v>
      </c>
      <c r="C46" s="39">
        <f t="shared" si="1"/>
      </c>
      <c r="D46" s="39"/>
      <c r="E46" s="20"/>
      <c r="F46" s="8"/>
      <c r="G46" s="20" t="s">
        <v>4</v>
      </c>
      <c r="H46" s="40"/>
      <c r="I46" s="40"/>
      <c r="J46" s="20"/>
      <c r="K46" s="39">
        <f t="shared" si="0"/>
      </c>
      <c r="L46" s="39"/>
      <c r="M46" s="6">
        <f t="shared" si="2"/>
      </c>
      <c r="N46" s="20"/>
      <c r="O46" s="8"/>
      <c r="P46" s="40"/>
      <c r="Q46" s="40"/>
      <c r="R46" s="41">
        <f t="shared" si="3"/>
      </c>
      <c r="S46" s="41"/>
      <c r="T46" s="42">
        <f t="shared" si="4"/>
      </c>
      <c r="U46" s="42"/>
    </row>
    <row r="47" spans="2:21" ht="13.5">
      <c r="B47" s="20">
        <v>39</v>
      </c>
      <c r="C47" s="39">
        <f t="shared" si="1"/>
      </c>
      <c r="D47" s="39"/>
      <c r="E47" s="20"/>
      <c r="F47" s="8"/>
      <c r="G47" s="20" t="s">
        <v>4</v>
      </c>
      <c r="H47" s="40"/>
      <c r="I47" s="40"/>
      <c r="J47" s="20"/>
      <c r="K47" s="39">
        <f t="shared" si="0"/>
      </c>
      <c r="L47" s="39"/>
      <c r="M47" s="6">
        <f t="shared" si="2"/>
      </c>
      <c r="N47" s="20"/>
      <c r="O47" s="8"/>
      <c r="P47" s="40"/>
      <c r="Q47" s="40"/>
      <c r="R47" s="41">
        <f t="shared" si="3"/>
      </c>
      <c r="S47" s="41"/>
      <c r="T47" s="42">
        <f t="shared" si="4"/>
      </c>
      <c r="U47" s="42"/>
    </row>
    <row r="48" spans="2:21" ht="13.5">
      <c r="B48" s="20">
        <v>40</v>
      </c>
      <c r="C48" s="39">
        <f t="shared" si="1"/>
      </c>
      <c r="D48" s="39"/>
      <c r="E48" s="20"/>
      <c r="F48" s="8"/>
      <c r="G48" s="20" t="s">
        <v>37</v>
      </c>
      <c r="H48" s="40"/>
      <c r="I48" s="40"/>
      <c r="J48" s="20"/>
      <c r="K48" s="39">
        <f t="shared" si="0"/>
      </c>
      <c r="L48" s="39"/>
      <c r="M48" s="6">
        <f t="shared" si="2"/>
      </c>
      <c r="N48" s="20"/>
      <c r="O48" s="8"/>
      <c r="P48" s="40"/>
      <c r="Q48" s="40"/>
      <c r="R48" s="41">
        <f t="shared" si="3"/>
      </c>
      <c r="S48" s="41"/>
      <c r="T48" s="42">
        <f t="shared" si="4"/>
      </c>
      <c r="U48" s="42"/>
    </row>
    <row r="49" spans="2:21" ht="13.5">
      <c r="B49" s="20">
        <v>41</v>
      </c>
      <c r="C49" s="39">
        <f t="shared" si="1"/>
      </c>
      <c r="D49" s="39"/>
      <c r="E49" s="20"/>
      <c r="F49" s="8"/>
      <c r="G49" s="20" t="s">
        <v>4</v>
      </c>
      <c r="H49" s="40"/>
      <c r="I49" s="40"/>
      <c r="J49" s="20"/>
      <c r="K49" s="39">
        <f t="shared" si="0"/>
      </c>
      <c r="L49" s="39"/>
      <c r="M49" s="6">
        <f t="shared" si="2"/>
      </c>
      <c r="N49" s="20"/>
      <c r="O49" s="8"/>
      <c r="P49" s="40"/>
      <c r="Q49" s="40"/>
      <c r="R49" s="41">
        <f t="shared" si="3"/>
      </c>
      <c r="S49" s="41"/>
      <c r="T49" s="42">
        <f t="shared" si="4"/>
      </c>
      <c r="U49" s="42"/>
    </row>
    <row r="50" spans="2:21" ht="13.5">
      <c r="B50" s="20">
        <v>42</v>
      </c>
      <c r="C50" s="39">
        <f t="shared" si="1"/>
      </c>
      <c r="D50" s="39"/>
      <c r="E50" s="20"/>
      <c r="F50" s="8"/>
      <c r="G50" s="20" t="s">
        <v>4</v>
      </c>
      <c r="H50" s="40"/>
      <c r="I50" s="40"/>
      <c r="J50" s="20"/>
      <c r="K50" s="39">
        <f t="shared" si="0"/>
      </c>
      <c r="L50" s="39"/>
      <c r="M50" s="6">
        <f t="shared" si="2"/>
      </c>
      <c r="N50" s="20"/>
      <c r="O50" s="8"/>
      <c r="P50" s="40"/>
      <c r="Q50" s="40"/>
      <c r="R50" s="41">
        <f t="shared" si="3"/>
      </c>
      <c r="S50" s="41"/>
      <c r="T50" s="42">
        <f t="shared" si="4"/>
      </c>
      <c r="U50" s="42"/>
    </row>
    <row r="51" spans="2:21" ht="13.5">
      <c r="B51" s="20">
        <v>43</v>
      </c>
      <c r="C51" s="39">
        <f t="shared" si="1"/>
      </c>
      <c r="D51" s="39"/>
      <c r="E51" s="20"/>
      <c r="F51" s="8"/>
      <c r="G51" s="20" t="s">
        <v>3</v>
      </c>
      <c r="H51" s="40"/>
      <c r="I51" s="40"/>
      <c r="J51" s="20"/>
      <c r="K51" s="39">
        <f t="shared" si="0"/>
      </c>
      <c r="L51" s="39"/>
      <c r="M51" s="6">
        <f t="shared" si="2"/>
      </c>
      <c r="N51" s="20"/>
      <c r="O51" s="8"/>
      <c r="P51" s="40"/>
      <c r="Q51" s="40"/>
      <c r="R51" s="41">
        <f t="shared" si="3"/>
      </c>
      <c r="S51" s="41"/>
      <c r="T51" s="42">
        <f t="shared" si="4"/>
      </c>
      <c r="U51" s="42"/>
    </row>
    <row r="52" spans="2:21" ht="13.5">
      <c r="B52" s="20">
        <v>44</v>
      </c>
      <c r="C52" s="39">
        <f t="shared" si="1"/>
      </c>
      <c r="D52" s="39"/>
      <c r="E52" s="20"/>
      <c r="F52" s="8"/>
      <c r="G52" s="20" t="s">
        <v>3</v>
      </c>
      <c r="H52" s="40"/>
      <c r="I52" s="40"/>
      <c r="J52" s="20"/>
      <c r="K52" s="39">
        <f t="shared" si="0"/>
      </c>
      <c r="L52" s="39"/>
      <c r="M52" s="6">
        <f t="shared" si="2"/>
      </c>
      <c r="N52" s="20"/>
      <c r="O52" s="8"/>
      <c r="P52" s="40"/>
      <c r="Q52" s="40"/>
      <c r="R52" s="41">
        <f t="shared" si="3"/>
      </c>
      <c r="S52" s="41"/>
      <c r="T52" s="42">
        <f t="shared" si="4"/>
      </c>
      <c r="U52" s="42"/>
    </row>
    <row r="53" spans="2:21" ht="13.5">
      <c r="B53" s="20">
        <v>45</v>
      </c>
      <c r="C53" s="39">
        <f t="shared" si="1"/>
      </c>
      <c r="D53" s="39"/>
      <c r="E53" s="20"/>
      <c r="F53" s="8"/>
      <c r="G53" s="20" t="s">
        <v>4</v>
      </c>
      <c r="H53" s="40"/>
      <c r="I53" s="40"/>
      <c r="J53" s="20"/>
      <c r="K53" s="39">
        <f t="shared" si="0"/>
      </c>
      <c r="L53" s="39"/>
      <c r="M53" s="6">
        <f t="shared" si="2"/>
      </c>
      <c r="N53" s="20"/>
      <c r="O53" s="8"/>
      <c r="P53" s="40"/>
      <c r="Q53" s="40"/>
      <c r="R53" s="41">
        <f t="shared" si="3"/>
      </c>
      <c r="S53" s="41"/>
      <c r="T53" s="42">
        <f t="shared" si="4"/>
      </c>
      <c r="U53" s="42"/>
    </row>
    <row r="54" spans="2:21" ht="13.5">
      <c r="B54" s="20">
        <v>46</v>
      </c>
      <c r="C54" s="39">
        <f t="shared" si="1"/>
      </c>
      <c r="D54" s="39"/>
      <c r="E54" s="20"/>
      <c r="F54" s="8"/>
      <c r="G54" s="20" t="s">
        <v>4</v>
      </c>
      <c r="H54" s="40"/>
      <c r="I54" s="40"/>
      <c r="J54" s="20"/>
      <c r="K54" s="39">
        <f t="shared" si="0"/>
      </c>
      <c r="L54" s="39"/>
      <c r="M54" s="6">
        <f t="shared" si="2"/>
      </c>
      <c r="N54" s="20"/>
      <c r="O54" s="8"/>
      <c r="P54" s="40"/>
      <c r="Q54" s="40"/>
      <c r="R54" s="41">
        <f t="shared" si="3"/>
      </c>
      <c r="S54" s="41"/>
      <c r="T54" s="42">
        <f t="shared" si="4"/>
      </c>
      <c r="U54" s="42"/>
    </row>
    <row r="55" spans="2:21" ht="13.5">
      <c r="B55" s="20">
        <v>47</v>
      </c>
      <c r="C55" s="39">
        <f t="shared" si="1"/>
      </c>
      <c r="D55" s="39"/>
      <c r="E55" s="20"/>
      <c r="F55" s="8"/>
      <c r="G55" s="20" t="s">
        <v>3</v>
      </c>
      <c r="H55" s="40"/>
      <c r="I55" s="40"/>
      <c r="J55" s="20"/>
      <c r="K55" s="39">
        <f t="shared" si="0"/>
      </c>
      <c r="L55" s="39"/>
      <c r="M55" s="6">
        <f t="shared" si="2"/>
      </c>
      <c r="N55" s="20"/>
      <c r="O55" s="8"/>
      <c r="P55" s="40"/>
      <c r="Q55" s="40"/>
      <c r="R55" s="41">
        <f t="shared" si="3"/>
      </c>
      <c r="S55" s="41"/>
      <c r="T55" s="42">
        <f t="shared" si="4"/>
      </c>
      <c r="U55" s="42"/>
    </row>
    <row r="56" spans="2:21" ht="13.5">
      <c r="B56" s="20">
        <v>48</v>
      </c>
      <c r="C56" s="39">
        <f t="shared" si="1"/>
      </c>
      <c r="D56" s="39"/>
      <c r="E56" s="20"/>
      <c r="F56" s="8"/>
      <c r="G56" s="20" t="s">
        <v>3</v>
      </c>
      <c r="H56" s="40"/>
      <c r="I56" s="40"/>
      <c r="J56" s="20"/>
      <c r="K56" s="39">
        <f t="shared" si="0"/>
      </c>
      <c r="L56" s="39"/>
      <c r="M56" s="6">
        <f t="shared" si="2"/>
      </c>
      <c r="N56" s="20"/>
      <c r="O56" s="8"/>
      <c r="P56" s="40"/>
      <c r="Q56" s="40"/>
      <c r="R56" s="41">
        <f t="shared" si="3"/>
      </c>
      <c r="S56" s="41"/>
      <c r="T56" s="42">
        <f t="shared" si="4"/>
      </c>
      <c r="U56" s="42"/>
    </row>
    <row r="57" spans="2:21" ht="13.5">
      <c r="B57" s="20">
        <v>49</v>
      </c>
      <c r="C57" s="39">
        <f t="shared" si="1"/>
      </c>
      <c r="D57" s="39"/>
      <c r="E57" s="20"/>
      <c r="F57" s="8"/>
      <c r="G57" s="20" t="s">
        <v>3</v>
      </c>
      <c r="H57" s="40"/>
      <c r="I57" s="40"/>
      <c r="J57" s="20"/>
      <c r="K57" s="39">
        <f t="shared" si="0"/>
      </c>
      <c r="L57" s="39"/>
      <c r="M57" s="6">
        <f t="shared" si="2"/>
      </c>
      <c r="N57" s="20"/>
      <c r="O57" s="8"/>
      <c r="P57" s="40"/>
      <c r="Q57" s="40"/>
      <c r="R57" s="41">
        <f t="shared" si="3"/>
      </c>
      <c r="S57" s="41"/>
      <c r="T57" s="42">
        <f t="shared" si="4"/>
      </c>
      <c r="U57" s="42"/>
    </row>
    <row r="58" spans="2:21" ht="13.5">
      <c r="B58" s="20">
        <v>50</v>
      </c>
      <c r="C58" s="39">
        <f t="shared" si="1"/>
      </c>
      <c r="D58" s="39"/>
      <c r="E58" s="20"/>
      <c r="F58" s="8"/>
      <c r="G58" s="20" t="s">
        <v>3</v>
      </c>
      <c r="H58" s="40"/>
      <c r="I58" s="40"/>
      <c r="J58" s="20"/>
      <c r="K58" s="39">
        <f t="shared" si="0"/>
      </c>
      <c r="L58" s="39"/>
      <c r="M58" s="6">
        <f t="shared" si="2"/>
      </c>
      <c r="N58" s="20"/>
      <c r="O58" s="8"/>
      <c r="P58" s="40"/>
      <c r="Q58" s="40"/>
      <c r="R58" s="41">
        <f t="shared" si="3"/>
      </c>
      <c r="S58" s="41"/>
      <c r="T58" s="42">
        <f t="shared" si="4"/>
      </c>
      <c r="U58" s="42"/>
    </row>
    <row r="59" spans="2:21" ht="13.5">
      <c r="B59" s="20">
        <v>51</v>
      </c>
      <c r="C59" s="39">
        <f t="shared" si="1"/>
      </c>
      <c r="D59" s="39"/>
      <c r="E59" s="20"/>
      <c r="F59" s="8"/>
      <c r="G59" s="20" t="s">
        <v>3</v>
      </c>
      <c r="H59" s="40"/>
      <c r="I59" s="40"/>
      <c r="J59" s="20"/>
      <c r="K59" s="39">
        <f t="shared" si="0"/>
      </c>
      <c r="L59" s="39"/>
      <c r="M59" s="6">
        <f t="shared" si="2"/>
      </c>
      <c r="N59" s="20"/>
      <c r="O59" s="8"/>
      <c r="P59" s="40"/>
      <c r="Q59" s="40"/>
      <c r="R59" s="41">
        <f t="shared" si="3"/>
      </c>
      <c r="S59" s="41"/>
      <c r="T59" s="42">
        <f t="shared" si="4"/>
      </c>
      <c r="U59" s="42"/>
    </row>
    <row r="60" spans="2:21" ht="13.5">
      <c r="B60" s="20">
        <v>52</v>
      </c>
      <c r="C60" s="39">
        <f t="shared" si="1"/>
      </c>
      <c r="D60" s="39"/>
      <c r="E60" s="20"/>
      <c r="F60" s="8"/>
      <c r="G60" s="20" t="s">
        <v>3</v>
      </c>
      <c r="H60" s="40"/>
      <c r="I60" s="40"/>
      <c r="J60" s="20"/>
      <c r="K60" s="39">
        <f t="shared" si="0"/>
      </c>
      <c r="L60" s="39"/>
      <c r="M60" s="6">
        <f t="shared" si="2"/>
      </c>
      <c r="N60" s="20"/>
      <c r="O60" s="8"/>
      <c r="P60" s="40"/>
      <c r="Q60" s="40"/>
      <c r="R60" s="41">
        <f t="shared" si="3"/>
      </c>
      <c r="S60" s="41"/>
      <c r="T60" s="42">
        <f t="shared" si="4"/>
      </c>
      <c r="U60" s="42"/>
    </row>
    <row r="61" spans="2:21" ht="13.5">
      <c r="B61" s="20">
        <v>53</v>
      </c>
      <c r="C61" s="39">
        <f t="shared" si="1"/>
      </c>
      <c r="D61" s="39"/>
      <c r="E61" s="20"/>
      <c r="F61" s="8"/>
      <c r="G61" s="20" t="s">
        <v>3</v>
      </c>
      <c r="H61" s="40"/>
      <c r="I61" s="40"/>
      <c r="J61" s="20"/>
      <c r="K61" s="39">
        <f t="shared" si="0"/>
      </c>
      <c r="L61" s="39"/>
      <c r="M61" s="6">
        <f t="shared" si="2"/>
      </c>
      <c r="N61" s="20"/>
      <c r="O61" s="8"/>
      <c r="P61" s="40"/>
      <c r="Q61" s="40"/>
      <c r="R61" s="41">
        <f t="shared" si="3"/>
      </c>
      <c r="S61" s="41"/>
      <c r="T61" s="42">
        <f t="shared" si="4"/>
      </c>
      <c r="U61" s="42"/>
    </row>
    <row r="62" spans="2:21" ht="13.5">
      <c r="B62" s="20">
        <v>54</v>
      </c>
      <c r="C62" s="39">
        <f t="shared" si="1"/>
      </c>
      <c r="D62" s="39"/>
      <c r="E62" s="20"/>
      <c r="F62" s="8"/>
      <c r="G62" s="20" t="s">
        <v>3</v>
      </c>
      <c r="H62" s="40"/>
      <c r="I62" s="40"/>
      <c r="J62" s="20"/>
      <c r="K62" s="39">
        <f t="shared" si="0"/>
      </c>
      <c r="L62" s="39"/>
      <c r="M62" s="6">
        <f t="shared" si="2"/>
      </c>
      <c r="N62" s="20"/>
      <c r="O62" s="8"/>
      <c r="P62" s="40"/>
      <c r="Q62" s="40"/>
      <c r="R62" s="41">
        <f t="shared" si="3"/>
      </c>
      <c r="S62" s="41"/>
      <c r="T62" s="42">
        <f t="shared" si="4"/>
      </c>
      <c r="U62" s="42"/>
    </row>
    <row r="63" spans="2:21" ht="13.5">
      <c r="B63" s="20">
        <v>55</v>
      </c>
      <c r="C63" s="39">
        <f t="shared" si="1"/>
      </c>
      <c r="D63" s="39"/>
      <c r="E63" s="20"/>
      <c r="F63" s="8"/>
      <c r="G63" s="20" t="s">
        <v>4</v>
      </c>
      <c r="H63" s="40"/>
      <c r="I63" s="40"/>
      <c r="J63" s="20"/>
      <c r="K63" s="39">
        <f t="shared" si="0"/>
      </c>
      <c r="L63" s="39"/>
      <c r="M63" s="6">
        <f t="shared" si="2"/>
      </c>
      <c r="N63" s="20"/>
      <c r="O63" s="8"/>
      <c r="P63" s="40"/>
      <c r="Q63" s="40"/>
      <c r="R63" s="41">
        <f t="shared" si="3"/>
      </c>
      <c r="S63" s="41"/>
      <c r="T63" s="42">
        <f t="shared" si="4"/>
      </c>
      <c r="U63" s="42"/>
    </row>
    <row r="64" spans="2:21" ht="13.5">
      <c r="B64" s="20">
        <v>56</v>
      </c>
      <c r="C64" s="39">
        <f t="shared" si="1"/>
      </c>
      <c r="D64" s="39"/>
      <c r="E64" s="20"/>
      <c r="F64" s="8"/>
      <c r="G64" s="20" t="s">
        <v>3</v>
      </c>
      <c r="H64" s="40"/>
      <c r="I64" s="40"/>
      <c r="J64" s="20"/>
      <c r="K64" s="39">
        <f t="shared" si="0"/>
      </c>
      <c r="L64" s="39"/>
      <c r="M64" s="6">
        <f t="shared" si="2"/>
      </c>
      <c r="N64" s="20"/>
      <c r="O64" s="8"/>
      <c r="P64" s="40"/>
      <c r="Q64" s="40"/>
      <c r="R64" s="41">
        <f t="shared" si="3"/>
      </c>
      <c r="S64" s="41"/>
      <c r="T64" s="42">
        <f t="shared" si="4"/>
      </c>
      <c r="U64" s="42"/>
    </row>
    <row r="65" spans="2:21" ht="13.5">
      <c r="B65" s="20">
        <v>57</v>
      </c>
      <c r="C65" s="39">
        <f t="shared" si="1"/>
      </c>
      <c r="D65" s="39"/>
      <c r="E65" s="20"/>
      <c r="F65" s="8"/>
      <c r="G65" s="20" t="s">
        <v>3</v>
      </c>
      <c r="H65" s="40"/>
      <c r="I65" s="40"/>
      <c r="J65" s="20"/>
      <c r="K65" s="39">
        <f t="shared" si="0"/>
      </c>
      <c r="L65" s="39"/>
      <c r="M65" s="6">
        <f t="shared" si="2"/>
      </c>
      <c r="N65" s="20"/>
      <c r="O65" s="8"/>
      <c r="P65" s="40"/>
      <c r="Q65" s="40"/>
      <c r="R65" s="41">
        <f t="shared" si="3"/>
      </c>
      <c r="S65" s="41"/>
      <c r="T65" s="42">
        <f t="shared" si="4"/>
      </c>
      <c r="U65" s="42"/>
    </row>
    <row r="66" spans="2:21" ht="13.5">
      <c r="B66" s="20">
        <v>58</v>
      </c>
      <c r="C66" s="39">
        <f t="shared" si="1"/>
      </c>
      <c r="D66" s="39"/>
      <c r="E66" s="20"/>
      <c r="F66" s="8"/>
      <c r="G66" s="20" t="s">
        <v>3</v>
      </c>
      <c r="H66" s="40"/>
      <c r="I66" s="40"/>
      <c r="J66" s="20"/>
      <c r="K66" s="39">
        <f t="shared" si="0"/>
      </c>
      <c r="L66" s="39"/>
      <c r="M66" s="6">
        <f t="shared" si="2"/>
      </c>
      <c r="N66" s="20"/>
      <c r="O66" s="8"/>
      <c r="P66" s="40"/>
      <c r="Q66" s="40"/>
      <c r="R66" s="41">
        <f t="shared" si="3"/>
      </c>
      <c r="S66" s="41"/>
      <c r="T66" s="42">
        <f t="shared" si="4"/>
      </c>
      <c r="U66" s="42"/>
    </row>
    <row r="67" spans="2:21" ht="13.5">
      <c r="B67" s="20">
        <v>59</v>
      </c>
      <c r="C67" s="39">
        <f t="shared" si="1"/>
      </c>
      <c r="D67" s="39"/>
      <c r="E67" s="20"/>
      <c r="F67" s="8"/>
      <c r="G67" s="20" t="s">
        <v>3</v>
      </c>
      <c r="H67" s="40"/>
      <c r="I67" s="40"/>
      <c r="J67" s="20"/>
      <c r="K67" s="39">
        <f t="shared" si="0"/>
      </c>
      <c r="L67" s="39"/>
      <c r="M67" s="6">
        <f t="shared" si="2"/>
      </c>
      <c r="N67" s="20"/>
      <c r="O67" s="8"/>
      <c r="P67" s="40"/>
      <c r="Q67" s="40"/>
      <c r="R67" s="41">
        <f t="shared" si="3"/>
      </c>
      <c r="S67" s="41"/>
      <c r="T67" s="42">
        <f t="shared" si="4"/>
      </c>
      <c r="U67" s="42"/>
    </row>
    <row r="68" spans="2:21" ht="13.5">
      <c r="B68" s="20">
        <v>60</v>
      </c>
      <c r="C68" s="39">
        <f t="shared" si="1"/>
      </c>
      <c r="D68" s="39"/>
      <c r="E68" s="20"/>
      <c r="F68" s="8"/>
      <c r="G68" s="20" t="s">
        <v>4</v>
      </c>
      <c r="H68" s="40"/>
      <c r="I68" s="40"/>
      <c r="J68" s="20"/>
      <c r="K68" s="39">
        <f t="shared" si="0"/>
      </c>
      <c r="L68" s="39"/>
      <c r="M68" s="6">
        <f t="shared" si="2"/>
      </c>
      <c r="N68" s="20"/>
      <c r="O68" s="8"/>
      <c r="P68" s="40"/>
      <c r="Q68" s="40"/>
      <c r="R68" s="41">
        <f t="shared" si="3"/>
      </c>
      <c r="S68" s="41"/>
      <c r="T68" s="42">
        <f t="shared" si="4"/>
      </c>
      <c r="U68" s="42"/>
    </row>
    <row r="69" spans="2:21" ht="13.5">
      <c r="B69" s="20">
        <v>61</v>
      </c>
      <c r="C69" s="39">
        <f t="shared" si="1"/>
      </c>
      <c r="D69" s="39"/>
      <c r="E69" s="20"/>
      <c r="F69" s="8"/>
      <c r="G69" s="20" t="s">
        <v>4</v>
      </c>
      <c r="H69" s="40"/>
      <c r="I69" s="40"/>
      <c r="J69" s="20"/>
      <c r="K69" s="39">
        <f t="shared" si="0"/>
      </c>
      <c r="L69" s="39"/>
      <c r="M69" s="6">
        <f t="shared" si="2"/>
      </c>
      <c r="N69" s="20"/>
      <c r="O69" s="8"/>
      <c r="P69" s="40"/>
      <c r="Q69" s="40"/>
      <c r="R69" s="41">
        <f t="shared" si="3"/>
      </c>
      <c r="S69" s="41"/>
      <c r="T69" s="42">
        <f t="shared" si="4"/>
      </c>
      <c r="U69" s="42"/>
    </row>
    <row r="70" spans="2:21" ht="13.5">
      <c r="B70" s="20">
        <v>62</v>
      </c>
      <c r="C70" s="39">
        <f t="shared" si="1"/>
      </c>
      <c r="D70" s="39"/>
      <c r="E70" s="20"/>
      <c r="F70" s="8"/>
      <c r="G70" s="20" t="s">
        <v>3</v>
      </c>
      <c r="H70" s="40"/>
      <c r="I70" s="40"/>
      <c r="J70" s="20"/>
      <c r="K70" s="39">
        <f t="shared" si="0"/>
      </c>
      <c r="L70" s="39"/>
      <c r="M70" s="6">
        <f t="shared" si="2"/>
      </c>
      <c r="N70" s="20"/>
      <c r="O70" s="8"/>
      <c r="P70" s="40"/>
      <c r="Q70" s="40"/>
      <c r="R70" s="41">
        <f t="shared" si="3"/>
      </c>
      <c r="S70" s="41"/>
      <c r="T70" s="42">
        <f t="shared" si="4"/>
      </c>
      <c r="U70" s="42"/>
    </row>
    <row r="71" spans="2:21" ht="13.5">
      <c r="B71" s="20">
        <v>63</v>
      </c>
      <c r="C71" s="39">
        <f t="shared" si="1"/>
      </c>
      <c r="D71" s="39"/>
      <c r="E71" s="20"/>
      <c r="F71" s="8"/>
      <c r="G71" s="20" t="s">
        <v>4</v>
      </c>
      <c r="H71" s="40"/>
      <c r="I71" s="40"/>
      <c r="J71" s="20"/>
      <c r="K71" s="39">
        <f t="shared" si="0"/>
      </c>
      <c r="L71" s="39"/>
      <c r="M71" s="6">
        <f t="shared" si="2"/>
      </c>
      <c r="N71" s="20"/>
      <c r="O71" s="8"/>
      <c r="P71" s="40"/>
      <c r="Q71" s="40"/>
      <c r="R71" s="41">
        <f t="shared" si="3"/>
      </c>
      <c r="S71" s="41"/>
      <c r="T71" s="42">
        <f t="shared" si="4"/>
      </c>
      <c r="U71" s="42"/>
    </row>
    <row r="72" spans="2:21" ht="13.5">
      <c r="B72" s="20">
        <v>64</v>
      </c>
      <c r="C72" s="39">
        <f t="shared" si="1"/>
      </c>
      <c r="D72" s="39"/>
      <c r="E72" s="20"/>
      <c r="F72" s="8"/>
      <c r="G72" s="20" t="s">
        <v>3</v>
      </c>
      <c r="H72" s="40"/>
      <c r="I72" s="40"/>
      <c r="J72" s="20"/>
      <c r="K72" s="39">
        <f t="shared" si="0"/>
      </c>
      <c r="L72" s="39"/>
      <c r="M72" s="6">
        <f t="shared" si="2"/>
      </c>
      <c r="N72" s="20"/>
      <c r="O72" s="8"/>
      <c r="P72" s="40"/>
      <c r="Q72" s="40"/>
      <c r="R72" s="41">
        <f t="shared" si="3"/>
      </c>
      <c r="S72" s="41"/>
      <c r="T72" s="42">
        <f t="shared" si="4"/>
      </c>
      <c r="U72" s="42"/>
    </row>
    <row r="73" spans="2:21" ht="13.5">
      <c r="B73" s="20">
        <v>65</v>
      </c>
      <c r="C73" s="39">
        <f t="shared" si="1"/>
      </c>
      <c r="D73" s="39"/>
      <c r="E73" s="20"/>
      <c r="F73" s="8"/>
      <c r="G73" s="20" t="s">
        <v>4</v>
      </c>
      <c r="H73" s="40"/>
      <c r="I73" s="40"/>
      <c r="J73" s="20"/>
      <c r="K73" s="39">
        <f aca="true" t="shared" si="5" ref="K73:K108">IF(F73="","",C73*0.03)</f>
      </c>
      <c r="L73" s="39"/>
      <c r="M73" s="6">
        <f t="shared" si="2"/>
      </c>
      <c r="N73" s="20"/>
      <c r="O73" s="8"/>
      <c r="P73" s="40"/>
      <c r="Q73" s="40"/>
      <c r="R73" s="41">
        <f t="shared" si="3"/>
      </c>
      <c r="S73" s="41"/>
      <c r="T73" s="42">
        <f t="shared" si="4"/>
      </c>
      <c r="U73" s="42"/>
    </row>
    <row r="74" spans="2:21" ht="13.5">
      <c r="B74" s="20">
        <v>66</v>
      </c>
      <c r="C74" s="39">
        <f aca="true" t="shared" si="6" ref="C74:C108">IF(R73="","",C73+R73)</f>
      </c>
      <c r="D74" s="39"/>
      <c r="E74" s="20"/>
      <c r="F74" s="8"/>
      <c r="G74" s="20" t="s">
        <v>4</v>
      </c>
      <c r="H74" s="40"/>
      <c r="I74" s="40"/>
      <c r="J74" s="20"/>
      <c r="K74" s="39">
        <f t="shared" si="5"/>
      </c>
      <c r="L74" s="39"/>
      <c r="M74" s="6">
        <f aca="true" t="shared" si="7" ref="M74:M108">IF(J74="","",(K74/J74)/1000)</f>
      </c>
      <c r="N74" s="20"/>
      <c r="O74" s="8"/>
      <c r="P74" s="40"/>
      <c r="Q74" s="40"/>
      <c r="R74" s="41">
        <f aca="true" t="shared" si="8" ref="R74:R108">IF(O74="","",(IF(G74="売",H74-P74,P74-H74))*M74*100000)</f>
      </c>
      <c r="S74" s="41"/>
      <c r="T74" s="42">
        <f aca="true" t="shared" si="9" ref="T74:T108">IF(O74="","",IF(R74&lt;0,J74*(-1),IF(G74="買",(P74-H74)*100,(H74-P74)*100)))</f>
      </c>
      <c r="U74" s="42"/>
    </row>
    <row r="75" spans="2:21" ht="13.5">
      <c r="B75" s="20">
        <v>67</v>
      </c>
      <c r="C75" s="39">
        <f t="shared" si="6"/>
      </c>
      <c r="D75" s="39"/>
      <c r="E75" s="20"/>
      <c r="F75" s="8"/>
      <c r="G75" s="20" t="s">
        <v>3</v>
      </c>
      <c r="H75" s="40"/>
      <c r="I75" s="40"/>
      <c r="J75" s="20"/>
      <c r="K75" s="39">
        <f t="shared" si="5"/>
      </c>
      <c r="L75" s="39"/>
      <c r="M75" s="6">
        <f t="shared" si="7"/>
      </c>
      <c r="N75" s="20"/>
      <c r="O75" s="8"/>
      <c r="P75" s="40"/>
      <c r="Q75" s="40"/>
      <c r="R75" s="41">
        <f t="shared" si="8"/>
      </c>
      <c r="S75" s="41"/>
      <c r="T75" s="42">
        <f t="shared" si="9"/>
      </c>
      <c r="U75" s="42"/>
    </row>
    <row r="76" spans="2:21" ht="13.5">
      <c r="B76" s="20">
        <v>68</v>
      </c>
      <c r="C76" s="39">
        <f t="shared" si="6"/>
      </c>
      <c r="D76" s="39"/>
      <c r="E76" s="20"/>
      <c r="F76" s="8"/>
      <c r="G76" s="20" t="s">
        <v>3</v>
      </c>
      <c r="H76" s="40"/>
      <c r="I76" s="40"/>
      <c r="J76" s="20"/>
      <c r="K76" s="39">
        <f t="shared" si="5"/>
      </c>
      <c r="L76" s="39"/>
      <c r="M76" s="6">
        <f t="shared" si="7"/>
      </c>
      <c r="N76" s="20"/>
      <c r="O76" s="8"/>
      <c r="P76" s="40"/>
      <c r="Q76" s="40"/>
      <c r="R76" s="41">
        <f t="shared" si="8"/>
      </c>
      <c r="S76" s="41"/>
      <c r="T76" s="42">
        <f t="shared" si="9"/>
      </c>
      <c r="U76" s="42"/>
    </row>
    <row r="77" spans="2:21" ht="13.5">
      <c r="B77" s="20">
        <v>69</v>
      </c>
      <c r="C77" s="39">
        <f t="shared" si="6"/>
      </c>
      <c r="D77" s="39"/>
      <c r="E77" s="20"/>
      <c r="F77" s="8"/>
      <c r="G77" s="20" t="s">
        <v>3</v>
      </c>
      <c r="H77" s="40"/>
      <c r="I77" s="40"/>
      <c r="J77" s="20"/>
      <c r="K77" s="39">
        <f t="shared" si="5"/>
      </c>
      <c r="L77" s="39"/>
      <c r="M77" s="6">
        <f t="shared" si="7"/>
      </c>
      <c r="N77" s="20"/>
      <c r="O77" s="8"/>
      <c r="P77" s="40"/>
      <c r="Q77" s="40"/>
      <c r="R77" s="41">
        <f t="shared" si="8"/>
      </c>
      <c r="S77" s="41"/>
      <c r="T77" s="42">
        <f t="shared" si="9"/>
      </c>
      <c r="U77" s="42"/>
    </row>
    <row r="78" spans="2:21" ht="13.5">
      <c r="B78" s="20">
        <v>70</v>
      </c>
      <c r="C78" s="39">
        <f t="shared" si="6"/>
      </c>
      <c r="D78" s="39"/>
      <c r="E78" s="20"/>
      <c r="F78" s="8"/>
      <c r="G78" s="20" t="s">
        <v>4</v>
      </c>
      <c r="H78" s="40"/>
      <c r="I78" s="40"/>
      <c r="J78" s="20"/>
      <c r="K78" s="39">
        <f t="shared" si="5"/>
      </c>
      <c r="L78" s="39"/>
      <c r="M78" s="6">
        <f t="shared" si="7"/>
      </c>
      <c r="N78" s="20"/>
      <c r="O78" s="8"/>
      <c r="P78" s="40"/>
      <c r="Q78" s="40"/>
      <c r="R78" s="41">
        <f t="shared" si="8"/>
      </c>
      <c r="S78" s="41"/>
      <c r="T78" s="42">
        <f t="shared" si="9"/>
      </c>
      <c r="U78" s="42"/>
    </row>
    <row r="79" spans="2:21" ht="13.5">
      <c r="B79" s="20">
        <v>71</v>
      </c>
      <c r="C79" s="39">
        <f t="shared" si="6"/>
      </c>
      <c r="D79" s="39"/>
      <c r="E79" s="20"/>
      <c r="F79" s="8"/>
      <c r="G79" s="20" t="s">
        <v>3</v>
      </c>
      <c r="H79" s="40"/>
      <c r="I79" s="40"/>
      <c r="J79" s="20"/>
      <c r="K79" s="39">
        <f t="shared" si="5"/>
      </c>
      <c r="L79" s="39"/>
      <c r="M79" s="6">
        <f t="shared" si="7"/>
      </c>
      <c r="N79" s="20"/>
      <c r="O79" s="8"/>
      <c r="P79" s="40"/>
      <c r="Q79" s="40"/>
      <c r="R79" s="41">
        <f t="shared" si="8"/>
      </c>
      <c r="S79" s="41"/>
      <c r="T79" s="42">
        <f t="shared" si="9"/>
      </c>
      <c r="U79" s="42"/>
    </row>
    <row r="80" spans="2:21" ht="13.5">
      <c r="B80" s="20">
        <v>72</v>
      </c>
      <c r="C80" s="39">
        <f t="shared" si="6"/>
      </c>
      <c r="D80" s="39"/>
      <c r="E80" s="20"/>
      <c r="F80" s="8"/>
      <c r="G80" s="20" t="s">
        <v>4</v>
      </c>
      <c r="H80" s="40"/>
      <c r="I80" s="40"/>
      <c r="J80" s="20"/>
      <c r="K80" s="39">
        <f t="shared" si="5"/>
      </c>
      <c r="L80" s="39"/>
      <c r="M80" s="6">
        <f t="shared" si="7"/>
      </c>
      <c r="N80" s="20"/>
      <c r="O80" s="8"/>
      <c r="P80" s="40"/>
      <c r="Q80" s="40"/>
      <c r="R80" s="41">
        <f t="shared" si="8"/>
      </c>
      <c r="S80" s="41"/>
      <c r="T80" s="42">
        <f t="shared" si="9"/>
      </c>
      <c r="U80" s="42"/>
    </row>
    <row r="81" spans="2:21" ht="13.5">
      <c r="B81" s="20">
        <v>73</v>
      </c>
      <c r="C81" s="39">
        <f t="shared" si="6"/>
      </c>
      <c r="D81" s="39"/>
      <c r="E81" s="20"/>
      <c r="F81" s="8"/>
      <c r="G81" s="20" t="s">
        <v>3</v>
      </c>
      <c r="H81" s="40"/>
      <c r="I81" s="40"/>
      <c r="J81" s="20"/>
      <c r="K81" s="39">
        <f t="shared" si="5"/>
      </c>
      <c r="L81" s="39"/>
      <c r="M81" s="6">
        <f t="shared" si="7"/>
      </c>
      <c r="N81" s="20"/>
      <c r="O81" s="8"/>
      <c r="P81" s="40"/>
      <c r="Q81" s="40"/>
      <c r="R81" s="41">
        <f t="shared" si="8"/>
      </c>
      <c r="S81" s="41"/>
      <c r="T81" s="42">
        <f t="shared" si="9"/>
      </c>
      <c r="U81" s="42"/>
    </row>
    <row r="82" spans="2:21" ht="13.5">
      <c r="B82" s="20">
        <v>74</v>
      </c>
      <c r="C82" s="39">
        <f t="shared" si="6"/>
      </c>
      <c r="D82" s="39"/>
      <c r="E82" s="20"/>
      <c r="F82" s="8"/>
      <c r="G82" s="20" t="s">
        <v>3</v>
      </c>
      <c r="H82" s="40"/>
      <c r="I82" s="40"/>
      <c r="J82" s="20"/>
      <c r="K82" s="39">
        <f t="shared" si="5"/>
      </c>
      <c r="L82" s="39"/>
      <c r="M82" s="6">
        <f t="shared" si="7"/>
      </c>
      <c r="N82" s="20"/>
      <c r="O82" s="8"/>
      <c r="P82" s="40"/>
      <c r="Q82" s="40"/>
      <c r="R82" s="41">
        <f t="shared" si="8"/>
      </c>
      <c r="S82" s="41"/>
      <c r="T82" s="42">
        <f t="shared" si="9"/>
      </c>
      <c r="U82" s="42"/>
    </row>
    <row r="83" spans="2:21" ht="13.5">
      <c r="B83" s="20">
        <v>75</v>
      </c>
      <c r="C83" s="39">
        <f t="shared" si="6"/>
      </c>
      <c r="D83" s="39"/>
      <c r="E83" s="20"/>
      <c r="F83" s="8"/>
      <c r="G83" s="20" t="s">
        <v>3</v>
      </c>
      <c r="H83" s="40"/>
      <c r="I83" s="40"/>
      <c r="J83" s="20"/>
      <c r="K83" s="39">
        <f t="shared" si="5"/>
      </c>
      <c r="L83" s="39"/>
      <c r="M83" s="6">
        <f t="shared" si="7"/>
      </c>
      <c r="N83" s="20"/>
      <c r="O83" s="8"/>
      <c r="P83" s="40"/>
      <c r="Q83" s="40"/>
      <c r="R83" s="41">
        <f t="shared" si="8"/>
      </c>
      <c r="S83" s="41"/>
      <c r="T83" s="42">
        <f t="shared" si="9"/>
      </c>
      <c r="U83" s="42"/>
    </row>
    <row r="84" spans="2:21" ht="13.5">
      <c r="B84" s="20">
        <v>76</v>
      </c>
      <c r="C84" s="39">
        <f t="shared" si="6"/>
      </c>
      <c r="D84" s="39"/>
      <c r="E84" s="20"/>
      <c r="F84" s="8"/>
      <c r="G84" s="20" t="s">
        <v>3</v>
      </c>
      <c r="H84" s="40"/>
      <c r="I84" s="40"/>
      <c r="J84" s="20"/>
      <c r="K84" s="39">
        <f t="shared" si="5"/>
      </c>
      <c r="L84" s="39"/>
      <c r="M84" s="6">
        <f t="shared" si="7"/>
      </c>
      <c r="N84" s="20"/>
      <c r="O84" s="8"/>
      <c r="P84" s="40"/>
      <c r="Q84" s="40"/>
      <c r="R84" s="41">
        <f t="shared" si="8"/>
      </c>
      <c r="S84" s="41"/>
      <c r="T84" s="42">
        <f t="shared" si="9"/>
      </c>
      <c r="U84" s="42"/>
    </row>
    <row r="85" spans="2:21" ht="13.5">
      <c r="B85" s="20">
        <v>77</v>
      </c>
      <c r="C85" s="39">
        <f t="shared" si="6"/>
      </c>
      <c r="D85" s="39"/>
      <c r="E85" s="20"/>
      <c r="F85" s="8"/>
      <c r="G85" s="20" t="s">
        <v>4</v>
      </c>
      <c r="H85" s="40"/>
      <c r="I85" s="40"/>
      <c r="J85" s="20"/>
      <c r="K85" s="39">
        <f t="shared" si="5"/>
      </c>
      <c r="L85" s="39"/>
      <c r="M85" s="6">
        <f t="shared" si="7"/>
      </c>
      <c r="N85" s="20"/>
      <c r="O85" s="8"/>
      <c r="P85" s="40"/>
      <c r="Q85" s="40"/>
      <c r="R85" s="41">
        <f t="shared" si="8"/>
      </c>
      <c r="S85" s="41"/>
      <c r="T85" s="42">
        <f t="shared" si="9"/>
      </c>
      <c r="U85" s="42"/>
    </row>
    <row r="86" spans="2:21" ht="13.5">
      <c r="B86" s="20">
        <v>78</v>
      </c>
      <c r="C86" s="39">
        <f t="shared" si="6"/>
      </c>
      <c r="D86" s="39"/>
      <c r="E86" s="20"/>
      <c r="F86" s="8"/>
      <c r="G86" s="20" t="s">
        <v>3</v>
      </c>
      <c r="H86" s="40"/>
      <c r="I86" s="40"/>
      <c r="J86" s="20"/>
      <c r="K86" s="39">
        <f t="shared" si="5"/>
      </c>
      <c r="L86" s="39"/>
      <c r="M86" s="6">
        <f t="shared" si="7"/>
      </c>
      <c r="N86" s="20"/>
      <c r="O86" s="8"/>
      <c r="P86" s="40"/>
      <c r="Q86" s="40"/>
      <c r="R86" s="41">
        <f t="shared" si="8"/>
      </c>
      <c r="S86" s="41"/>
      <c r="T86" s="42">
        <f t="shared" si="9"/>
      </c>
      <c r="U86" s="42"/>
    </row>
    <row r="87" spans="2:21" ht="13.5">
      <c r="B87" s="20">
        <v>79</v>
      </c>
      <c r="C87" s="39">
        <f t="shared" si="6"/>
      </c>
      <c r="D87" s="39"/>
      <c r="E87" s="20"/>
      <c r="F87" s="8"/>
      <c r="G87" s="20" t="s">
        <v>4</v>
      </c>
      <c r="H87" s="40"/>
      <c r="I87" s="40"/>
      <c r="J87" s="20"/>
      <c r="K87" s="39">
        <f t="shared" si="5"/>
      </c>
      <c r="L87" s="39"/>
      <c r="M87" s="6">
        <f t="shared" si="7"/>
      </c>
      <c r="N87" s="20"/>
      <c r="O87" s="8"/>
      <c r="P87" s="40"/>
      <c r="Q87" s="40"/>
      <c r="R87" s="41">
        <f t="shared" si="8"/>
      </c>
      <c r="S87" s="41"/>
      <c r="T87" s="42">
        <f t="shared" si="9"/>
      </c>
      <c r="U87" s="42"/>
    </row>
    <row r="88" spans="2:21" ht="13.5">
      <c r="B88" s="20">
        <v>80</v>
      </c>
      <c r="C88" s="39">
        <f t="shared" si="6"/>
      </c>
      <c r="D88" s="39"/>
      <c r="E88" s="20"/>
      <c r="F88" s="8"/>
      <c r="G88" s="20" t="s">
        <v>4</v>
      </c>
      <c r="H88" s="40"/>
      <c r="I88" s="40"/>
      <c r="J88" s="20"/>
      <c r="K88" s="39">
        <f t="shared" si="5"/>
      </c>
      <c r="L88" s="39"/>
      <c r="M88" s="6">
        <f t="shared" si="7"/>
      </c>
      <c r="N88" s="20"/>
      <c r="O88" s="8"/>
      <c r="P88" s="40"/>
      <c r="Q88" s="40"/>
      <c r="R88" s="41">
        <f t="shared" si="8"/>
      </c>
      <c r="S88" s="41"/>
      <c r="T88" s="42">
        <f t="shared" si="9"/>
      </c>
      <c r="U88" s="42"/>
    </row>
    <row r="89" spans="2:21" ht="13.5">
      <c r="B89" s="20">
        <v>81</v>
      </c>
      <c r="C89" s="39">
        <f t="shared" si="6"/>
      </c>
      <c r="D89" s="39"/>
      <c r="E89" s="20"/>
      <c r="F89" s="8"/>
      <c r="G89" s="20" t="s">
        <v>4</v>
      </c>
      <c r="H89" s="40"/>
      <c r="I89" s="40"/>
      <c r="J89" s="20"/>
      <c r="K89" s="39">
        <f t="shared" si="5"/>
      </c>
      <c r="L89" s="39"/>
      <c r="M89" s="6">
        <f t="shared" si="7"/>
      </c>
      <c r="N89" s="20"/>
      <c r="O89" s="8"/>
      <c r="P89" s="40"/>
      <c r="Q89" s="40"/>
      <c r="R89" s="41">
        <f t="shared" si="8"/>
      </c>
      <c r="S89" s="41"/>
      <c r="T89" s="42">
        <f t="shared" si="9"/>
      </c>
      <c r="U89" s="42"/>
    </row>
    <row r="90" spans="2:21" ht="13.5">
      <c r="B90" s="20">
        <v>82</v>
      </c>
      <c r="C90" s="39">
        <f t="shared" si="6"/>
      </c>
      <c r="D90" s="39"/>
      <c r="E90" s="20"/>
      <c r="F90" s="8"/>
      <c r="G90" s="20" t="s">
        <v>4</v>
      </c>
      <c r="H90" s="40"/>
      <c r="I90" s="40"/>
      <c r="J90" s="20"/>
      <c r="K90" s="39">
        <f t="shared" si="5"/>
      </c>
      <c r="L90" s="39"/>
      <c r="M90" s="6">
        <f t="shared" si="7"/>
      </c>
      <c r="N90" s="20"/>
      <c r="O90" s="8"/>
      <c r="P90" s="40"/>
      <c r="Q90" s="40"/>
      <c r="R90" s="41">
        <f t="shared" si="8"/>
      </c>
      <c r="S90" s="41"/>
      <c r="T90" s="42">
        <f t="shared" si="9"/>
      </c>
      <c r="U90" s="42"/>
    </row>
    <row r="91" spans="2:21" ht="13.5">
      <c r="B91" s="20">
        <v>83</v>
      </c>
      <c r="C91" s="39">
        <f t="shared" si="6"/>
      </c>
      <c r="D91" s="39"/>
      <c r="E91" s="20"/>
      <c r="F91" s="8"/>
      <c r="G91" s="20" t="s">
        <v>4</v>
      </c>
      <c r="H91" s="40"/>
      <c r="I91" s="40"/>
      <c r="J91" s="20"/>
      <c r="K91" s="39">
        <f t="shared" si="5"/>
      </c>
      <c r="L91" s="39"/>
      <c r="M91" s="6">
        <f t="shared" si="7"/>
      </c>
      <c r="N91" s="20"/>
      <c r="O91" s="8"/>
      <c r="P91" s="40"/>
      <c r="Q91" s="40"/>
      <c r="R91" s="41">
        <f t="shared" si="8"/>
      </c>
      <c r="S91" s="41"/>
      <c r="T91" s="42">
        <f t="shared" si="9"/>
      </c>
      <c r="U91" s="42"/>
    </row>
    <row r="92" spans="2:21" ht="13.5">
      <c r="B92" s="20">
        <v>84</v>
      </c>
      <c r="C92" s="39">
        <f t="shared" si="6"/>
      </c>
      <c r="D92" s="39"/>
      <c r="E92" s="20"/>
      <c r="F92" s="8"/>
      <c r="G92" s="20" t="s">
        <v>3</v>
      </c>
      <c r="H92" s="40"/>
      <c r="I92" s="40"/>
      <c r="J92" s="20"/>
      <c r="K92" s="39">
        <f t="shared" si="5"/>
      </c>
      <c r="L92" s="39"/>
      <c r="M92" s="6">
        <f t="shared" si="7"/>
      </c>
      <c r="N92" s="20"/>
      <c r="O92" s="8"/>
      <c r="P92" s="40"/>
      <c r="Q92" s="40"/>
      <c r="R92" s="41">
        <f t="shared" si="8"/>
      </c>
      <c r="S92" s="41"/>
      <c r="T92" s="42">
        <f t="shared" si="9"/>
      </c>
      <c r="U92" s="42"/>
    </row>
    <row r="93" spans="2:21" ht="13.5">
      <c r="B93" s="20">
        <v>85</v>
      </c>
      <c r="C93" s="39">
        <f t="shared" si="6"/>
      </c>
      <c r="D93" s="39"/>
      <c r="E93" s="20"/>
      <c r="F93" s="8"/>
      <c r="G93" s="20" t="s">
        <v>4</v>
      </c>
      <c r="H93" s="40"/>
      <c r="I93" s="40"/>
      <c r="J93" s="20"/>
      <c r="K93" s="39">
        <f t="shared" si="5"/>
      </c>
      <c r="L93" s="39"/>
      <c r="M93" s="6">
        <f t="shared" si="7"/>
      </c>
      <c r="N93" s="20"/>
      <c r="O93" s="8"/>
      <c r="P93" s="40"/>
      <c r="Q93" s="40"/>
      <c r="R93" s="41">
        <f t="shared" si="8"/>
      </c>
      <c r="S93" s="41"/>
      <c r="T93" s="42">
        <f t="shared" si="9"/>
      </c>
      <c r="U93" s="42"/>
    </row>
    <row r="94" spans="2:21" ht="13.5">
      <c r="B94" s="20">
        <v>86</v>
      </c>
      <c r="C94" s="39">
        <f t="shared" si="6"/>
      </c>
      <c r="D94" s="39"/>
      <c r="E94" s="20"/>
      <c r="F94" s="8"/>
      <c r="G94" s="20" t="s">
        <v>3</v>
      </c>
      <c r="H94" s="40"/>
      <c r="I94" s="40"/>
      <c r="J94" s="20"/>
      <c r="K94" s="39">
        <f t="shared" si="5"/>
      </c>
      <c r="L94" s="39"/>
      <c r="M94" s="6">
        <f t="shared" si="7"/>
      </c>
      <c r="N94" s="20"/>
      <c r="O94" s="8"/>
      <c r="P94" s="40"/>
      <c r="Q94" s="40"/>
      <c r="R94" s="41">
        <f t="shared" si="8"/>
      </c>
      <c r="S94" s="41"/>
      <c r="T94" s="42">
        <f t="shared" si="9"/>
      </c>
      <c r="U94" s="42"/>
    </row>
    <row r="95" spans="2:21" ht="13.5">
      <c r="B95" s="20">
        <v>87</v>
      </c>
      <c r="C95" s="39">
        <f t="shared" si="6"/>
      </c>
      <c r="D95" s="39"/>
      <c r="E95" s="20"/>
      <c r="F95" s="8"/>
      <c r="G95" s="20" t="s">
        <v>4</v>
      </c>
      <c r="H95" s="40"/>
      <c r="I95" s="40"/>
      <c r="J95" s="20"/>
      <c r="K95" s="39">
        <f t="shared" si="5"/>
      </c>
      <c r="L95" s="39"/>
      <c r="M95" s="6">
        <f t="shared" si="7"/>
      </c>
      <c r="N95" s="20"/>
      <c r="O95" s="8"/>
      <c r="P95" s="40"/>
      <c r="Q95" s="40"/>
      <c r="R95" s="41">
        <f t="shared" si="8"/>
      </c>
      <c r="S95" s="41"/>
      <c r="T95" s="42">
        <f t="shared" si="9"/>
      </c>
      <c r="U95" s="42"/>
    </row>
    <row r="96" spans="2:21" ht="13.5">
      <c r="B96" s="20">
        <v>88</v>
      </c>
      <c r="C96" s="39">
        <f t="shared" si="6"/>
      </c>
      <c r="D96" s="39"/>
      <c r="E96" s="20"/>
      <c r="F96" s="8"/>
      <c r="G96" s="20" t="s">
        <v>3</v>
      </c>
      <c r="H96" s="40"/>
      <c r="I96" s="40"/>
      <c r="J96" s="20"/>
      <c r="K96" s="39">
        <f t="shared" si="5"/>
      </c>
      <c r="L96" s="39"/>
      <c r="M96" s="6">
        <f t="shared" si="7"/>
      </c>
      <c r="N96" s="20"/>
      <c r="O96" s="8"/>
      <c r="P96" s="40"/>
      <c r="Q96" s="40"/>
      <c r="R96" s="41">
        <f t="shared" si="8"/>
      </c>
      <c r="S96" s="41"/>
      <c r="T96" s="42">
        <f t="shared" si="9"/>
      </c>
      <c r="U96" s="42"/>
    </row>
    <row r="97" spans="2:21" ht="13.5">
      <c r="B97" s="20">
        <v>89</v>
      </c>
      <c r="C97" s="39">
        <f t="shared" si="6"/>
      </c>
      <c r="D97" s="39"/>
      <c r="E97" s="20"/>
      <c r="F97" s="8"/>
      <c r="G97" s="20" t="s">
        <v>4</v>
      </c>
      <c r="H97" s="40"/>
      <c r="I97" s="40"/>
      <c r="J97" s="20"/>
      <c r="K97" s="39">
        <f t="shared" si="5"/>
      </c>
      <c r="L97" s="39"/>
      <c r="M97" s="6">
        <f t="shared" si="7"/>
      </c>
      <c r="N97" s="20"/>
      <c r="O97" s="8"/>
      <c r="P97" s="40"/>
      <c r="Q97" s="40"/>
      <c r="R97" s="41">
        <f t="shared" si="8"/>
      </c>
      <c r="S97" s="41"/>
      <c r="T97" s="42">
        <f t="shared" si="9"/>
      </c>
      <c r="U97" s="42"/>
    </row>
    <row r="98" spans="2:21" ht="13.5">
      <c r="B98" s="20">
        <v>90</v>
      </c>
      <c r="C98" s="39">
        <f t="shared" si="6"/>
      </c>
      <c r="D98" s="39"/>
      <c r="E98" s="20"/>
      <c r="F98" s="8"/>
      <c r="G98" s="20" t="s">
        <v>3</v>
      </c>
      <c r="H98" s="40"/>
      <c r="I98" s="40"/>
      <c r="J98" s="20"/>
      <c r="K98" s="39">
        <f t="shared" si="5"/>
      </c>
      <c r="L98" s="39"/>
      <c r="M98" s="6">
        <f t="shared" si="7"/>
      </c>
      <c r="N98" s="20"/>
      <c r="O98" s="8"/>
      <c r="P98" s="40"/>
      <c r="Q98" s="40"/>
      <c r="R98" s="41">
        <f t="shared" si="8"/>
      </c>
      <c r="S98" s="41"/>
      <c r="T98" s="42">
        <f t="shared" si="9"/>
      </c>
      <c r="U98" s="42"/>
    </row>
    <row r="99" spans="2:21" ht="13.5">
      <c r="B99" s="20">
        <v>91</v>
      </c>
      <c r="C99" s="39">
        <f t="shared" si="6"/>
      </c>
      <c r="D99" s="39"/>
      <c r="E99" s="20"/>
      <c r="F99" s="8"/>
      <c r="G99" s="20" t="s">
        <v>4</v>
      </c>
      <c r="H99" s="40"/>
      <c r="I99" s="40"/>
      <c r="J99" s="20"/>
      <c r="K99" s="39">
        <f t="shared" si="5"/>
      </c>
      <c r="L99" s="39"/>
      <c r="M99" s="6">
        <f t="shared" si="7"/>
      </c>
      <c r="N99" s="20"/>
      <c r="O99" s="8"/>
      <c r="P99" s="40"/>
      <c r="Q99" s="40"/>
      <c r="R99" s="41">
        <f t="shared" si="8"/>
      </c>
      <c r="S99" s="41"/>
      <c r="T99" s="42">
        <f t="shared" si="9"/>
      </c>
      <c r="U99" s="42"/>
    </row>
    <row r="100" spans="2:21" ht="13.5">
      <c r="B100" s="20">
        <v>92</v>
      </c>
      <c r="C100" s="39">
        <f t="shared" si="6"/>
      </c>
      <c r="D100" s="39"/>
      <c r="E100" s="20"/>
      <c r="F100" s="8"/>
      <c r="G100" s="20" t="s">
        <v>4</v>
      </c>
      <c r="H100" s="40"/>
      <c r="I100" s="40"/>
      <c r="J100" s="20"/>
      <c r="K100" s="39">
        <f t="shared" si="5"/>
      </c>
      <c r="L100" s="39"/>
      <c r="M100" s="6">
        <f t="shared" si="7"/>
      </c>
      <c r="N100" s="20"/>
      <c r="O100" s="8"/>
      <c r="P100" s="40"/>
      <c r="Q100" s="40"/>
      <c r="R100" s="41">
        <f t="shared" si="8"/>
      </c>
      <c r="S100" s="41"/>
      <c r="T100" s="42">
        <f t="shared" si="9"/>
      </c>
      <c r="U100" s="42"/>
    </row>
    <row r="101" spans="2:21" ht="13.5">
      <c r="B101" s="20">
        <v>93</v>
      </c>
      <c r="C101" s="39">
        <f t="shared" si="6"/>
      </c>
      <c r="D101" s="39"/>
      <c r="E101" s="20"/>
      <c r="F101" s="8"/>
      <c r="G101" s="20" t="s">
        <v>3</v>
      </c>
      <c r="H101" s="40"/>
      <c r="I101" s="40"/>
      <c r="J101" s="20"/>
      <c r="K101" s="39">
        <f t="shared" si="5"/>
      </c>
      <c r="L101" s="39"/>
      <c r="M101" s="6">
        <f t="shared" si="7"/>
      </c>
      <c r="N101" s="20"/>
      <c r="O101" s="8"/>
      <c r="P101" s="40"/>
      <c r="Q101" s="40"/>
      <c r="R101" s="41">
        <f t="shared" si="8"/>
      </c>
      <c r="S101" s="41"/>
      <c r="T101" s="42">
        <f t="shared" si="9"/>
      </c>
      <c r="U101" s="42"/>
    </row>
    <row r="102" spans="2:21" ht="13.5">
      <c r="B102" s="20">
        <v>94</v>
      </c>
      <c r="C102" s="39">
        <f t="shared" si="6"/>
      </c>
      <c r="D102" s="39"/>
      <c r="E102" s="20"/>
      <c r="F102" s="8"/>
      <c r="G102" s="20" t="s">
        <v>3</v>
      </c>
      <c r="H102" s="40"/>
      <c r="I102" s="40"/>
      <c r="J102" s="20"/>
      <c r="K102" s="39">
        <f t="shared" si="5"/>
      </c>
      <c r="L102" s="39"/>
      <c r="M102" s="6">
        <f t="shared" si="7"/>
      </c>
      <c r="N102" s="20"/>
      <c r="O102" s="8"/>
      <c r="P102" s="40"/>
      <c r="Q102" s="40"/>
      <c r="R102" s="41">
        <f t="shared" si="8"/>
      </c>
      <c r="S102" s="41"/>
      <c r="T102" s="42">
        <f t="shared" si="9"/>
      </c>
      <c r="U102" s="42"/>
    </row>
    <row r="103" spans="2:21" ht="13.5">
      <c r="B103" s="20">
        <v>95</v>
      </c>
      <c r="C103" s="39">
        <f t="shared" si="6"/>
      </c>
      <c r="D103" s="39"/>
      <c r="E103" s="20"/>
      <c r="F103" s="8"/>
      <c r="G103" s="20" t="s">
        <v>3</v>
      </c>
      <c r="H103" s="40"/>
      <c r="I103" s="40"/>
      <c r="J103" s="20"/>
      <c r="K103" s="39">
        <f t="shared" si="5"/>
      </c>
      <c r="L103" s="39"/>
      <c r="M103" s="6">
        <f t="shared" si="7"/>
      </c>
      <c r="N103" s="20"/>
      <c r="O103" s="8"/>
      <c r="P103" s="40"/>
      <c r="Q103" s="40"/>
      <c r="R103" s="41">
        <f t="shared" si="8"/>
      </c>
      <c r="S103" s="41"/>
      <c r="T103" s="42">
        <f t="shared" si="9"/>
      </c>
      <c r="U103" s="42"/>
    </row>
    <row r="104" spans="2:21" ht="13.5">
      <c r="B104" s="20">
        <v>96</v>
      </c>
      <c r="C104" s="39">
        <f t="shared" si="6"/>
      </c>
      <c r="D104" s="39"/>
      <c r="E104" s="20"/>
      <c r="F104" s="8"/>
      <c r="G104" s="20" t="s">
        <v>4</v>
      </c>
      <c r="H104" s="40"/>
      <c r="I104" s="40"/>
      <c r="J104" s="20"/>
      <c r="K104" s="39">
        <f t="shared" si="5"/>
      </c>
      <c r="L104" s="39"/>
      <c r="M104" s="6">
        <f t="shared" si="7"/>
      </c>
      <c r="N104" s="20"/>
      <c r="O104" s="8"/>
      <c r="P104" s="40"/>
      <c r="Q104" s="40"/>
      <c r="R104" s="41">
        <f t="shared" si="8"/>
      </c>
      <c r="S104" s="41"/>
      <c r="T104" s="42">
        <f t="shared" si="9"/>
      </c>
      <c r="U104" s="42"/>
    </row>
    <row r="105" spans="2:21" ht="13.5">
      <c r="B105" s="20">
        <v>97</v>
      </c>
      <c r="C105" s="39">
        <f t="shared" si="6"/>
      </c>
      <c r="D105" s="39"/>
      <c r="E105" s="20"/>
      <c r="F105" s="8"/>
      <c r="G105" s="20" t="s">
        <v>3</v>
      </c>
      <c r="H105" s="40"/>
      <c r="I105" s="40"/>
      <c r="J105" s="20"/>
      <c r="K105" s="39">
        <f t="shared" si="5"/>
      </c>
      <c r="L105" s="39"/>
      <c r="M105" s="6">
        <f t="shared" si="7"/>
      </c>
      <c r="N105" s="20"/>
      <c r="O105" s="8"/>
      <c r="P105" s="40"/>
      <c r="Q105" s="40"/>
      <c r="R105" s="41">
        <f t="shared" si="8"/>
      </c>
      <c r="S105" s="41"/>
      <c r="T105" s="42">
        <f t="shared" si="9"/>
      </c>
      <c r="U105" s="42"/>
    </row>
    <row r="106" spans="2:21" ht="13.5">
      <c r="B106" s="20">
        <v>98</v>
      </c>
      <c r="C106" s="39">
        <f t="shared" si="6"/>
      </c>
      <c r="D106" s="39"/>
      <c r="E106" s="20"/>
      <c r="F106" s="8"/>
      <c r="G106" s="20" t="s">
        <v>4</v>
      </c>
      <c r="H106" s="40"/>
      <c r="I106" s="40"/>
      <c r="J106" s="20"/>
      <c r="K106" s="39">
        <f t="shared" si="5"/>
      </c>
      <c r="L106" s="39"/>
      <c r="M106" s="6">
        <f t="shared" si="7"/>
      </c>
      <c r="N106" s="20"/>
      <c r="O106" s="8"/>
      <c r="P106" s="40"/>
      <c r="Q106" s="40"/>
      <c r="R106" s="41">
        <f t="shared" si="8"/>
      </c>
      <c r="S106" s="41"/>
      <c r="T106" s="42">
        <f t="shared" si="9"/>
      </c>
      <c r="U106" s="42"/>
    </row>
    <row r="107" spans="2:21" ht="13.5">
      <c r="B107" s="20">
        <v>99</v>
      </c>
      <c r="C107" s="39">
        <f t="shared" si="6"/>
      </c>
      <c r="D107" s="39"/>
      <c r="E107" s="20"/>
      <c r="F107" s="8"/>
      <c r="G107" s="20" t="s">
        <v>4</v>
      </c>
      <c r="H107" s="40"/>
      <c r="I107" s="40"/>
      <c r="J107" s="20"/>
      <c r="K107" s="39">
        <f t="shared" si="5"/>
      </c>
      <c r="L107" s="39"/>
      <c r="M107" s="6">
        <f t="shared" si="7"/>
      </c>
      <c r="N107" s="20"/>
      <c r="O107" s="8"/>
      <c r="P107" s="40"/>
      <c r="Q107" s="40"/>
      <c r="R107" s="41">
        <f t="shared" si="8"/>
      </c>
      <c r="S107" s="41"/>
      <c r="T107" s="42">
        <f t="shared" si="9"/>
      </c>
      <c r="U107" s="42"/>
    </row>
    <row r="108" spans="2:21" ht="13.5">
      <c r="B108" s="20">
        <v>100</v>
      </c>
      <c r="C108" s="39">
        <f t="shared" si="6"/>
      </c>
      <c r="D108" s="39"/>
      <c r="E108" s="20"/>
      <c r="F108" s="8"/>
      <c r="G108" s="20" t="s">
        <v>3</v>
      </c>
      <c r="H108" s="40"/>
      <c r="I108" s="40"/>
      <c r="J108" s="20"/>
      <c r="K108" s="39">
        <f t="shared" si="5"/>
      </c>
      <c r="L108" s="39"/>
      <c r="M108" s="6">
        <f t="shared" si="7"/>
      </c>
      <c r="N108" s="20"/>
      <c r="O108" s="8"/>
      <c r="P108" s="40"/>
      <c r="Q108" s="40"/>
      <c r="R108" s="41">
        <f t="shared" si="8"/>
      </c>
      <c r="S108" s="41"/>
      <c r="T108" s="42">
        <f t="shared" si="9"/>
      </c>
      <c r="U108" s="42"/>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FJ-USER</cp:lastModifiedBy>
  <cp:lastPrinted>2015-07-15T10:17:15Z</cp:lastPrinted>
  <dcterms:created xsi:type="dcterms:W3CDTF">2013-10-09T23:04:08Z</dcterms:created>
  <dcterms:modified xsi:type="dcterms:W3CDTF">2016-04-13T01:37:46Z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