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activeTab="0"/>
  </bookViews>
  <sheets>
    <sheet name="検証３(USDJPY24H)" sheetId="1" r:id="rId1"/>
    <sheet name="検証２(２4 H)" sheetId="2" r:id="rId2"/>
    <sheet name="検証（USDJPY2４H）" sheetId="3" r:id="rId3"/>
    <sheet name="画像" sheetId="4" r:id="rId4"/>
    <sheet name="気づき" sheetId="5" r:id="rId5"/>
    <sheet name="検証終了通貨" sheetId="6" r:id="rId6"/>
    <sheet name="テンプレ" sheetId="7" r:id="rId7"/>
  </sheets>
  <definedNames/>
  <calcPr fullCalcOnLoad="1"/>
</workbook>
</file>

<file path=xl/sharedStrings.xml><?xml version="1.0" encoding="utf-8"?>
<sst xmlns="http://schemas.openxmlformats.org/spreadsheetml/2006/main" count="577" uniqueCount="57">
  <si>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</si>
  <si>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</si>
  <si>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</si>
  <si>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</si>
  <si>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</si>
  <si>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</si>
  <si>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</si>
  <si>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</si>
  <si>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</si>
  <si>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</si>
  <si>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</si>
  <si>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</si>
  <si>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</si>
  <si>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</si>
  <si>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</si>
  <si>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</si>
  <si>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</si>
  <si>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</si>
  <si>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</si>
  <si>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</si>
  <si>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</si>
  <si>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</si>
  <si>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</si>
  <si>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</si>
  <si>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</si>
  <si>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</si>
  <si>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</si>
  <si>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</si>
  <si>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</si>
  <si>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</si>
  <si>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</si>
  <si>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</si>
  <si>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</si>
  <si>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</si>
  <si>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</si>
  <si>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</si>
  <si>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</si>
  <si>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</si>
  <si>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</si>
  <si>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</si>
  <si>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</si>
  <si>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</si>
  <si>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</si>
  <si>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日足</t>
  </si>
  <si>
    <t>4Ｈ足</t>
  </si>
  <si>
    <t>１Ｈ足</t>
  </si>
  <si>
    <t>EB出現後にPBが出現した場合のエントリーの優先順位はあるのだろうか、ここではPB有利の場合でもEBベースでのエントリーを優先とした。あまりにも頻繁に出現するのでこれで間違っていないのだろうかと疑問の中での作業であった。１pips 差での惜しいノーエントリーが散見された。</t>
  </si>
  <si>
    <t>自分の検証方法に間違いが無い様でしたら225先物、GOLD、OIL等の検証を目視含めて早速やりたい。</t>
  </si>
  <si>
    <t>USDJPY</t>
  </si>
  <si>
    <t>49件</t>
  </si>
  <si>
    <t>EB</t>
  </si>
  <si>
    <t xml:space="preserve">これを使い熟せば通貨選択をせずとも225先物だけで十分可能と思えた。                                                                              </t>
  </si>
  <si>
    <t>単純にPB出現でエントリー待ち、EB高値or安値ブレイクでエントリー。エントリー後の反転EBでのドテンエントリー。</t>
  </si>
  <si>
    <t>・トレーリングストップ（ダウ理論）、通常ストップ以外に反転EB出現時でのトレイルストップも加えた。</t>
  </si>
  <si>
    <t>・トレーリングストップ（ダウ理論）、+反転EB出現時。順行新値３本以上出現時の最低ストップは建値とする。</t>
  </si>
  <si>
    <t>10/.20</t>
  </si>
  <si>
    <t>10MA・20MAの両方の上側にキャンドルがあれば買い方向、下側なら売り方向。MAに触れてPB出現でエントリー待ち、PB高値or安値ブレイクでエントリー。MACD＋ダイバー＋BBを考慮。</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</si>
</sst>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2">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89">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5" fillId="31" borderId="10" xfId="0" applyFont="1" applyFill="1" applyBorder="1" applyAlignment="1">
      <alignment horizontal="center" vertical="center" shrinkToFit="1"/>
    </xf>
    <xf numFmtId="0" fontId="35" fillId="33" borderId="10" xfId="0" applyFont="1" applyFill="1" applyBorder="1" applyAlignment="1">
      <alignment horizontal="center" vertical="center" shrinkToFit="1"/>
    </xf>
    <xf numFmtId="181" fontId="40"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0" fillId="0" borderId="10" xfId="0" applyNumberFormat="1" applyFont="1" applyFill="1" applyBorder="1" applyAlignment="1">
      <alignment horizontal="center" vertical="center"/>
    </xf>
    <xf numFmtId="0" fontId="35" fillId="6" borderId="11" xfId="0" applyFont="1" applyFill="1" applyBorder="1" applyAlignment="1">
      <alignment vertical="center"/>
    </xf>
    <xf numFmtId="0" fontId="0" fillId="0" borderId="12" xfId="0" applyBorder="1" applyAlignment="1">
      <alignment horizontal="center" vertical="center"/>
    </xf>
    <xf numFmtId="0" fontId="35" fillId="0" borderId="12" xfId="0" applyFont="1" applyFill="1" applyBorder="1" applyAlignment="1">
      <alignment horizontal="center" vertical="center"/>
    </xf>
    <xf numFmtId="0" fontId="0" fillId="0" borderId="12" xfId="0" applyFill="1" applyBorder="1" applyAlignment="1">
      <alignment horizontal="center" vertical="center"/>
    </xf>
    <xf numFmtId="0" fontId="35" fillId="0" borderId="12" xfId="0" applyFont="1" applyFill="1" applyBorder="1" applyAlignment="1">
      <alignment vertical="center"/>
    </xf>
    <xf numFmtId="0" fontId="0" fillId="0" borderId="13" xfId="0" applyFill="1" applyBorder="1" applyAlignment="1">
      <alignment horizontal="center" vertical="center"/>
    </xf>
    <xf numFmtId="0" fontId="35"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5" fillId="6" borderId="15" xfId="0" applyFont="1" applyFill="1" applyBorder="1" applyAlignment="1">
      <alignment vertical="center"/>
    </xf>
    <xf numFmtId="0" fontId="35" fillId="28" borderId="10" xfId="0" applyFont="1" applyFill="1" applyBorder="1" applyAlignment="1">
      <alignment horizontal="center" vertical="center" shrinkToFit="1"/>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1" fillId="18" borderId="10" xfId="0" applyFont="1" applyFill="1" applyBorder="1" applyAlignment="1">
      <alignment horizontal="center" vertical="center"/>
    </xf>
    <xf numFmtId="0" fontId="41" fillId="0" borderId="0" xfId="0" applyFont="1" applyAlignment="1">
      <alignment horizontal="center" vertical="center"/>
    </xf>
    <xf numFmtId="14"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0" fontId="6" fillId="0" borderId="0" xfId="0" applyFont="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40" fillId="0" borderId="10" xfId="0" applyFont="1" applyFill="1" applyBorder="1" applyAlignment="1">
      <alignment horizontal="center" vertical="center"/>
    </xf>
    <xf numFmtId="56" fontId="5" fillId="0" borderId="10" xfId="0" applyNumberFormat="1" applyFont="1" applyBorder="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189"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186" fontId="0" fillId="0" borderId="10" xfId="0" applyNumberFormat="1" applyBorder="1" applyAlignment="1">
      <alignment horizontal="center" vertical="center"/>
    </xf>
    <xf numFmtId="190" fontId="0" fillId="0" borderId="10" xfId="0" applyNumberFormat="1" applyBorder="1" applyAlignment="1">
      <alignment horizontal="center" vertical="center"/>
    </xf>
    <xf numFmtId="0" fontId="35" fillId="6" borderId="10" xfId="0" applyFont="1" applyFill="1" applyBorder="1" applyAlignment="1">
      <alignment horizontal="center" vertical="center" shrinkToFit="1"/>
    </xf>
    <xf numFmtId="0" fontId="35" fillId="6" borderId="14"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35" fillId="34" borderId="17" xfId="0" applyFont="1" applyFill="1" applyBorder="1" applyAlignment="1">
      <alignment horizontal="center" vertical="center" shrinkToFit="1"/>
    </xf>
    <xf numFmtId="0" fontId="35" fillId="34" borderId="10" xfId="0" applyFont="1" applyFill="1" applyBorder="1" applyAlignment="1">
      <alignment horizontal="center" vertical="center" shrinkToFit="1"/>
    </xf>
    <xf numFmtId="0" fontId="35" fillId="35" borderId="15" xfId="0" applyFont="1" applyFill="1" applyBorder="1" applyAlignment="1">
      <alignment horizontal="center" vertical="center" shrinkToFit="1"/>
    </xf>
    <xf numFmtId="0" fontId="35" fillId="35" borderId="18" xfId="0" applyFont="1" applyFill="1" applyBorder="1" applyAlignment="1">
      <alignment horizontal="center" vertical="center" shrinkToFit="1"/>
    </xf>
    <xf numFmtId="0" fontId="35" fillId="35" borderId="19" xfId="0" applyFont="1" applyFill="1" applyBorder="1" applyAlignment="1">
      <alignment horizontal="center" vertical="center" shrinkToFit="1"/>
    </xf>
    <xf numFmtId="0" fontId="35" fillId="35" borderId="20" xfId="0" applyFont="1" applyFill="1" applyBorder="1" applyAlignment="1">
      <alignment horizontal="center" vertical="center" shrinkToFit="1"/>
    </xf>
    <xf numFmtId="0" fontId="35" fillId="28" borderId="19" xfId="0" applyFont="1" applyFill="1" applyBorder="1" applyAlignment="1">
      <alignment horizontal="center" vertical="center" shrinkToFit="1"/>
    </xf>
    <xf numFmtId="0" fontId="35" fillId="28" borderId="12" xfId="0" applyFont="1" applyFill="1" applyBorder="1" applyAlignment="1">
      <alignment horizontal="center" vertical="center" shrinkToFit="1"/>
    </xf>
    <xf numFmtId="0" fontId="35" fillId="28" borderId="11" xfId="0" applyFont="1" applyFill="1" applyBorder="1" applyAlignment="1">
      <alignment horizontal="center" vertical="center" shrinkToFit="1"/>
    </xf>
    <xf numFmtId="0" fontId="35" fillId="31" borderId="19" xfId="0" applyFont="1" applyFill="1" applyBorder="1" applyAlignment="1">
      <alignment horizontal="center" vertical="center" shrinkToFit="1"/>
    </xf>
    <xf numFmtId="0" fontId="35" fillId="31" borderId="12" xfId="0" applyFont="1" applyFill="1" applyBorder="1" applyAlignment="1">
      <alignment horizontal="center" vertical="center" shrinkToFit="1"/>
    </xf>
    <xf numFmtId="0" fontId="35" fillId="31" borderId="11" xfId="0" applyFont="1" applyFill="1" applyBorder="1" applyAlignment="1">
      <alignment horizontal="center" vertical="center" shrinkToFit="1"/>
    </xf>
    <xf numFmtId="0" fontId="35" fillId="36" borderId="10" xfId="0" applyFont="1" applyFill="1" applyBorder="1" applyAlignment="1">
      <alignment horizontal="center" vertical="center" shrinkToFit="1"/>
    </xf>
    <xf numFmtId="0" fontId="35" fillId="33" borderId="19" xfId="0" applyFont="1" applyFill="1" applyBorder="1" applyAlignment="1">
      <alignment horizontal="center" vertical="center" shrinkToFit="1"/>
    </xf>
    <xf numFmtId="0" fontId="35" fillId="33" borderId="12" xfId="0" applyFont="1" applyFill="1" applyBorder="1" applyAlignment="1">
      <alignment horizontal="center" vertical="center" shrinkToFit="1"/>
    </xf>
    <xf numFmtId="0" fontId="35" fillId="33" borderId="11" xfId="0" applyFont="1" applyFill="1" applyBorder="1" applyAlignment="1">
      <alignment horizontal="center" vertical="center" shrinkToFit="1"/>
    </xf>
    <xf numFmtId="0" fontId="35" fillId="37" borderId="10" xfId="0" applyFont="1" applyFill="1" applyBorder="1" applyAlignment="1">
      <alignment horizontal="center" vertical="center" shrinkToFit="1"/>
    </xf>
    <xf numFmtId="0" fontId="35" fillId="28" borderId="16" xfId="0" applyFont="1" applyFill="1" applyBorder="1" applyAlignment="1">
      <alignment horizontal="center" vertical="center" shrinkToFit="1"/>
    </xf>
    <xf numFmtId="0" fontId="35" fillId="31" borderId="16" xfId="0" applyFont="1" applyFill="1" applyBorder="1" applyAlignment="1">
      <alignment horizontal="center" vertical="center" shrinkToFit="1"/>
    </xf>
    <xf numFmtId="0" fontId="35" fillId="33" borderId="16" xfId="0" applyFont="1" applyFill="1" applyBorder="1" applyAlignment="1">
      <alignment horizontal="center" vertical="center" shrinkToFit="1"/>
    </xf>
    <xf numFmtId="189"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186" fontId="40" fillId="0" borderId="10" xfId="0" applyNumberFormat="1" applyFont="1" applyFill="1" applyBorder="1" applyAlignment="1">
      <alignment horizontal="center" vertical="center"/>
    </xf>
    <xf numFmtId="190" fontId="40" fillId="0" borderId="10" xfId="0" applyNumberFormat="1"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34">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U109"/>
  <sheetViews>
    <sheetView tabSelected="1" zoomScale="115" zoomScaleNormal="115" zoomScalePageLayoutView="0" workbookViewId="0" topLeftCell="A1">
      <pane ySplit="8" topLeftCell="A63" activePane="bottomLeft" state="frozen"/>
      <selection pane="topLeft" activeCell="A1" sqref="A1"/>
      <selection pane="bottomLeft" activeCell="D3" sqref="D3:I3"/>
    </sheetView>
  </sheetViews>
  <sheetFormatPr defaultColWidth="9.00390625" defaultRowHeight="13.5"/>
  <cols>
    <col min="1" max="1" width="2.875" style="0" customWidth="1"/>
    <col min="2" max="18" width="6.625" style="0" customWidth="1"/>
    <col min="22" max="22" width="10.875" style="23" bestFit="1" customWidth="1"/>
  </cols>
  <sheetData>
    <row r="2" spans="2:20" ht="13.5">
      <c r="B2" s="49" t="s">
        <v>5</v>
      </c>
      <c r="C2" s="49"/>
      <c r="D2" s="51"/>
      <c r="E2" s="51"/>
      <c r="F2" s="49" t="s">
        <v>6</v>
      </c>
      <c r="G2" s="49"/>
      <c r="H2" s="51" t="s">
        <v>36</v>
      </c>
      <c r="I2" s="51"/>
      <c r="J2" s="49" t="s">
        <v>7</v>
      </c>
      <c r="K2" s="49"/>
      <c r="L2" s="50">
        <f>C9</f>
        <v>1000000</v>
      </c>
      <c r="M2" s="51"/>
      <c r="N2" s="49" t="s">
        <v>8</v>
      </c>
      <c r="O2" s="49"/>
      <c r="P2" s="50">
        <f>C108+R108</f>
        <v>4943872.147820229</v>
      </c>
      <c r="Q2" s="51"/>
      <c r="R2" s="1"/>
      <c r="S2" s="1"/>
      <c r="T2" s="1"/>
    </row>
    <row r="3" spans="2:19" ht="57" customHeight="1">
      <c r="B3" s="49" t="s">
        <v>9</v>
      </c>
      <c r="C3" s="49"/>
      <c r="D3" s="52" t="s">
        <v>56</v>
      </c>
      <c r="E3" s="52"/>
      <c r="F3" s="52"/>
      <c r="G3" s="52"/>
      <c r="H3" s="52"/>
      <c r="I3" s="52"/>
      <c r="J3" s="49" t="s">
        <v>10</v>
      </c>
      <c r="K3" s="49"/>
      <c r="L3" s="52" t="s">
        <v>54</v>
      </c>
      <c r="M3" s="53"/>
      <c r="N3" s="53"/>
      <c r="O3" s="53"/>
      <c r="P3" s="53"/>
      <c r="Q3" s="53"/>
      <c r="R3" s="1"/>
      <c r="S3" s="1"/>
    </row>
    <row r="4" spans="2:20" ht="13.5">
      <c r="B4" s="49" t="s">
        <v>11</v>
      </c>
      <c r="C4" s="49"/>
      <c r="D4" s="54">
        <f>SUM($R$9:$S$993)</f>
        <v>3943872.147820229</v>
      </c>
      <c r="E4" s="54"/>
      <c r="F4" s="49" t="s">
        <v>12</v>
      </c>
      <c r="G4" s="49"/>
      <c r="H4" s="55">
        <f>SUM($T$9:$U$108)</f>
        <v>5852</v>
      </c>
      <c r="I4" s="51"/>
      <c r="J4" s="56" t="s">
        <v>13</v>
      </c>
      <c r="K4" s="56"/>
      <c r="L4" s="50">
        <f>MAX($C$9:$D$990)-C9</f>
        <v>4375736.86393837</v>
      </c>
      <c r="M4" s="50"/>
      <c r="N4" s="56" t="s">
        <v>14</v>
      </c>
      <c r="O4" s="56"/>
      <c r="P4" s="54">
        <f>MIN($C$9:$D$990)-C9</f>
        <v>0</v>
      </c>
      <c r="Q4" s="54"/>
      <c r="R4" s="1"/>
      <c r="S4" s="1"/>
      <c r="T4" s="1"/>
    </row>
    <row r="5" spans="2:20" ht="13.5">
      <c r="B5" s="45" t="s">
        <v>15</v>
      </c>
      <c r="C5" s="2">
        <f>COUNTIF($R$9:$R$990,"&gt;0")</f>
        <v>49</v>
      </c>
      <c r="D5" s="44" t="s">
        <v>16</v>
      </c>
      <c r="E5" s="16">
        <f>COUNTIF($R$9:$R$990,"&lt;0")</f>
        <v>40</v>
      </c>
      <c r="F5" s="44" t="s">
        <v>17</v>
      </c>
      <c r="G5" s="2">
        <f>COUNTIF($R$9:$R$990,"=0")</f>
        <v>11</v>
      </c>
      <c r="H5" s="44" t="s">
        <v>18</v>
      </c>
      <c r="I5" s="3">
        <f>C5/SUM(C5,E5,G5)</f>
        <v>0.49</v>
      </c>
      <c r="J5" s="57" t="s">
        <v>19</v>
      </c>
      <c r="K5" s="49"/>
      <c r="L5" s="58"/>
      <c r="M5" s="59"/>
      <c r="N5" s="18" t="s">
        <v>20</v>
      </c>
      <c r="O5" s="9"/>
      <c r="P5" s="58"/>
      <c r="Q5" s="59"/>
      <c r="R5" s="1"/>
      <c r="S5" s="1"/>
      <c r="T5" s="1"/>
    </row>
    <row r="6" spans="2:20" ht="13.5">
      <c r="B6" s="11"/>
      <c r="C6" s="14"/>
      <c r="D6" s="15"/>
      <c r="E6" s="12"/>
      <c r="F6" s="11"/>
      <c r="G6" s="12"/>
      <c r="H6" s="11"/>
      <c r="I6" s="17"/>
      <c r="J6" s="11"/>
      <c r="K6" s="11"/>
      <c r="L6" s="12"/>
      <c r="M6" s="12"/>
      <c r="N6" s="13"/>
      <c r="O6" s="13"/>
      <c r="P6" s="10"/>
      <c r="Q6" s="7"/>
      <c r="R6" s="1"/>
      <c r="S6" s="1"/>
      <c r="T6" s="1"/>
    </row>
    <row r="7" spans="2:21" ht="13.5">
      <c r="B7" s="60" t="s">
        <v>21</v>
      </c>
      <c r="C7" s="62" t="s">
        <v>22</v>
      </c>
      <c r="D7" s="63"/>
      <c r="E7" s="66" t="s">
        <v>23</v>
      </c>
      <c r="F7" s="67"/>
      <c r="G7" s="67"/>
      <c r="H7" s="67"/>
      <c r="I7" s="68"/>
      <c r="J7" s="69" t="s">
        <v>24</v>
      </c>
      <c r="K7" s="70"/>
      <c r="L7" s="71"/>
      <c r="M7" s="72" t="s">
        <v>25</v>
      </c>
      <c r="N7" s="73" t="s">
        <v>26</v>
      </c>
      <c r="O7" s="74"/>
      <c r="P7" s="74"/>
      <c r="Q7" s="75"/>
      <c r="R7" s="76" t="s">
        <v>27</v>
      </c>
      <c r="S7" s="76"/>
      <c r="T7" s="76"/>
      <c r="U7" s="76"/>
    </row>
    <row r="8" spans="2:21" ht="13.5">
      <c r="B8" s="61"/>
      <c r="C8" s="64"/>
      <c r="D8" s="65"/>
      <c r="E8" s="19" t="s">
        <v>28</v>
      </c>
      <c r="F8" s="19" t="s">
        <v>29</v>
      </c>
      <c r="G8" s="19" t="s">
        <v>30</v>
      </c>
      <c r="H8" s="77" t="s">
        <v>31</v>
      </c>
      <c r="I8" s="68"/>
      <c r="J8" s="4" t="s">
        <v>32</v>
      </c>
      <c r="K8" s="78" t="s">
        <v>33</v>
      </c>
      <c r="L8" s="71"/>
      <c r="M8" s="72"/>
      <c r="N8" s="5" t="s">
        <v>28</v>
      </c>
      <c r="O8" s="5" t="s">
        <v>29</v>
      </c>
      <c r="P8" s="79" t="s">
        <v>31</v>
      </c>
      <c r="Q8" s="75"/>
      <c r="R8" s="76" t="s">
        <v>34</v>
      </c>
      <c r="S8" s="76"/>
      <c r="T8" s="76" t="s">
        <v>32</v>
      </c>
      <c r="U8" s="76"/>
    </row>
    <row r="9" spans="2:21" ht="13.5">
      <c r="B9" s="46">
        <v>1</v>
      </c>
      <c r="C9" s="80">
        <v>1000000</v>
      </c>
      <c r="D9" s="80"/>
      <c r="E9" s="46">
        <v>2001</v>
      </c>
      <c r="F9" s="8">
        <v>42596</v>
      </c>
      <c r="G9" s="46" t="s">
        <v>3</v>
      </c>
      <c r="H9" s="81">
        <v>121.37</v>
      </c>
      <c r="I9" s="81"/>
      <c r="J9" s="46">
        <v>265</v>
      </c>
      <c r="K9" s="80">
        <f aca="true" t="shared" si="0" ref="K9:K72">IF(F9="","",C9*0.03)</f>
        <v>30000</v>
      </c>
      <c r="L9" s="80"/>
      <c r="M9" s="6">
        <f>IF(J9="","",(K9/J9)/1000)</f>
        <v>0.11320754716981132</v>
      </c>
      <c r="N9" s="46">
        <v>2001</v>
      </c>
      <c r="O9" s="8">
        <v>42618</v>
      </c>
      <c r="P9" s="81">
        <v>119.71</v>
      </c>
      <c r="Q9" s="81"/>
      <c r="R9" s="82">
        <f>IF(O9="","",(IF(G9="売",H9-P9,P9-H9))*M9*100000)</f>
        <v>18792.452830188802</v>
      </c>
      <c r="S9" s="82"/>
      <c r="T9" s="83">
        <f>IF(O9="","",IF(R9&lt;0,J9*(-1),IF(G9="買",(P9-H9)*100,(H9-P9)*100)))</f>
        <v>166.00000000000108</v>
      </c>
      <c r="U9" s="83"/>
    </row>
    <row r="10" spans="2:21" ht="13.5">
      <c r="B10" s="46">
        <v>2</v>
      </c>
      <c r="C10" s="80">
        <f aca="true" t="shared" si="1" ref="C10:C73">IF(R9="","",C9+R9)</f>
        <v>1018792.4528301888</v>
      </c>
      <c r="D10" s="80"/>
      <c r="E10" s="46">
        <v>2001</v>
      </c>
      <c r="F10" s="8">
        <v>42627</v>
      </c>
      <c r="G10" s="46" t="s">
        <v>3</v>
      </c>
      <c r="H10" s="81">
        <v>118.49</v>
      </c>
      <c r="I10" s="81"/>
      <c r="J10" s="46">
        <v>365</v>
      </c>
      <c r="K10" s="80">
        <f t="shared" si="0"/>
        <v>30563.773584905663</v>
      </c>
      <c r="L10" s="80"/>
      <c r="M10" s="6">
        <f aca="true" t="shared" si="2" ref="M10:M73">IF(J10="","",(K10/J10)/1000)</f>
        <v>0.08373636598604291</v>
      </c>
      <c r="N10" s="46">
        <v>2001</v>
      </c>
      <c r="O10" s="8">
        <v>42638</v>
      </c>
      <c r="P10" s="81">
        <v>117.71</v>
      </c>
      <c r="Q10" s="81"/>
      <c r="R10" s="82">
        <f aca="true" t="shared" si="3" ref="R10:R73">IF(O10="","",(IF(G10="売",H10-P10,P10-H10))*M10*100000)</f>
        <v>6531.436546911356</v>
      </c>
      <c r="S10" s="82"/>
      <c r="T10" s="83">
        <f aca="true" t="shared" si="4" ref="T10:T73">IF(O10="","",IF(R10&lt;0,J10*(-1),IF(G10="買",(P10-H10)*100,(H10-P10)*100)))</f>
        <v>78.00000000000011</v>
      </c>
      <c r="U10" s="83"/>
    </row>
    <row r="11" spans="2:21" ht="13.5">
      <c r="B11" s="46">
        <v>3</v>
      </c>
      <c r="C11" s="80">
        <f t="shared" si="1"/>
        <v>1025323.8893771002</v>
      </c>
      <c r="D11" s="80"/>
      <c r="E11" s="46">
        <v>2001</v>
      </c>
      <c r="F11" s="8">
        <v>42645</v>
      </c>
      <c r="G11" s="46" t="s">
        <v>4</v>
      </c>
      <c r="H11" s="81">
        <v>120.5</v>
      </c>
      <c r="I11" s="81"/>
      <c r="J11" s="46">
        <v>118</v>
      </c>
      <c r="K11" s="80">
        <f t="shared" si="0"/>
        <v>30759.716681313002</v>
      </c>
      <c r="L11" s="80"/>
      <c r="M11" s="6">
        <f t="shared" si="2"/>
        <v>0.2606755650958729</v>
      </c>
      <c r="N11" s="46">
        <v>2001</v>
      </c>
      <c r="O11" s="8">
        <v>42672</v>
      </c>
      <c r="P11" s="81">
        <v>122.39</v>
      </c>
      <c r="Q11" s="81"/>
      <c r="R11" s="82">
        <f t="shared" si="3"/>
        <v>49267.681803119995</v>
      </c>
      <c r="S11" s="82"/>
      <c r="T11" s="83">
        <f t="shared" si="4"/>
        <v>189.00000000000006</v>
      </c>
      <c r="U11" s="83"/>
    </row>
    <row r="12" spans="2:21" ht="13.5">
      <c r="B12" s="46">
        <v>4</v>
      </c>
      <c r="C12" s="80">
        <f t="shared" si="1"/>
        <v>1074591.5711802202</v>
      </c>
      <c r="D12" s="80"/>
      <c r="E12" s="46">
        <v>2001</v>
      </c>
      <c r="F12" s="8">
        <v>42672</v>
      </c>
      <c r="G12" s="46" t="s">
        <v>3</v>
      </c>
      <c r="H12" s="81">
        <v>122.39</v>
      </c>
      <c r="I12" s="81"/>
      <c r="J12" s="46">
        <v>93</v>
      </c>
      <c r="K12" s="80">
        <f t="shared" si="0"/>
        <v>32237.747135406607</v>
      </c>
      <c r="L12" s="80"/>
      <c r="M12" s="6">
        <f t="shared" si="2"/>
        <v>0.34664244231620006</v>
      </c>
      <c r="N12" s="46">
        <v>2001</v>
      </c>
      <c r="O12" s="8">
        <v>42689</v>
      </c>
      <c r="P12" s="81">
        <v>122.39</v>
      </c>
      <c r="Q12" s="81"/>
      <c r="R12" s="82">
        <f t="shared" si="3"/>
        <v>0</v>
      </c>
      <c r="S12" s="82"/>
      <c r="T12" s="83">
        <f t="shared" si="4"/>
        <v>0</v>
      </c>
      <c r="U12" s="83"/>
    </row>
    <row r="13" spans="2:21" ht="13.5">
      <c r="B13" s="46">
        <v>5</v>
      </c>
      <c r="C13" s="80">
        <f t="shared" si="1"/>
        <v>1074591.5711802202</v>
      </c>
      <c r="D13" s="80"/>
      <c r="E13" s="46">
        <v>2001</v>
      </c>
      <c r="F13" s="8">
        <v>42696</v>
      </c>
      <c r="G13" s="46" t="s">
        <v>4</v>
      </c>
      <c r="H13" s="81">
        <v>123.48</v>
      </c>
      <c r="I13" s="81"/>
      <c r="J13" s="46">
        <v>99</v>
      </c>
      <c r="K13" s="80">
        <f t="shared" si="0"/>
        <v>32237.747135406607</v>
      </c>
      <c r="L13" s="80"/>
      <c r="M13" s="6">
        <f t="shared" si="2"/>
        <v>0.3256338094485516</v>
      </c>
      <c r="N13" s="46">
        <v>2001</v>
      </c>
      <c r="O13" s="8">
        <v>42735</v>
      </c>
      <c r="P13" s="81">
        <v>130.74</v>
      </c>
      <c r="Q13" s="81"/>
      <c r="R13" s="82">
        <f t="shared" si="3"/>
        <v>236410.1456596486</v>
      </c>
      <c r="S13" s="82"/>
      <c r="T13" s="83">
        <f t="shared" si="4"/>
        <v>726.0000000000005</v>
      </c>
      <c r="U13" s="83"/>
    </row>
    <row r="14" spans="2:21" ht="13.5">
      <c r="B14" s="46">
        <v>6</v>
      </c>
      <c r="C14" s="80">
        <f t="shared" si="1"/>
        <v>1311001.7168398688</v>
      </c>
      <c r="D14" s="80"/>
      <c r="E14" s="46">
        <v>2002</v>
      </c>
      <c r="F14" s="8">
        <v>42397</v>
      </c>
      <c r="G14" s="46" t="s">
        <v>3</v>
      </c>
      <c r="H14" s="81">
        <v>134.05</v>
      </c>
      <c r="I14" s="81"/>
      <c r="J14" s="46">
        <v>94</v>
      </c>
      <c r="K14" s="80">
        <f t="shared" si="0"/>
        <v>39330.05150519606</v>
      </c>
      <c r="L14" s="80"/>
      <c r="M14" s="6">
        <f t="shared" si="2"/>
        <v>0.4184048032467666</v>
      </c>
      <c r="N14" s="46">
        <v>2002</v>
      </c>
      <c r="O14" s="8">
        <v>42400</v>
      </c>
      <c r="P14" s="81">
        <v>134.99</v>
      </c>
      <c r="Q14" s="81"/>
      <c r="R14" s="82">
        <f t="shared" si="3"/>
        <v>-39330.05150519597</v>
      </c>
      <c r="S14" s="82"/>
      <c r="T14" s="83">
        <f t="shared" si="4"/>
        <v>-94</v>
      </c>
      <c r="U14" s="83"/>
    </row>
    <row r="15" spans="2:21" ht="13.5">
      <c r="B15" s="46">
        <v>7</v>
      </c>
      <c r="C15" s="80">
        <f t="shared" si="1"/>
        <v>1271671.665334673</v>
      </c>
      <c r="D15" s="80"/>
      <c r="E15" s="46">
        <v>2002</v>
      </c>
      <c r="F15" s="8">
        <v>42412</v>
      </c>
      <c r="G15" s="46" t="s">
        <v>3</v>
      </c>
      <c r="H15" s="81">
        <v>133.14</v>
      </c>
      <c r="I15" s="81"/>
      <c r="J15" s="46">
        <v>193</v>
      </c>
      <c r="K15" s="80">
        <f t="shared" si="0"/>
        <v>38150.14996004019</v>
      </c>
      <c r="L15" s="80"/>
      <c r="M15" s="6">
        <f t="shared" si="2"/>
        <v>0.1976691707774103</v>
      </c>
      <c r="N15" s="46">
        <v>2002</v>
      </c>
      <c r="O15" s="8">
        <v>42419</v>
      </c>
      <c r="P15" s="81">
        <v>133.14</v>
      </c>
      <c r="Q15" s="81"/>
      <c r="R15" s="82">
        <f t="shared" si="3"/>
        <v>0</v>
      </c>
      <c r="S15" s="82"/>
      <c r="T15" s="83">
        <f t="shared" si="4"/>
        <v>0</v>
      </c>
      <c r="U15" s="83"/>
    </row>
    <row r="16" spans="2:21" ht="13.5">
      <c r="B16" s="46">
        <v>8</v>
      </c>
      <c r="C16" s="80">
        <f t="shared" si="1"/>
        <v>1271671.665334673</v>
      </c>
      <c r="D16" s="80"/>
      <c r="E16" s="46">
        <v>2002</v>
      </c>
      <c r="F16" s="8">
        <v>42434</v>
      </c>
      <c r="G16" s="46" t="s">
        <v>3</v>
      </c>
      <c r="H16" s="81">
        <v>131.84</v>
      </c>
      <c r="I16" s="81"/>
      <c r="J16" s="46">
        <v>178</v>
      </c>
      <c r="K16" s="80">
        <f t="shared" si="0"/>
        <v>38150.14996004019</v>
      </c>
      <c r="L16" s="80"/>
      <c r="M16" s="6">
        <f t="shared" si="2"/>
        <v>0.2143266851687651</v>
      </c>
      <c r="N16" s="46">
        <v>2002</v>
      </c>
      <c r="O16" s="8">
        <v>42442</v>
      </c>
      <c r="P16" s="81">
        <v>129.31</v>
      </c>
      <c r="Q16" s="81"/>
      <c r="R16" s="82">
        <f t="shared" si="3"/>
        <v>54224.651347697596</v>
      </c>
      <c r="S16" s="82"/>
      <c r="T16" s="83">
        <f t="shared" si="4"/>
        <v>253.0000000000001</v>
      </c>
      <c r="U16" s="83"/>
    </row>
    <row r="17" spans="2:21" ht="13.5">
      <c r="B17" s="46">
        <v>9</v>
      </c>
      <c r="C17" s="80">
        <f t="shared" si="1"/>
        <v>1325896.3166823704</v>
      </c>
      <c r="D17" s="80"/>
      <c r="E17" s="46">
        <v>2002</v>
      </c>
      <c r="F17" s="8">
        <v>42477</v>
      </c>
      <c r="G17" s="46" t="s">
        <v>3</v>
      </c>
      <c r="H17" s="81">
        <v>130.85</v>
      </c>
      <c r="I17" s="81"/>
      <c r="J17" s="46">
        <v>137</v>
      </c>
      <c r="K17" s="80">
        <f t="shared" si="0"/>
        <v>39776.88950047111</v>
      </c>
      <c r="L17" s="80"/>
      <c r="M17" s="6">
        <f t="shared" si="2"/>
        <v>0.29034225912752637</v>
      </c>
      <c r="N17" s="46">
        <v>2002</v>
      </c>
      <c r="O17" s="8">
        <v>42527</v>
      </c>
      <c r="P17" s="81">
        <v>125.11</v>
      </c>
      <c r="Q17" s="81"/>
      <c r="R17" s="82">
        <f t="shared" si="3"/>
        <v>166656.4567392</v>
      </c>
      <c r="S17" s="82"/>
      <c r="T17" s="83">
        <f t="shared" si="4"/>
        <v>573.9999999999995</v>
      </c>
      <c r="U17" s="83"/>
    </row>
    <row r="18" spans="2:21" ht="13.5">
      <c r="B18" s="46">
        <v>10</v>
      </c>
      <c r="C18" s="80">
        <f t="shared" si="1"/>
        <v>1492552.7734215704</v>
      </c>
      <c r="D18" s="80"/>
      <c r="E18" s="46">
        <v>2002</v>
      </c>
      <c r="F18" s="8">
        <v>42535</v>
      </c>
      <c r="G18" s="46" t="s">
        <v>3</v>
      </c>
      <c r="H18" s="81">
        <v>124.77</v>
      </c>
      <c r="I18" s="81"/>
      <c r="J18" s="46">
        <v>118</v>
      </c>
      <c r="K18" s="80">
        <f t="shared" si="0"/>
        <v>44776.58320264711</v>
      </c>
      <c r="L18" s="80"/>
      <c r="M18" s="6">
        <f t="shared" si="2"/>
        <v>0.37946256951395857</v>
      </c>
      <c r="N18" s="46">
        <v>2002</v>
      </c>
      <c r="O18" s="8">
        <v>42569</v>
      </c>
      <c r="P18" s="81">
        <v>116.78</v>
      </c>
      <c r="Q18" s="81"/>
      <c r="R18" s="82">
        <f t="shared" si="3"/>
        <v>303190.5930416527</v>
      </c>
      <c r="S18" s="82"/>
      <c r="T18" s="83">
        <f t="shared" si="4"/>
        <v>798.9999999999995</v>
      </c>
      <c r="U18" s="83"/>
    </row>
    <row r="19" spans="2:21" ht="13.5">
      <c r="B19" s="46">
        <v>11</v>
      </c>
      <c r="C19" s="80">
        <f t="shared" si="1"/>
        <v>1795743.366463223</v>
      </c>
      <c r="D19" s="80"/>
      <c r="E19" s="46">
        <v>2002</v>
      </c>
      <c r="F19" s="8">
        <v>42580</v>
      </c>
      <c r="G19" s="46" t="s">
        <v>4</v>
      </c>
      <c r="H19" s="81">
        <v>119.08</v>
      </c>
      <c r="I19" s="81"/>
      <c r="J19" s="46">
        <v>269</v>
      </c>
      <c r="K19" s="80">
        <f t="shared" si="0"/>
        <v>53872.300993896686</v>
      </c>
      <c r="L19" s="80"/>
      <c r="M19" s="6">
        <f t="shared" si="2"/>
        <v>0.20026877692898395</v>
      </c>
      <c r="N19" s="46">
        <v>2002</v>
      </c>
      <c r="O19" s="8">
        <v>42584</v>
      </c>
      <c r="P19" s="81">
        <v>119.08</v>
      </c>
      <c r="Q19" s="81"/>
      <c r="R19" s="82">
        <f t="shared" si="3"/>
        <v>0</v>
      </c>
      <c r="S19" s="82"/>
      <c r="T19" s="83">
        <f t="shared" si="4"/>
        <v>0</v>
      </c>
      <c r="U19" s="83"/>
    </row>
    <row r="20" spans="2:21" ht="13.5">
      <c r="B20" s="46">
        <v>12</v>
      </c>
      <c r="C20" s="80">
        <f t="shared" si="1"/>
        <v>1795743.366463223</v>
      </c>
      <c r="D20" s="80"/>
      <c r="E20" s="46">
        <v>2002</v>
      </c>
      <c r="F20" s="8">
        <v>42588</v>
      </c>
      <c r="G20" s="46" t="s">
        <v>4</v>
      </c>
      <c r="H20" s="81">
        <v>119.82</v>
      </c>
      <c r="I20" s="81"/>
      <c r="J20" s="46">
        <v>122</v>
      </c>
      <c r="K20" s="80">
        <f t="shared" si="0"/>
        <v>53872.300993896686</v>
      </c>
      <c r="L20" s="80"/>
      <c r="M20" s="6">
        <f t="shared" si="2"/>
        <v>0.44157623765489085</v>
      </c>
      <c r="N20" s="46">
        <v>2002</v>
      </c>
      <c r="O20" s="8">
        <v>42595</v>
      </c>
      <c r="P20" s="81">
        <v>118.6</v>
      </c>
      <c r="Q20" s="81"/>
      <c r="R20" s="82">
        <f t="shared" si="3"/>
        <v>-53872.300993896635</v>
      </c>
      <c r="S20" s="82"/>
      <c r="T20" s="83">
        <f t="shared" si="4"/>
        <v>-122</v>
      </c>
      <c r="U20" s="83"/>
    </row>
    <row r="21" spans="2:21" ht="13.5">
      <c r="B21" s="46">
        <v>13</v>
      </c>
      <c r="C21" s="80">
        <f t="shared" si="1"/>
        <v>1741871.0654693265</v>
      </c>
      <c r="D21" s="80"/>
      <c r="E21" s="46">
        <v>2002</v>
      </c>
      <c r="F21" s="8">
        <v>42616</v>
      </c>
      <c r="G21" s="46" t="s">
        <v>3</v>
      </c>
      <c r="H21" s="81">
        <v>117.9</v>
      </c>
      <c r="I21" s="81"/>
      <c r="J21" s="46">
        <v>95</v>
      </c>
      <c r="K21" s="80">
        <f t="shared" si="0"/>
        <v>52256.13196407979</v>
      </c>
      <c r="L21" s="80"/>
      <c r="M21" s="6">
        <f t="shared" si="2"/>
        <v>0.5500645469903136</v>
      </c>
      <c r="N21" s="46">
        <v>2002</v>
      </c>
      <c r="O21" s="8">
        <v>42619</v>
      </c>
      <c r="P21" s="81">
        <v>118.85</v>
      </c>
      <c r="Q21" s="81"/>
      <c r="R21" s="82">
        <f t="shared" si="3"/>
        <v>-52256.13196407917</v>
      </c>
      <c r="S21" s="82"/>
      <c r="T21" s="83">
        <f t="shared" si="4"/>
        <v>-95</v>
      </c>
      <c r="U21" s="83"/>
    </row>
    <row r="22" spans="2:21" ht="13.5">
      <c r="B22" s="46">
        <v>14</v>
      </c>
      <c r="C22" s="80">
        <f t="shared" si="1"/>
        <v>1689614.9335052473</v>
      </c>
      <c r="D22" s="80"/>
      <c r="E22" s="46">
        <v>2002</v>
      </c>
      <c r="F22" s="8">
        <v>42629</v>
      </c>
      <c r="G22" s="46" t="s">
        <v>4</v>
      </c>
      <c r="H22" s="81">
        <v>122.3</v>
      </c>
      <c r="I22" s="81"/>
      <c r="J22" s="46">
        <v>290</v>
      </c>
      <c r="K22" s="80">
        <f t="shared" si="0"/>
        <v>50688.44800515742</v>
      </c>
      <c r="L22" s="80"/>
      <c r="M22" s="6">
        <f t="shared" si="2"/>
        <v>0.17478775174192213</v>
      </c>
      <c r="N22" s="46">
        <v>2002</v>
      </c>
      <c r="O22" s="8">
        <v>42638</v>
      </c>
      <c r="P22" s="81">
        <v>122.3</v>
      </c>
      <c r="Q22" s="81"/>
      <c r="R22" s="82">
        <f t="shared" si="3"/>
        <v>0</v>
      </c>
      <c r="S22" s="82"/>
      <c r="T22" s="83">
        <f t="shared" si="4"/>
        <v>0</v>
      </c>
      <c r="U22" s="83"/>
    </row>
    <row r="23" spans="2:21" ht="13.5">
      <c r="B23" s="46">
        <v>15</v>
      </c>
      <c r="C23" s="80">
        <f t="shared" si="1"/>
        <v>1689614.9335052473</v>
      </c>
      <c r="D23" s="80"/>
      <c r="E23" s="46">
        <v>2002</v>
      </c>
      <c r="F23" s="8">
        <v>42645</v>
      </c>
      <c r="G23" s="46" t="s">
        <v>4</v>
      </c>
      <c r="H23" s="81">
        <v>122.82</v>
      </c>
      <c r="I23" s="81"/>
      <c r="J23" s="46">
        <v>119</v>
      </c>
      <c r="K23" s="80">
        <f t="shared" si="0"/>
        <v>50688.44800515742</v>
      </c>
      <c r="L23" s="80"/>
      <c r="M23" s="6">
        <f t="shared" si="2"/>
        <v>0.4259533445811548</v>
      </c>
      <c r="N23" s="46">
        <v>2002</v>
      </c>
      <c r="O23" s="8">
        <v>42668</v>
      </c>
      <c r="P23" s="81">
        <v>123.81</v>
      </c>
      <c r="Q23" s="81"/>
      <c r="R23" s="82">
        <f t="shared" si="3"/>
        <v>42169.38111353471</v>
      </c>
      <c r="S23" s="82"/>
      <c r="T23" s="83">
        <f t="shared" si="4"/>
        <v>99.00000000000091</v>
      </c>
      <c r="U23" s="83"/>
    </row>
    <row r="24" spans="2:21" ht="13.5">
      <c r="B24" s="46">
        <v>16</v>
      </c>
      <c r="C24" s="80">
        <f t="shared" si="1"/>
        <v>1731784.3146187821</v>
      </c>
      <c r="D24" s="80"/>
      <c r="E24" s="46">
        <v>2002</v>
      </c>
      <c r="F24" s="8">
        <v>42668</v>
      </c>
      <c r="G24" s="46" t="s">
        <v>3</v>
      </c>
      <c r="H24" s="81">
        <v>123.81</v>
      </c>
      <c r="I24" s="81"/>
      <c r="J24" s="46">
        <v>149</v>
      </c>
      <c r="K24" s="80">
        <f t="shared" si="0"/>
        <v>51953.52943856346</v>
      </c>
      <c r="L24" s="80"/>
      <c r="M24" s="6">
        <f t="shared" si="2"/>
        <v>0.3486814056279427</v>
      </c>
      <c r="N24" s="46">
        <v>2002</v>
      </c>
      <c r="O24" s="8">
        <v>42706</v>
      </c>
      <c r="P24" s="81">
        <v>123.22</v>
      </c>
      <c r="Q24" s="81"/>
      <c r="R24" s="82">
        <f t="shared" si="3"/>
        <v>20572.202932048738</v>
      </c>
      <c r="S24" s="82"/>
      <c r="T24" s="83">
        <f t="shared" si="4"/>
        <v>59.00000000000034</v>
      </c>
      <c r="U24" s="83"/>
    </row>
    <row r="25" spans="2:21" ht="13.5">
      <c r="B25" s="46">
        <v>17</v>
      </c>
      <c r="C25" s="80">
        <f t="shared" si="1"/>
        <v>1752356.517550831</v>
      </c>
      <c r="D25" s="80"/>
      <c r="E25" s="46">
        <v>2002</v>
      </c>
      <c r="F25" s="8">
        <v>42709</v>
      </c>
      <c r="G25" s="46" t="s">
        <v>4</v>
      </c>
      <c r="H25" s="81">
        <v>125.04</v>
      </c>
      <c r="I25" s="81"/>
      <c r="J25" s="46">
        <v>91</v>
      </c>
      <c r="K25" s="80">
        <f t="shared" si="0"/>
        <v>52570.69552652493</v>
      </c>
      <c r="L25" s="80"/>
      <c r="M25" s="6">
        <f t="shared" si="2"/>
        <v>0.5776999508409333</v>
      </c>
      <c r="N25" s="46">
        <v>2002</v>
      </c>
      <c r="O25" s="8">
        <v>42710</v>
      </c>
      <c r="P25" s="81">
        <v>124.13</v>
      </c>
      <c r="Q25" s="81"/>
      <c r="R25" s="82">
        <f t="shared" si="3"/>
        <v>-52570.69552652556</v>
      </c>
      <c r="S25" s="82"/>
      <c r="T25" s="83">
        <f t="shared" si="4"/>
        <v>-91</v>
      </c>
      <c r="U25" s="83"/>
    </row>
    <row r="26" spans="2:21" ht="13.5">
      <c r="B26" s="46">
        <v>18</v>
      </c>
      <c r="C26" s="80">
        <f t="shared" si="1"/>
        <v>1699785.8220243054</v>
      </c>
      <c r="D26" s="80"/>
      <c r="E26" s="46">
        <v>2002</v>
      </c>
      <c r="F26" s="8">
        <v>42717</v>
      </c>
      <c r="G26" s="46" t="s">
        <v>3</v>
      </c>
      <c r="H26" s="81">
        <v>122.09</v>
      </c>
      <c r="I26" s="81"/>
      <c r="J26" s="46">
        <v>348</v>
      </c>
      <c r="K26" s="80">
        <f t="shared" si="0"/>
        <v>50993.57466072916</v>
      </c>
      <c r="L26" s="80"/>
      <c r="M26" s="6">
        <f t="shared" si="2"/>
        <v>0.14653326051933666</v>
      </c>
      <c r="N26" s="46">
        <v>2003</v>
      </c>
      <c r="O26" s="8">
        <v>42376</v>
      </c>
      <c r="P26" s="81">
        <v>120.42</v>
      </c>
      <c r="Q26" s="81"/>
      <c r="R26" s="82">
        <f t="shared" si="3"/>
        <v>24471.054506729244</v>
      </c>
      <c r="S26" s="82"/>
      <c r="T26" s="83">
        <f t="shared" si="4"/>
        <v>167.00000000000017</v>
      </c>
      <c r="U26" s="83"/>
    </row>
    <row r="27" spans="2:21" ht="13.5">
      <c r="B27" s="46">
        <v>19</v>
      </c>
      <c r="C27" s="80">
        <f t="shared" si="1"/>
        <v>1724256.8765310347</v>
      </c>
      <c r="D27" s="80"/>
      <c r="E27" s="46">
        <v>2003</v>
      </c>
      <c r="F27" s="8">
        <v>42383</v>
      </c>
      <c r="G27" s="46" t="s">
        <v>3</v>
      </c>
      <c r="H27" s="81">
        <v>118.63</v>
      </c>
      <c r="I27" s="81"/>
      <c r="J27" s="46">
        <v>187</v>
      </c>
      <c r="K27" s="80">
        <f t="shared" si="0"/>
        <v>51727.70629593104</v>
      </c>
      <c r="L27" s="80"/>
      <c r="M27" s="6">
        <f t="shared" si="2"/>
        <v>0.27661875024562055</v>
      </c>
      <c r="N27" s="46">
        <v>2003</v>
      </c>
      <c r="O27" s="8">
        <v>42390</v>
      </c>
      <c r="P27" s="81">
        <v>118.38</v>
      </c>
      <c r="Q27" s="81"/>
      <c r="R27" s="82">
        <f t="shared" si="3"/>
        <v>6915.4687561405135</v>
      </c>
      <c r="S27" s="82"/>
      <c r="T27" s="83">
        <f t="shared" si="4"/>
        <v>25</v>
      </c>
      <c r="U27" s="83"/>
    </row>
    <row r="28" spans="2:21" ht="13.5">
      <c r="B28" s="46">
        <v>20</v>
      </c>
      <c r="C28" s="80">
        <f t="shared" si="1"/>
        <v>1731172.3452871752</v>
      </c>
      <c r="D28" s="80"/>
      <c r="E28" s="46">
        <v>2003</v>
      </c>
      <c r="F28" s="8">
        <v>42425</v>
      </c>
      <c r="G28" s="46" t="s">
        <v>3</v>
      </c>
      <c r="H28" s="81">
        <v>117.55</v>
      </c>
      <c r="I28" s="81"/>
      <c r="J28" s="46">
        <v>134</v>
      </c>
      <c r="K28" s="80">
        <f t="shared" si="0"/>
        <v>51935.17035861525</v>
      </c>
      <c r="L28" s="80"/>
      <c r="M28" s="6">
        <f t="shared" si="2"/>
        <v>0.38757589819862126</v>
      </c>
      <c r="N28" s="46">
        <v>2003</v>
      </c>
      <c r="O28" s="8">
        <v>42428</v>
      </c>
      <c r="P28" s="81">
        <v>117.82</v>
      </c>
      <c r="Q28" s="81"/>
      <c r="R28" s="82">
        <f t="shared" si="3"/>
        <v>-10464.54925136262</v>
      </c>
      <c r="S28" s="82"/>
      <c r="T28" s="83">
        <f t="shared" si="4"/>
        <v>-134</v>
      </c>
      <c r="U28" s="83"/>
    </row>
    <row r="29" spans="2:21" ht="13.5">
      <c r="B29" s="46">
        <v>21</v>
      </c>
      <c r="C29" s="80">
        <f t="shared" si="1"/>
        <v>1720707.7960358125</v>
      </c>
      <c r="D29" s="80"/>
      <c r="E29" s="46">
        <v>2003</v>
      </c>
      <c r="F29" s="8">
        <v>42447</v>
      </c>
      <c r="G29" s="46" t="s">
        <v>4</v>
      </c>
      <c r="H29" s="81">
        <v>118.79</v>
      </c>
      <c r="I29" s="81"/>
      <c r="J29" s="46">
        <v>124</v>
      </c>
      <c r="K29" s="80">
        <f t="shared" si="0"/>
        <v>51621.233881074375</v>
      </c>
      <c r="L29" s="80"/>
      <c r="M29" s="6">
        <f t="shared" si="2"/>
        <v>0.4163002732344708</v>
      </c>
      <c r="N29" s="46">
        <v>2003</v>
      </c>
      <c r="O29" s="8">
        <v>42454</v>
      </c>
      <c r="P29" s="81">
        <v>120.14</v>
      </c>
      <c r="Q29" s="81"/>
      <c r="R29" s="82">
        <f t="shared" si="3"/>
        <v>56200.53688665332</v>
      </c>
      <c r="S29" s="82"/>
      <c r="T29" s="83">
        <f t="shared" si="4"/>
        <v>134.99999999999943</v>
      </c>
      <c r="U29" s="83"/>
    </row>
    <row r="30" spans="2:21" ht="13.5">
      <c r="B30" s="46">
        <v>22</v>
      </c>
      <c r="C30" s="80">
        <f t="shared" si="1"/>
        <v>1776908.3329224659</v>
      </c>
      <c r="D30" s="80"/>
      <c r="E30" s="46">
        <v>2003</v>
      </c>
      <c r="F30" s="8">
        <v>42490</v>
      </c>
      <c r="G30" s="46" t="s">
        <v>3</v>
      </c>
      <c r="H30" s="81">
        <v>119.59</v>
      </c>
      <c r="I30" s="81"/>
      <c r="J30" s="46">
        <v>118</v>
      </c>
      <c r="K30" s="80">
        <f t="shared" si="0"/>
        <v>53307.249987673975</v>
      </c>
      <c r="L30" s="80"/>
      <c r="M30" s="6">
        <f t="shared" si="2"/>
        <v>0.45175635582774554</v>
      </c>
      <c r="N30" s="46">
        <v>2003</v>
      </c>
      <c r="O30" s="8">
        <v>42511</v>
      </c>
      <c r="P30" s="81">
        <v>117.53</v>
      </c>
      <c r="Q30" s="81"/>
      <c r="R30" s="82">
        <f t="shared" si="3"/>
        <v>93061.80930051568</v>
      </c>
      <c r="S30" s="82"/>
      <c r="T30" s="83">
        <f t="shared" si="4"/>
        <v>206.00000000000023</v>
      </c>
      <c r="U30" s="83"/>
    </row>
    <row r="31" spans="2:21" ht="13.5">
      <c r="B31" s="46">
        <v>23</v>
      </c>
      <c r="C31" s="80">
        <f t="shared" si="1"/>
        <v>1869970.1422229814</v>
      </c>
      <c r="D31" s="80"/>
      <c r="E31" s="46">
        <v>2003</v>
      </c>
      <c r="F31" s="8">
        <v>42513</v>
      </c>
      <c r="G31" s="46" t="s">
        <v>4</v>
      </c>
      <c r="H31" s="81">
        <v>117.53</v>
      </c>
      <c r="I31" s="81"/>
      <c r="J31" s="46">
        <v>248</v>
      </c>
      <c r="K31" s="80">
        <f t="shared" si="0"/>
        <v>56099.10426668944</v>
      </c>
      <c r="L31" s="80"/>
      <c r="M31" s="6">
        <f t="shared" si="2"/>
        <v>0.22620606559148967</v>
      </c>
      <c r="N31" s="46">
        <v>2003</v>
      </c>
      <c r="O31" s="8">
        <v>42526</v>
      </c>
      <c r="P31" s="81">
        <v>117.53</v>
      </c>
      <c r="Q31" s="81"/>
      <c r="R31" s="82">
        <f t="shared" si="3"/>
        <v>0</v>
      </c>
      <c r="S31" s="82"/>
      <c r="T31" s="83">
        <f t="shared" si="4"/>
        <v>0</v>
      </c>
      <c r="U31" s="83"/>
    </row>
    <row r="32" spans="2:21" ht="13.5">
      <c r="B32" s="46">
        <v>24</v>
      </c>
      <c r="C32" s="80">
        <f t="shared" si="1"/>
        <v>1869970.1422229814</v>
      </c>
      <c r="D32" s="80"/>
      <c r="E32" s="46">
        <v>2003</v>
      </c>
      <c r="F32" s="8">
        <v>42561</v>
      </c>
      <c r="G32" s="46" t="s">
        <v>3</v>
      </c>
      <c r="H32" s="81">
        <v>117.64</v>
      </c>
      <c r="I32" s="81"/>
      <c r="J32" s="46">
        <v>83</v>
      </c>
      <c r="K32" s="80">
        <f t="shared" si="0"/>
        <v>56099.10426668944</v>
      </c>
      <c r="L32" s="80"/>
      <c r="M32" s="6">
        <f t="shared" si="2"/>
        <v>0.6758928224902343</v>
      </c>
      <c r="N32" s="46">
        <v>2003</v>
      </c>
      <c r="O32" s="8">
        <v>42567</v>
      </c>
      <c r="P32" s="81">
        <v>118.47</v>
      </c>
      <c r="Q32" s="81"/>
      <c r="R32" s="82">
        <f t="shared" si="3"/>
        <v>-56099.10426668933</v>
      </c>
      <c r="S32" s="82"/>
      <c r="T32" s="83">
        <f t="shared" si="4"/>
        <v>-83</v>
      </c>
      <c r="U32" s="83"/>
    </row>
    <row r="33" spans="2:21" ht="13.5">
      <c r="B33" s="46">
        <v>25</v>
      </c>
      <c r="C33" s="80">
        <f t="shared" si="1"/>
        <v>1813871.037956292</v>
      </c>
      <c r="D33" s="80"/>
      <c r="E33" s="46">
        <v>2003</v>
      </c>
      <c r="F33" s="8">
        <v>42579</v>
      </c>
      <c r="G33" s="46" t="s">
        <v>4</v>
      </c>
      <c r="H33" s="81">
        <v>119.45</v>
      </c>
      <c r="I33" s="81"/>
      <c r="J33" s="46">
        <v>102</v>
      </c>
      <c r="K33" s="80">
        <f t="shared" si="0"/>
        <v>54416.13113868876</v>
      </c>
      <c r="L33" s="80"/>
      <c r="M33" s="6">
        <f t="shared" si="2"/>
        <v>0.5334914817518507</v>
      </c>
      <c r="N33" s="46">
        <v>2003</v>
      </c>
      <c r="O33" s="8">
        <v>42586</v>
      </c>
      <c r="P33" s="81">
        <v>119.79</v>
      </c>
      <c r="Q33" s="81"/>
      <c r="R33" s="82">
        <f t="shared" si="3"/>
        <v>18138.710379563105</v>
      </c>
      <c r="S33" s="82"/>
      <c r="T33" s="83">
        <f t="shared" si="4"/>
        <v>34.00000000000034</v>
      </c>
      <c r="U33" s="83"/>
    </row>
    <row r="34" spans="2:21" ht="13.5">
      <c r="B34" s="46">
        <v>26</v>
      </c>
      <c r="C34" s="80">
        <f t="shared" si="1"/>
        <v>1832009.748335855</v>
      </c>
      <c r="D34" s="80"/>
      <c r="E34" s="46">
        <v>2003</v>
      </c>
      <c r="F34" s="8">
        <v>42593</v>
      </c>
      <c r="G34" s="46" t="s">
        <v>3</v>
      </c>
      <c r="H34" s="81">
        <v>118.81</v>
      </c>
      <c r="I34" s="81"/>
      <c r="J34" s="46">
        <v>149</v>
      </c>
      <c r="K34" s="80">
        <f t="shared" si="0"/>
        <v>54960.29245007565</v>
      </c>
      <c r="L34" s="80"/>
      <c r="M34" s="6">
        <f t="shared" si="2"/>
        <v>0.3688610231548701</v>
      </c>
      <c r="N34" s="46">
        <v>2003</v>
      </c>
      <c r="O34" s="8">
        <v>42618</v>
      </c>
      <c r="P34" s="81">
        <v>117.13</v>
      </c>
      <c r="Q34" s="81"/>
      <c r="R34" s="82">
        <f t="shared" si="3"/>
        <v>61968.65189001843</v>
      </c>
      <c r="S34" s="82"/>
      <c r="T34" s="83">
        <f t="shared" si="4"/>
        <v>168.00000000000068</v>
      </c>
      <c r="U34" s="83"/>
    </row>
    <row r="35" spans="2:21" ht="13.5">
      <c r="B35" s="46">
        <v>27</v>
      </c>
      <c r="C35" s="80">
        <f t="shared" si="1"/>
        <v>1893978.4002258736</v>
      </c>
      <c r="D35" s="80"/>
      <c r="E35" s="46">
        <v>2003</v>
      </c>
      <c r="F35" s="8">
        <v>42642</v>
      </c>
      <c r="G35" s="46" t="s">
        <v>3</v>
      </c>
      <c r="H35" s="81">
        <v>111.23</v>
      </c>
      <c r="I35" s="81"/>
      <c r="J35" s="46">
        <v>119</v>
      </c>
      <c r="K35" s="80">
        <f t="shared" si="0"/>
        <v>56819.35200677621</v>
      </c>
      <c r="L35" s="80"/>
      <c r="M35" s="6">
        <f t="shared" si="2"/>
        <v>0.4774735462754303</v>
      </c>
      <c r="N35" s="46">
        <v>2003</v>
      </c>
      <c r="O35" s="8">
        <v>42663</v>
      </c>
      <c r="P35" s="81">
        <v>110.07</v>
      </c>
      <c r="Q35" s="81"/>
      <c r="R35" s="82">
        <f t="shared" si="3"/>
        <v>55386.931367950434</v>
      </c>
      <c r="S35" s="82"/>
      <c r="T35" s="83">
        <f t="shared" si="4"/>
        <v>116.00000000000108</v>
      </c>
      <c r="U35" s="83"/>
    </row>
    <row r="36" spans="2:21" ht="13.5">
      <c r="B36" s="46">
        <v>28</v>
      </c>
      <c r="C36" s="80">
        <f t="shared" si="1"/>
        <v>1949365.331593824</v>
      </c>
      <c r="D36" s="80"/>
      <c r="E36" s="46">
        <v>2003</v>
      </c>
      <c r="F36" s="8">
        <v>42683</v>
      </c>
      <c r="G36" s="46" t="s">
        <v>3</v>
      </c>
      <c r="H36" s="81">
        <v>109.39</v>
      </c>
      <c r="I36" s="81"/>
      <c r="J36" s="46">
        <v>167</v>
      </c>
      <c r="K36" s="80">
        <f t="shared" si="0"/>
        <v>58480.95994781472</v>
      </c>
      <c r="L36" s="80"/>
      <c r="M36" s="6">
        <f t="shared" si="2"/>
        <v>0.3501853889090702</v>
      </c>
      <c r="N36" s="46">
        <v>2003</v>
      </c>
      <c r="O36" s="8">
        <v>42691</v>
      </c>
      <c r="P36" s="81">
        <v>108.92</v>
      </c>
      <c r="Q36" s="81"/>
      <c r="R36" s="82">
        <f t="shared" si="3"/>
        <v>16458.71327872626</v>
      </c>
      <c r="S36" s="82"/>
      <c r="T36" s="83">
        <f t="shared" si="4"/>
        <v>46.999999999999886</v>
      </c>
      <c r="U36" s="83"/>
    </row>
    <row r="37" spans="2:21" ht="13.5">
      <c r="B37" s="46">
        <v>29</v>
      </c>
      <c r="C37" s="80">
        <f t="shared" si="1"/>
        <v>1965824.0448725503</v>
      </c>
      <c r="D37" s="80"/>
      <c r="E37" s="46">
        <v>2003</v>
      </c>
      <c r="F37" s="8">
        <v>42693</v>
      </c>
      <c r="G37" s="46" t="s">
        <v>3</v>
      </c>
      <c r="H37" s="81">
        <v>107.91</v>
      </c>
      <c r="I37" s="81"/>
      <c r="J37" s="46">
        <v>123</v>
      </c>
      <c r="K37" s="80">
        <f t="shared" si="0"/>
        <v>58974.721346176506</v>
      </c>
      <c r="L37" s="80"/>
      <c r="M37" s="6">
        <f t="shared" si="2"/>
        <v>0.4794692792372074</v>
      </c>
      <c r="N37" s="47">
        <v>2003</v>
      </c>
      <c r="O37" s="8">
        <v>42693</v>
      </c>
      <c r="P37" s="81">
        <v>109.14</v>
      </c>
      <c r="Q37" s="81"/>
      <c r="R37" s="82">
        <f t="shared" si="3"/>
        <v>-58974.721346176695</v>
      </c>
      <c r="S37" s="82"/>
      <c r="T37" s="83">
        <f t="shared" si="4"/>
        <v>-123</v>
      </c>
      <c r="U37" s="83"/>
    </row>
    <row r="38" spans="2:21" ht="13.5">
      <c r="B38" s="46">
        <v>30</v>
      </c>
      <c r="C38" s="80">
        <f t="shared" si="1"/>
        <v>1906849.3235263736</v>
      </c>
      <c r="D38" s="80"/>
      <c r="E38" s="46">
        <v>2004</v>
      </c>
      <c r="F38" s="8">
        <v>42383</v>
      </c>
      <c r="G38" s="46" t="s">
        <v>3</v>
      </c>
      <c r="H38" s="81">
        <v>106.09</v>
      </c>
      <c r="I38" s="81"/>
      <c r="J38" s="46">
        <v>66</v>
      </c>
      <c r="K38" s="80">
        <f t="shared" si="0"/>
        <v>57205.47970579121</v>
      </c>
      <c r="L38" s="80"/>
      <c r="M38" s="6">
        <f t="shared" si="2"/>
        <v>0.866749692511988</v>
      </c>
      <c r="N38" s="46">
        <v>2004</v>
      </c>
      <c r="O38" s="8">
        <v>42385</v>
      </c>
      <c r="P38" s="81">
        <v>106.52</v>
      </c>
      <c r="Q38" s="81"/>
      <c r="R38" s="82">
        <f t="shared" si="3"/>
        <v>-37270.23677801484</v>
      </c>
      <c r="S38" s="82"/>
      <c r="T38" s="83">
        <f t="shared" si="4"/>
        <v>-66</v>
      </c>
      <c r="U38" s="83"/>
    </row>
    <row r="39" spans="2:21" ht="13.5">
      <c r="B39" s="46">
        <v>31</v>
      </c>
      <c r="C39" s="80">
        <f t="shared" si="1"/>
        <v>1869579.0867483588</v>
      </c>
      <c r="D39" s="80"/>
      <c r="E39" s="46">
        <v>2004</v>
      </c>
      <c r="F39" s="8">
        <v>42417</v>
      </c>
      <c r="G39" s="46" t="s">
        <v>4</v>
      </c>
      <c r="H39" s="81">
        <v>105.62</v>
      </c>
      <c r="I39" s="81"/>
      <c r="J39" s="46">
        <v>33</v>
      </c>
      <c r="K39" s="80">
        <f t="shared" si="0"/>
        <v>56087.37260245076</v>
      </c>
      <c r="L39" s="80"/>
      <c r="M39" s="6">
        <f t="shared" si="2"/>
        <v>1.699617351589417</v>
      </c>
      <c r="N39" s="46">
        <v>2004</v>
      </c>
      <c r="O39" s="8">
        <v>42440</v>
      </c>
      <c r="P39" s="81">
        <v>110.69</v>
      </c>
      <c r="Q39" s="81"/>
      <c r="R39" s="82">
        <f t="shared" si="3"/>
        <v>861705.9972558334</v>
      </c>
      <c r="S39" s="82"/>
      <c r="T39" s="83">
        <f t="shared" si="4"/>
        <v>506.9999999999993</v>
      </c>
      <c r="U39" s="83"/>
    </row>
    <row r="40" spans="2:21" ht="13.5">
      <c r="B40" s="46">
        <v>32</v>
      </c>
      <c r="C40" s="80">
        <f t="shared" si="1"/>
        <v>2731285.084004192</v>
      </c>
      <c r="D40" s="80"/>
      <c r="E40" s="46">
        <v>2004</v>
      </c>
      <c r="F40" s="8">
        <v>42440</v>
      </c>
      <c r="G40" s="46" t="s">
        <v>3</v>
      </c>
      <c r="H40" s="81">
        <v>110.69</v>
      </c>
      <c r="I40" s="81"/>
      <c r="J40" s="46">
        <v>90</v>
      </c>
      <c r="K40" s="80">
        <f t="shared" si="0"/>
        <v>81938.55252012576</v>
      </c>
      <c r="L40" s="80"/>
      <c r="M40" s="6">
        <f t="shared" si="2"/>
        <v>0.9104283613347307</v>
      </c>
      <c r="N40" s="46">
        <v>2004</v>
      </c>
      <c r="O40" s="8">
        <v>42465</v>
      </c>
      <c r="P40" s="81">
        <v>104.81</v>
      </c>
      <c r="Q40" s="81"/>
      <c r="R40" s="82">
        <f t="shared" si="3"/>
        <v>535331.8764648212</v>
      </c>
      <c r="S40" s="82"/>
      <c r="T40" s="83">
        <f t="shared" si="4"/>
        <v>587.9999999999995</v>
      </c>
      <c r="U40" s="83"/>
    </row>
    <row r="41" spans="2:21" ht="13.5">
      <c r="B41" s="46">
        <v>33</v>
      </c>
      <c r="C41" s="80">
        <f t="shared" si="1"/>
        <v>3266616.960469013</v>
      </c>
      <c r="D41" s="80"/>
      <c r="E41" s="46">
        <v>2004</v>
      </c>
      <c r="F41" s="8">
        <v>42469</v>
      </c>
      <c r="G41" s="46" t="s">
        <v>4</v>
      </c>
      <c r="H41" s="81">
        <v>106.45</v>
      </c>
      <c r="I41" s="81"/>
      <c r="J41" s="46">
        <v>127</v>
      </c>
      <c r="K41" s="80">
        <f t="shared" si="0"/>
        <v>97998.50881407039</v>
      </c>
      <c r="L41" s="80"/>
      <c r="M41" s="6">
        <f t="shared" si="2"/>
        <v>0.7716418016855936</v>
      </c>
      <c r="N41" s="46">
        <v>2004</v>
      </c>
      <c r="O41" s="8">
        <v>42494</v>
      </c>
      <c r="P41" s="81">
        <v>109.76</v>
      </c>
      <c r="Q41" s="81"/>
      <c r="R41" s="82">
        <f t="shared" si="3"/>
        <v>255413.43635793167</v>
      </c>
      <c r="S41" s="82"/>
      <c r="T41" s="83">
        <f t="shared" si="4"/>
        <v>331.0000000000002</v>
      </c>
      <c r="U41" s="83"/>
    </row>
    <row r="42" spans="2:21" ht="13.5">
      <c r="B42" s="46">
        <v>34</v>
      </c>
      <c r="C42" s="80">
        <f t="shared" si="1"/>
        <v>3522030.396826945</v>
      </c>
      <c r="D42" s="80"/>
      <c r="E42" s="46">
        <v>2004</v>
      </c>
      <c r="F42" s="8">
        <v>42504</v>
      </c>
      <c r="G42" s="46" t="s">
        <v>4</v>
      </c>
      <c r="H42" s="81">
        <v>114.66</v>
      </c>
      <c r="I42" s="81"/>
      <c r="J42" s="46">
        <v>187</v>
      </c>
      <c r="K42" s="80">
        <f t="shared" si="0"/>
        <v>105660.91190480834</v>
      </c>
      <c r="L42" s="80"/>
      <c r="M42" s="6">
        <f t="shared" si="2"/>
        <v>0.5650316144642158</v>
      </c>
      <c r="N42" s="46">
        <v>2004</v>
      </c>
      <c r="O42" s="8">
        <v>42509</v>
      </c>
      <c r="P42" s="81">
        <v>112.79</v>
      </c>
      <c r="Q42" s="81"/>
      <c r="R42" s="82">
        <f t="shared" si="3"/>
        <v>-105660.9119048078</v>
      </c>
      <c r="S42" s="82"/>
      <c r="T42" s="83">
        <f t="shared" si="4"/>
        <v>-187</v>
      </c>
      <c r="U42" s="83"/>
    </row>
    <row r="43" spans="2:21" ht="13.5">
      <c r="B43" s="46">
        <v>35</v>
      </c>
      <c r="C43" s="80">
        <f t="shared" si="1"/>
        <v>3416369.484922137</v>
      </c>
      <c r="D43" s="80"/>
      <c r="E43" s="46">
        <v>2004</v>
      </c>
      <c r="F43" s="8">
        <v>42516</v>
      </c>
      <c r="G43" s="46" t="s">
        <v>3</v>
      </c>
      <c r="H43" s="81">
        <v>111.62</v>
      </c>
      <c r="I43" s="81"/>
      <c r="J43" s="46">
        <v>174</v>
      </c>
      <c r="K43" s="80">
        <f t="shared" si="0"/>
        <v>102491.08454766411</v>
      </c>
      <c r="L43" s="80"/>
      <c r="M43" s="6">
        <f t="shared" si="2"/>
        <v>0.5890292215382995</v>
      </c>
      <c r="N43" s="46">
        <v>2004</v>
      </c>
      <c r="O43" s="8">
        <v>42523</v>
      </c>
      <c r="P43" s="81">
        <v>110.76</v>
      </c>
      <c r="Q43" s="81"/>
      <c r="R43" s="82">
        <f t="shared" si="3"/>
        <v>50656.513052293725</v>
      </c>
      <c r="S43" s="82"/>
      <c r="T43" s="83">
        <f t="shared" si="4"/>
        <v>85.99999999999994</v>
      </c>
      <c r="U43" s="83"/>
    </row>
    <row r="44" spans="2:21" ht="13.5">
      <c r="B44" s="46">
        <v>36</v>
      </c>
      <c r="C44" s="80">
        <f t="shared" si="1"/>
        <v>3467025.9979744307</v>
      </c>
      <c r="D44" s="80"/>
      <c r="E44" s="46">
        <v>2004</v>
      </c>
      <c r="F44" s="8">
        <v>42537</v>
      </c>
      <c r="G44" s="46" t="s">
        <v>3</v>
      </c>
      <c r="H44" s="81">
        <v>109.28</v>
      </c>
      <c r="I44" s="81"/>
      <c r="J44" s="46">
        <v>215</v>
      </c>
      <c r="K44" s="80">
        <f t="shared" si="0"/>
        <v>104010.77993923292</v>
      </c>
      <c r="L44" s="80"/>
      <c r="M44" s="6">
        <f t="shared" si="2"/>
        <v>0.4837710694848043</v>
      </c>
      <c r="N44" s="46">
        <v>2004</v>
      </c>
      <c r="O44" s="8">
        <v>42543</v>
      </c>
      <c r="P44" s="81">
        <v>109.28</v>
      </c>
      <c r="Q44" s="81"/>
      <c r="R44" s="82">
        <f t="shared" si="3"/>
        <v>0</v>
      </c>
      <c r="S44" s="82"/>
      <c r="T44" s="83">
        <f t="shared" si="4"/>
        <v>0</v>
      </c>
      <c r="U44" s="83"/>
    </row>
    <row r="45" spans="2:21" ht="13.5">
      <c r="B45" s="46">
        <v>37</v>
      </c>
      <c r="C45" s="80">
        <f t="shared" si="1"/>
        <v>3467025.9979744307</v>
      </c>
      <c r="D45" s="80"/>
      <c r="E45" s="46">
        <v>2004</v>
      </c>
      <c r="F45" s="8">
        <v>42635</v>
      </c>
      <c r="G45" s="46" t="s">
        <v>4</v>
      </c>
      <c r="H45" s="81">
        <v>110.44</v>
      </c>
      <c r="I45" s="81"/>
      <c r="J45" s="46">
        <v>112</v>
      </c>
      <c r="K45" s="80">
        <f t="shared" si="0"/>
        <v>104010.77993923292</v>
      </c>
      <c r="L45" s="80"/>
      <c r="M45" s="6">
        <f t="shared" si="2"/>
        <v>0.9286676780288653</v>
      </c>
      <c r="N45" s="46">
        <v>2004</v>
      </c>
      <c r="O45" s="8">
        <v>42643</v>
      </c>
      <c r="P45" s="81">
        <v>110.64</v>
      </c>
      <c r="Q45" s="81"/>
      <c r="R45" s="82">
        <f t="shared" si="3"/>
        <v>18573.35356057757</v>
      </c>
      <c r="S45" s="82"/>
      <c r="T45" s="83">
        <f t="shared" si="4"/>
        <v>20.000000000000284</v>
      </c>
      <c r="U45" s="83"/>
    </row>
    <row r="46" spans="2:21" ht="13.5">
      <c r="B46" s="46">
        <v>38</v>
      </c>
      <c r="C46" s="80">
        <f t="shared" si="1"/>
        <v>3485599.3515350083</v>
      </c>
      <c r="D46" s="80"/>
      <c r="E46" s="46">
        <v>2004</v>
      </c>
      <c r="F46" s="8" t="s">
        <v>55</v>
      </c>
      <c r="G46" s="46" t="s">
        <v>3</v>
      </c>
      <c r="H46" s="81">
        <v>108.24</v>
      </c>
      <c r="I46" s="81"/>
      <c r="J46" s="46">
        <v>123</v>
      </c>
      <c r="K46" s="80">
        <f t="shared" si="0"/>
        <v>104567.98054605024</v>
      </c>
      <c r="L46" s="80"/>
      <c r="M46" s="6">
        <f t="shared" si="2"/>
        <v>0.8501461833012214</v>
      </c>
      <c r="N46" s="46">
        <v>2004</v>
      </c>
      <c r="O46" s="8">
        <v>42679</v>
      </c>
      <c r="P46" s="81">
        <v>106.53</v>
      </c>
      <c r="Q46" s="81"/>
      <c r="R46" s="82">
        <f t="shared" si="3"/>
        <v>145374.99734450833</v>
      </c>
      <c r="S46" s="82"/>
      <c r="T46" s="83">
        <f t="shared" si="4"/>
        <v>170.99999999999937</v>
      </c>
      <c r="U46" s="83"/>
    </row>
    <row r="47" spans="2:21" ht="13.5">
      <c r="B47" s="46">
        <v>39</v>
      </c>
      <c r="C47" s="80">
        <f t="shared" si="1"/>
        <v>3630974.3488795166</v>
      </c>
      <c r="D47" s="80"/>
      <c r="E47" s="46">
        <v>2004</v>
      </c>
      <c r="F47" s="8">
        <v>42698</v>
      </c>
      <c r="G47" s="46" t="s">
        <v>3</v>
      </c>
      <c r="H47" s="81">
        <v>102.68</v>
      </c>
      <c r="I47" s="81"/>
      <c r="J47" s="46">
        <v>173</v>
      </c>
      <c r="K47" s="80">
        <f t="shared" si="0"/>
        <v>108929.23046638549</v>
      </c>
      <c r="L47" s="80"/>
      <c r="M47" s="6">
        <f t="shared" si="2"/>
        <v>0.6296487310195693</v>
      </c>
      <c r="N47" s="46">
        <v>2004</v>
      </c>
      <c r="O47" s="8">
        <v>42712</v>
      </c>
      <c r="P47" s="81">
        <v>104.41</v>
      </c>
      <c r="Q47" s="81"/>
      <c r="R47" s="82">
        <f t="shared" si="3"/>
        <v>-108929.23046638485</v>
      </c>
      <c r="S47" s="82"/>
      <c r="T47" s="83">
        <f t="shared" si="4"/>
        <v>-173</v>
      </c>
      <c r="U47" s="83"/>
    </row>
    <row r="48" spans="2:21" ht="13.5">
      <c r="B48" s="46">
        <v>40</v>
      </c>
      <c r="C48" s="80">
        <f t="shared" si="1"/>
        <v>3522045.1184131317</v>
      </c>
      <c r="D48" s="80"/>
      <c r="E48" s="46">
        <v>2005</v>
      </c>
      <c r="F48" s="8">
        <v>42417</v>
      </c>
      <c r="G48" s="46" t="s">
        <v>4</v>
      </c>
      <c r="H48" s="81">
        <v>105.75</v>
      </c>
      <c r="I48" s="81"/>
      <c r="J48" s="46">
        <v>136</v>
      </c>
      <c r="K48" s="80">
        <f t="shared" si="0"/>
        <v>105661.35355239395</v>
      </c>
      <c r="L48" s="80"/>
      <c r="M48" s="6">
        <f t="shared" si="2"/>
        <v>0.7769217172970143</v>
      </c>
      <c r="N48" s="48">
        <v>2005</v>
      </c>
      <c r="O48" s="8">
        <v>42422</v>
      </c>
      <c r="P48" s="81">
        <v>104.39</v>
      </c>
      <c r="Q48" s="81"/>
      <c r="R48" s="82">
        <f t="shared" si="3"/>
        <v>-105661.3535523939</v>
      </c>
      <c r="S48" s="82"/>
      <c r="T48" s="83">
        <f t="shared" si="4"/>
        <v>-136</v>
      </c>
      <c r="U48" s="83"/>
    </row>
    <row r="49" spans="2:21" ht="13.5">
      <c r="B49" s="46">
        <v>41</v>
      </c>
      <c r="C49" s="80">
        <f t="shared" si="1"/>
        <v>3416383.7648607376</v>
      </c>
      <c r="D49" s="80"/>
      <c r="E49" s="46">
        <v>2005</v>
      </c>
      <c r="F49" s="8">
        <v>42462</v>
      </c>
      <c r="G49" s="46" t="s">
        <v>4</v>
      </c>
      <c r="H49" s="81">
        <v>107.82</v>
      </c>
      <c r="I49" s="81"/>
      <c r="J49" s="46">
        <v>110</v>
      </c>
      <c r="K49" s="80">
        <f t="shared" si="0"/>
        <v>102491.51294582212</v>
      </c>
      <c r="L49" s="80"/>
      <c r="M49" s="6">
        <f t="shared" si="2"/>
        <v>0.9317410267802011</v>
      </c>
      <c r="N49" s="46">
        <v>2005</v>
      </c>
      <c r="O49" s="8">
        <v>42479</v>
      </c>
      <c r="P49" s="81">
        <v>107.23</v>
      </c>
      <c r="Q49" s="81"/>
      <c r="R49" s="82">
        <f t="shared" si="3"/>
        <v>-54972.72058003085</v>
      </c>
      <c r="S49" s="82"/>
      <c r="T49" s="83">
        <f t="shared" si="4"/>
        <v>-110</v>
      </c>
      <c r="U49" s="83"/>
    </row>
    <row r="50" spans="2:21" ht="13.5">
      <c r="B50" s="46">
        <v>42</v>
      </c>
      <c r="C50" s="80">
        <f t="shared" si="1"/>
        <v>3361411.044280707</v>
      </c>
      <c r="D50" s="80"/>
      <c r="E50" s="46">
        <v>2005</v>
      </c>
      <c r="F50" s="8">
        <v>42485</v>
      </c>
      <c r="G50" s="46" t="s">
        <v>3</v>
      </c>
      <c r="H50" s="81">
        <v>105.73</v>
      </c>
      <c r="I50" s="81"/>
      <c r="J50" s="46">
        <v>128</v>
      </c>
      <c r="K50" s="80">
        <f t="shared" si="0"/>
        <v>100842.3313284212</v>
      </c>
      <c r="L50" s="80"/>
      <c r="M50" s="6">
        <f t="shared" si="2"/>
        <v>0.7878307135032907</v>
      </c>
      <c r="N50" s="46">
        <v>2005</v>
      </c>
      <c r="O50" s="8">
        <v>42499</v>
      </c>
      <c r="P50" s="81">
        <v>105.15</v>
      </c>
      <c r="Q50" s="81"/>
      <c r="R50" s="82">
        <f t="shared" si="3"/>
        <v>45694.18138319073</v>
      </c>
      <c r="S50" s="82"/>
      <c r="T50" s="83">
        <f t="shared" si="4"/>
        <v>57.99999999999983</v>
      </c>
      <c r="U50" s="83"/>
    </row>
    <row r="51" spans="2:21" ht="13.5">
      <c r="B51" s="46">
        <v>43</v>
      </c>
      <c r="C51" s="80">
        <f t="shared" si="1"/>
        <v>3407105.2256638976</v>
      </c>
      <c r="D51" s="80"/>
      <c r="E51" s="46">
        <v>2005</v>
      </c>
      <c r="F51" s="8">
        <v>42502</v>
      </c>
      <c r="G51" s="46" t="s">
        <v>4</v>
      </c>
      <c r="H51" s="81">
        <v>105.97</v>
      </c>
      <c r="I51" s="81"/>
      <c r="J51" s="46">
        <v>123</v>
      </c>
      <c r="K51" s="80">
        <f t="shared" si="0"/>
        <v>102213.15676991692</v>
      </c>
      <c r="L51" s="80"/>
      <c r="M51" s="6">
        <f t="shared" si="2"/>
        <v>0.8310012745521701</v>
      </c>
      <c r="N51" s="46">
        <v>2005</v>
      </c>
      <c r="O51" s="8">
        <v>42524</v>
      </c>
      <c r="P51" s="81">
        <v>107.67</v>
      </c>
      <c r="Q51" s="81"/>
      <c r="R51" s="82">
        <f t="shared" si="3"/>
        <v>141270.21667386914</v>
      </c>
      <c r="S51" s="82"/>
      <c r="T51" s="83">
        <f t="shared" si="4"/>
        <v>170.00000000000028</v>
      </c>
      <c r="U51" s="83"/>
    </row>
    <row r="52" spans="2:21" ht="13.5">
      <c r="B52" s="46">
        <v>44</v>
      </c>
      <c r="C52" s="80">
        <f t="shared" si="1"/>
        <v>3548375.4423377668</v>
      </c>
      <c r="D52" s="80"/>
      <c r="E52" s="46">
        <v>2005</v>
      </c>
      <c r="F52" s="8">
        <v>42593</v>
      </c>
      <c r="G52" s="46" t="s">
        <v>3</v>
      </c>
      <c r="H52" s="81">
        <v>109.85</v>
      </c>
      <c r="I52" s="81"/>
      <c r="J52" s="46">
        <v>309</v>
      </c>
      <c r="K52" s="80">
        <f t="shared" si="0"/>
        <v>106451.263270133</v>
      </c>
      <c r="L52" s="80"/>
      <c r="M52" s="6">
        <f t="shared" si="2"/>
        <v>0.3445024701298802</v>
      </c>
      <c r="N52" s="46">
        <v>2005</v>
      </c>
      <c r="O52" s="8">
        <v>42599</v>
      </c>
      <c r="P52" s="81">
        <v>109.85</v>
      </c>
      <c r="Q52" s="81"/>
      <c r="R52" s="82">
        <f t="shared" si="3"/>
        <v>0</v>
      </c>
      <c r="S52" s="82"/>
      <c r="T52" s="83">
        <f t="shared" si="4"/>
        <v>0</v>
      </c>
      <c r="U52" s="83"/>
    </row>
    <row r="53" spans="2:21" ht="13.5">
      <c r="B53" s="46">
        <v>45</v>
      </c>
      <c r="C53" s="80">
        <f t="shared" si="1"/>
        <v>3548375.4423377668</v>
      </c>
      <c r="D53" s="80"/>
      <c r="E53" s="46">
        <v>2005</v>
      </c>
      <c r="F53" s="8">
        <v>42643</v>
      </c>
      <c r="G53" s="46" t="s">
        <v>4</v>
      </c>
      <c r="H53" s="81">
        <v>113.51</v>
      </c>
      <c r="I53" s="81"/>
      <c r="J53" s="46">
        <v>140</v>
      </c>
      <c r="K53" s="80">
        <f t="shared" si="0"/>
        <v>106451.263270133</v>
      </c>
      <c r="L53" s="80"/>
      <c r="M53" s="6">
        <f t="shared" si="2"/>
        <v>0.7603661662152357</v>
      </c>
      <c r="N53" s="46">
        <v>2005</v>
      </c>
      <c r="O53" s="8">
        <v>42649</v>
      </c>
      <c r="P53" s="81">
        <v>113.55</v>
      </c>
      <c r="Q53" s="81"/>
      <c r="R53" s="82">
        <f t="shared" si="3"/>
        <v>3041.4646648603375</v>
      </c>
      <c r="S53" s="82"/>
      <c r="T53" s="83">
        <f t="shared" si="4"/>
        <v>3.999999999999204</v>
      </c>
      <c r="U53" s="83"/>
    </row>
    <row r="54" spans="2:21" ht="13.5">
      <c r="B54" s="46">
        <v>46</v>
      </c>
      <c r="C54" s="80">
        <f t="shared" si="1"/>
        <v>3551416.907002627</v>
      </c>
      <c r="D54" s="80"/>
      <c r="E54" s="46">
        <v>2005</v>
      </c>
      <c r="F54" s="8">
        <v>42718</v>
      </c>
      <c r="G54" s="46" t="s">
        <v>3</v>
      </c>
      <c r="H54" s="81">
        <v>119.5</v>
      </c>
      <c r="I54" s="81"/>
      <c r="J54" s="46">
        <v>155</v>
      </c>
      <c r="K54" s="80">
        <f t="shared" si="0"/>
        <v>106542.50721007881</v>
      </c>
      <c r="L54" s="80"/>
      <c r="M54" s="6">
        <f t="shared" si="2"/>
        <v>0.6873710142585729</v>
      </c>
      <c r="N54" s="46">
        <v>2005</v>
      </c>
      <c r="O54" s="8">
        <v>42732</v>
      </c>
      <c r="P54" s="81">
        <v>117.45</v>
      </c>
      <c r="Q54" s="81"/>
      <c r="R54" s="82">
        <f t="shared" si="3"/>
        <v>140911.05792300726</v>
      </c>
      <c r="S54" s="82"/>
      <c r="T54" s="83">
        <f t="shared" si="4"/>
        <v>204.99999999999972</v>
      </c>
      <c r="U54" s="83"/>
    </row>
    <row r="55" spans="2:21" ht="13.5">
      <c r="B55" s="46">
        <v>47</v>
      </c>
      <c r="C55" s="80">
        <f t="shared" si="1"/>
        <v>3692327.964925634</v>
      </c>
      <c r="D55" s="80"/>
      <c r="E55" s="46">
        <v>2005</v>
      </c>
      <c r="F55" s="8">
        <v>42732</v>
      </c>
      <c r="G55" s="46" t="s">
        <v>4</v>
      </c>
      <c r="H55" s="81">
        <v>117.45</v>
      </c>
      <c r="I55" s="81"/>
      <c r="J55" s="46">
        <v>119</v>
      </c>
      <c r="K55" s="80">
        <f t="shared" si="0"/>
        <v>110769.83894776902</v>
      </c>
      <c r="L55" s="80"/>
      <c r="M55" s="6">
        <f t="shared" si="2"/>
        <v>0.9308389827543615</v>
      </c>
      <c r="N55" s="46">
        <v>2006</v>
      </c>
      <c r="O55" s="8">
        <v>42372</v>
      </c>
      <c r="P55" s="81">
        <v>116.26</v>
      </c>
      <c r="Q55" s="81"/>
      <c r="R55" s="82">
        <f t="shared" si="3"/>
        <v>-110769.83894776882</v>
      </c>
      <c r="S55" s="82"/>
      <c r="T55" s="83">
        <f t="shared" si="4"/>
        <v>-119</v>
      </c>
      <c r="U55" s="83"/>
    </row>
    <row r="56" spans="2:21" ht="13.5">
      <c r="B56" s="46">
        <v>48</v>
      </c>
      <c r="C56" s="80">
        <f t="shared" si="1"/>
        <v>3581558.1259778654</v>
      </c>
      <c r="D56" s="80"/>
      <c r="E56" s="46">
        <v>2006</v>
      </c>
      <c r="F56" s="8">
        <v>42498</v>
      </c>
      <c r="G56" s="46" t="s">
        <v>3</v>
      </c>
      <c r="H56" s="81">
        <v>112.22</v>
      </c>
      <c r="I56" s="81"/>
      <c r="J56" s="46">
        <v>178</v>
      </c>
      <c r="K56" s="80">
        <f t="shared" si="0"/>
        <v>107446.74377933596</v>
      </c>
      <c r="L56" s="80"/>
      <c r="M56" s="6">
        <f t="shared" si="2"/>
        <v>0.6036333920187413</v>
      </c>
      <c r="N56" s="46">
        <v>2006</v>
      </c>
      <c r="O56" s="8">
        <v>42506</v>
      </c>
      <c r="P56" s="81">
        <v>110.73</v>
      </c>
      <c r="Q56" s="81"/>
      <c r="R56" s="82">
        <f t="shared" si="3"/>
        <v>89941.37541079214</v>
      </c>
      <c r="S56" s="82"/>
      <c r="T56" s="83">
        <f t="shared" si="4"/>
        <v>148.9999999999995</v>
      </c>
      <c r="U56" s="83"/>
    </row>
    <row r="57" spans="2:21" ht="13.5">
      <c r="B57" s="46">
        <v>49</v>
      </c>
      <c r="C57" s="80">
        <f t="shared" si="1"/>
        <v>3671499.5013886574</v>
      </c>
      <c r="D57" s="80"/>
      <c r="E57" s="46">
        <v>2006</v>
      </c>
      <c r="F57" s="8">
        <v>42509</v>
      </c>
      <c r="G57" s="46" t="s">
        <v>4</v>
      </c>
      <c r="H57" s="81">
        <v>111.33</v>
      </c>
      <c r="I57" s="81"/>
      <c r="J57" s="46">
        <v>236</v>
      </c>
      <c r="K57" s="80">
        <f t="shared" si="0"/>
        <v>110144.98504165972</v>
      </c>
      <c r="L57" s="80"/>
      <c r="M57" s="6">
        <f t="shared" si="2"/>
        <v>0.46671603831211744</v>
      </c>
      <c r="N57" s="46">
        <v>2006</v>
      </c>
      <c r="O57" s="8">
        <v>42542</v>
      </c>
      <c r="P57" s="81">
        <v>114.53</v>
      </c>
      <c r="Q57" s="81"/>
      <c r="R57" s="82">
        <f t="shared" si="3"/>
        <v>149349.13225987772</v>
      </c>
      <c r="S57" s="82"/>
      <c r="T57" s="83">
        <f t="shared" si="4"/>
        <v>320.0000000000003</v>
      </c>
      <c r="U57" s="83"/>
    </row>
    <row r="58" spans="2:21" ht="13.5">
      <c r="B58" s="46">
        <v>50</v>
      </c>
      <c r="C58" s="80">
        <f t="shared" si="1"/>
        <v>3820848.6336485352</v>
      </c>
      <c r="D58" s="80"/>
      <c r="E58" s="46">
        <v>2006</v>
      </c>
      <c r="F58" s="8">
        <v>42544</v>
      </c>
      <c r="G58" s="46" t="s">
        <v>4</v>
      </c>
      <c r="H58" s="81">
        <v>116.27</v>
      </c>
      <c r="I58" s="81"/>
      <c r="J58" s="46">
        <v>162</v>
      </c>
      <c r="K58" s="80">
        <f t="shared" si="0"/>
        <v>114625.45900945606</v>
      </c>
      <c r="L58" s="80"/>
      <c r="M58" s="6">
        <f t="shared" si="2"/>
        <v>0.7075645617867659</v>
      </c>
      <c r="N58" s="46">
        <v>2006</v>
      </c>
      <c r="O58" s="8">
        <v>42551</v>
      </c>
      <c r="P58" s="81">
        <v>114.65</v>
      </c>
      <c r="Q58" s="81"/>
      <c r="R58" s="82">
        <f t="shared" si="3"/>
        <v>-114625.45900945537</v>
      </c>
      <c r="S58" s="82"/>
      <c r="T58" s="83">
        <f t="shared" si="4"/>
        <v>-162</v>
      </c>
      <c r="U58" s="83"/>
    </row>
    <row r="59" spans="2:21" ht="13.5">
      <c r="B59" s="46">
        <v>51</v>
      </c>
      <c r="C59" s="80">
        <f t="shared" si="1"/>
        <v>3706223.1746390797</v>
      </c>
      <c r="D59" s="80"/>
      <c r="E59" s="46">
        <v>2006</v>
      </c>
      <c r="F59" s="8">
        <v>42568</v>
      </c>
      <c r="G59" s="46" t="s">
        <v>4</v>
      </c>
      <c r="H59" s="81">
        <v>116.39</v>
      </c>
      <c r="I59" s="81"/>
      <c r="J59" s="46">
        <v>107</v>
      </c>
      <c r="K59" s="80">
        <f t="shared" si="0"/>
        <v>111186.69523917239</v>
      </c>
      <c r="L59" s="80"/>
      <c r="M59" s="6">
        <f t="shared" si="2"/>
        <v>1.0391279928894617</v>
      </c>
      <c r="N59" s="46">
        <v>2006</v>
      </c>
      <c r="O59" s="8">
        <v>42571</v>
      </c>
      <c r="P59" s="81">
        <v>116.61</v>
      </c>
      <c r="Q59" s="81"/>
      <c r="R59" s="82">
        <f t="shared" si="3"/>
        <v>22860.815843568038</v>
      </c>
      <c r="S59" s="82"/>
      <c r="T59" s="83">
        <f t="shared" si="4"/>
        <v>21.999999999999886</v>
      </c>
      <c r="U59" s="83"/>
    </row>
    <row r="60" spans="2:21" ht="13.5">
      <c r="B60" s="46">
        <v>52</v>
      </c>
      <c r="C60" s="80">
        <f t="shared" si="1"/>
        <v>3729083.990482648</v>
      </c>
      <c r="D60" s="80"/>
      <c r="E60" s="46">
        <v>2006</v>
      </c>
      <c r="F60" s="8">
        <v>42578</v>
      </c>
      <c r="G60" s="46" t="s">
        <v>3</v>
      </c>
      <c r="H60" s="81">
        <v>116.16</v>
      </c>
      <c r="I60" s="81"/>
      <c r="J60" s="46">
        <v>108</v>
      </c>
      <c r="K60" s="80">
        <f t="shared" si="0"/>
        <v>111872.51971447944</v>
      </c>
      <c r="L60" s="80"/>
      <c r="M60" s="6">
        <f t="shared" si="2"/>
        <v>1.0358566640229578</v>
      </c>
      <c r="N60" s="46">
        <v>2006</v>
      </c>
      <c r="O60" s="8">
        <v>42591</v>
      </c>
      <c r="P60" s="81">
        <v>115.54</v>
      </c>
      <c r="Q60" s="81"/>
      <c r="R60" s="82">
        <f t="shared" si="3"/>
        <v>64223.11316942239</v>
      </c>
      <c r="S60" s="82"/>
      <c r="T60" s="83">
        <f t="shared" si="4"/>
        <v>61.999999999999034</v>
      </c>
      <c r="U60" s="83"/>
    </row>
    <row r="61" spans="2:21" ht="13.5">
      <c r="B61" s="46">
        <v>53</v>
      </c>
      <c r="C61" s="80">
        <f t="shared" si="1"/>
        <v>3793307.1036520703</v>
      </c>
      <c r="D61" s="80"/>
      <c r="E61" s="46">
        <v>2006</v>
      </c>
      <c r="F61" s="8">
        <v>42607</v>
      </c>
      <c r="G61" s="46" t="s">
        <v>4</v>
      </c>
      <c r="H61" s="81">
        <v>116.58</v>
      </c>
      <c r="I61" s="81"/>
      <c r="J61" s="46">
        <v>43</v>
      </c>
      <c r="K61" s="80">
        <f t="shared" si="0"/>
        <v>113799.2131095621</v>
      </c>
      <c r="L61" s="80"/>
      <c r="M61" s="6">
        <f t="shared" si="2"/>
        <v>2.6464933281293512</v>
      </c>
      <c r="N61" s="46">
        <v>2006</v>
      </c>
      <c r="O61" s="8">
        <v>42617</v>
      </c>
      <c r="P61" s="81">
        <v>116.15</v>
      </c>
      <c r="Q61" s="81"/>
      <c r="R61" s="82">
        <f t="shared" si="3"/>
        <v>-113799.21310956014</v>
      </c>
      <c r="S61" s="82"/>
      <c r="T61" s="83">
        <f t="shared" si="4"/>
        <v>-43</v>
      </c>
      <c r="U61" s="83"/>
    </row>
    <row r="62" spans="2:21" ht="13.5">
      <c r="B62" s="46">
        <v>54</v>
      </c>
      <c r="C62" s="80">
        <f t="shared" si="1"/>
        <v>3679507.89054251</v>
      </c>
      <c r="D62" s="80"/>
      <c r="E62" s="46">
        <v>2006</v>
      </c>
      <c r="F62" s="8">
        <v>42652</v>
      </c>
      <c r="G62" s="46" t="s">
        <v>4</v>
      </c>
      <c r="H62" s="81">
        <v>119.1</v>
      </c>
      <c r="I62" s="81"/>
      <c r="J62" s="46">
        <v>150</v>
      </c>
      <c r="K62" s="80">
        <f t="shared" si="0"/>
        <v>110385.23671627529</v>
      </c>
      <c r="L62" s="80"/>
      <c r="M62" s="6">
        <f t="shared" si="2"/>
        <v>0.7359015781085019</v>
      </c>
      <c r="N62" s="46">
        <v>2006</v>
      </c>
      <c r="O62" s="8">
        <v>42659</v>
      </c>
      <c r="P62" s="81">
        <v>119.1</v>
      </c>
      <c r="Q62" s="81"/>
      <c r="R62" s="82">
        <f t="shared" si="3"/>
        <v>0</v>
      </c>
      <c r="S62" s="82"/>
      <c r="T62" s="83">
        <f t="shared" si="4"/>
        <v>0</v>
      </c>
      <c r="U62" s="83"/>
    </row>
    <row r="63" spans="2:21" ht="13.5">
      <c r="B63" s="46">
        <v>55</v>
      </c>
      <c r="C63" s="80">
        <f t="shared" si="1"/>
        <v>3679507.89054251</v>
      </c>
      <c r="D63" s="80"/>
      <c r="E63" s="46">
        <v>2006</v>
      </c>
      <c r="F63" s="8">
        <v>42660</v>
      </c>
      <c r="G63" s="46" t="s">
        <v>3</v>
      </c>
      <c r="H63" s="81">
        <v>118.99</v>
      </c>
      <c r="I63" s="81"/>
      <c r="J63" s="46">
        <v>80</v>
      </c>
      <c r="K63" s="80">
        <f t="shared" si="0"/>
        <v>110385.23671627529</v>
      </c>
      <c r="L63" s="80"/>
      <c r="M63" s="6">
        <f t="shared" si="2"/>
        <v>1.379815458953441</v>
      </c>
      <c r="N63" s="46">
        <v>2006</v>
      </c>
      <c r="O63" s="8">
        <v>42687</v>
      </c>
      <c r="P63" s="81">
        <v>117.94</v>
      </c>
      <c r="Q63" s="81"/>
      <c r="R63" s="82">
        <f t="shared" si="3"/>
        <v>144880.62319011093</v>
      </c>
      <c r="S63" s="82"/>
      <c r="T63" s="83">
        <f t="shared" si="4"/>
        <v>104.99999999999972</v>
      </c>
      <c r="U63" s="83"/>
    </row>
    <row r="64" spans="2:21" ht="13.5">
      <c r="B64" s="46">
        <v>56</v>
      </c>
      <c r="C64" s="80">
        <f t="shared" si="1"/>
        <v>3824388.513732621</v>
      </c>
      <c r="D64" s="80"/>
      <c r="E64" s="46">
        <v>2006</v>
      </c>
      <c r="F64" s="8">
        <v>42690</v>
      </c>
      <c r="G64" s="46" t="s">
        <v>4</v>
      </c>
      <c r="H64" s="81">
        <v>118.29</v>
      </c>
      <c r="I64" s="81"/>
      <c r="J64" s="46">
        <v>118</v>
      </c>
      <c r="K64" s="80">
        <f t="shared" si="0"/>
        <v>114731.65541197863</v>
      </c>
      <c r="L64" s="80"/>
      <c r="M64" s="6">
        <f t="shared" si="2"/>
        <v>0.9723021645082934</v>
      </c>
      <c r="N64" s="46">
        <v>2006</v>
      </c>
      <c r="O64" s="8">
        <v>42700</v>
      </c>
      <c r="P64" s="81">
        <v>117.11</v>
      </c>
      <c r="Q64" s="81"/>
      <c r="R64" s="82">
        <f t="shared" si="3"/>
        <v>-114731.6554119793</v>
      </c>
      <c r="S64" s="82"/>
      <c r="T64" s="83">
        <f t="shared" si="4"/>
        <v>-118</v>
      </c>
      <c r="U64" s="83"/>
    </row>
    <row r="65" spans="2:21" ht="13.5">
      <c r="B65" s="46">
        <v>57</v>
      </c>
      <c r="C65" s="80">
        <f t="shared" si="1"/>
        <v>3709656.858320642</v>
      </c>
      <c r="D65" s="80"/>
      <c r="E65" s="46">
        <v>2006</v>
      </c>
      <c r="F65" s="8">
        <v>42718</v>
      </c>
      <c r="G65" s="46" t="s">
        <v>4</v>
      </c>
      <c r="H65" s="81">
        <v>117.65</v>
      </c>
      <c r="I65" s="81"/>
      <c r="J65" s="46">
        <v>102</v>
      </c>
      <c r="K65" s="80">
        <f t="shared" si="0"/>
        <v>111289.70574961924</v>
      </c>
      <c r="L65" s="80"/>
      <c r="M65" s="6">
        <f t="shared" si="2"/>
        <v>1.0910755465648945</v>
      </c>
      <c r="N65" s="46">
        <v>2007</v>
      </c>
      <c r="O65" s="8">
        <v>42374</v>
      </c>
      <c r="P65" s="81">
        <v>118.2</v>
      </c>
      <c r="Q65" s="81"/>
      <c r="R65" s="82">
        <f t="shared" si="3"/>
        <v>60009.15506106889</v>
      </c>
      <c r="S65" s="82"/>
      <c r="T65" s="83">
        <f t="shared" si="4"/>
        <v>54.999999999999716</v>
      </c>
      <c r="U65" s="83"/>
    </row>
    <row r="66" spans="2:21" ht="13.5">
      <c r="B66" s="46">
        <v>58</v>
      </c>
      <c r="C66" s="80">
        <f t="shared" si="1"/>
        <v>3769666.0133817107</v>
      </c>
      <c r="D66" s="80"/>
      <c r="E66" s="46">
        <v>2007</v>
      </c>
      <c r="F66" s="8">
        <v>389</v>
      </c>
      <c r="G66" s="46" t="s">
        <v>4</v>
      </c>
      <c r="H66" s="81">
        <v>117.48</v>
      </c>
      <c r="I66" s="81"/>
      <c r="J66" s="46">
        <v>193</v>
      </c>
      <c r="K66" s="80">
        <f t="shared" si="0"/>
        <v>113089.98040145132</v>
      </c>
      <c r="L66" s="80"/>
      <c r="M66" s="6">
        <f t="shared" si="2"/>
        <v>0.5859584476759135</v>
      </c>
      <c r="N66" s="46">
        <v>2007</v>
      </c>
      <c r="O66" s="8">
        <v>42473</v>
      </c>
      <c r="P66" s="81">
        <v>118.86</v>
      </c>
      <c r="Q66" s="81"/>
      <c r="R66" s="82">
        <f t="shared" si="3"/>
        <v>80862.2657792758</v>
      </c>
      <c r="S66" s="82"/>
      <c r="T66" s="83">
        <f t="shared" si="4"/>
        <v>137.99999999999955</v>
      </c>
      <c r="U66" s="83"/>
    </row>
    <row r="67" spans="2:21" ht="13.5">
      <c r="B67" s="46">
        <v>59</v>
      </c>
      <c r="C67" s="80">
        <f t="shared" si="1"/>
        <v>3850528.2791609867</v>
      </c>
      <c r="D67" s="80"/>
      <c r="E67" s="46">
        <v>2007</v>
      </c>
      <c r="F67" s="8">
        <v>42478</v>
      </c>
      <c r="G67" s="46" t="s">
        <v>3</v>
      </c>
      <c r="H67" s="81">
        <v>118.8</v>
      </c>
      <c r="I67" s="81"/>
      <c r="J67" s="46">
        <v>100</v>
      </c>
      <c r="K67" s="80">
        <f t="shared" si="0"/>
        <v>115515.8483748296</v>
      </c>
      <c r="L67" s="80"/>
      <c r="M67" s="6">
        <f t="shared" si="2"/>
        <v>1.155158483748296</v>
      </c>
      <c r="N67" s="46">
        <v>2007</v>
      </c>
      <c r="O67" s="8">
        <v>42486</v>
      </c>
      <c r="P67" s="81">
        <v>119.01</v>
      </c>
      <c r="Q67" s="81"/>
      <c r="R67" s="82">
        <f t="shared" si="3"/>
        <v>-24258.328158715132</v>
      </c>
      <c r="S67" s="82"/>
      <c r="T67" s="83">
        <f t="shared" si="4"/>
        <v>-100</v>
      </c>
      <c r="U67" s="83"/>
    </row>
    <row r="68" spans="2:21" ht="13.5">
      <c r="B68" s="46">
        <v>60</v>
      </c>
      <c r="C68" s="80">
        <f t="shared" si="1"/>
        <v>3826269.9510022714</v>
      </c>
      <c r="D68" s="80"/>
      <c r="E68" s="46">
        <v>2007</v>
      </c>
      <c r="F68" s="8">
        <v>42503</v>
      </c>
      <c r="G68" s="46" t="s">
        <v>4</v>
      </c>
      <c r="H68" s="81">
        <v>119.23</v>
      </c>
      <c r="I68" s="81"/>
      <c r="J68" s="46">
        <v>77</v>
      </c>
      <c r="K68" s="80">
        <f t="shared" si="0"/>
        <v>114788.09853006814</v>
      </c>
      <c r="L68" s="80"/>
      <c r="M68" s="6">
        <f t="shared" si="2"/>
        <v>1.4907545263645212</v>
      </c>
      <c r="N68" s="46">
        <v>2007</v>
      </c>
      <c r="O68" s="8">
        <v>42519</v>
      </c>
      <c r="P68" s="81">
        <v>121.22</v>
      </c>
      <c r="Q68" s="81"/>
      <c r="R68" s="82">
        <f t="shared" si="3"/>
        <v>296660.15074653894</v>
      </c>
      <c r="S68" s="82"/>
      <c r="T68" s="83">
        <f t="shared" si="4"/>
        <v>198.9999999999995</v>
      </c>
      <c r="U68" s="83"/>
    </row>
    <row r="69" spans="2:21" ht="13.5">
      <c r="B69" s="46">
        <v>61</v>
      </c>
      <c r="C69" s="80">
        <f t="shared" si="1"/>
        <v>4122930.10174881</v>
      </c>
      <c r="D69" s="80"/>
      <c r="E69" s="46">
        <v>2007</v>
      </c>
      <c r="F69" s="8">
        <v>42522</v>
      </c>
      <c r="G69" s="46" t="s">
        <v>4</v>
      </c>
      <c r="H69" s="81">
        <v>121.98</v>
      </c>
      <c r="I69" s="81"/>
      <c r="J69" s="46">
        <v>56</v>
      </c>
      <c r="K69" s="80">
        <f t="shared" si="0"/>
        <v>123687.9030524643</v>
      </c>
      <c r="L69" s="80"/>
      <c r="M69" s="6">
        <f t="shared" si="2"/>
        <v>2.2087125545082915</v>
      </c>
      <c r="N69" s="46">
        <v>2007</v>
      </c>
      <c r="O69" s="8">
        <v>42526</v>
      </c>
      <c r="P69" s="81">
        <v>121.42</v>
      </c>
      <c r="Q69" s="81"/>
      <c r="R69" s="82">
        <f t="shared" si="3"/>
        <v>-123687.90305246483</v>
      </c>
      <c r="S69" s="82"/>
      <c r="T69" s="83">
        <f t="shared" si="4"/>
        <v>-56</v>
      </c>
      <c r="U69" s="83"/>
    </row>
    <row r="70" spans="2:21" ht="13.5">
      <c r="B70" s="46">
        <v>62</v>
      </c>
      <c r="C70" s="80">
        <f t="shared" si="1"/>
        <v>3999242.198696345</v>
      </c>
      <c r="D70" s="80"/>
      <c r="E70" s="46">
        <v>2007</v>
      </c>
      <c r="F70" s="8">
        <v>42562</v>
      </c>
      <c r="G70" s="46" t="s">
        <v>3</v>
      </c>
      <c r="H70" s="81">
        <v>121.71</v>
      </c>
      <c r="I70" s="81"/>
      <c r="J70" s="46">
        <v>177</v>
      </c>
      <c r="K70" s="80">
        <f t="shared" si="0"/>
        <v>119977.26596089035</v>
      </c>
      <c r="L70" s="80"/>
      <c r="M70" s="6">
        <f t="shared" si="2"/>
        <v>0.6778376607959907</v>
      </c>
      <c r="N70" s="46">
        <v>2007</v>
      </c>
      <c r="O70" s="8">
        <v>42582</v>
      </c>
      <c r="P70" s="81">
        <v>119.17</v>
      </c>
      <c r="Q70" s="81"/>
      <c r="R70" s="82">
        <f t="shared" si="3"/>
        <v>172170.7658421811</v>
      </c>
      <c r="S70" s="82"/>
      <c r="T70" s="83">
        <f t="shared" si="4"/>
        <v>253.9999999999992</v>
      </c>
      <c r="U70" s="83"/>
    </row>
    <row r="71" spans="2:21" ht="13.5">
      <c r="B71" s="46">
        <v>63</v>
      </c>
      <c r="C71" s="80">
        <f t="shared" si="1"/>
        <v>4171412.9645385263</v>
      </c>
      <c r="D71" s="80"/>
      <c r="E71" s="46">
        <v>2007</v>
      </c>
      <c r="F71" s="8">
        <v>42587</v>
      </c>
      <c r="G71" s="46" t="s">
        <v>3</v>
      </c>
      <c r="H71" s="81">
        <v>117.93</v>
      </c>
      <c r="I71" s="81"/>
      <c r="J71" s="46">
        <v>139</v>
      </c>
      <c r="K71" s="80">
        <f t="shared" si="0"/>
        <v>125142.38893615578</v>
      </c>
      <c r="L71" s="80"/>
      <c r="M71" s="6">
        <f t="shared" si="2"/>
        <v>0.9003049563752215</v>
      </c>
      <c r="N71" s="46">
        <v>2007</v>
      </c>
      <c r="O71" s="8">
        <v>42590</v>
      </c>
      <c r="P71" s="81">
        <v>119.32</v>
      </c>
      <c r="Q71" s="81"/>
      <c r="R71" s="82">
        <f t="shared" si="3"/>
        <v>-125142.38893615454</v>
      </c>
      <c r="S71" s="82"/>
      <c r="T71" s="83">
        <f t="shared" si="4"/>
        <v>-139</v>
      </c>
      <c r="U71" s="83"/>
    </row>
    <row r="72" spans="2:21" ht="13.5">
      <c r="B72" s="46">
        <v>64</v>
      </c>
      <c r="C72" s="80">
        <f t="shared" si="1"/>
        <v>4046270.5756023717</v>
      </c>
      <c r="D72" s="80"/>
      <c r="E72" s="46">
        <v>2007</v>
      </c>
      <c r="F72" s="8">
        <v>42605</v>
      </c>
      <c r="G72" s="46" t="s">
        <v>4</v>
      </c>
      <c r="H72" s="81">
        <v>115.45</v>
      </c>
      <c r="I72" s="81"/>
      <c r="J72" s="46">
        <v>146</v>
      </c>
      <c r="K72" s="80">
        <f t="shared" si="0"/>
        <v>121388.11726807115</v>
      </c>
      <c r="L72" s="80"/>
      <c r="M72" s="6">
        <f t="shared" si="2"/>
        <v>0.8314254607402133</v>
      </c>
      <c r="N72" s="46">
        <v>2007</v>
      </c>
      <c r="O72" s="8">
        <v>42617</v>
      </c>
      <c r="P72" s="81">
        <v>115.64</v>
      </c>
      <c r="Q72" s="81"/>
      <c r="R72" s="82">
        <f t="shared" si="3"/>
        <v>15797.083754063862</v>
      </c>
      <c r="S72" s="82"/>
      <c r="T72" s="83">
        <f t="shared" si="4"/>
        <v>18.999999999999773</v>
      </c>
      <c r="U72" s="83"/>
    </row>
    <row r="73" spans="2:21" ht="13.5">
      <c r="B73" s="46">
        <v>65</v>
      </c>
      <c r="C73" s="80">
        <f t="shared" si="1"/>
        <v>4062067.6593564358</v>
      </c>
      <c r="D73" s="80"/>
      <c r="E73" s="46">
        <v>2007</v>
      </c>
      <c r="F73" s="8">
        <v>42673</v>
      </c>
      <c r="G73" s="46" t="s">
        <v>4</v>
      </c>
      <c r="H73" s="81">
        <v>114.91</v>
      </c>
      <c r="I73" s="81"/>
      <c r="J73" s="46">
        <v>91</v>
      </c>
      <c r="K73" s="80">
        <f aca="true" t="shared" si="5" ref="K73:K108">IF(F73="","",C73*0.03)</f>
        <v>121862.02978069306</v>
      </c>
      <c r="L73" s="80"/>
      <c r="M73" s="6">
        <f t="shared" si="2"/>
        <v>1.3391431844032204</v>
      </c>
      <c r="N73" s="46">
        <v>2007</v>
      </c>
      <c r="O73" s="8">
        <v>42676</v>
      </c>
      <c r="P73" s="81">
        <v>114.47</v>
      </c>
      <c r="Q73" s="81"/>
      <c r="R73" s="82">
        <f t="shared" si="3"/>
        <v>-58922.300113741396</v>
      </c>
      <c r="S73" s="82"/>
      <c r="T73" s="83">
        <f t="shared" si="4"/>
        <v>-91</v>
      </c>
      <c r="U73" s="83"/>
    </row>
    <row r="74" spans="2:21" ht="13.5">
      <c r="B74" s="46">
        <v>66</v>
      </c>
      <c r="C74" s="80">
        <f aca="true" t="shared" si="6" ref="C74:C108">IF(R73="","",C73+R73)</f>
        <v>4003145.3592426945</v>
      </c>
      <c r="D74" s="80"/>
      <c r="E74" s="46">
        <v>2007</v>
      </c>
      <c r="F74" s="8">
        <v>42676</v>
      </c>
      <c r="G74" s="46" t="s">
        <v>3</v>
      </c>
      <c r="H74" s="81">
        <v>114.47</v>
      </c>
      <c r="I74" s="81"/>
      <c r="J74" s="46">
        <v>146</v>
      </c>
      <c r="K74" s="80">
        <f t="shared" si="5"/>
        <v>120094.36077728083</v>
      </c>
      <c r="L74" s="80"/>
      <c r="M74" s="6">
        <f aca="true" t="shared" si="7" ref="M74:M108">IF(J74="","",(K74/J74)/1000)</f>
        <v>0.8225641149128824</v>
      </c>
      <c r="N74" s="46">
        <v>2007</v>
      </c>
      <c r="O74" s="8">
        <v>42688</v>
      </c>
      <c r="P74" s="81">
        <v>110.98</v>
      </c>
      <c r="Q74" s="81"/>
      <c r="R74" s="82">
        <f aca="true" t="shared" si="8" ref="R74:R108">IF(O74="","",(IF(G74="売",H74-P74,P74-H74))*M74*100000)</f>
        <v>287074.87610459555</v>
      </c>
      <c r="S74" s="82"/>
      <c r="T74" s="83">
        <f aca="true" t="shared" si="9" ref="T74:T108">IF(O74="","",IF(R74&lt;0,J74*(-1),IF(G74="買",(P74-H74)*100,(H74-P74)*100)))</f>
        <v>348.9999999999995</v>
      </c>
      <c r="U74" s="83"/>
    </row>
    <row r="75" spans="2:21" ht="13.5">
      <c r="B75" s="46">
        <v>67</v>
      </c>
      <c r="C75" s="80">
        <f t="shared" si="6"/>
        <v>4290220.23534729</v>
      </c>
      <c r="D75" s="80"/>
      <c r="E75" s="46">
        <v>2007</v>
      </c>
      <c r="F75" s="8">
        <v>42715</v>
      </c>
      <c r="G75" s="46" t="s">
        <v>4</v>
      </c>
      <c r="H75" s="81">
        <v>111.89</v>
      </c>
      <c r="I75" s="81"/>
      <c r="J75" s="46">
        <v>55</v>
      </c>
      <c r="K75" s="80">
        <f t="shared" si="5"/>
        <v>128706.60706041868</v>
      </c>
      <c r="L75" s="80"/>
      <c r="M75" s="6">
        <f t="shared" si="7"/>
        <v>2.340120128371249</v>
      </c>
      <c r="N75" s="46">
        <v>2007</v>
      </c>
      <c r="O75" s="8">
        <v>42715</v>
      </c>
      <c r="P75" s="81">
        <v>111.34</v>
      </c>
      <c r="Q75" s="81"/>
      <c r="R75" s="82">
        <f t="shared" si="8"/>
        <v>-128706.60706041803</v>
      </c>
      <c r="S75" s="82"/>
      <c r="T75" s="83">
        <f t="shared" si="9"/>
        <v>-55</v>
      </c>
      <c r="U75" s="83"/>
    </row>
    <row r="76" spans="2:21" ht="13.5">
      <c r="B76" s="46">
        <v>68</v>
      </c>
      <c r="C76" s="80">
        <f t="shared" si="6"/>
        <v>4161513.6282868716</v>
      </c>
      <c r="D76" s="80"/>
      <c r="E76" s="46">
        <v>2008</v>
      </c>
      <c r="F76" s="8">
        <v>42371</v>
      </c>
      <c r="G76" s="46" t="s">
        <v>3</v>
      </c>
      <c r="H76" s="81">
        <v>111.48</v>
      </c>
      <c r="I76" s="81"/>
      <c r="J76" s="46">
        <v>120</v>
      </c>
      <c r="K76" s="80">
        <f t="shared" si="5"/>
        <v>124845.40884860614</v>
      </c>
      <c r="L76" s="80"/>
      <c r="M76" s="6">
        <f t="shared" si="7"/>
        <v>1.040378407071718</v>
      </c>
      <c r="N76" s="46">
        <v>2008</v>
      </c>
      <c r="O76" s="8">
        <v>42405</v>
      </c>
      <c r="P76" s="81">
        <v>107.47</v>
      </c>
      <c r="Q76" s="81"/>
      <c r="R76" s="82">
        <f t="shared" si="8"/>
        <v>417191.7412357594</v>
      </c>
      <c r="S76" s="82"/>
      <c r="T76" s="83">
        <f t="shared" si="9"/>
        <v>401.0000000000005</v>
      </c>
      <c r="U76" s="83"/>
    </row>
    <row r="77" spans="2:21" ht="13.5">
      <c r="B77" s="46">
        <v>69</v>
      </c>
      <c r="C77" s="80">
        <f t="shared" si="6"/>
        <v>4578705.369522631</v>
      </c>
      <c r="D77" s="80"/>
      <c r="E77" s="46">
        <v>2008</v>
      </c>
      <c r="F77" s="8">
        <v>42413</v>
      </c>
      <c r="G77" s="46" t="s">
        <v>4</v>
      </c>
      <c r="H77" s="81">
        <v>107.83</v>
      </c>
      <c r="I77" s="81"/>
      <c r="J77" s="46">
        <v>193</v>
      </c>
      <c r="K77" s="80">
        <f t="shared" si="5"/>
        <v>137361.16108567893</v>
      </c>
      <c r="L77" s="80"/>
      <c r="M77" s="6">
        <f t="shared" si="7"/>
        <v>0.7117158605475593</v>
      </c>
      <c r="N77" s="46">
        <v>2008</v>
      </c>
      <c r="O77" s="8">
        <v>42422</v>
      </c>
      <c r="P77" s="81">
        <v>107.13</v>
      </c>
      <c r="Q77" s="81"/>
      <c r="R77" s="82">
        <f t="shared" si="8"/>
        <v>-49820.110238329355</v>
      </c>
      <c r="S77" s="82"/>
      <c r="T77" s="83">
        <f t="shared" si="9"/>
        <v>-193</v>
      </c>
      <c r="U77" s="83"/>
    </row>
    <row r="78" spans="2:21" ht="13.5">
      <c r="B78" s="46">
        <v>70</v>
      </c>
      <c r="C78" s="80">
        <f t="shared" si="6"/>
        <v>4528885.259284302</v>
      </c>
      <c r="D78" s="80"/>
      <c r="E78" s="46">
        <v>2008</v>
      </c>
      <c r="F78" s="8">
        <v>42442</v>
      </c>
      <c r="G78" s="46" t="s">
        <v>3</v>
      </c>
      <c r="H78" s="81">
        <v>101.07</v>
      </c>
      <c r="I78" s="81"/>
      <c r="J78" s="46">
        <v>247</v>
      </c>
      <c r="K78" s="80">
        <f t="shared" si="5"/>
        <v>135866.55777852904</v>
      </c>
      <c r="L78" s="80"/>
      <c r="M78" s="6">
        <f t="shared" si="7"/>
        <v>0.5500670355406033</v>
      </c>
      <c r="N78" s="46">
        <v>2008</v>
      </c>
      <c r="O78" s="8">
        <v>42461</v>
      </c>
      <c r="P78" s="81">
        <v>101.07</v>
      </c>
      <c r="Q78" s="81"/>
      <c r="R78" s="82">
        <f t="shared" si="8"/>
        <v>0</v>
      </c>
      <c r="S78" s="82"/>
      <c r="T78" s="83">
        <f t="shared" si="9"/>
        <v>0</v>
      </c>
      <c r="U78" s="83"/>
    </row>
    <row r="79" spans="2:21" ht="13.5">
      <c r="B79" s="46">
        <v>71</v>
      </c>
      <c r="C79" s="80">
        <f t="shared" si="6"/>
        <v>4528885.259284302</v>
      </c>
      <c r="D79" s="80"/>
      <c r="E79" s="46">
        <v>2008</v>
      </c>
      <c r="F79" s="8">
        <v>42511</v>
      </c>
      <c r="G79" s="46" t="s">
        <v>3</v>
      </c>
      <c r="H79" s="81">
        <v>103.43</v>
      </c>
      <c r="I79" s="81"/>
      <c r="J79" s="46">
        <v>105</v>
      </c>
      <c r="K79" s="80">
        <f t="shared" si="5"/>
        <v>135866.55777852904</v>
      </c>
      <c r="L79" s="80"/>
      <c r="M79" s="6">
        <f t="shared" si="7"/>
        <v>1.2939672169383718</v>
      </c>
      <c r="N79" s="46">
        <v>2008</v>
      </c>
      <c r="O79" s="8">
        <v>42518</v>
      </c>
      <c r="P79" s="81">
        <v>104.48</v>
      </c>
      <c r="Q79" s="81"/>
      <c r="R79" s="82">
        <f t="shared" si="8"/>
        <v>-135866.5577785287</v>
      </c>
      <c r="S79" s="82"/>
      <c r="T79" s="83">
        <f t="shared" si="9"/>
        <v>-105</v>
      </c>
      <c r="U79" s="83"/>
    </row>
    <row r="80" spans="2:21" ht="13.5">
      <c r="B80" s="46">
        <v>72</v>
      </c>
      <c r="C80" s="80">
        <f t="shared" si="6"/>
        <v>4393018.701505773</v>
      </c>
      <c r="D80" s="80"/>
      <c r="E80" s="46">
        <v>2008</v>
      </c>
      <c r="F80" s="8">
        <v>42534</v>
      </c>
      <c r="G80" s="46" t="s">
        <v>4</v>
      </c>
      <c r="H80" s="81">
        <v>108.08</v>
      </c>
      <c r="I80" s="81"/>
      <c r="J80" s="46">
        <v>130</v>
      </c>
      <c r="K80" s="80">
        <f t="shared" si="5"/>
        <v>131790.56104517318</v>
      </c>
      <c r="L80" s="80"/>
      <c r="M80" s="6">
        <f t="shared" si="7"/>
        <v>1.0137735465013322</v>
      </c>
      <c r="N80" s="46">
        <v>2008</v>
      </c>
      <c r="O80" s="8">
        <v>42541</v>
      </c>
      <c r="P80" s="81">
        <v>107.4</v>
      </c>
      <c r="Q80" s="81"/>
      <c r="R80" s="82">
        <f t="shared" si="8"/>
        <v>-68936.60116208984</v>
      </c>
      <c r="S80" s="82"/>
      <c r="T80" s="83">
        <f t="shared" si="9"/>
        <v>-130</v>
      </c>
      <c r="U80" s="83"/>
    </row>
    <row r="81" spans="2:21" ht="13.5">
      <c r="B81" s="46">
        <v>73</v>
      </c>
      <c r="C81" s="80">
        <f t="shared" si="6"/>
        <v>4324082.100343683</v>
      </c>
      <c r="D81" s="80"/>
      <c r="E81" s="46">
        <v>2008</v>
      </c>
      <c r="F81" s="8">
        <v>42581</v>
      </c>
      <c r="G81" s="46" t="s">
        <v>4</v>
      </c>
      <c r="H81" s="81">
        <v>108.32</v>
      </c>
      <c r="I81" s="81"/>
      <c r="J81" s="46">
        <v>105</v>
      </c>
      <c r="K81" s="80">
        <f t="shared" si="5"/>
        <v>129722.46301031049</v>
      </c>
      <c r="L81" s="80"/>
      <c r="M81" s="6">
        <f t="shared" si="7"/>
        <v>1.2354520286696236</v>
      </c>
      <c r="N81" s="46">
        <v>2008</v>
      </c>
      <c r="O81" s="8">
        <v>42583</v>
      </c>
      <c r="P81" s="81">
        <v>107.27</v>
      </c>
      <c r="Q81" s="81"/>
      <c r="R81" s="82">
        <f t="shared" si="8"/>
        <v>-129722.46301031012</v>
      </c>
      <c r="S81" s="82"/>
      <c r="T81" s="83">
        <f t="shared" si="9"/>
        <v>-105</v>
      </c>
      <c r="U81" s="83"/>
    </row>
    <row r="82" spans="2:21" ht="13.5">
      <c r="B82" s="46">
        <v>74</v>
      </c>
      <c r="C82" s="80">
        <f t="shared" si="6"/>
        <v>4194359.637333373</v>
      </c>
      <c r="D82" s="80"/>
      <c r="E82" s="46">
        <v>2008</v>
      </c>
      <c r="F82" s="8">
        <v>42597</v>
      </c>
      <c r="G82" s="46" t="s">
        <v>4</v>
      </c>
      <c r="H82" s="81">
        <v>109.98</v>
      </c>
      <c r="I82" s="81"/>
      <c r="J82" s="46">
        <v>82</v>
      </c>
      <c r="K82" s="80">
        <f t="shared" si="5"/>
        <v>125830.78912000118</v>
      </c>
      <c r="L82" s="80"/>
      <c r="M82" s="6">
        <f t="shared" si="7"/>
        <v>1.5345218185365999</v>
      </c>
      <c r="N82" s="46">
        <v>2008</v>
      </c>
      <c r="O82" s="8">
        <v>42603</v>
      </c>
      <c r="P82" s="81">
        <v>109.16</v>
      </c>
      <c r="Q82" s="81"/>
      <c r="R82" s="82">
        <f t="shared" si="8"/>
        <v>-125830.78912000232</v>
      </c>
      <c r="S82" s="82"/>
      <c r="T82" s="83">
        <f t="shared" si="9"/>
        <v>-82</v>
      </c>
      <c r="U82" s="83"/>
    </row>
    <row r="83" spans="2:21" ht="13.5">
      <c r="B83" s="46">
        <v>75</v>
      </c>
      <c r="C83" s="80">
        <f t="shared" si="6"/>
        <v>4068528.8482133704</v>
      </c>
      <c r="D83" s="80"/>
      <c r="E83" s="46">
        <v>2008</v>
      </c>
      <c r="F83" s="8">
        <v>42613</v>
      </c>
      <c r="G83" s="46" t="s">
        <v>3</v>
      </c>
      <c r="H83" s="81">
        <v>108.4</v>
      </c>
      <c r="I83" s="81"/>
      <c r="J83" s="46">
        <v>114</v>
      </c>
      <c r="K83" s="80">
        <f t="shared" si="5"/>
        <v>122055.8654464011</v>
      </c>
      <c r="L83" s="80"/>
      <c r="M83" s="6">
        <f t="shared" si="7"/>
        <v>1.0706654863719396</v>
      </c>
      <c r="N83" s="46">
        <v>2008</v>
      </c>
      <c r="O83" s="8">
        <v>42630</v>
      </c>
      <c r="P83" s="81">
        <v>106.69</v>
      </c>
      <c r="Q83" s="81"/>
      <c r="R83" s="82">
        <f t="shared" si="8"/>
        <v>183083.79816960252</v>
      </c>
      <c r="S83" s="82"/>
      <c r="T83" s="83">
        <f t="shared" si="9"/>
        <v>171.0000000000008</v>
      </c>
      <c r="U83" s="83"/>
    </row>
    <row r="84" spans="2:21" ht="13.5">
      <c r="B84" s="46">
        <v>76</v>
      </c>
      <c r="C84" s="80">
        <f t="shared" si="6"/>
        <v>4251612.646382973</v>
      </c>
      <c r="D84" s="80"/>
      <c r="E84" s="46">
        <v>2008</v>
      </c>
      <c r="F84" s="8">
        <v>42646</v>
      </c>
      <c r="G84" s="46" t="s">
        <v>3</v>
      </c>
      <c r="H84" s="81">
        <v>104.91</v>
      </c>
      <c r="I84" s="81"/>
      <c r="J84" s="46">
        <v>138</v>
      </c>
      <c r="K84" s="80">
        <f t="shared" si="5"/>
        <v>127548.37939148917</v>
      </c>
      <c r="L84" s="80"/>
      <c r="M84" s="6">
        <f t="shared" si="7"/>
        <v>0.9242636187789071</v>
      </c>
      <c r="N84" s="46">
        <v>2008</v>
      </c>
      <c r="O84" s="8">
        <v>42656</v>
      </c>
      <c r="P84" s="81">
        <v>101.69</v>
      </c>
      <c r="Q84" s="81"/>
      <c r="R84" s="82">
        <f t="shared" si="8"/>
        <v>297612.885246808</v>
      </c>
      <c r="S84" s="82"/>
      <c r="T84" s="83">
        <f t="shared" si="9"/>
        <v>321.9999999999999</v>
      </c>
      <c r="U84" s="83"/>
    </row>
    <row r="85" spans="2:21" ht="13.5">
      <c r="B85" s="46">
        <v>77</v>
      </c>
      <c r="C85" s="80">
        <f t="shared" si="6"/>
        <v>4549225.53162978</v>
      </c>
      <c r="D85" s="80"/>
      <c r="E85" s="46">
        <v>2008</v>
      </c>
      <c r="F85" s="8">
        <v>42694</v>
      </c>
      <c r="G85" s="46" t="s">
        <v>3</v>
      </c>
      <c r="H85" s="81">
        <v>95.64</v>
      </c>
      <c r="I85" s="81"/>
      <c r="J85" s="46">
        <v>152</v>
      </c>
      <c r="K85" s="80">
        <f t="shared" si="5"/>
        <v>136476.76594889342</v>
      </c>
      <c r="L85" s="80"/>
      <c r="M85" s="6">
        <f t="shared" si="7"/>
        <v>0.8978734601900883</v>
      </c>
      <c r="N85" s="46">
        <v>2008</v>
      </c>
      <c r="O85" s="8">
        <v>42698</v>
      </c>
      <c r="P85" s="81">
        <v>97.16</v>
      </c>
      <c r="Q85" s="81"/>
      <c r="R85" s="82">
        <f t="shared" si="8"/>
        <v>-136476.76594889307</v>
      </c>
      <c r="S85" s="82"/>
      <c r="T85" s="83">
        <f t="shared" si="9"/>
        <v>-152</v>
      </c>
      <c r="U85" s="83"/>
    </row>
    <row r="86" spans="2:21" ht="13.5">
      <c r="B86" s="46">
        <v>78</v>
      </c>
      <c r="C86" s="80">
        <f t="shared" si="6"/>
        <v>4412748.765680887</v>
      </c>
      <c r="D86" s="80"/>
      <c r="E86" s="46">
        <v>2008</v>
      </c>
      <c r="F86" s="8">
        <v>42700</v>
      </c>
      <c r="G86" s="46" t="s">
        <v>3</v>
      </c>
      <c r="H86" s="81">
        <v>94.93</v>
      </c>
      <c r="I86" s="81"/>
      <c r="J86" s="46">
        <v>250</v>
      </c>
      <c r="K86" s="80">
        <f t="shared" si="5"/>
        <v>132382.4629704266</v>
      </c>
      <c r="L86" s="80"/>
      <c r="M86" s="6">
        <f t="shared" si="7"/>
        <v>0.5295298518817063</v>
      </c>
      <c r="N86" s="46">
        <v>2008</v>
      </c>
      <c r="O86" s="8">
        <v>42726</v>
      </c>
      <c r="P86" s="81">
        <v>90.03</v>
      </c>
      <c r="Q86" s="81"/>
      <c r="R86" s="82">
        <f t="shared" si="8"/>
        <v>259469.6274220364</v>
      </c>
      <c r="S86" s="82"/>
      <c r="T86" s="83">
        <f t="shared" si="9"/>
        <v>490.00000000000057</v>
      </c>
      <c r="U86" s="83"/>
    </row>
    <row r="87" spans="2:21" ht="13.5">
      <c r="B87" s="46">
        <v>79</v>
      </c>
      <c r="C87" s="80">
        <f t="shared" si="6"/>
        <v>4672218.393102923</v>
      </c>
      <c r="D87" s="80"/>
      <c r="E87" s="46">
        <v>2009</v>
      </c>
      <c r="F87" s="8">
        <v>42418</v>
      </c>
      <c r="G87" s="46" t="s">
        <v>4</v>
      </c>
      <c r="H87" s="81">
        <v>92.75</v>
      </c>
      <c r="I87" s="81"/>
      <c r="J87" s="46">
        <v>121</v>
      </c>
      <c r="K87" s="80">
        <f t="shared" si="5"/>
        <v>140166.5517930877</v>
      </c>
      <c r="L87" s="80"/>
      <c r="M87" s="6">
        <f t="shared" si="7"/>
        <v>1.1584012544883282</v>
      </c>
      <c r="N87" s="46">
        <v>2009</v>
      </c>
      <c r="O87" s="8">
        <v>42435</v>
      </c>
      <c r="P87" s="81">
        <v>96.89</v>
      </c>
      <c r="Q87" s="81"/>
      <c r="R87" s="82">
        <f t="shared" si="8"/>
        <v>479578.1193581679</v>
      </c>
      <c r="S87" s="82"/>
      <c r="T87" s="83">
        <f t="shared" si="9"/>
        <v>414.00000000000006</v>
      </c>
      <c r="U87" s="83"/>
    </row>
    <row r="88" spans="2:21" ht="13.5">
      <c r="B88" s="46">
        <v>80</v>
      </c>
      <c r="C88" s="80">
        <f t="shared" si="6"/>
        <v>5151796.512461091</v>
      </c>
      <c r="D88" s="80"/>
      <c r="E88" s="46">
        <v>2009</v>
      </c>
      <c r="F88" s="8">
        <v>42448</v>
      </c>
      <c r="G88" s="46" t="s">
        <v>3</v>
      </c>
      <c r="H88" s="81">
        <v>95.66</v>
      </c>
      <c r="I88" s="81"/>
      <c r="J88" s="46">
        <v>319</v>
      </c>
      <c r="K88" s="80">
        <f t="shared" si="5"/>
        <v>154553.89537383273</v>
      </c>
      <c r="L88" s="80"/>
      <c r="M88" s="6">
        <f t="shared" si="7"/>
        <v>0.48449496982392704</v>
      </c>
      <c r="N88" s="46">
        <v>2009</v>
      </c>
      <c r="O88" s="8">
        <v>42455</v>
      </c>
      <c r="P88" s="81">
        <v>98.85</v>
      </c>
      <c r="Q88" s="81"/>
      <c r="R88" s="82">
        <f t="shared" si="8"/>
        <v>-154553.8953738326</v>
      </c>
      <c r="S88" s="82"/>
      <c r="T88" s="83">
        <f t="shared" si="9"/>
        <v>-319</v>
      </c>
      <c r="U88" s="83"/>
    </row>
    <row r="89" spans="2:21" ht="13.5">
      <c r="B89" s="46">
        <v>81</v>
      </c>
      <c r="C89" s="80">
        <f t="shared" si="6"/>
        <v>4997242.617087259</v>
      </c>
      <c r="D89" s="80"/>
      <c r="E89" s="46">
        <v>2009</v>
      </c>
      <c r="F89" s="8">
        <v>42461</v>
      </c>
      <c r="G89" s="46" t="s">
        <v>4</v>
      </c>
      <c r="H89" s="81">
        <v>99.36</v>
      </c>
      <c r="I89" s="81"/>
      <c r="J89" s="46">
        <v>224</v>
      </c>
      <c r="K89" s="80">
        <f t="shared" si="5"/>
        <v>149917.27851261778</v>
      </c>
      <c r="L89" s="80"/>
      <c r="M89" s="6">
        <f t="shared" si="7"/>
        <v>0.6692735647884722</v>
      </c>
      <c r="N89" s="46">
        <v>2009</v>
      </c>
      <c r="O89" s="8">
        <v>42468</v>
      </c>
      <c r="P89" s="81">
        <v>99.36</v>
      </c>
      <c r="Q89" s="81"/>
      <c r="R89" s="82">
        <f t="shared" si="8"/>
        <v>0</v>
      </c>
      <c r="S89" s="82"/>
      <c r="T89" s="83">
        <f t="shared" si="9"/>
        <v>0</v>
      </c>
      <c r="U89" s="83"/>
    </row>
    <row r="90" spans="2:21" ht="13.5">
      <c r="B90" s="46">
        <v>82</v>
      </c>
      <c r="C90" s="80">
        <f t="shared" si="6"/>
        <v>4997242.617087259</v>
      </c>
      <c r="D90" s="80"/>
      <c r="E90" s="46">
        <v>2009</v>
      </c>
      <c r="F90" s="8">
        <v>42508</v>
      </c>
      <c r="G90" s="46" t="s">
        <v>3</v>
      </c>
      <c r="H90" s="81">
        <v>94.72</v>
      </c>
      <c r="I90" s="81"/>
      <c r="J90" s="46">
        <v>147</v>
      </c>
      <c r="K90" s="80">
        <f t="shared" si="5"/>
        <v>149917.27851261778</v>
      </c>
      <c r="L90" s="80"/>
      <c r="M90" s="6">
        <f t="shared" si="7"/>
        <v>1.0198454320586243</v>
      </c>
      <c r="N90" s="46">
        <v>2009</v>
      </c>
      <c r="O90" s="8">
        <v>42508</v>
      </c>
      <c r="P90" s="81">
        <v>96.19</v>
      </c>
      <c r="Q90" s="81"/>
      <c r="R90" s="82">
        <f t="shared" si="8"/>
        <v>-149917.27851261766</v>
      </c>
      <c r="S90" s="82"/>
      <c r="T90" s="83">
        <f t="shared" si="9"/>
        <v>-147</v>
      </c>
      <c r="U90" s="83"/>
    </row>
    <row r="91" spans="2:21" ht="13.5">
      <c r="B91" s="46">
        <v>83</v>
      </c>
      <c r="C91" s="80">
        <f t="shared" si="6"/>
        <v>4847325.338574641</v>
      </c>
      <c r="D91" s="80"/>
      <c r="E91" s="46">
        <v>2009</v>
      </c>
      <c r="F91" s="8">
        <v>42536</v>
      </c>
      <c r="G91" s="46" t="s">
        <v>4</v>
      </c>
      <c r="H91" s="81">
        <v>98.43</v>
      </c>
      <c r="I91" s="81"/>
      <c r="J91" s="46">
        <v>98</v>
      </c>
      <c r="K91" s="80">
        <f t="shared" si="5"/>
        <v>145419.76015723925</v>
      </c>
      <c r="L91" s="80"/>
      <c r="M91" s="6">
        <f t="shared" si="7"/>
        <v>1.4838751036452984</v>
      </c>
      <c r="N91" s="46">
        <v>2009</v>
      </c>
      <c r="O91" s="8">
        <v>42537</v>
      </c>
      <c r="P91" s="81">
        <v>97.46</v>
      </c>
      <c r="Q91" s="81"/>
      <c r="R91" s="82">
        <f t="shared" si="8"/>
        <v>-143935.88505359588</v>
      </c>
      <c r="S91" s="82"/>
      <c r="T91" s="83">
        <f t="shared" si="9"/>
        <v>-98</v>
      </c>
      <c r="U91" s="83"/>
    </row>
    <row r="92" spans="2:21" ht="13.5">
      <c r="B92" s="46">
        <v>84</v>
      </c>
      <c r="C92" s="80">
        <f t="shared" si="6"/>
        <v>4703389.453521046</v>
      </c>
      <c r="D92" s="80"/>
      <c r="E92" s="46">
        <v>2009</v>
      </c>
      <c r="F92" s="8">
        <v>42559</v>
      </c>
      <c r="G92" s="46" t="s">
        <v>3</v>
      </c>
      <c r="H92" s="81">
        <v>94.65</v>
      </c>
      <c r="I92" s="81"/>
      <c r="J92" s="46">
        <v>149</v>
      </c>
      <c r="K92" s="80">
        <f t="shared" si="5"/>
        <v>141101.68360563138</v>
      </c>
      <c r="L92" s="80"/>
      <c r="M92" s="6">
        <f t="shared" si="7"/>
        <v>0.9469911651384656</v>
      </c>
      <c r="N92" s="46">
        <v>2009</v>
      </c>
      <c r="O92" s="8">
        <v>42580</v>
      </c>
      <c r="P92" s="81">
        <v>95.26</v>
      </c>
      <c r="Q92" s="81"/>
      <c r="R92" s="82">
        <f t="shared" si="8"/>
        <v>-57766.46107344635</v>
      </c>
      <c r="S92" s="82"/>
      <c r="T92" s="83">
        <f t="shared" si="9"/>
        <v>-149</v>
      </c>
      <c r="U92" s="83"/>
    </row>
    <row r="93" spans="2:21" ht="13.5">
      <c r="B93" s="46">
        <v>85</v>
      </c>
      <c r="C93" s="80">
        <f t="shared" si="6"/>
        <v>4645622.9924476</v>
      </c>
      <c r="D93" s="80"/>
      <c r="E93" s="46">
        <v>2009</v>
      </c>
      <c r="F93" s="8">
        <v>42609</v>
      </c>
      <c r="G93" s="46" t="s">
        <v>3</v>
      </c>
      <c r="H93" s="81">
        <v>93.77</v>
      </c>
      <c r="I93" s="81"/>
      <c r="J93" s="46">
        <v>84</v>
      </c>
      <c r="K93" s="80">
        <f t="shared" si="5"/>
        <v>139368.689773428</v>
      </c>
      <c r="L93" s="80"/>
      <c r="M93" s="6">
        <f t="shared" si="7"/>
        <v>1.6591510687312856</v>
      </c>
      <c r="N93" s="46">
        <v>2009</v>
      </c>
      <c r="O93" s="8">
        <v>42630</v>
      </c>
      <c r="P93" s="81">
        <v>91.36</v>
      </c>
      <c r="Q93" s="81"/>
      <c r="R93" s="82">
        <f t="shared" si="8"/>
        <v>399855.4075642393</v>
      </c>
      <c r="S93" s="82"/>
      <c r="T93" s="83">
        <f t="shared" si="9"/>
        <v>240.99999999999966</v>
      </c>
      <c r="U93" s="83"/>
    </row>
    <row r="94" spans="2:21" ht="13.5">
      <c r="B94" s="46">
        <v>86</v>
      </c>
      <c r="C94" s="80">
        <f t="shared" si="6"/>
        <v>5045478.400011839</v>
      </c>
      <c r="D94" s="80"/>
      <c r="E94" s="46">
        <v>2009</v>
      </c>
      <c r="F94" s="8">
        <v>42636</v>
      </c>
      <c r="G94" s="46" t="s">
        <v>3</v>
      </c>
      <c r="H94" s="81">
        <v>90.9</v>
      </c>
      <c r="I94" s="81"/>
      <c r="J94" s="46">
        <v>119</v>
      </c>
      <c r="K94" s="80">
        <f t="shared" si="5"/>
        <v>151364.35200035517</v>
      </c>
      <c r="L94" s="80"/>
      <c r="M94" s="6">
        <f t="shared" si="7"/>
        <v>1.2719693445407998</v>
      </c>
      <c r="N94" s="46">
        <v>2009</v>
      </c>
      <c r="O94" s="8">
        <v>42648</v>
      </c>
      <c r="P94" s="81">
        <v>89.91</v>
      </c>
      <c r="Q94" s="81"/>
      <c r="R94" s="82">
        <f t="shared" si="8"/>
        <v>125924.96510954034</v>
      </c>
      <c r="S94" s="82"/>
      <c r="T94" s="83">
        <f t="shared" si="9"/>
        <v>99.00000000000091</v>
      </c>
      <c r="U94" s="83"/>
    </row>
    <row r="95" spans="2:21" ht="13.5">
      <c r="B95" s="46">
        <v>87</v>
      </c>
      <c r="C95" s="80">
        <f t="shared" si="6"/>
        <v>5171403.3651213795</v>
      </c>
      <c r="D95" s="80"/>
      <c r="E95" s="46">
        <v>2009</v>
      </c>
      <c r="F95" s="8">
        <v>42697</v>
      </c>
      <c r="G95" s="46" t="s">
        <v>3</v>
      </c>
      <c r="H95" s="81">
        <v>88.6</v>
      </c>
      <c r="I95" s="81"/>
      <c r="J95" s="46">
        <v>82</v>
      </c>
      <c r="K95" s="80">
        <f t="shared" si="5"/>
        <v>155142.10095364138</v>
      </c>
      <c r="L95" s="80"/>
      <c r="M95" s="6">
        <f t="shared" si="7"/>
        <v>1.8919768408980655</v>
      </c>
      <c r="N95" s="46">
        <v>2009</v>
      </c>
      <c r="O95" s="8">
        <v>42707</v>
      </c>
      <c r="P95" s="81">
        <v>87.52</v>
      </c>
      <c r="Q95" s="81"/>
      <c r="R95" s="82">
        <f t="shared" si="8"/>
        <v>204333.49881699073</v>
      </c>
      <c r="S95" s="82"/>
      <c r="T95" s="83">
        <f t="shared" si="9"/>
        <v>107.99999999999983</v>
      </c>
      <c r="U95" s="83"/>
    </row>
    <row r="96" spans="2:21" ht="13.5">
      <c r="B96" s="46">
        <v>88</v>
      </c>
      <c r="C96" s="80">
        <f t="shared" si="6"/>
        <v>5375736.86393837</v>
      </c>
      <c r="D96" s="80"/>
      <c r="E96" s="46">
        <v>2010</v>
      </c>
      <c r="F96" s="8">
        <v>42417</v>
      </c>
      <c r="G96" s="46" t="s">
        <v>4</v>
      </c>
      <c r="H96" s="81">
        <v>90.51</v>
      </c>
      <c r="I96" s="81"/>
      <c r="J96" s="46">
        <v>82</v>
      </c>
      <c r="K96" s="80">
        <f t="shared" si="5"/>
        <v>161272.1059181511</v>
      </c>
      <c r="L96" s="80"/>
      <c r="M96" s="6">
        <f t="shared" si="7"/>
        <v>1.9667329990018427</v>
      </c>
      <c r="N96" s="46">
        <v>2010</v>
      </c>
      <c r="O96" s="8">
        <v>42425</v>
      </c>
      <c r="P96" s="81">
        <v>89.69</v>
      </c>
      <c r="Q96" s="81"/>
      <c r="R96" s="82">
        <f t="shared" si="8"/>
        <v>-161272.10591815255</v>
      </c>
      <c r="S96" s="82"/>
      <c r="T96" s="83">
        <f t="shared" si="9"/>
        <v>-82</v>
      </c>
      <c r="U96" s="83"/>
    </row>
    <row r="97" spans="2:21" ht="13.5">
      <c r="B97" s="46">
        <v>89</v>
      </c>
      <c r="C97" s="80">
        <f t="shared" si="6"/>
        <v>5214464.7580202175</v>
      </c>
      <c r="D97" s="80"/>
      <c r="E97" s="46">
        <v>2010</v>
      </c>
      <c r="F97" s="8">
        <v>42432</v>
      </c>
      <c r="G97" s="46" t="s">
        <v>3</v>
      </c>
      <c r="H97" s="81">
        <v>88.53</v>
      </c>
      <c r="I97" s="81"/>
      <c r="J97" s="46">
        <v>84</v>
      </c>
      <c r="K97" s="80">
        <f t="shared" si="5"/>
        <v>156433.94274060652</v>
      </c>
      <c r="L97" s="80"/>
      <c r="M97" s="6">
        <f t="shared" si="7"/>
        <v>1.8623088421500777</v>
      </c>
      <c r="N97" s="46">
        <v>2010</v>
      </c>
      <c r="O97" s="8">
        <v>42434</v>
      </c>
      <c r="P97" s="81">
        <v>89.37</v>
      </c>
      <c r="Q97" s="81"/>
      <c r="R97" s="82">
        <f t="shared" si="8"/>
        <v>-156433.94274060716</v>
      </c>
      <c r="S97" s="82"/>
      <c r="T97" s="83">
        <f t="shared" si="9"/>
        <v>-84</v>
      </c>
      <c r="U97" s="83"/>
    </row>
    <row r="98" spans="2:21" ht="13.5">
      <c r="B98" s="46">
        <v>90</v>
      </c>
      <c r="C98" s="80">
        <f t="shared" si="6"/>
        <v>5058030.81527961</v>
      </c>
      <c r="D98" s="80"/>
      <c r="E98" s="46">
        <v>2010</v>
      </c>
      <c r="F98" s="8">
        <v>42476</v>
      </c>
      <c r="G98" s="46" t="s">
        <v>3</v>
      </c>
      <c r="H98" s="81">
        <v>92.84</v>
      </c>
      <c r="I98" s="81"/>
      <c r="J98" s="46">
        <v>68</v>
      </c>
      <c r="K98" s="80">
        <f t="shared" si="5"/>
        <v>151740.9244583883</v>
      </c>
      <c r="L98" s="80"/>
      <c r="M98" s="6">
        <f t="shared" si="7"/>
        <v>2.2314841832115926</v>
      </c>
      <c r="N98" s="46">
        <v>2010</v>
      </c>
      <c r="O98" s="8">
        <v>42482</v>
      </c>
      <c r="P98" s="81">
        <v>93.52</v>
      </c>
      <c r="Q98" s="81"/>
      <c r="R98" s="82">
        <f t="shared" si="8"/>
        <v>-151740.92445838664</v>
      </c>
      <c r="S98" s="82"/>
      <c r="T98" s="83">
        <f t="shared" si="9"/>
        <v>-68</v>
      </c>
      <c r="U98" s="83"/>
    </row>
    <row r="99" spans="2:21" ht="13.5">
      <c r="B99" s="46">
        <v>91</v>
      </c>
      <c r="C99" s="80">
        <f t="shared" si="6"/>
        <v>4906289.890821224</v>
      </c>
      <c r="D99" s="80"/>
      <c r="E99" s="46">
        <v>2010</v>
      </c>
      <c r="F99" s="8">
        <v>42627</v>
      </c>
      <c r="G99" s="46" t="s">
        <v>3</v>
      </c>
      <c r="H99" s="81">
        <v>83.48</v>
      </c>
      <c r="I99" s="81"/>
      <c r="J99" s="46">
        <v>88</v>
      </c>
      <c r="K99" s="80">
        <f t="shared" si="5"/>
        <v>147188.6967246367</v>
      </c>
      <c r="L99" s="80"/>
      <c r="M99" s="6">
        <f t="shared" si="7"/>
        <v>1.6725988264163263</v>
      </c>
      <c r="N99" s="46">
        <v>2010</v>
      </c>
      <c r="O99" s="8">
        <v>42628</v>
      </c>
      <c r="P99" s="81">
        <v>84.36</v>
      </c>
      <c r="Q99" s="81"/>
      <c r="R99" s="82">
        <f t="shared" si="8"/>
        <v>-147188.69672463596</v>
      </c>
      <c r="S99" s="82"/>
      <c r="T99" s="83">
        <f t="shared" si="9"/>
        <v>-88</v>
      </c>
      <c r="U99" s="83"/>
    </row>
    <row r="100" spans="2:21" ht="13.5">
      <c r="B100" s="46">
        <v>92</v>
      </c>
      <c r="C100" s="80">
        <f t="shared" si="6"/>
        <v>4759101.1940965885</v>
      </c>
      <c r="D100" s="80"/>
      <c r="E100" s="46">
        <v>2010</v>
      </c>
      <c r="F100" s="8">
        <v>42642</v>
      </c>
      <c r="G100" s="46" t="s">
        <v>3</v>
      </c>
      <c r="H100" s="81">
        <v>83.67</v>
      </c>
      <c r="I100" s="81"/>
      <c r="J100" s="46">
        <v>67</v>
      </c>
      <c r="K100" s="80">
        <f t="shared" si="5"/>
        <v>142773.03582289765</v>
      </c>
      <c r="L100" s="80"/>
      <c r="M100" s="6">
        <f t="shared" si="7"/>
        <v>2.130940833177577</v>
      </c>
      <c r="N100" s="46">
        <v>2010</v>
      </c>
      <c r="O100" s="8">
        <v>42664</v>
      </c>
      <c r="P100" s="81">
        <v>81.66</v>
      </c>
      <c r="Q100" s="81"/>
      <c r="R100" s="82">
        <f t="shared" si="8"/>
        <v>428319.10746869404</v>
      </c>
      <c r="S100" s="82"/>
      <c r="T100" s="83">
        <f t="shared" si="9"/>
        <v>201.0000000000005</v>
      </c>
      <c r="U100" s="83"/>
    </row>
    <row r="101" spans="2:21" ht="13.5">
      <c r="B101" s="46">
        <v>93</v>
      </c>
      <c r="C101" s="80">
        <f t="shared" si="6"/>
        <v>5187420.301565283</v>
      </c>
      <c r="D101" s="80"/>
      <c r="E101" s="46">
        <v>2010</v>
      </c>
      <c r="F101" s="8">
        <v>42733</v>
      </c>
      <c r="G101" s="46" t="s">
        <v>3</v>
      </c>
      <c r="H101" s="81">
        <v>81.79</v>
      </c>
      <c r="I101" s="81"/>
      <c r="J101" s="46">
        <v>206</v>
      </c>
      <c r="K101" s="80">
        <f t="shared" si="5"/>
        <v>155622.60904695847</v>
      </c>
      <c r="L101" s="80"/>
      <c r="M101" s="6">
        <f t="shared" si="7"/>
        <v>0.7554495584803809</v>
      </c>
      <c r="N101" s="46">
        <v>2011</v>
      </c>
      <c r="O101" s="8">
        <v>42374</v>
      </c>
      <c r="P101" s="81">
        <v>82.85</v>
      </c>
      <c r="Q101" s="81"/>
      <c r="R101" s="82">
        <f t="shared" si="8"/>
        <v>-80077.65319891948</v>
      </c>
      <c r="S101" s="82"/>
      <c r="T101" s="83">
        <f t="shared" si="9"/>
        <v>-206</v>
      </c>
      <c r="U101" s="83"/>
    </row>
    <row r="102" spans="2:21" ht="13.5">
      <c r="B102" s="46">
        <v>94</v>
      </c>
      <c r="C102" s="80">
        <f t="shared" si="6"/>
        <v>5107342.648366364</v>
      </c>
      <c r="D102" s="80"/>
      <c r="E102" s="46">
        <v>2011</v>
      </c>
      <c r="F102" s="8">
        <v>42466</v>
      </c>
      <c r="G102" s="46" t="s">
        <v>4</v>
      </c>
      <c r="H102" s="81">
        <v>84.87</v>
      </c>
      <c r="I102" s="81"/>
      <c r="J102" s="46">
        <v>86</v>
      </c>
      <c r="K102" s="80">
        <f t="shared" si="5"/>
        <v>153220.2794509909</v>
      </c>
      <c r="L102" s="80"/>
      <c r="M102" s="6">
        <f t="shared" si="7"/>
        <v>1.781631156406871</v>
      </c>
      <c r="N102" s="46">
        <v>2011</v>
      </c>
      <c r="O102" s="8">
        <v>42472</v>
      </c>
      <c r="P102" s="81">
        <v>84.01</v>
      </c>
      <c r="Q102" s="81"/>
      <c r="R102" s="82">
        <f t="shared" si="8"/>
        <v>-153220.27945099078</v>
      </c>
      <c r="S102" s="82"/>
      <c r="T102" s="83">
        <f t="shared" si="9"/>
        <v>-86</v>
      </c>
      <c r="U102" s="83"/>
    </row>
    <row r="103" spans="2:21" ht="13.5">
      <c r="B103" s="46">
        <v>95</v>
      </c>
      <c r="C103" s="80">
        <f t="shared" si="6"/>
        <v>4954122.3689153725</v>
      </c>
      <c r="D103" s="80"/>
      <c r="E103" s="46">
        <v>2011</v>
      </c>
      <c r="F103" s="8">
        <v>42513</v>
      </c>
      <c r="G103" s="46" t="s">
        <v>4</v>
      </c>
      <c r="H103" s="81">
        <v>81.86</v>
      </c>
      <c r="I103" s="81"/>
      <c r="J103" s="46">
        <v>41</v>
      </c>
      <c r="K103" s="80">
        <f t="shared" si="5"/>
        <v>148623.67106746117</v>
      </c>
      <c r="L103" s="80"/>
      <c r="M103" s="6">
        <f t="shared" si="7"/>
        <v>3.624967587011248</v>
      </c>
      <c r="N103" s="46">
        <v>2011</v>
      </c>
      <c r="O103" s="8">
        <v>42513</v>
      </c>
      <c r="P103" s="81">
        <v>81.46</v>
      </c>
      <c r="Q103" s="81"/>
      <c r="R103" s="82">
        <f t="shared" si="8"/>
        <v>-144998.70348045198</v>
      </c>
      <c r="S103" s="82"/>
      <c r="T103" s="83">
        <f t="shared" si="9"/>
        <v>-41</v>
      </c>
      <c r="U103" s="83"/>
    </row>
    <row r="104" spans="2:21" ht="13.5">
      <c r="B104" s="46">
        <v>96</v>
      </c>
      <c r="C104" s="80">
        <f t="shared" si="6"/>
        <v>4809123.66543492</v>
      </c>
      <c r="D104" s="80"/>
      <c r="E104" s="46">
        <v>2011</v>
      </c>
      <c r="F104" s="8">
        <v>42549</v>
      </c>
      <c r="G104" s="46" t="s">
        <v>4</v>
      </c>
      <c r="H104" s="81">
        <v>80.98</v>
      </c>
      <c r="I104" s="81"/>
      <c r="J104" s="46">
        <v>67</v>
      </c>
      <c r="K104" s="80">
        <f t="shared" si="5"/>
        <v>144273.70996304762</v>
      </c>
      <c r="L104" s="80"/>
      <c r="M104" s="6">
        <f t="shared" si="7"/>
        <v>2.1533389546723525</v>
      </c>
      <c r="N104" s="46">
        <v>2011</v>
      </c>
      <c r="O104" s="8">
        <v>42551</v>
      </c>
      <c r="P104" s="81">
        <v>80.31</v>
      </c>
      <c r="Q104" s="81"/>
      <c r="R104" s="82">
        <f t="shared" si="8"/>
        <v>-144273.709963048</v>
      </c>
      <c r="S104" s="82"/>
      <c r="T104" s="83">
        <f t="shared" si="9"/>
        <v>-67</v>
      </c>
      <c r="U104" s="83"/>
    </row>
    <row r="105" spans="2:21" ht="13.5">
      <c r="B105" s="46">
        <v>97</v>
      </c>
      <c r="C105" s="80">
        <f t="shared" si="6"/>
        <v>4664849.955471872</v>
      </c>
      <c r="D105" s="80"/>
      <c r="E105" s="46">
        <v>2011</v>
      </c>
      <c r="F105" s="8">
        <v>42562</v>
      </c>
      <c r="G105" s="46" t="s">
        <v>3</v>
      </c>
      <c r="H105" s="81">
        <v>80.48</v>
      </c>
      <c r="I105" s="81"/>
      <c r="J105" s="46">
        <v>100</v>
      </c>
      <c r="K105" s="80">
        <f t="shared" si="5"/>
        <v>139945.49866415616</v>
      </c>
      <c r="L105" s="80"/>
      <c r="M105" s="6">
        <f t="shared" si="7"/>
        <v>1.3994549866415615</v>
      </c>
      <c r="N105" s="46">
        <v>2011</v>
      </c>
      <c r="O105" s="8">
        <v>42583</v>
      </c>
      <c r="P105" s="81">
        <v>78.02</v>
      </c>
      <c r="Q105" s="81"/>
      <c r="R105" s="82">
        <f t="shared" si="8"/>
        <v>344265.9267138252</v>
      </c>
      <c r="S105" s="82"/>
      <c r="T105" s="83">
        <f t="shared" si="9"/>
        <v>246.0000000000008</v>
      </c>
      <c r="U105" s="83"/>
    </row>
    <row r="106" spans="2:21" ht="13.5">
      <c r="B106" s="46">
        <v>98</v>
      </c>
      <c r="C106" s="80">
        <f t="shared" si="6"/>
        <v>5009115.882185698</v>
      </c>
      <c r="D106" s="80"/>
      <c r="E106" s="46">
        <v>2012</v>
      </c>
      <c r="F106" s="8">
        <v>42430</v>
      </c>
      <c r="G106" s="46" t="s">
        <v>4</v>
      </c>
      <c r="H106" s="81">
        <v>81.31</v>
      </c>
      <c r="I106" s="81"/>
      <c r="J106" s="46">
        <v>108</v>
      </c>
      <c r="K106" s="80">
        <f t="shared" si="5"/>
        <v>150273.47646557092</v>
      </c>
      <c r="L106" s="80"/>
      <c r="M106" s="6">
        <f t="shared" si="7"/>
        <v>1.391421078384916</v>
      </c>
      <c r="N106" s="46">
        <v>2012</v>
      </c>
      <c r="O106" s="8">
        <v>42452</v>
      </c>
      <c r="P106" s="81">
        <v>81.94</v>
      </c>
      <c r="Q106" s="81"/>
      <c r="R106" s="82">
        <f t="shared" si="8"/>
        <v>87659.52793824907</v>
      </c>
      <c r="S106" s="82"/>
      <c r="T106" s="83">
        <f t="shared" si="9"/>
        <v>62.999999999999545</v>
      </c>
      <c r="U106" s="83"/>
    </row>
    <row r="107" spans="2:21" ht="13.5">
      <c r="B107" s="46">
        <v>99</v>
      </c>
      <c r="C107" s="80">
        <f t="shared" si="6"/>
        <v>5096775.410123947</v>
      </c>
      <c r="D107" s="80"/>
      <c r="E107" s="46">
        <v>2012</v>
      </c>
      <c r="F107" s="8">
        <v>42497</v>
      </c>
      <c r="G107" s="46" t="s">
        <v>3</v>
      </c>
      <c r="H107" s="81">
        <v>79.77</v>
      </c>
      <c r="I107" s="81"/>
      <c r="J107" s="46">
        <v>58</v>
      </c>
      <c r="K107" s="80">
        <f t="shared" si="5"/>
        <v>152903.2623037184</v>
      </c>
      <c r="L107" s="80"/>
      <c r="M107" s="6">
        <f t="shared" si="7"/>
        <v>2.6362631431675587</v>
      </c>
      <c r="N107" s="46">
        <v>2012</v>
      </c>
      <c r="O107" s="8">
        <v>42506</v>
      </c>
      <c r="P107" s="81">
        <v>80.35</v>
      </c>
      <c r="Q107" s="81"/>
      <c r="R107" s="82">
        <f t="shared" si="8"/>
        <v>-152903.26230371796</v>
      </c>
      <c r="S107" s="82"/>
      <c r="T107" s="83">
        <f t="shared" si="9"/>
        <v>-58</v>
      </c>
      <c r="U107" s="83"/>
    </row>
    <row r="108" spans="2:21" ht="13.5">
      <c r="B108" s="46">
        <v>100</v>
      </c>
      <c r="C108" s="80">
        <f t="shared" si="6"/>
        <v>4943872.147820229</v>
      </c>
      <c r="D108" s="80"/>
      <c r="E108" s="46">
        <v>2012</v>
      </c>
      <c r="F108" s="8">
        <v>42508</v>
      </c>
      <c r="G108" s="46" t="s">
        <v>3</v>
      </c>
      <c r="H108" s="81">
        <v>79.11</v>
      </c>
      <c r="I108" s="81"/>
      <c r="J108" s="46">
        <v>128</v>
      </c>
      <c r="K108" s="80">
        <f t="shared" si="5"/>
        <v>148316.16443460685</v>
      </c>
      <c r="L108" s="80"/>
      <c r="M108" s="6">
        <f t="shared" si="7"/>
        <v>1.158720034645366</v>
      </c>
      <c r="N108" s="46">
        <v>2012</v>
      </c>
      <c r="O108" s="8">
        <v>42527</v>
      </c>
      <c r="P108" s="81">
        <v>79.11</v>
      </c>
      <c r="Q108" s="81"/>
      <c r="R108" s="82">
        <f t="shared" si="8"/>
        <v>0</v>
      </c>
      <c r="S108" s="82"/>
      <c r="T108" s="83">
        <f t="shared" si="9"/>
        <v>0</v>
      </c>
      <c r="U108" s="83"/>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32" operator="equal" stopIfTrue="1">
      <formula>"買"</formula>
    </cfRule>
    <cfRule type="cellIs" priority="2" dxfId="33" operator="equal" stopIfTrue="1">
      <formula>"売"</formula>
    </cfRule>
  </conditionalFormatting>
  <conditionalFormatting sqref="G9:G11 G14:G45 G47:G108">
    <cfRule type="cellIs" priority="7" dxfId="32" operator="equal" stopIfTrue="1">
      <formula>"買"</formula>
    </cfRule>
    <cfRule type="cellIs" priority="8" dxfId="33" operator="equal" stopIfTrue="1">
      <formula>"売"</formula>
    </cfRule>
  </conditionalFormatting>
  <conditionalFormatting sqref="G12">
    <cfRule type="cellIs" priority="5" dxfId="32" operator="equal" stopIfTrue="1">
      <formula>"買"</formula>
    </cfRule>
    <cfRule type="cellIs" priority="6" dxfId="33" operator="equal" stopIfTrue="1">
      <formula>"売"</formula>
    </cfRule>
  </conditionalFormatting>
  <conditionalFormatting sqref="G13">
    <cfRule type="cellIs" priority="3" dxfId="32" operator="equal" stopIfTrue="1">
      <formula>"買"</formula>
    </cfRule>
    <cfRule type="cellIs" priority="4" dxfId="33"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0" activePane="bottomLeft" state="frozen"/>
      <selection pane="topLeft" activeCell="A1" sqref="A1"/>
      <selection pane="bottomLeft" activeCell="D3" sqref="D3:I3"/>
    </sheetView>
  </sheetViews>
  <sheetFormatPr defaultColWidth="9.00390625" defaultRowHeight="13.5"/>
  <cols>
    <col min="1" max="1" width="2.875" style="0" customWidth="1"/>
    <col min="2" max="18" width="6.625" style="0" customWidth="1"/>
    <col min="22" max="22" width="10.875" style="23" bestFit="1" customWidth="1"/>
  </cols>
  <sheetData>
    <row r="2" spans="2:20" ht="13.5">
      <c r="B2" s="49" t="s">
        <v>5</v>
      </c>
      <c r="C2" s="49"/>
      <c r="D2" s="51" t="s">
        <v>48</v>
      </c>
      <c r="E2" s="51"/>
      <c r="F2" s="49" t="s">
        <v>6</v>
      </c>
      <c r="G2" s="49"/>
      <c r="H2" s="51" t="s">
        <v>36</v>
      </c>
      <c r="I2" s="51"/>
      <c r="J2" s="49" t="s">
        <v>7</v>
      </c>
      <c r="K2" s="49"/>
      <c r="L2" s="50">
        <f>C9</f>
        <v>1000000</v>
      </c>
      <c r="M2" s="51"/>
      <c r="N2" s="49" t="s">
        <v>8</v>
      </c>
      <c r="O2" s="49"/>
      <c r="P2" s="50">
        <f>C108+R108</f>
        <v>3358471.7097759126</v>
      </c>
      <c r="Q2" s="51"/>
      <c r="R2" s="1"/>
      <c r="S2" s="1"/>
      <c r="T2" s="1"/>
    </row>
    <row r="3" spans="2:19" ht="57" customHeight="1">
      <c r="B3" s="49" t="s">
        <v>9</v>
      </c>
      <c r="C3" s="49"/>
      <c r="D3" s="52" t="s">
        <v>52</v>
      </c>
      <c r="E3" s="52"/>
      <c r="F3" s="52"/>
      <c r="G3" s="52"/>
      <c r="H3" s="52"/>
      <c r="I3" s="52"/>
      <c r="J3" s="49" t="s">
        <v>10</v>
      </c>
      <c r="K3" s="49"/>
      <c r="L3" s="52" t="s">
        <v>53</v>
      </c>
      <c r="M3" s="53"/>
      <c r="N3" s="53"/>
      <c r="O3" s="53"/>
      <c r="P3" s="53"/>
      <c r="Q3" s="53"/>
      <c r="R3" s="1"/>
      <c r="S3" s="1"/>
    </row>
    <row r="4" spans="2:20" ht="13.5">
      <c r="B4" s="49" t="s">
        <v>11</v>
      </c>
      <c r="C4" s="49"/>
      <c r="D4" s="54">
        <f>SUM($R$9:$S$993)</f>
        <v>2358471.7097759126</v>
      </c>
      <c r="E4" s="54"/>
      <c r="F4" s="49" t="s">
        <v>12</v>
      </c>
      <c r="G4" s="49"/>
      <c r="H4" s="55">
        <f>SUM($T$9:$U$108)</f>
        <v>2601.9999999999995</v>
      </c>
      <c r="I4" s="51"/>
      <c r="J4" s="56" t="s">
        <v>13</v>
      </c>
      <c r="K4" s="56"/>
      <c r="L4" s="50"/>
      <c r="M4" s="50"/>
      <c r="N4" s="56" t="s">
        <v>14</v>
      </c>
      <c r="O4" s="56"/>
      <c r="P4" s="54">
        <f>MIN($C$9:$D$990)-C9</f>
        <v>0</v>
      </c>
      <c r="Q4" s="54"/>
      <c r="R4" s="1"/>
      <c r="S4" s="1"/>
      <c r="T4" s="1"/>
    </row>
    <row r="5" spans="2:20" ht="13.5">
      <c r="B5" s="42" t="s">
        <v>15</v>
      </c>
      <c r="C5" s="2">
        <f>COUNTIF($R$9:$R$990,"&gt;0")</f>
        <v>46</v>
      </c>
      <c r="D5" s="43" t="s">
        <v>16</v>
      </c>
      <c r="E5" s="16">
        <f>COUNTIF($R$9:$R$990,"&lt;0")</f>
        <v>54</v>
      </c>
      <c r="F5" s="43" t="s">
        <v>17</v>
      </c>
      <c r="G5" s="2">
        <f>COUNTIF($R$9:$R$990,"=0")</f>
        <v>0</v>
      </c>
      <c r="H5" s="43" t="s">
        <v>18</v>
      </c>
      <c r="I5" s="3">
        <f>C5/SUM(C5,E5,G5)</f>
        <v>0.46</v>
      </c>
      <c r="J5" s="57" t="s">
        <v>19</v>
      </c>
      <c r="K5" s="49"/>
      <c r="L5" s="58"/>
      <c r="M5" s="59"/>
      <c r="N5" s="18" t="s">
        <v>20</v>
      </c>
      <c r="O5" s="9"/>
      <c r="P5" s="58"/>
      <c r="Q5" s="59"/>
      <c r="R5" s="1"/>
      <c r="S5" s="1"/>
      <c r="T5" s="1"/>
    </row>
    <row r="6" spans="2:20" ht="13.5">
      <c r="B6" s="11"/>
      <c r="C6" s="14"/>
      <c r="D6" s="15"/>
      <c r="E6" s="12"/>
      <c r="F6" s="11"/>
      <c r="G6" s="12"/>
      <c r="H6" s="11"/>
      <c r="I6" s="17"/>
      <c r="J6" s="11"/>
      <c r="K6" s="11"/>
      <c r="L6" s="12"/>
      <c r="M6" s="12"/>
      <c r="N6" s="13"/>
      <c r="O6" s="13"/>
      <c r="P6" s="10"/>
      <c r="Q6" s="7"/>
      <c r="R6" s="1"/>
      <c r="S6" s="1"/>
      <c r="T6" s="1"/>
    </row>
    <row r="7" spans="2:21" ht="13.5">
      <c r="B7" s="60" t="s">
        <v>21</v>
      </c>
      <c r="C7" s="62" t="s">
        <v>22</v>
      </c>
      <c r="D7" s="63"/>
      <c r="E7" s="66" t="s">
        <v>23</v>
      </c>
      <c r="F7" s="67"/>
      <c r="G7" s="67"/>
      <c r="H7" s="67"/>
      <c r="I7" s="68"/>
      <c r="J7" s="69" t="s">
        <v>24</v>
      </c>
      <c r="K7" s="70"/>
      <c r="L7" s="71"/>
      <c r="M7" s="72" t="s">
        <v>25</v>
      </c>
      <c r="N7" s="73" t="s">
        <v>26</v>
      </c>
      <c r="O7" s="74"/>
      <c r="P7" s="74"/>
      <c r="Q7" s="75"/>
      <c r="R7" s="76" t="s">
        <v>27</v>
      </c>
      <c r="S7" s="76"/>
      <c r="T7" s="76"/>
      <c r="U7" s="76"/>
    </row>
    <row r="8" spans="2:21" ht="13.5">
      <c r="B8" s="61"/>
      <c r="C8" s="64"/>
      <c r="D8" s="65"/>
      <c r="E8" s="19" t="s">
        <v>28</v>
      </c>
      <c r="F8" s="19" t="s">
        <v>29</v>
      </c>
      <c r="G8" s="19" t="s">
        <v>30</v>
      </c>
      <c r="H8" s="77" t="s">
        <v>31</v>
      </c>
      <c r="I8" s="68"/>
      <c r="J8" s="4" t="s">
        <v>32</v>
      </c>
      <c r="K8" s="78" t="s">
        <v>33</v>
      </c>
      <c r="L8" s="71"/>
      <c r="M8" s="72"/>
      <c r="N8" s="5" t="s">
        <v>28</v>
      </c>
      <c r="O8" s="5" t="s">
        <v>29</v>
      </c>
      <c r="P8" s="79" t="s">
        <v>31</v>
      </c>
      <c r="Q8" s="75"/>
      <c r="R8" s="76" t="s">
        <v>34</v>
      </c>
      <c r="S8" s="76"/>
      <c r="T8" s="76" t="s">
        <v>32</v>
      </c>
      <c r="U8" s="76"/>
    </row>
    <row r="9" spans="2:21" ht="13.5">
      <c r="B9" s="41">
        <v>1</v>
      </c>
      <c r="C9" s="80">
        <v>1000000</v>
      </c>
      <c r="D9" s="80"/>
      <c r="E9" s="41">
        <v>2001</v>
      </c>
      <c r="F9" s="8">
        <v>42590</v>
      </c>
      <c r="G9" s="41" t="s">
        <v>3</v>
      </c>
      <c r="H9" s="81">
        <v>123.38</v>
      </c>
      <c r="I9" s="81"/>
      <c r="J9" s="41">
        <v>85</v>
      </c>
      <c r="K9" s="80">
        <f aca="true" t="shared" si="0" ref="K9:K72">IF(F9="","",C9*0.03)</f>
        <v>30000</v>
      </c>
      <c r="L9" s="80"/>
      <c r="M9" s="6">
        <f>IF(J9="","",(K9/J9)/1000)</f>
        <v>0.35294117647058826</v>
      </c>
      <c r="N9" s="41">
        <v>2001</v>
      </c>
      <c r="O9" s="8">
        <v>42618</v>
      </c>
      <c r="P9" s="81">
        <v>119.71</v>
      </c>
      <c r="Q9" s="81"/>
      <c r="R9" s="82">
        <f>IF(O9="","",(IF(G9="売",H9-P9,P9-H9))*M9*100000)</f>
        <v>129529.41176470596</v>
      </c>
      <c r="S9" s="82"/>
      <c r="T9" s="83">
        <f>IF(O9="","",IF(R9&lt;0,J9*(-1),IF(G9="買",(P9-H9)*100,(H9-P9)*100)))</f>
        <v>367.00000000000017</v>
      </c>
      <c r="U9" s="83"/>
    </row>
    <row r="10" spans="2:21" ht="13.5">
      <c r="B10" s="41">
        <v>2</v>
      </c>
      <c r="C10" s="80">
        <f aca="true" t="shared" si="1" ref="C10:C73">IF(R9="","",C9+R9)</f>
        <v>1129529.411764706</v>
      </c>
      <c r="D10" s="80"/>
      <c r="E10" s="41">
        <v>2001</v>
      </c>
      <c r="F10" s="8">
        <v>42627</v>
      </c>
      <c r="G10" s="41" t="s">
        <v>3</v>
      </c>
      <c r="H10" s="81">
        <v>118.49</v>
      </c>
      <c r="I10" s="81"/>
      <c r="J10" s="41">
        <v>365</v>
      </c>
      <c r="K10" s="80">
        <f t="shared" si="0"/>
        <v>33885.88235294118</v>
      </c>
      <c r="L10" s="80"/>
      <c r="M10" s="6">
        <f aca="true" t="shared" si="2" ref="M10:M73">IF(J10="","",(K10/J10)/1000)</f>
        <v>0.09283803384367446</v>
      </c>
      <c r="N10" s="41">
        <v>2001</v>
      </c>
      <c r="O10" s="8">
        <v>42638</v>
      </c>
      <c r="P10" s="81">
        <v>117.71</v>
      </c>
      <c r="Q10" s="81"/>
      <c r="R10" s="82">
        <f aca="true" t="shared" si="3" ref="R10:R73">IF(O10="","",(IF(G10="売",H10-P10,P10-H10))*M10*100000)</f>
        <v>7241.366639806619</v>
      </c>
      <c r="S10" s="82"/>
      <c r="T10" s="83">
        <f aca="true" t="shared" si="4" ref="T10:T73">IF(O10="","",IF(R10&lt;0,J10*(-1),IF(G10="買",(P10-H10)*100,(H10-P10)*100)))</f>
        <v>78.00000000000011</v>
      </c>
      <c r="U10" s="83"/>
    </row>
    <row r="11" spans="2:21" ht="13.5">
      <c r="B11" s="41">
        <v>3</v>
      </c>
      <c r="C11" s="80">
        <f t="shared" si="1"/>
        <v>1136770.7784045127</v>
      </c>
      <c r="D11" s="80"/>
      <c r="E11" s="41">
        <v>2001</v>
      </c>
      <c r="F11" s="8">
        <v>42645</v>
      </c>
      <c r="G11" s="41" t="s">
        <v>4</v>
      </c>
      <c r="H11" s="81">
        <v>120.5</v>
      </c>
      <c r="I11" s="81"/>
      <c r="J11" s="41">
        <v>118</v>
      </c>
      <c r="K11" s="80">
        <f t="shared" si="0"/>
        <v>34103.12335213538</v>
      </c>
      <c r="L11" s="80"/>
      <c r="M11" s="6">
        <f t="shared" si="2"/>
        <v>0.28900951993335067</v>
      </c>
      <c r="N11" s="41">
        <v>2001</v>
      </c>
      <c r="O11" s="8">
        <v>42672</v>
      </c>
      <c r="P11" s="81">
        <v>122.39</v>
      </c>
      <c r="Q11" s="81"/>
      <c r="R11" s="82">
        <f t="shared" si="3"/>
        <v>54622.79926740329</v>
      </c>
      <c r="S11" s="82"/>
      <c r="T11" s="83">
        <f t="shared" si="4"/>
        <v>189.00000000000006</v>
      </c>
      <c r="U11" s="83"/>
    </row>
    <row r="12" spans="2:21" ht="13.5">
      <c r="B12" s="41">
        <v>4</v>
      </c>
      <c r="C12" s="80">
        <f t="shared" si="1"/>
        <v>1191393.577671916</v>
      </c>
      <c r="D12" s="80"/>
      <c r="E12" s="41">
        <v>2001</v>
      </c>
      <c r="F12" s="8">
        <v>42680</v>
      </c>
      <c r="G12" s="41" t="s">
        <v>3</v>
      </c>
      <c r="H12" s="81">
        <v>121.32</v>
      </c>
      <c r="I12" s="81"/>
      <c r="J12" s="41">
        <v>126</v>
      </c>
      <c r="K12" s="80">
        <f t="shared" si="0"/>
        <v>35741.80733015748</v>
      </c>
      <c r="L12" s="80"/>
      <c r="M12" s="6">
        <f t="shared" si="2"/>
        <v>0.2836651375409323</v>
      </c>
      <c r="N12" s="41">
        <v>2001</v>
      </c>
      <c r="O12" s="8">
        <v>42690</v>
      </c>
      <c r="P12" s="81">
        <v>122.58</v>
      </c>
      <c r="Q12" s="81"/>
      <c r="R12" s="82">
        <f t="shared" si="3"/>
        <v>-35741.807330157615</v>
      </c>
      <c r="S12" s="82"/>
      <c r="T12" s="83">
        <f t="shared" si="4"/>
        <v>-126</v>
      </c>
      <c r="U12" s="83"/>
    </row>
    <row r="13" spans="2:21" ht="13.5">
      <c r="B13" s="41">
        <v>5</v>
      </c>
      <c r="C13" s="80">
        <f t="shared" si="1"/>
        <v>1155651.7703417584</v>
      </c>
      <c r="D13" s="80"/>
      <c r="E13" s="41">
        <v>2001</v>
      </c>
      <c r="F13" s="8">
        <v>42696</v>
      </c>
      <c r="G13" s="41" t="s">
        <v>4</v>
      </c>
      <c r="H13" s="81">
        <v>123.48</v>
      </c>
      <c r="I13" s="81"/>
      <c r="J13" s="41">
        <v>99</v>
      </c>
      <c r="K13" s="80">
        <f t="shared" si="0"/>
        <v>34669.55311025275</v>
      </c>
      <c r="L13" s="80"/>
      <c r="M13" s="6">
        <f t="shared" si="2"/>
        <v>0.3501975061641692</v>
      </c>
      <c r="N13" s="41">
        <v>2001</v>
      </c>
      <c r="O13" s="8">
        <v>42704</v>
      </c>
      <c r="P13" s="81">
        <v>122.82</v>
      </c>
      <c r="Q13" s="81"/>
      <c r="R13" s="82">
        <f t="shared" si="3"/>
        <v>-23113.03540683555</v>
      </c>
      <c r="S13" s="82"/>
      <c r="T13" s="83">
        <f t="shared" si="4"/>
        <v>-99</v>
      </c>
      <c r="U13" s="83"/>
    </row>
    <row r="14" spans="2:21" ht="13.5">
      <c r="B14" s="41">
        <v>6</v>
      </c>
      <c r="C14" s="80">
        <f t="shared" si="1"/>
        <v>1132538.7349349228</v>
      </c>
      <c r="D14" s="80"/>
      <c r="E14" s="41">
        <v>2001</v>
      </c>
      <c r="F14" s="8">
        <v>42708</v>
      </c>
      <c r="G14" s="41" t="s">
        <v>4</v>
      </c>
      <c r="H14" s="81">
        <v>124.22</v>
      </c>
      <c r="I14" s="81"/>
      <c r="J14" s="41">
        <v>98</v>
      </c>
      <c r="K14" s="80">
        <f t="shared" si="0"/>
        <v>33976.162048047685</v>
      </c>
      <c r="L14" s="80"/>
      <c r="M14" s="6">
        <f t="shared" si="2"/>
        <v>0.34669553110252743</v>
      </c>
      <c r="N14" s="41">
        <v>2001</v>
      </c>
      <c r="O14" s="8">
        <v>42735</v>
      </c>
      <c r="P14" s="81">
        <v>130.74</v>
      </c>
      <c r="Q14" s="81"/>
      <c r="R14" s="82">
        <f t="shared" si="3"/>
        <v>226045.48627884826</v>
      </c>
      <c r="S14" s="82"/>
      <c r="T14" s="83">
        <f t="shared" si="4"/>
        <v>652.000000000001</v>
      </c>
      <c r="U14" s="83"/>
    </row>
    <row r="15" spans="2:21" ht="13.5">
      <c r="B15" s="41">
        <v>7</v>
      </c>
      <c r="C15" s="80">
        <f t="shared" si="1"/>
        <v>1358584.221213771</v>
      </c>
      <c r="D15" s="80"/>
      <c r="E15" s="41">
        <v>2002</v>
      </c>
      <c r="F15" s="8">
        <v>42397</v>
      </c>
      <c r="G15" s="41" t="s">
        <v>3</v>
      </c>
      <c r="H15" s="81">
        <v>134.05</v>
      </c>
      <c r="I15" s="81"/>
      <c r="J15" s="41">
        <v>94</v>
      </c>
      <c r="K15" s="80">
        <f t="shared" si="0"/>
        <v>40757.52663641313</v>
      </c>
      <c r="L15" s="80"/>
      <c r="M15" s="6">
        <f t="shared" si="2"/>
        <v>0.43359070889801204</v>
      </c>
      <c r="N15" s="41">
        <v>2002</v>
      </c>
      <c r="O15" s="8">
        <v>42400</v>
      </c>
      <c r="P15" s="81">
        <v>134.99</v>
      </c>
      <c r="Q15" s="81"/>
      <c r="R15" s="82">
        <f t="shared" si="3"/>
        <v>-40757.52663641303</v>
      </c>
      <c r="S15" s="82"/>
      <c r="T15" s="83">
        <f t="shared" si="4"/>
        <v>-94</v>
      </c>
      <c r="U15" s="83"/>
    </row>
    <row r="16" spans="2:21" ht="13.5">
      <c r="B16" s="41">
        <v>8</v>
      </c>
      <c r="C16" s="80">
        <f t="shared" si="1"/>
        <v>1317826.694577358</v>
      </c>
      <c r="D16" s="80"/>
      <c r="E16" s="41">
        <v>2002</v>
      </c>
      <c r="F16" s="8">
        <v>42412</v>
      </c>
      <c r="G16" s="41" t="s">
        <v>3</v>
      </c>
      <c r="H16" s="81">
        <v>133.14</v>
      </c>
      <c r="I16" s="81"/>
      <c r="J16" s="41">
        <v>193</v>
      </c>
      <c r="K16" s="80">
        <f t="shared" si="0"/>
        <v>39534.800837320734</v>
      </c>
      <c r="L16" s="80"/>
      <c r="M16" s="6">
        <f t="shared" si="2"/>
        <v>0.20484352765451158</v>
      </c>
      <c r="N16" s="41">
        <v>2002</v>
      </c>
      <c r="O16" s="8">
        <v>42419</v>
      </c>
      <c r="P16" s="81">
        <v>133.25</v>
      </c>
      <c r="Q16" s="81"/>
      <c r="R16" s="82">
        <f t="shared" si="3"/>
        <v>-2253.278804199907</v>
      </c>
      <c r="S16" s="82"/>
      <c r="T16" s="83">
        <f t="shared" si="4"/>
        <v>-193</v>
      </c>
      <c r="U16" s="83"/>
    </row>
    <row r="17" spans="2:21" ht="13.5">
      <c r="B17" s="41">
        <v>9</v>
      </c>
      <c r="C17" s="80">
        <f t="shared" si="1"/>
        <v>1315573.415773158</v>
      </c>
      <c r="D17" s="80"/>
      <c r="E17" s="41">
        <v>2002</v>
      </c>
      <c r="F17" s="8">
        <v>42434</v>
      </c>
      <c r="G17" s="41" t="s">
        <v>3</v>
      </c>
      <c r="H17" s="81">
        <v>131.84</v>
      </c>
      <c r="I17" s="81"/>
      <c r="J17" s="41">
        <v>178</v>
      </c>
      <c r="K17" s="80">
        <f t="shared" si="0"/>
        <v>39467.20247319474</v>
      </c>
      <c r="L17" s="80"/>
      <c r="M17" s="6">
        <f t="shared" si="2"/>
        <v>0.22172585659098165</v>
      </c>
      <c r="N17" s="41">
        <v>2002</v>
      </c>
      <c r="O17" s="8">
        <v>42442</v>
      </c>
      <c r="P17" s="81">
        <v>129.31</v>
      </c>
      <c r="Q17" s="81"/>
      <c r="R17" s="82">
        <f t="shared" si="3"/>
        <v>56096.64171751838</v>
      </c>
      <c r="S17" s="82"/>
      <c r="T17" s="83">
        <f t="shared" si="4"/>
        <v>253.0000000000001</v>
      </c>
      <c r="U17" s="83"/>
    </row>
    <row r="18" spans="2:21" ht="13.5">
      <c r="B18" s="41">
        <v>10</v>
      </c>
      <c r="C18" s="80">
        <f t="shared" si="1"/>
        <v>1371670.0574906764</v>
      </c>
      <c r="D18" s="80"/>
      <c r="E18" s="41">
        <v>2002</v>
      </c>
      <c r="F18" s="8">
        <v>42477</v>
      </c>
      <c r="G18" s="41" t="s">
        <v>3</v>
      </c>
      <c r="H18" s="81">
        <v>130.85</v>
      </c>
      <c r="I18" s="81"/>
      <c r="J18" s="41">
        <v>137</v>
      </c>
      <c r="K18" s="80">
        <f t="shared" si="0"/>
        <v>41150.10172472029</v>
      </c>
      <c r="L18" s="80"/>
      <c r="M18" s="6">
        <f t="shared" si="2"/>
        <v>0.3003657060198561</v>
      </c>
      <c r="N18" s="41">
        <v>2002</v>
      </c>
      <c r="O18" s="8">
        <v>42527</v>
      </c>
      <c r="P18" s="81">
        <v>124.97</v>
      </c>
      <c r="Q18" s="81"/>
      <c r="R18" s="82">
        <f t="shared" si="3"/>
        <v>176615.03513967528</v>
      </c>
      <c r="S18" s="82"/>
      <c r="T18" s="83">
        <f t="shared" si="4"/>
        <v>587.9999999999995</v>
      </c>
      <c r="U18" s="83"/>
    </row>
    <row r="19" spans="2:21" ht="13.5">
      <c r="B19" s="41">
        <v>11</v>
      </c>
      <c r="C19" s="80">
        <f t="shared" si="1"/>
        <v>1548285.0926303517</v>
      </c>
      <c r="D19" s="80"/>
      <c r="E19" s="41">
        <v>2002</v>
      </c>
      <c r="F19" s="8">
        <v>42535</v>
      </c>
      <c r="G19" s="41" t="s">
        <v>3</v>
      </c>
      <c r="H19" s="81">
        <v>124.77</v>
      </c>
      <c r="I19" s="81"/>
      <c r="J19" s="41">
        <v>118</v>
      </c>
      <c r="K19" s="80">
        <f t="shared" si="0"/>
        <v>46448.55277891055</v>
      </c>
      <c r="L19" s="80"/>
      <c r="M19" s="6">
        <f t="shared" si="2"/>
        <v>0.39363180321110636</v>
      </c>
      <c r="N19" s="41">
        <v>2002</v>
      </c>
      <c r="O19" s="8">
        <v>42569</v>
      </c>
      <c r="P19" s="81">
        <v>116.78</v>
      </c>
      <c r="Q19" s="81"/>
      <c r="R19" s="82">
        <f t="shared" si="3"/>
        <v>314511.81076567376</v>
      </c>
      <c r="S19" s="82"/>
      <c r="T19" s="83">
        <f t="shared" si="4"/>
        <v>798.9999999999995</v>
      </c>
      <c r="U19" s="83"/>
    </row>
    <row r="20" spans="2:21" ht="13.5">
      <c r="B20" s="41">
        <v>12</v>
      </c>
      <c r="C20" s="80">
        <f t="shared" si="1"/>
        <v>1862796.9033960253</v>
      </c>
      <c r="D20" s="80"/>
      <c r="E20" s="41">
        <v>2002</v>
      </c>
      <c r="F20" s="8">
        <v>42580</v>
      </c>
      <c r="G20" s="41" t="s">
        <v>4</v>
      </c>
      <c r="H20" s="81">
        <v>119.08</v>
      </c>
      <c r="I20" s="81"/>
      <c r="J20" s="41">
        <v>267</v>
      </c>
      <c r="K20" s="80">
        <f t="shared" si="0"/>
        <v>55883.90710188076</v>
      </c>
      <c r="L20" s="80"/>
      <c r="M20" s="6">
        <f t="shared" si="2"/>
        <v>0.209303022853486</v>
      </c>
      <c r="N20" s="41">
        <v>2002</v>
      </c>
      <c r="O20" s="8">
        <v>42583</v>
      </c>
      <c r="P20" s="81">
        <v>119.35</v>
      </c>
      <c r="Q20" s="81"/>
      <c r="R20" s="82">
        <f t="shared" si="3"/>
        <v>5651.181617044039</v>
      </c>
      <c r="S20" s="82"/>
      <c r="T20" s="83">
        <f t="shared" si="4"/>
        <v>26.999999999999602</v>
      </c>
      <c r="U20" s="83"/>
    </row>
    <row r="21" spans="2:21" ht="13.5">
      <c r="B21" s="41">
        <v>13</v>
      </c>
      <c r="C21" s="80">
        <f t="shared" si="1"/>
        <v>1868448.0850130694</v>
      </c>
      <c r="D21" s="80"/>
      <c r="E21" s="41">
        <v>2002</v>
      </c>
      <c r="F21" s="8">
        <v>42588</v>
      </c>
      <c r="G21" s="41" t="s">
        <v>4</v>
      </c>
      <c r="H21" s="81">
        <v>119.82</v>
      </c>
      <c r="I21" s="81"/>
      <c r="J21" s="41">
        <v>122</v>
      </c>
      <c r="K21" s="80">
        <f t="shared" si="0"/>
        <v>56053.44255039208</v>
      </c>
      <c r="L21" s="80"/>
      <c r="M21" s="6">
        <f t="shared" si="2"/>
        <v>0.45945444713436134</v>
      </c>
      <c r="N21" s="41">
        <v>2002</v>
      </c>
      <c r="O21" s="8">
        <v>42595</v>
      </c>
      <c r="P21" s="81">
        <v>118.6</v>
      </c>
      <c r="Q21" s="81"/>
      <c r="R21" s="82">
        <f t="shared" si="3"/>
        <v>-56053.44255039203</v>
      </c>
      <c r="S21" s="82"/>
      <c r="T21" s="83">
        <f t="shared" si="4"/>
        <v>-122</v>
      </c>
      <c r="U21" s="83"/>
    </row>
    <row r="22" spans="2:21" ht="13.5">
      <c r="B22" s="41">
        <v>14</v>
      </c>
      <c r="C22" s="80">
        <f t="shared" si="1"/>
        <v>1812394.6424626773</v>
      </c>
      <c r="D22" s="80"/>
      <c r="E22" s="41">
        <v>2002</v>
      </c>
      <c r="F22" s="8">
        <v>42601</v>
      </c>
      <c r="G22" s="41" t="s">
        <v>4</v>
      </c>
      <c r="H22" s="81">
        <v>117.91</v>
      </c>
      <c r="I22" s="81"/>
      <c r="J22" s="41">
        <v>84</v>
      </c>
      <c r="K22" s="80">
        <f t="shared" si="0"/>
        <v>54371.839273880316</v>
      </c>
      <c r="L22" s="80"/>
      <c r="M22" s="6">
        <f t="shared" si="2"/>
        <v>0.6472838008795275</v>
      </c>
      <c r="N22" s="41">
        <v>2002</v>
      </c>
      <c r="O22" s="8">
        <v>42610</v>
      </c>
      <c r="P22" s="81">
        <v>117.94</v>
      </c>
      <c r="Q22" s="81"/>
      <c r="R22" s="82">
        <f t="shared" si="3"/>
        <v>1941.851402638656</v>
      </c>
      <c r="S22" s="82"/>
      <c r="T22" s="83">
        <f t="shared" si="4"/>
        <v>3.0000000000001137</v>
      </c>
      <c r="U22" s="83"/>
    </row>
    <row r="23" spans="2:21" ht="13.5">
      <c r="B23" s="41">
        <v>15</v>
      </c>
      <c r="C23" s="80">
        <f t="shared" si="1"/>
        <v>1814336.493865316</v>
      </c>
      <c r="D23" s="80"/>
      <c r="E23" s="41">
        <v>2002</v>
      </c>
      <c r="F23" s="8">
        <v>42616</v>
      </c>
      <c r="G23" s="41" t="s">
        <v>3</v>
      </c>
      <c r="H23" s="81">
        <v>117.9</v>
      </c>
      <c r="I23" s="81"/>
      <c r="J23" s="41">
        <v>95</v>
      </c>
      <c r="K23" s="80">
        <f t="shared" si="0"/>
        <v>54430.09481595948</v>
      </c>
      <c r="L23" s="80"/>
      <c r="M23" s="6">
        <f t="shared" si="2"/>
        <v>0.572948366483784</v>
      </c>
      <c r="N23" s="41">
        <v>2002</v>
      </c>
      <c r="O23" s="8">
        <v>42619</v>
      </c>
      <c r="P23" s="81">
        <v>118.85</v>
      </c>
      <c r="Q23" s="81"/>
      <c r="R23" s="82">
        <f t="shared" si="3"/>
        <v>-54430.09481595883</v>
      </c>
      <c r="S23" s="82"/>
      <c r="T23" s="83">
        <f t="shared" si="4"/>
        <v>-95</v>
      </c>
      <c r="U23" s="83"/>
    </row>
    <row r="24" spans="2:21" ht="13.5">
      <c r="B24" s="41">
        <v>16</v>
      </c>
      <c r="C24" s="80">
        <f t="shared" si="1"/>
        <v>1759906.3990493573</v>
      </c>
      <c r="D24" s="80"/>
      <c r="E24" s="41">
        <v>2002</v>
      </c>
      <c r="F24" s="8">
        <v>42629</v>
      </c>
      <c r="G24" s="41" t="s">
        <v>4</v>
      </c>
      <c r="H24" s="81">
        <v>122.3</v>
      </c>
      <c r="I24" s="81"/>
      <c r="J24" s="41">
        <v>290</v>
      </c>
      <c r="K24" s="80">
        <f t="shared" si="0"/>
        <v>52797.191971480715</v>
      </c>
      <c r="L24" s="80"/>
      <c r="M24" s="6">
        <f t="shared" si="2"/>
        <v>0.18205928266027835</v>
      </c>
      <c r="N24" s="41">
        <v>2002</v>
      </c>
      <c r="O24" s="8">
        <v>42643</v>
      </c>
      <c r="P24" s="81">
        <v>121.24</v>
      </c>
      <c r="Q24" s="81"/>
      <c r="R24" s="82">
        <f t="shared" si="3"/>
        <v>-19298.283961989546</v>
      </c>
      <c r="S24" s="82"/>
      <c r="T24" s="83">
        <f t="shared" si="4"/>
        <v>-290</v>
      </c>
      <c r="U24" s="83"/>
    </row>
    <row r="25" spans="2:21" ht="13.5">
      <c r="B25" s="41">
        <v>17</v>
      </c>
      <c r="C25" s="80">
        <f t="shared" si="1"/>
        <v>1740608.1150873678</v>
      </c>
      <c r="D25" s="80"/>
      <c r="E25" s="41">
        <v>2002</v>
      </c>
      <c r="F25" s="8">
        <v>42645</v>
      </c>
      <c r="G25" s="41" t="s">
        <v>4</v>
      </c>
      <c r="H25" s="81">
        <v>122.82</v>
      </c>
      <c r="I25" s="81"/>
      <c r="J25" s="41">
        <v>119</v>
      </c>
      <c r="K25" s="80">
        <f t="shared" si="0"/>
        <v>52218.243452621035</v>
      </c>
      <c r="L25" s="80"/>
      <c r="M25" s="6">
        <f t="shared" si="2"/>
        <v>0.43880876850942047</v>
      </c>
      <c r="N25" s="41">
        <v>2002</v>
      </c>
      <c r="O25" s="8">
        <v>42668</v>
      </c>
      <c r="P25" s="81">
        <v>123.81</v>
      </c>
      <c r="Q25" s="81"/>
      <c r="R25" s="82">
        <f t="shared" si="3"/>
        <v>43442.06808243303</v>
      </c>
      <c r="S25" s="82"/>
      <c r="T25" s="83">
        <f t="shared" si="4"/>
        <v>99.00000000000091</v>
      </c>
      <c r="U25" s="83"/>
    </row>
    <row r="26" spans="2:21" ht="13.5">
      <c r="B26" s="41">
        <v>18</v>
      </c>
      <c r="C26" s="80">
        <f t="shared" si="1"/>
        <v>1784050.1831698008</v>
      </c>
      <c r="D26" s="80"/>
      <c r="E26" s="41">
        <v>2002</v>
      </c>
      <c r="F26" s="8">
        <v>42700</v>
      </c>
      <c r="G26" s="41" t="s">
        <v>3</v>
      </c>
      <c r="H26" s="81">
        <v>121.71</v>
      </c>
      <c r="I26" s="81"/>
      <c r="J26" s="41">
        <v>151</v>
      </c>
      <c r="K26" s="80">
        <f t="shared" si="0"/>
        <v>53521.505495094025</v>
      </c>
      <c r="L26" s="80"/>
      <c r="M26" s="6">
        <f t="shared" si="2"/>
        <v>0.35444705625890083</v>
      </c>
      <c r="N26" s="41">
        <v>2002</v>
      </c>
      <c r="O26" s="8">
        <v>42706</v>
      </c>
      <c r="P26" s="81">
        <v>123.22</v>
      </c>
      <c r="Q26" s="81"/>
      <c r="R26" s="82">
        <f t="shared" si="3"/>
        <v>-53521.5054950942</v>
      </c>
      <c r="S26" s="82"/>
      <c r="T26" s="83">
        <f t="shared" si="4"/>
        <v>-151</v>
      </c>
      <c r="U26" s="83"/>
    </row>
    <row r="27" spans="2:21" ht="13.5">
      <c r="B27" s="41">
        <v>19</v>
      </c>
      <c r="C27" s="80">
        <f t="shared" si="1"/>
        <v>1730528.6776747066</v>
      </c>
      <c r="D27" s="80"/>
      <c r="E27" s="41">
        <v>2002</v>
      </c>
      <c r="F27" s="8">
        <v>42709</v>
      </c>
      <c r="G27" s="41" t="s">
        <v>4</v>
      </c>
      <c r="H27" s="81">
        <v>125.04</v>
      </c>
      <c r="I27" s="81"/>
      <c r="J27" s="41">
        <v>91</v>
      </c>
      <c r="K27" s="80">
        <f t="shared" si="0"/>
        <v>51915.860330241194</v>
      </c>
      <c r="L27" s="80"/>
      <c r="M27" s="6">
        <f t="shared" si="2"/>
        <v>0.5705039596729802</v>
      </c>
      <c r="N27" s="41">
        <v>2002</v>
      </c>
      <c r="O27" s="8">
        <v>42710</v>
      </c>
      <c r="P27" s="81">
        <v>124.13</v>
      </c>
      <c r="Q27" s="81"/>
      <c r="R27" s="82">
        <f t="shared" si="3"/>
        <v>-51915.86033024181</v>
      </c>
      <c r="S27" s="82"/>
      <c r="T27" s="83">
        <f t="shared" si="4"/>
        <v>-91</v>
      </c>
      <c r="U27" s="83"/>
    </row>
    <row r="28" spans="2:21" ht="13.5">
      <c r="B28" s="41">
        <v>20</v>
      </c>
      <c r="C28" s="80">
        <f t="shared" si="1"/>
        <v>1678612.8173444648</v>
      </c>
      <c r="D28" s="80"/>
      <c r="E28" s="41">
        <v>2002</v>
      </c>
      <c r="F28" s="8">
        <v>42717</v>
      </c>
      <c r="G28" s="41" t="s">
        <v>3</v>
      </c>
      <c r="H28" s="81">
        <v>122.09</v>
      </c>
      <c r="I28" s="81"/>
      <c r="J28" s="41">
        <v>348</v>
      </c>
      <c r="K28" s="80">
        <f t="shared" si="0"/>
        <v>50358.384520333944</v>
      </c>
      <c r="L28" s="80"/>
      <c r="M28" s="6">
        <f t="shared" si="2"/>
        <v>0.14470800149521248</v>
      </c>
      <c r="N28" s="41">
        <v>2003</v>
      </c>
      <c r="O28" s="8">
        <v>42376</v>
      </c>
      <c r="P28" s="81">
        <v>120.42</v>
      </c>
      <c r="Q28" s="81"/>
      <c r="R28" s="82">
        <f t="shared" si="3"/>
        <v>24166.23624970051</v>
      </c>
      <c r="S28" s="82"/>
      <c r="T28" s="83">
        <f t="shared" si="4"/>
        <v>167.00000000000017</v>
      </c>
      <c r="U28" s="83"/>
    </row>
    <row r="29" spans="2:21" ht="13.5">
      <c r="B29" s="41">
        <v>21</v>
      </c>
      <c r="C29" s="80">
        <f t="shared" si="1"/>
        <v>1702779.0535941652</v>
      </c>
      <c r="D29" s="80"/>
      <c r="E29" s="41">
        <v>2003</v>
      </c>
      <c r="F29" s="8">
        <v>42383</v>
      </c>
      <c r="G29" s="41" t="s">
        <v>3</v>
      </c>
      <c r="H29" s="81">
        <v>118.63</v>
      </c>
      <c r="I29" s="81"/>
      <c r="J29" s="41">
        <v>187</v>
      </c>
      <c r="K29" s="80">
        <f t="shared" si="0"/>
        <v>51083.371607824956</v>
      </c>
      <c r="L29" s="80"/>
      <c r="M29" s="6">
        <f t="shared" si="2"/>
        <v>0.2731731102022725</v>
      </c>
      <c r="N29" s="41">
        <v>2003</v>
      </c>
      <c r="O29" s="8">
        <v>42390</v>
      </c>
      <c r="P29" s="81">
        <v>118.38</v>
      </c>
      <c r="Q29" s="81"/>
      <c r="R29" s="82">
        <f t="shared" si="3"/>
        <v>6829.327755056812</v>
      </c>
      <c r="S29" s="82"/>
      <c r="T29" s="83">
        <f t="shared" si="4"/>
        <v>25</v>
      </c>
      <c r="U29" s="83"/>
    </row>
    <row r="30" spans="2:21" ht="13.5">
      <c r="B30" s="41">
        <v>22</v>
      </c>
      <c r="C30" s="80">
        <f t="shared" si="1"/>
        <v>1709608.381349222</v>
      </c>
      <c r="D30" s="80"/>
      <c r="E30" s="41">
        <v>2003</v>
      </c>
      <c r="F30" s="8">
        <v>42425</v>
      </c>
      <c r="G30" s="41" t="s">
        <v>3</v>
      </c>
      <c r="H30" s="81">
        <v>117.55</v>
      </c>
      <c r="I30" s="81"/>
      <c r="J30" s="41">
        <v>134</v>
      </c>
      <c r="K30" s="80">
        <f t="shared" si="0"/>
        <v>51288.25144047666</v>
      </c>
      <c r="L30" s="80"/>
      <c r="M30" s="6">
        <f t="shared" si="2"/>
        <v>0.38274814507818405</v>
      </c>
      <c r="N30" s="41">
        <v>2003</v>
      </c>
      <c r="O30" s="8">
        <v>42428</v>
      </c>
      <c r="P30" s="81">
        <v>117.82</v>
      </c>
      <c r="Q30" s="81"/>
      <c r="R30" s="82">
        <f t="shared" si="3"/>
        <v>-10334.199917110818</v>
      </c>
      <c r="S30" s="82"/>
      <c r="T30" s="83">
        <f t="shared" si="4"/>
        <v>-134</v>
      </c>
      <c r="U30" s="83"/>
    </row>
    <row r="31" spans="2:21" ht="13.5">
      <c r="B31" s="41">
        <v>23</v>
      </c>
      <c r="C31" s="80">
        <f t="shared" si="1"/>
        <v>1699274.1814321112</v>
      </c>
      <c r="D31" s="80"/>
      <c r="E31" s="41">
        <v>2003</v>
      </c>
      <c r="F31" s="8">
        <v>42428</v>
      </c>
      <c r="G31" s="41" t="s">
        <v>4</v>
      </c>
      <c r="H31" s="81">
        <v>117.82</v>
      </c>
      <c r="I31" s="81"/>
      <c r="J31" s="41">
        <v>103</v>
      </c>
      <c r="K31" s="80">
        <f t="shared" si="0"/>
        <v>50978.22544296333</v>
      </c>
      <c r="L31" s="80"/>
      <c r="M31" s="6">
        <f t="shared" si="2"/>
        <v>0.49493422760158573</v>
      </c>
      <c r="N31" s="41">
        <v>2003</v>
      </c>
      <c r="O31" s="8">
        <v>42436</v>
      </c>
      <c r="P31" s="81">
        <v>116.79</v>
      </c>
      <c r="Q31" s="81"/>
      <c r="R31" s="82">
        <f t="shared" si="3"/>
        <v>-50978.225442962685</v>
      </c>
      <c r="S31" s="82"/>
      <c r="T31" s="83">
        <f t="shared" si="4"/>
        <v>-103</v>
      </c>
      <c r="U31" s="83"/>
    </row>
    <row r="32" spans="2:21" ht="13.5">
      <c r="B32" s="41">
        <v>24</v>
      </c>
      <c r="C32" s="80">
        <f t="shared" si="1"/>
        <v>1648295.9559891485</v>
      </c>
      <c r="D32" s="80"/>
      <c r="E32" s="41">
        <v>2003</v>
      </c>
      <c r="F32" s="8">
        <v>42447</v>
      </c>
      <c r="G32" s="41" t="s">
        <v>4</v>
      </c>
      <c r="H32" s="81">
        <v>118.79</v>
      </c>
      <c r="I32" s="81"/>
      <c r="J32" s="41">
        <v>124</v>
      </c>
      <c r="K32" s="80">
        <f t="shared" si="0"/>
        <v>49448.87867967445</v>
      </c>
      <c r="L32" s="80"/>
      <c r="M32" s="6">
        <f t="shared" si="2"/>
        <v>0.398781279674794</v>
      </c>
      <c r="N32" s="41">
        <v>2003</v>
      </c>
      <c r="O32" s="8">
        <v>42454</v>
      </c>
      <c r="P32" s="81">
        <v>120.14</v>
      </c>
      <c r="Q32" s="81"/>
      <c r="R32" s="82">
        <f t="shared" si="3"/>
        <v>53835.472756096955</v>
      </c>
      <c r="S32" s="82"/>
      <c r="T32" s="83">
        <f t="shared" si="4"/>
        <v>134.99999999999943</v>
      </c>
      <c r="U32" s="83"/>
    </row>
    <row r="33" spans="2:21" ht="13.5">
      <c r="B33" s="41">
        <v>25</v>
      </c>
      <c r="C33" s="80">
        <f t="shared" si="1"/>
        <v>1702131.4287452453</v>
      </c>
      <c r="D33" s="80"/>
      <c r="E33" s="41">
        <v>2003</v>
      </c>
      <c r="F33" s="8">
        <v>42463</v>
      </c>
      <c r="G33" s="41" t="s">
        <v>4</v>
      </c>
      <c r="H33" s="81">
        <v>119.29</v>
      </c>
      <c r="I33" s="81"/>
      <c r="J33" s="41">
        <v>170</v>
      </c>
      <c r="K33" s="80">
        <f t="shared" si="0"/>
        <v>51063.942862357355</v>
      </c>
      <c r="L33" s="80"/>
      <c r="M33" s="6">
        <f t="shared" si="2"/>
        <v>0.300376134484455</v>
      </c>
      <c r="N33" s="41">
        <v>2003</v>
      </c>
      <c r="O33" s="8">
        <v>42476</v>
      </c>
      <c r="P33" s="81">
        <v>119.49</v>
      </c>
      <c r="Q33" s="81"/>
      <c r="R33" s="82">
        <f t="shared" si="3"/>
        <v>6007.522689688758</v>
      </c>
      <c r="S33" s="82"/>
      <c r="T33" s="83">
        <f t="shared" si="4"/>
        <v>19.999999999998863</v>
      </c>
      <c r="U33" s="83"/>
    </row>
    <row r="34" spans="2:21" ht="13.5">
      <c r="B34" s="41">
        <v>26</v>
      </c>
      <c r="C34" s="80">
        <f t="shared" si="1"/>
        <v>1708138.951434934</v>
      </c>
      <c r="D34" s="80"/>
      <c r="E34" s="41">
        <v>2003</v>
      </c>
      <c r="F34" s="8">
        <v>42490</v>
      </c>
      <c r="G34" s="41" t="s">
        <v>3</v>
      </c>
      <c r="H34" s="81">
        <v>119.59</v>
      </c>
      <c r="I34" s="81"/>
      <c r="J34" s="41">
        <v>118</v>
      </c>
      <c r="K34" s="80">
        <f t="shared" si="0"/>
        <v>51244.16854304802</v>
      </c>
      <c r="L34" s="80"/>
      <c r="M34" s="6">
        <f t="shared" si="2"/>
        <v>0.4342726147715934</v>
      </c>
      <c r="N34" s="41">
        <v>2003</v>
      </c>
      <c r="O34" s="8">
        <v>42511</v>
      </c>
      <c r="P34" s="81">
        <v>117.53</v>
      </c>
      <c r="Q34" s="81"/>
      <c r="R34" s="82">
        <f t="shared" si="3"/>
        <v>89460.15864294834</v>
      </c>
      <c r="S34" s="82"/>
      <c r="T34" s="83">
        <f t="shared" si="4"/>
        <v>206.00000000000023</v>
      </c>
      <c r="U34" s="83"/>
    </row>
    <row r="35" spans="2:21" ht="13.5">
      <c r="B35" s="41">
        <v>27</v>
      </c>
      <c r="C35" s="80">
        <f t="shared" si="1"/>
        <v>1797599.1100778824</v>
      </c>
      <c r="D35" s="80"/>
      <c r="E35" s="41">
        <v>2003</v>
      </c>
      <c r="F35" s="8">
        <v>42511</v>
      </c>
      <c r="G35" s="41" t="s">
        <v>4</v>
      </c>
      <c r="H35" s="81">
        <v>117.53</v>
      </c>
      <c r="I35" s="81"/>
      <c r="J35" s="41">
        <v>248</v>
      </c>
      <c r="K35" s="80">
        <f t="shared" si="0"/>
        <v>53927.97330233647</v>
      </c>
      <c r="L35" s="80"/>
      <c r="M35" s="6">
        <f t="shared" si="2"/>
        <v>0.21745150525135673</v>
      </c>
      <c r="N35" s="41">
        <v>2003</v>
      </c>
      <c r="O35" s="8">
        <v>42544</v>
      </c>
      <c r="P35" s="81">
        <v>117.89</v>
      </c>
      <c r="Q35" s="81"/>
      <c r="R35" s="82">
        <f t="shared" si="3"/>
        <v>7828.25418904883</v>
      </c>
      <c r="S35" s="82"/>
      <c r="T35" s="83">
        <f t="shared" si="4"/>
        <v>35.99999999999994</v>
      </c>
      <c r="U35" s="83"/>
    </row>
    <row r="36" spans="2:21" ht="13.5">
      <c r="B36" s="41">
        <v>28</v>
      </c>
      <c r="C36" s="80">
        <f t="shared" si="1"/>
        <v>1805427.3642669313</v>
      </c>
      <c r="D36" s="80"/>
      <c r="E36" s="41">
        <v>2003</v>
      </c>
      <c r="F36" s="8">
        <v>42546</v>
      </c>
      <c r="G36" s="41" t="s">
        <v>3</v>
      </c>
      <c r="H36" s="81">
        <v>117.47</v>
      </c>
      <c r="I36" s="81"/>
      <c r="J36" s="41">
        <v>119</v>
      </c>
      <c r="K36" s="80">
        <f t="shared" si="0"/>
        <v>54162.82092800794</v>
      </c>
      <c r="L36" s="80"/>
      <c r="M36" s="6">
        <f t="shared" si="2"/>
        <v>0.4551497556975457</v>
      </c>
      <c r="N36" s="41">
        <v>2003</v>
      </c>
      <c r="O36" s="8">
        <v>42547</v>
      </c>
      <c r="P36" s="81">
        <v>118.66</v>
      </c>
      <c r="Q36" s="81"/>
      <c r="R36" s="82">
        <f t="shared" si="3"/>
        <v>-54162.82092800783</v>
      </c>
      <c r="S36" s="82"/>
      <c r="T36" s="83">
        <f t="shared" si="4"/>
        <v>-119</v>
      </c>
      <c r="U36" s="83"/>
    </row>
    <row r="37" spans="2:21" ht="13.5">
      <c r="B37" s="41">
        <v>29</v>
      </c>
      <c r="C37" s="80">
        <f t="shared" si="1"/>
        <v>1751264.5433389235</v>
      </c>
      <c r="D37" s="80"/>
      <c r="E37" s="41">
        <v>2003</v>
      </c>
      <c r="F37" s="8">
        <v>42561</v>
      </c>
      <c r="G37" s="41" t="s">
        <v>3</v>
      </c>
      <c r="H37" s="81">
        <v>117.64</v>
      </c>
      <c r="I37" s="81"/>
      <c r="J37" s="41">
        <v>83</v>
      </c>
      <c r="K37" s="80">
        <f t="shared" si="0"/>
        <v>52537.936300167705</v>
      </c>
      <c r="L37" s="80"/>
      <c r="M37" s="6">
        <f t="shared" si="2"/>
        <v>0.63298718433937</v>
      </c>
      <c r="N37" s="41">
        <v>2003</v>
      </c>
      <c r="O37" s="8">
        <v>42567</v>
      </c>
      <c r="P37" s="81">
        <v>118.47</v>
      </c>
      <c r="Q37" s="81"/>
      <c r="R37" s="82">
        <f t="shared" si="3"/>
        <v>-52537.936300167596</v>
      </c>
      <c r="S37" s="82"/>
      <c r="T37" s="83">
        <f t="shared" si="4"/>
        <v>-83</v>
      </c>
      <c r="U37" s="83"/>
    </row>
    <row r="38" spans="2:21" ht="13.5">
      <c r="B38" s="41">
        <v>30</v>
      </c>
      <c r="C38" s="80">
        <f t="shared" si="1"/>
        <v>1698726.607038756</v>
      </c>
      <c r="D38" s="80"/>
      <c r="E38" s="41">
        <v>2003</v>
      </c>
      <c r="F38" s="8">
        <v>42579</v>
      </c>
      <c r="G38" s="41" t="s">
        <v>4</v>
      </c>
      <c r="H38" s="81">
        <v>119.45</v>
      </c>
      <c r="I38" s="81"/>
      <c r="J38" s="41">
        <v>102</v>
      </c>
      <c r="K38" s="80">
        <f t="shared" si="0"/>
        <v>50961.79821116268</v>
      </c>
      <c r="L38" s="80"/>
      <c r="M38" s="6">
        <f t="shared" si="2"/>
        <v>0.49962547265845764</v>
      </c>
      <c r="N38" s="41">
        <v>2003</v>
      </c>
      <c r="O38" s="8">
        <v>42586</v>
      </c>
      <c r="P38" s="81">
        <v>119.79</v>
      </c>
      <c r="Q38" s="81"/>
      <c r="R38" s="82">
        <f t="shared" si="3"/>
        <v>16987.26607038773</v>
      </c>
      <c r="S38" s="82"/>
      <c r="T38" s="83">
        <f t="shared" si="4"/>
        <v>34.00000000000034</v>
      </c>
      <c r="U38" s="83"/>
    </row>
    <row r="39" spans="2:21" ht="13.5">
      <c r="B39" s="41">
        <v>31</v>
      </c>
      <c r="C39" s="80">
        <f t="shared" si="1"/>
        <v>1715713.8731091437</v>
      </c>
      <c r="D39" s="80"/>
      <c r="E39" s="41">
        <v>2003</v>
      </c>
      <c r="F39" s="8">
        <v>42588</v>
      </c>
      <c r="G39" s="41" t="s">
        <v>3</v>
      </c>
      <c r="H39" s="81">
        <v>119.73</v>
      </c>
      <c r="I39" s="81"/>
      <c r="J39" s="41">
        <v>94</v>
      </c>
      <c r="K39" s="80">
        <f t="shared" si="0"/>
        <v>51471.41619327431</v>
      </c>
      <c r="L39" s="80"/>
      <c r="M39" s="6">
        <f t="shared" si="2"/>
        <v>0.5475682573752586</v>
      </c>
      <c r="N39" s="41">
        <v>2003</v>
      </c>
      <c r="O39" s="8">
        <v>42618</v>
      </c>
      <c r="P39" s="81">
        <v>117.13</v>
      </c>
      <c r="Q39" s="81"/>
      <c r="R39" s="82">
        <f t="shared" si="3"/>
        <v>142367.7469175677</v>
      </c>
      <c r="S39" s="82"/>
      <c r="T39" s="83">
        <f t="shared" si="4"/>
        <v>260.00000000000085</v>
      </c>
      <c r="U39" s="83"/>
    </row>
    <row r="40" spans="2:21" ht="13.5">
      <c r="B40" s="41">
        <v>32</v>
      </c>
      <c r="C40" s="80">
        <f t="shared" si="1"/>
        <v>1858081.6200267114</v>
      </c>
      <c r="D40" s="80"/>
      <c r="E40" s="41">
        <v>2003</v>
      </c>
      <c r="F40" s="8">
        <v>42619</v>
      </c>
      <c r="G40" s="41" t="s">
        <v>3</v>
      </c>
      <c r="H40" s="81">
        <v>116.37</v>
      </c>
      <c r="I40" s="81"/>
      <c r="J40" s="41">
        <v>137</v>
      </c>
      <c r="K40" s="80">
        <f t="shared" si="0"/>
        <v>55742.44860080134</v>
      </c>
      <c r="L40" s="80"/>
      <c r="M40" s="6">
        <f t="shared" si="2"/>
        <v>0.40687918686716307</v>
      </c>
      <c r="N40" s="41">
        <v>2003</v>
      </c>
      <c r="O40" s="8">
        <v>42663</v>
      </c>
      <c r="P40" s="81">
        <v>110.07</v>
      </c>
      <c r="Q40" s="81"/>
      <c r="R40" s="82">
        <f t="shared" si="3"/>
        <v>256333.88772631317</v>
      </c>
      <c r="S40" s="82"/>
      <c r="T40" s="83">
        <f t="shared" si="4"/>
        <v>630.0000000000011</v>
      </c>
      <c r="U40" s="83"/>
    </row>
    <row r="41" spans="2:21" ht="13.5">
      <c r="B41" s="41">
        <v>33</v>
      </c>
      <c r="C41" s="80">
        <f t="shared" si="1"/>
        <v>2114415.5077530243</v>
      </c>
      <c r="D41" s="80"/>
      <c r="E41" s="41">
        <v>2003</v>
      </c>
      <c r="F41" s="8">
        <v>42681</v>
      </c>
      <c r="G41" s="41" t="s">
        <v>3</v>
      </c>
      <c r="H41" s="81">
        <v>110.39</v>
      </c>
      <c r="I41" s="81"/>
      <c r="J41" s="41">
        <v>167</v>
      </c>
      <c r="K41" s="80">
        <f t="shared" si="0"/>
        <v>63432.46523259073</v>
      </c>
      <c r="L41" s="80"/>
      <c r="M41" s="6">
        <f t="shared" si="2"/>
        <v>0.37983512115323786</v>
      </c>
      <c r="N41" s="41">
        <v>2003</v>
      </c>
      <c r="O41" s="8">
        <v>42691</v>
      </c>
      <c r="P41" s="81">
        <v>108.92</v>
      </c>
      <c r="Q41" s="81"/>
      <c r="R41" s="82">
        <f t="shared" si="3"/>
        <v>55835.76280952592</v>
      </c>
      <c r="S41" s="82"/>
      <c r="T41" s="83">
        <f t="shared" si="4"/>
        <v>146.9999999999999</v>
      </c>
      <c r="U41" s="83"/>
    </row>
    <row r="42" spans="2:21" ht="13.5">
      <c r="B42" s="41">
        <v>34</v>
      </c>
      <c r="C42" s="80">
        <f t="shared" si="1"/>
        <v>2170251.27056255</v>
      </c>
      <c r="D42" s="80"/>
      <c r="E42" s="41">
        <v>2003</v>
      </c>
      <c r="F42" s="8">
        <v>42698</v>
      </c>
      <c r="G42" s="41" t="s">
        <v>4</v>
      </c>
      <c r="H42" s="81">
        <v>109.41</v>
      </c>
      <c r="I42" s="81"/>
      <c r="J42" s="41">
        <v>190</v>
      </c>
      <c r="K42" s="80">
        <f t="shared" si="0"/>
        <v>65107.5381168765</v>
      </c>
      <c r="L42" s="80"/>
      <c r="M42" s="6">
        <f t="shared" si="2"/>
        <v>0.34267125324671843</v>
      </c>
      <c r="N42" s="41">
        <v>2003</v>
      </c>
      <c r="O42" s="8">
        <v>42706</v>
      </c>
      <c r="P42" s="81">
        <v>108.85</v>
      </c>
      <c r="Q42" s="81"/>
      <c r="R42" s="82">
        <f t="shared" si="3"/>
        <v>-19189.59018181631</v>
      </c>
      <c r="S42" s="82"/>
      <c r="T42" s="83">
        <f t="shared" si="4"/>
        <v>-190</v>
      </c>
      <c r="U42" s="83"/>
    </row>
    <row r="43" spans="2:21" ht="13.5">
      <c r="B43" s="41">
        <v>35</v>
      </c>
      <c r="C43" s="80">
        <f t="shared" si="1"/>
        <v>2151061.6803807337</v>
      </c>
      <c r="D43" s="80"/>
      <c r="E43" s="41">
        <v>2004</v>
      </c>
      <c r="F43" s="8">
        <v>42383</v>
      </c>
      <c r="G43" s="41" t="s">
        <v>3</v>
      </c>
      <c r="H43" s="81">
        <v>106.09</v>
      </c>
      <c r="I43" s="81"/>
      <c r="J43" s="41">
        <v>66</v>
      </c>
      <c r="K43" s="80">
        <f t="shared" si="0"/>
        <v>64531.850411422005</v>
      </c>
      <c r="L43" s="80"/>
      <c r="M43" s="6">
        <f t="shared" si="2"/>
        <v>0.9777553092639698</v>
      </c>
      <c r="N43" s="41">
        <v>2004</v>
      </c>
      <c r="O43" s="8">
        <v>42385</v>
      </c>
      <c r="P43" s="81">
        <v>106.52</v>
      </c>
      <c r="Q43" s="81"/>
      <c r="R43" s="82">
        <f t="shared" si="3"/>
        <v>-42043.478298349975</v>
      </c>
      <c r="S43" s="82"/>
      <c r="T43" s="83">
        <f t="shared" si="4"/>
        <v>-66</v>
      </c>
      <c r="U43" s="83"/>
    </row>
    <row r="44" spans="2:21" ht="13.5">
      <c r="B44" s="41">
        <v>36</v>
      </c>
      <c r="C44" s="80">
        <f t="shared" si="1"/>
        <v>2109018.202082384</v>
      </c>
      <c r="D44" s="80"/>
      <c r="E44" s="41">
        <v>2004</v>
      </c>
      <c r="F44" s="8">
        <v>42385</v>
      </c>
      <c r="G44" s="41" t="s">
        <v>4</v>
      </c>
      <c r="H44" s="81">
        <v>106.52</v>
      </c>
      <c r="I44" s="81"/>
      <c r="J44" s="41">
        <v>56</v>
      </c>
      <c r="K44" s="80">
        <f t="shared" si="0"/>
        <v>63270.54606247151</v>
      </c>
      <c r="L44" s="80"/>
      <c r="M44" s="6">
        <f t="shared" si="2"/>
        <v>1.1298311796869913</v>
      </c>
      <c r="N44" s="41">
        <v>2004</v>
      </c>
      <c r="O44" s="8">
        <v>42391</v>
      </c>
      <c r="P44" s="81">
        <v>105.96</v>
      </c>
      <c r="Q44" s="81"/>
      <c r="R44" s="82">
        <f t="shared" si="3"/>
        <v>-63270.54606247177</v>
      </c>
      <c r="S44" s="82"/>
      <c r="T44" s="83">
        <f t="shared" si="4"/>
        <v>-56</v>
      </c>
      <c r="U44" s="83"/>
    </row>
    <row r="45" spans="2:21" ht="13.5">
      <c r="B45" s="41">
        <v>37</v>
      </c>
      <c r="C45" s="80">
        <f t="shared" si="1"/>
        <v>2045747.656019912</v>
      </c>
      <c r="D45" s="80"/>
      <c r="E45" s="41">
        <v>2004</v>
      </c>
      <c r="F45" s="8">
        <v>42417</v>
      </c>
      <c r="G45" s="41" t="s">
        <v>4</v>
      </c>
      <c r="H45" s="81">
        <v>105.62</v>
      </c>
      <c r="I45" s="81"/>
      <c r="J45" s="41">
        <v>33</v>
      </c>
      <c r="K45" s="80">
        <f t="shared" si="0"/>
        <v>61372.42968059736</v>
      </c>
      <c r="L45" s="80"/>
      <c r="M45" s="6">
        <f t="shared" si="2"/>
        <v>1.8597705963817381</v>
      </c>
      <c r="N45" s="41">
        <v>2004</v>
      </c>
      <c r="O45" s="8">
        <v>42440</v>
      </c>
      <c r="P45" s="81">
        <v>110.69</v>
      </c>
      <c r="Q45" s="81"/>
      <c r="R45" s="82">
        <f t="shared" si="3"/>
        <v>942903.69236554</v>
      </c>
      <c r="S45" s="82"/>
      <c r="T45" s="83">
        <f t="shared" si="4"/>
        <v>506.9999999999993</v>
      </c>
      <c r="U45" s="83"/>
    </row>
    <row r="46" spans="2:21" ht="13.5">
      <c r="B46" s="41">
        <v>38</v>
      </c>
      <c r="C46" s="80">
        <f t="shared" si="1"/>
        <v>2988651.3483854523</v>
      </c>
      <c r="D46" s="80"/>
      <c r="E46" s="41">
        <v>2004</v>
      </c>
      <c r="F46" s="8">
        <v>42440</v>
      </c>
      <c r="G46" s="41" t="s">
        <v>3</v>
      </c>
      <c r="H46" s="81">
        <v>110.69</v>
      </c>
      <c r="I46" s="81"/>
      <c r="J46" s="41">
        <v>90</v>
      </c>
      <c r="K46" s="80">
        <f t="shared" si="0"/>
        <v>89659.54045156356</v>
      </c>
      <c r="L46" s="80"/>
      <c r="M46" s="6">
        <f t="shared" si="2"/>
        <v>0.996217116128484</v>
      </c>
      <c r="N46" s="41">
        <v>2004</v>
      </c>
      <c r="O46" s="8">
        <v>42465</v>
      </c>
      <c r="P46" s="81">
        <v>104.81</v>
      </c>
      <c r="Q46" s="81"/>
      <c r="R46" s="82">
        <f t="shared" si="3"/>
        <v>585775.6642835481</v>
      </c>
      <c r="S46" s="82"/>
      <c r="T46" s="83">
        <f t="shared" si="4"/>
        <v>587.9999999999995</v>
      </c>
      <c r="U46" s="83"/>
    </row>
    <row r="47" spans="2:21" ht="13.5">
      <c r="B47" s="41">
        <v>39</v>
      </c>
      <c r="C47" s="80">
        <f t="shared" si="1"/>
        <v>3574427.0126690003</v>
      </c>
      <c r="D47" s="80"/>
      <c r="E47" s="41">
        <v>2004</v>
      </c>
      <c r="F47" s="8">
        <v>42465</v>
      </c>
      <c r="G47" s="41" t="s">
        <v>4</v>
      </c>
      <c r="H47" s="81">
        <v>104.81</v>
      </c>
      <c r="I47" s="81"/>
      <c r="J47" s="41">
        <v>122</v>
      </c>
      <c r="K47" s="80">
        <f t="shared" si="0"/>
        <v>107232.81038007</v>
      </c>
      <c r="L47" s="80"/>
      <c r="M47" s="6">
        <f t="shared" si="2"/>
        <v>0.8789574621317214</v>
      </c>
      <c r="N47" s="41">
        <v>2004</v>
      </c>
      <c r="O47" s="8">
        <v>42473</v>
      </c>
      <c r="P47" s="81">
        <v>105.18</v>
      </c>
      <c r="Q47" s="81"/>
      <c r="R47" s="82">
        <f t="shared" si="3"/>
        <v>32521.426098874097</v>
      </c>
      <c r="S47" s="82"/>
      <c r="T47" s="83">
        <f t="shared" si="4"/>
        <v>37.000000000000455</v>
      </c>
      <c r="U47" s="83"/>
    </row>
    <row r="48" spans="2:21" ht="13.5">
      <c r="B48" s="41">
        <v>40</v>
      </c>
      <c r="C48" s="80">
        <f t="shared" si="1"/>
        <v>3606948.4387678746</v>
      </c>
      <c r="D48" s="80"/>
      <c r="E48" s="41">
        <v>2004</v>
      </c>
      <c r="F48" s="8">
        <v>42474</v>
      </c>
      <c r="G48" s="41" t="s">
        <v>4</v>
      </c>
      <c r="H48" s="81">
        <v>107.03</v>
      </c>
      <c r="I48" s="81"/>
      <c r="J48" s="41">
        <v>200</v>
      </c>
      <c r="K48" s="80">
        <f t="shared" si="0"/>
        <v>108208.45316303623</v>
      </c>
      <c r="L48" s="80"/>
      <c r="M48" s="6">
        <f t="shared" si="2"/>
        <v>0.5410422658151812</v>
      </c>
      <c r="N48" s="41">
        <v>2004</v>
      </c>
      <c r="O48" s="8">
        <v>42494</v>
      </c>
      <c r="P48" s="81">
        <v>109.76</v>
      </c>
      <c r="Q48" s="81"/>
      <c r="R48" s="82">
        <f t="shared" si="3"/>
        <v>147704.5385675447</v>
      </c>
      <c r="S48" s="82"/>
      <c r="T48" s="83">
        <f t="shared" si="4"/>
        <v>273.0000000000004</v>
      </c>
      <c r="U48" s="83"/>
    </row>
    <row r="49" spans="2:21" ht="13.5">
      <c r="B49" s="41">
        <v>41</v>
      </c>
      <c r="C49" s="80">
        <f t="shared" si="1"/>
        <v>3754652.9773354195</v>
      </c>
      <c r="D49" s="80"/>
      <c r="E49" s="41">
        <v>2004</v>
      </c>
      <c r="F49" s="8">
        <v>42504</v>
      </c>
      <c r="G49" s="41" t="s">
        <v>4</v>
      </c>
      <c r="H49" s="81">
        <v>114.66</v>
      </c>
      <c r="I49" s="81"/>
      <c r="J49" s="41">
        <v>187</v>
      </c>
      <c r="K49" s="80">
        <f t="shared" si="0"/>
        <v>112639.58932006259</v>
      </c>
      <c r="L49" s="80"/>
      <c r="M49" s="6">
        <f t="shared" si="2"/>
        <v>0.6023507450270726</v>
      </c>
      <c r="N49" s="41">
        <v>2004</v>
      </c>
      <c r="O49" s="8">
        <v>42509</v>
      </c>
      <c r="P49" s="81">
        <v>112.79</v>
      </c>
      <c r="Q49" s="81"/>
      <c r="R49" s="82">
        <f t="shared" si="3"/>
        <v>-112639.58932006199</v>
      </c>
      <c r="S49" s="82"/>
      <c r="T49" s="83">
        <f t="shared" si="4"/>
        <v>-187</v>
      </c>
      <c r="U49" s="83"/>
    </row>
    <row r="50" spans="2:21" ht="13.5">
      <c r="B50" s="41">
        <v>42</v>
      </c>
      <c r="C50" s="80">
        <f t="shared" si="1"/>
        <v>3642013.3880153573</v>
      </c>
      <c r="D50" s="80"/>
      <c r="E50" s="41">
        <v>2004</v>
      </c>
      <c r="F50" s="8">
        <v>42515</v>
      </c>
      <c r="G50" s="41" t="s">
        <v>4</v>
      </c>
      <c r="H50" s="81">
        <v>112.97</v>
      </c>
      <c r="I50" s="81"/>
      <c r="J50" s="41">
        <v>90</v>
      </c>
      <c r="K50" s="80">
        <f t="shared" si="0"/>
        <v>109260.40164046071</v>
      </c>
      <c r="L50" s="80"/>
      <c r="M50" s="6">
        <f t="shared" si="2"/>
        <v>1.2140044626717856</v>
      </c>
      <c r="N50" s="41">
        <v>2004</v>
      </c>
      <c r="O50" s="8">
        <v>42515</v>
      </c>
      <c r="P50" s="81">
        <v>112.07</v>
      </c>
      <c r="Q50" s="81"/>
      <c r="R50" s="82">
        <f t="shared" si="3"/>
        <v>-109260.40164046141</v>
      </c>
      <c r="S50" s="82"/>
      <c r="T50" s="83">
        <f t="shared" si="4"/>
        <v>-90</v>
      </c>
      <c r="U50" s="83"/>
    </row>
    <row r="51" spans="2:21" ht="13.5">
      <c r="B51" s="41">
        <v>43</v>
      </c>
      <c r="C51" s="80">
        <f t="shared" si="1"/>
        <v>3532752.986374896</v>
      </c>
      <c r="D51" s="80"/>
      <c r="E51" s="41">
        <v>2004</v>
      </c>
      <c r="F51" s="8">
        <v>42516</v>
      </c>
      <c r="G51" s="41" t="s">
        <v>3</v>
      </c>
      <c r="H51" s="81">
        <v>111.62</v>
      </c>
      <c r="I51" s="81"/>
      <c r="J51" s="41">
        <v>174</v>
      </c>
      <c r="K51" s="80">
        <f t="shared" si="0"/>
        <v>105982.58959124687</v>
      </c>
      <c r="L51" s="80"/>
      <c r="M51" s="6">
        <f t="shared" si="2"/>
        <v>0.6090953424784303</v>
      </c>
      <c r="N51" s="41">
        <v>2004</v>
      </c>
      <c r="O51" s="8">
        <v>42523</v>
      </c>
      <c r="P51" s="81">
        <v>110.76</v>
      </c>
      <c r="Q51" s="81"/>
      <c r="R51" s="82">
        <f t="shared" si="3"/>
        <v>52382.199453144975</v>
      </c>
      <c r="S51" s="82"/>
      <c r="T51" s="83">
        <f t="shared" si="4"/>
        <v>85.99999999999994</v>
      </c>
      <c r="U51" s="83"/>
    </row>
    <row r="52" spans="2:21" ht="13.5">
      <c r="B52" s="41">
        <v>44</v>
      </c>
      <c r="C52" s="80">
        <f t="shared" si="1"/>
        <v>3585135.185828041</v>
      </c>
      <c r="D52" s="80"/>
      <c r="E52" s="41">
        <v>2004</v>
      </c>
      <c r="F52" s="8">
        <v>42523</v>
      </c>
      <c r="G52" s="41" t="s">
        <v>4</v>
      </c>
      <c r="H52" s="81">
        <v>110.76</v>
      </c>
      <c r="I52" s="81"/>
      <c r="J52" s="41">
        <v>156</v>
      </c>
      <c r="K52" s="80">
        <f t="shared" si="0"/>
        <v>107554.05557484122</v>
      </c>
      <c r="L52" s="80"/>
      <c r="M52" s="6">
        <f t="shared" si="2"/>
        <v>0.6894490741977001</v>
      </c>
      <c r="N52" s="41">
        <v>2004</v>
      </c>
      <c r="O52" s="8">
        <v>42528</v>
      </c>
      <c r="P52" s="81">
        <v>109.78</v>
      </c>
      <c r="Q52" s="81"/>
      <c r="R52" s="82">
        <f t="shared" si="3"/>
        <v>-67566.00927137489</v>
      </c>
      <c r="S52" s="82"/>
      <c r="T52" s="83">
        <f t="shared" si="4"/>
        <v>-156</v>
      </c>
      <c r="U52" s="83"/>
    </row>
    <row r="53" spans="2:21" ht="13.5">
      <c r="B53" s="41">
        <v>45</v>
      </c>
      <c r="C53" s="80">
        <f t="shared" si="1"/>
        <v>3517569.176556666</v>
      </c>
      <c r="D53" s="80"/>
      <c r="E53" s="41">
        <v>2004</v>
      </c>
      <c r="F53" s="8">
        <v>42537</v>
      </c>
      <c r="G53" s="41" t="s">
        <v>3</v>
      </c>
      <c r="H53" s="81">
        <v>109.28</v>
      </c>
      <c r="I53" s="81"/>
      <c r="J53" s="41">
        <v>215</v>
      </c>
      <c r="K53" s="80">
        <f t="shared" si="0"/>
        <v>105527.07529669997</v>
      </c>
      <c r="L53" s="80"/>
      <c r="M53" s="6">
        <f t="shared" si="2"/>
        <v>0.4908236060311627</v>
      </c>
      <c r="N53" s="41">
        <v>2004</v>
      </c>
      <c r="O53" s="8">
        <v>42551</v>
      </c>
      <c r="P53" s="81">
        <v>109.31</v>
      </c>
      <c r="Q53" s="81"/>
      <c r="R53" s="82">
        <f t="shared" si="3"/>
        <v>-1472.470818093544</v>
      </c>
      <c r="S53" s="82"/>
      <c r="T53" s="83">
        <f t="shared" si="4"/>
        <v>-215</v>
      </c>
      <c r="U53" s="83"/>
    </row>
    <row r="54" spans="2:21" ht="13.5">
      <c r="B54" s="41">
        <v>46</v>
      </c>
      <c r="C54" s="80">
        <f t="shared" si="1"/>
        <v>3516096.7057385724</v>
      </c>
      <c r="D54" s="80"/>
      <c r="E54" s="41">
        <v>2004</v>
      </c>
      <c r="F54" s="8">
        <v>42560</v>
      </c>
      <c r="G54" s="41" t="s">
        <v>3</v>
      </c>
      <c r="H54" s="81">
        <v>108.17</v>
      </c>
      <c r="I54" s="81"/>
      <c r="J54" s="41">
        <v>138</v>
      </c>
      <c r="K54" s="80">
        <f t="shared" si="0"/>
        <v>105482.90117215717</v>
      </c>
      <c r="L54" s="80"/>
      <c r="M54" s="6">
        <f t="shared" si="2"/>
        <v>0.7643688490736027</v>
      </c>
      <c r="N54" s="41">
        <v>2004</v>
      </c>
      <c r="O54" s="8">
        <v>42564</v>
      </c>
      <c r="P54" s="81">
        <v>109.03</v>
      </c>
      <c r="Q54" s="81"/>
      <c r="R54" s="82">
        <f t="shared" si="3"/>
        <v>-65735.72102032979</v>
      </c>
      <c r="S54" s="82"/>
      <c r="T54" s="83">
        <f t="shared" si="4"/>
        <v>-138</v>
      </c>
      <c r="U54" s="83"/>
    </row>
    <row r="55" spans="2:21" ht="13.5">
      <c r="B55" s="41">
        <v>47</v>
      </c>
      <c r="C55" s="80">
        <f t="shared" si="1"/>
        <v>3450360.9847182427</v>
      </c>
      <c r="D55" s="80"/>
      <c r="E55" s="41">
        <v>2004</v>
      </c>
      <c r="F55" s="8">
        <v>42584</v>
      </c>
      <c r="G55" s="41" t="s">
        <v>3</v>
      </c>
      <c r="H55" s="81">
        <v>111.07</v>
      </c>
      <c r="I55" s="81"/>
      <c r="J55" s="41">
        <v>117</v>
      </c>
      <c r="K55" s="80">
        <f t="shared" si="0"/>
        <v>103510.82954154728</v>
      </c>
      <c r="L55" s="80"/>
      <c r="M55" s="6">
        <f t="shared" si="2"/>
        <v>0.8847079447995494</v>
      </c>
      <c r="N55" s="41">
        <v>2004</v>
      </c>
      <c r="O55" s="8">
        <v>42595</v>
      </c>
      <c r="P55" s="81">
        <v>111.91</v>
      </c>
      <c r="Q55" s="81"/>
      <c r="R55" s="82">
        <f t="shared" si="3"/>
        <v>-74315.46736316245</v>
      </c>
      <c r="S55" s="82"/>
      <c r="T55" s="83">
        <f t="shared" si="4"/>
        <v>-117</v>
      </c>
      <c r="U55" s="83"/>
    </row>
    <row r="56" spans="2:21" ht="13.5">
      <c r="B56" s="41">
        <v>48</v>
      </c>
      <c r="C56" s="80">
        <f t="shared" si="1"/>
        <v>3376045.51735508</v>
      </c>
      <c r="D56" s="80"/>
      <c r="E56" s="41">
        <v>2004</v>
      </c>
      <c r="F56" s="8">
        <v>42623</v>
      </c>
      <c r="G56" s="41" t="s">
        <v>4</v>
      </c>
      <c r="H56" s="81">
        <v>110.05</v>
      </c>
      <c r="I56" s="81"/>
      <c r="J56" s="41">
        <v>92</v>
      </c>
      <c r="K56" s="80">
        <f t="shared" si="0"/>
        <v>101281.3655206524</v>
      </c>
      <c r="L56" s="80"/>
      <c r="M56" s="6">
        <f t="shared" si="2"/>
        <v>1.1008844078331783</v>
      </c>
      <c r="N56" s="41">
        <v>2004</v>
      </c>
      <c r="O56" s="8">
        <v>42643</v>
      </c>
      <c r="P56" s="81">
        <v>110.62</v>
      </c>
      <c r="Q56" s="81"/>
      <c r="R56" s="82">
        <f t="shared" si="3"/>
        <v>62750.411246491974</v>
      </c>
      <c r="S56" s="82"/>
      <c r="T56" s="83">
        <f t="shared" si="4"/>
        <v>57.00000000000074</v>
      </c>
      <c r="U56" s="83"/>
    </row>
    <row r="57" spans="2:21" ht="13.5">
      <c r="B57" s="41">
        <v>49</v>
      </c>
      <c r="C57" s="80">
        <f t="shared" si="1"/>
        <v>3438795.9286015723</v>
      </c>
      <c r="D57" s="80"/>
      <c r="E57" s="41">
        <v>2004</v>
      </c>
      <c r="F57" s="8">
        <v>42643</v>
      </c>
      <c r="G57" s="41" t="s">
        <v>3</v>
      </c>
      <c r="H57" s="81">
        <v>110.62</v>
      </c>
      <c r="I57" s="81"/>
      <c r="J57" s="41">
        <v>80</v>
      </c>
      <c r="K57" s="80">
        <f t="shared" si="0"/>
        <v>103163.87785804717</v>
      </c>
      <c r="L57" s="80"/>
      <c r="M57" s="6">
        <f t="shared" si="2"/>
        <v>1.2895484732255895</v>
      </c>
      <c r="N57" s="41">
        <v>2004</v>
      </c>
      <c r="O57" s="8">
        <v>42649</v>
      </c>
      <c r="P57" s="81">
        <v>111.42</v>
      </c>
      <c r="Q57" s="81"/>
      <c r="R57" s="82">
        <f t="shared" si="3"/>
        <v>-103163.87785804679</v>
      </c>
      <c r="S57" s="82"/>
      <c r="T57" s="83">
        <f t="shared" si="4"/>
        <v>-80</v>
      </c>
      <c r="U57" s="83"/>
    </row>
    <row r="58" spans="2:21" ht="13.5">
      <c r="B58" s="41">
        <v>50</v>
      </c>
      <c r="C58" s="80">
        <f t="shared" si="1"/>
        <v>3335632.0507435254</v>
      </c>
      <c r="D58" s="80"/>
      <c r="E58" s="41">
        <v>2004</v>
      </c>
      <c r="F58" s="8">
        <v>42663</v>
      </c>
      <c r="G58" s="41" t="s">
        <v>3</v>
      </c>
      <c r="H58" s="81">
        <v>108.24</v>
      </c>
      <c r="I58" s="81"/>
      <c r="J58" s="41">
        <v>123</v>
      </c>
      <c r="K58" s="80">
        <f t="shared" si="0"/>
        <v>100068.96152230576</v>
      </c>
      <c r="L58" s="80"/>
      <c r="M58" s="6">
        <f t="shared" si="2"/>
        <v>0.8135687928642745</v>
      </c>
      <c r="N58" s="41">
        <v>2004</v>
      </c>
      <c r="O58" s="8">
        <v>42712</v>
      </c>
      <c r="P58" s="81">
        <v>103.75</v>
      </c>
      <c r="Q58" s="81"/>
      <c r="R58" s="82">
        <f t="shared" si="3"/>
        <v>365292.38799605885</v>
      </c>
      <c r="S58" s="82"/>
      <c r="T58" s="83">
        <f t="shared" si="4"/>
        <v>448.9999999999995</v>
      </c>
      <c r="U58" s="83"/>
    </row>
    <row r="59" spans="2:21" ht="13.5">
      <c r="B59" s="41">
        <v>51</v>
      </c>
      <c r="C59" s="80">
        <f t="shared" si="1"/>
        <v>3700924.4387395843</v>
      </c>
      <c r="D59" s="80"/>
      <c r="E59" s="41">
        <v>2004</v>
      </c>
      <c r="F59" s="8">
        <v>42714</v>
      </c>
      <c r="G59" s="41" t="s">
        <v>3</v>
      </c>
      <c r="H59" s="81">
        <v>105.01</v>
      </c>
      <c r="I59" s="81"/>
      <c r="J59" s="41">
        <v>226</v>
      </c>
      <c r="K59" s="80">
        <f t="shared" si="0"/>
        <v>111027.73316218752</v>
      </c>
      <c r="L59" s="80"/>
      <c r="M59" s="6">
        <f t="shared" si="2"/>
        <v>0.49127315558490053</v>
      </c>
      <c r="N59" s="41">
        <v>2004</v>
      </c>
      <c r="O59" s="8">
        <v>42719</v>
      </c>
      <c r="P59" s="81">
        <v>104.6</v>
      </c>
      <c r="Q59" s="81"/>
      <c r="R59" s="82">
        <f t="shared" si="3"/>
        <v>20142.19937898145</v>
      </c>
      <c r="S59" s="82"/>
      <c r="T59" s="83">
        <f t="shared" si="4"/>
        <v>41.00000000000108</v>
      </c>
      <c r="U59" s="83"/>
    </row>
    <row r="60" spans="2:21" ht="13.5">
      <c r="B60" s="41">
        <v>52</v>
      </c>
      <c r="C60" s="80">
        <f t="shared" si="1"/>
        <v>3721066.6381185655</v>
      </c>
      <c r="D60" s="80"/>
      <c r="E60" s="41">
        <v>2004</v>
      </c>
      <c r="F60" s="8">
        <v>42720</v>
      </c>
      <c r="G60" s="41" t="s">
        <v>3</v>
      </c>
      <c r="H60" s="81">
        <v>103.96</v>
      </c>
      <c r="I60" s="81"/>
      <c r="J60" s="41">
        <v>180</v>
      </c>
      <c r="K60" s="80">
        <f t="shared" si="0"/>
        <v>111631.99914355697</v>
      </c>
      <c r="L60" s="80"/>
      <c r="M60" s="6">
        <f t="shared" si="2"/>
        <v>0.620177773019761</v>
      </c>
      <c r="N60" s="41">
        <v>2004</v>
      </c>
      <c r="O60" s="8">
        <v>42733</v>
      </c>
      <c r="P60" s="81">
        <v>104.13</v>
      </c>
      <c r="Q60" s="81"/>
      <c r="R60" s="82">
        <f t="shared" si="3"/>
        <v>-10543.022141336041</v>
      </c>
      <c r="S60" s="82"/>
      <c r="T60" s="83">
        <f t="shared" si="4"/>
        <v>-180</v>
      </c>
      <c r="U60" s="83"/>
    </row>
    <row r="61" spans="2:21" ht="13.5">
      <c r="B61" s="41">
        <v>53</v>
      </c>
      <c r="C61" s="80">
        <f t="shared" si="1"/>
        <v>3710523.6159772296</v>
      </c>
      <c r="D61" s="80"/>
      <c r="E61" s="41">
        <v>2004</v>
      </c>
      <c r="F61" s="8">
        <v>42735</v>
      </c>
      <c r="G61" s="41" t="s">
        <v>3</v>
      </c>
      <c r="H61" s="81">
        <v>102.85</v>
      </c>
      <c r="I61" s="81"/>
      <c r="J61" s="41">
        <v>140</v>
      </c>
      <c r="K61" s="80">
        <f t="shared" si="0"/>
        <v>111315.70847931688</v>
      </c>
      <c r="L61" s="80"/>
      <c r="M61" s="6">
        <f t="shared" si="2"/>
        <v>0.795112203423692</v>
      </c>
      <c r="N61" s="41">
        <v>2005</v>
      </c>
      <c r="O61" s="8">
        <v>42373</v>
      </c>
      <c r="P61" s="81">
        <v>104.13</v>
      </c>
      <c r="Q61" s="81"/>
      <c r="R61" s="82">
        <f t="shared" si="3"/>
        <v>-101774.36203823266</v>
      </c>
      <c r="S61" s="82"/>
      <c r="T61" s="83">
        <f t="shared" si="4"/>
        <v>-140</v>
      </c>
      <c r="U61" s="83"/>
    </row>
    <row r="62" spans="2:21" ht="13.5">
      <c r="B62" s="41">
        <v>54</v>
      </c>
      <c r="C62" s="80">
        <f t="shared" si="1"/>
        <v>3608749.2539389967</v>
      </c>
      <c r="D62" s="80"/>
      <c r="E62" s="41">
        <v>2005</v>
      </c>
      <c r="F62" s="8">
        <v>42393</v>
      </c>
      <c r="G62" s="41" t="s">
        <v>3</v>
      </c>
      <c r="H62" s="81">
        <v>102.59</v>
      </c>
      <c r="I62" s="81"/>
      <c r="J62" s="41">
        <v>134</v>
      </c>
      <c r="K62" s="80">
        <f t="shared" si="0"/>
        <v>108262.4776181699</v>
      </c>
      <c r="L62" s="80"/>
      <c r="M62" s="6">
        <f t="shared" si="2"/>
        <v>0.807928937449029</v>
      </c>
      <c r="N62" s="41">
        <v>2005</v>
      </c>
      <c r="O62" s="8">
        <v>42394</v>
      </c>
      <c r="P62" s="81">
        <v>103.93</v>
      </c>
      <c r="Q62" s="81"/>
      <c r="R62" s="82">
        <f t="shared" si="3"/>
        <v>-108262.47761817016</v>
      </c>
      <c r="S62" s="82"/>
      <c r="T62" s="83">
        <f t="shared" si="4"/>
        <v>-134</v>
      </c>
      <c r="U62" s="83"/>
    </row>
    <row r="63" spans="2:21" ht="13.5">
      <c r="B63" s="41">
        <v>55</v>
      </c>
      <c r="C63" s="80">
        <f t="shared" si="1"/>
        <v>3500486.7763208267</v>
      </c>
      <c r="D63" s="80"/>
      <c r="E63" s="41">
        <v>2005</v>
      </c>
      <c r="F63" s="8">
        <v>42417</v>
      </c>
      <c r="G63" s="41" t="s">
        <v>4</v>
      </c>
      <c r="H63" s="81">
        <v>105.75</v>
      </c>
      <c r="I63" s="81"/>
      <c r="J63" s="41">
        <v>136</v>
      </c>
      <c r="K63" s="80">
        <f t="shared" si="0"/>
        <v>105014.60328962479</v>
      </c>
      <c r="L63" s="80"/>
      <c r="M63" s="6">
        <f t="shared" si="2"/>
        <v>0.7721662006590059</v>
      </c>
      <c r="N63" s="41">
        <v>2005</v>
      </c>
      <c r="O63" s="8">
        <v>42422</v>
      </c>
      <c r="P63" s="81">
        <v>104.39</v>
      </c>
      <c r="Q63" s="81"/>
      <c r="R63" s="82">
        <f t="shared" si="3"/>
        <v>-105014.60328962475</v>
      </c>
      <c r="S63" s="82"/>
      <c r="T63" s="83">
        <f t="shared" si="4"/>
        <v>-136</v>
      </c>
      <c r="U63" s="83"/>
    </row>
    <row r="64" spans="2:21" ht="13.5">
      <c r="B64" s="41">
        <v>56</v>
      </c>
      <c r="C64" s="80">
        <f t="shared" si="1"/>
        <v>3395472.173031202</v>
      </c>
      <c r="D64" s="80"/>
      <c r="E64" s="41">
        <v>2005</v>
      </c>
      <c r="F64" s="8">
        <v>42432</v>
      </c>
      <c r="G64" s="41" t="s">
        <v>4</v>
      </c>
      <c r="H64" s="81">
        <v>105.18</v>
      </c>
      <c r="I64" s="81"/>
      <c r="J64" s="41">
        <v>88</v>
      </c>
      <c r="K64" s="80">
        <f t="shared" si="0"/>
        <v>101864.16519093605</v>
      </c>
      <c r="L64" s="80"/>
      <c r="M64" s="6">
        <f t="shared" si="2"/>
        <v>1.1575473317151825</v>
      </c>
      <c r="N64" s="41">
        <v>2005</v>
      </c>
      <c r="O64" s="8">
        <v>42438</v>
      </c>
      <c r="P64" s="81">
        <v>104.3</v>
      </c>
      <c r="Q64" s="81"/>
      <c r="R64" s="82">
        <f t="shared" si="3"/>
        <v>-101864.16519093717</v>
      </c>
      <c r="S64" s="82"/>
      <c r="T64" s="83">
        <f t="shared" si="4"/>
        <v>-88</v>
      </c>
      <c r="U64" s="83"/>
    </row>
    <row r="65" spans="2:21" ht="13.5">
      <c r="B65" s="41">
        <v>57</v>
      </c>
      <c r="C65" s="80">
        <f t="shared" si="1"/>
        <v>3293608.007840265</v>
      </c>
      <c r="D65" s="80"/>
      <c r="E65" s="41">
        <v>2005</v>
      </c>
      <c r="F65" s="8">
        <v>42450</v>
      </c>
      <c r="G65" s="41" t="s">
        <v>4</v>
      </c>
      <c r="H65" s="81">
        <v>105.21</v>
      </c>
      <c r="I65" s="81"/>
      <c r="J65" s="41">
        <v>152</v>
      </c>
      <c r="K65" s="80">
        <f t="shared" si="0"/>
        <v>98808.24023520795</v>
      </c>
      <c r="L65" s="80"/>
      <c r="M65" s="6">
        <f t="shared" si="2"/>
        <v>0.6500542120737365</v>
      </c>
      <c r="N65" s="41">
        <v>2005</v>
      </c>
      <c r="O65" s="8">
        <v>42479</v>
      </c>
      <c r="P65" s="81">
        <v>107.23</v>
      </c>
      <c r="Q65" s="81"/>
      <c r="R65" s="82">
        <f t="shared" si="3"/>
        <v>131310.95083889543</v>
      </c>
      <c r="S65" s="82"/>
      <c r="T65" s="83">
        <f t="shared" si="4"/>
        <v>202.00000000000102</v>
      </c>
      <c r="U65" s="83"/>
    </row>
    <row r="66" spans="2:21" ht="13.5">
      <c r="B66" s="41">
        <v>58</v>
      </c>
      <c r="C66" s="80">
        <f t="shared" si="1"/>
        <v>3424918.9586791606</v>
      </c>
      <c r="D66" s="80"/>
      <c r="E66" s="41">
        <v>2005</v>
      </c>
      <c r="F66" s="8">
        <v>42485</v>
      </c>
      <c r="G66" s="41" t="s">
        <v>3</v>
      </c>
      <c r="H66" s="81">
        <v>105.73</v>
      </c>
      <c r="I66" s="81"/>
      <c r="J66" s="41">
        <v>128</v>
      </c>
      <c r="K66" s="80">
        <f t="shared" si="0"/>
        <v>102747.56876037481</v>
      </c>
      <c r="L66" s="80"/>
      <c r="M66" s="6">
        <f t="shared" si="2"/>
        <v>0.8027153809404282</v>
      </c>
      <c r="N66" s="41">
        <v>2005</v>
      </c>
      <c r="O66" s="8">
        <v>42499</v>
      </c>
      <c r="P66" s="81">
        <v>105.15</v>
      </c>
      <c r="Q66" s="81"/>
      <c r="R66" s="82">
        <f t="shared" si="3"/>
        <v>46557.492094544694</v>
      </c>
      <c r="S66" s="82"/>
      <c r="T66" s="83">
        <f t="shared" si="4"/>
        <v>57.99999999999983</v>
      </c>
      <c r="U66" s="83"/>
    </row>
    <row r="67" spans="2:21" ht="13.5">
      <c r="B67" s="41">
        <v>59</v>
      </c>
      <c r="C67" s="80">
        <f t="shared" si="1"/>
        <v>3471476.4507737053</v>
      </c>
      <c r="D67" s="80"/>
      <c r="E67" s="41">
        <v>2005</v>
      </c>
      <c r="F67" s="8">
        <v>42502</v>
      </c>
      <c r="G67" s="41" t="s">
        <v>4</v>
      </c>
      <c r="H67" s="81">
        <v>105.97</v>
      </c>
      <c r="I67" s="81"/>
      <c r="J67" s="41">
        <v>113</v>
      </c>
      <c r="K67" s="80">
        <f t="shared" si="0"/>
        <v>104144.29352321115</v>
      </c>
      <c r="L67" s="80"/>
      <c r="M67" s="6">
        <f t="shared" si="2"/>
        <v>0.9216309161346119</v>
      </c>
      <c r="N67" s="41">
        <v>2005</v>
      </c>
      <c r="O67" s="8">
        <v>42524</v>
      </c>
      <c r="P67" s="81">
        <v>107.67</v>
      </c>
      <c r="Q67" s="81"/>
      <c r="R67" s="82">
        <f t="shared" si="3"/>
        <v>156677.2557428843</v>
      </c>
      <c r="S67" s="82"/>
      <c r="T67" s="83">
        <f t="shared" si="4"/>
        <v>170.00000000000028</v>
      </c>
      <c r="U67" s="83"/>
    </row>
    <row r="68" spans="2:21" ht="13.5">
      <c r="B68" s="41">
        <v>60</v>
      </c>
      <c r="C68" s="80">
        <f t="shared" si="1"/>
        <v>3628153.7065165895</v>
      </c>
      <c r="D68" s="80"/>
      <c r="E68" s="41">
        <v>2005</v>
      </c>
      <c r="F68" s="8">
        <v>42530</v>
      </c>
      <c r="G68" s="41" t="s">
        <v>4</v>
      </c>
      <c r="H68" s="81">
        <v>107.41</v>
      </c>
      <c r="I68" s="81"/>
      <c r="J68" s="41">
        <v>89</v>
      </c>
      <c r="K68" s="80">
        <f t="shared" si="0"/>
        <v>108844.61119549768</v>
      </c>
      <c r="L68" s="80"/>
      <c r="M68" s="6">
        <f t="shared" si="2"/>
        <v>1.222973159499974</v>
      </c>
      <c r="N68" s="41">
        <v>2005</v>
      </c>
      <c r="O68" s="8">
        <v>42562</v>
      </c>
      <c r="P68" s="81">
        <v>111.77</v>
      </c>
      <c r="Q68" s="81"/>
      <c r="R68" s="82">
        <f t="shared" si="3"/>
        <v>533216.2975419885</v>
      </c>
      <c r="S68" s="82"/>
      <c r="T68" s="83">
        <f t="shared" si="4"/>
        <v>435.99999999999994</v>
      </c>
      <c r="U68" s="83"/>
    </row>
    <row r="69" spans="2:21" ht="13.5">
      <c r="B69" s="41">
        <v>61</v>
      </c>
      <c r="C69" s="80">
        <f t="shared" si="1"/>
        <v>4161370.004058578</v>
      </c>
      <c r="D69" s="80"/>
      <c r="E69" s="41">
        <v>2005</v>
      </c>
      <c r="F69" s="8">
        <v>42563</v>
      </c>
      <c r="G69" s="41" t="s">
        <v>3</v>
      </c>
      <c r="H69" s="81">
        <v>111.66</v>
      </c>
      <c r="I69" s="81"/>
      <c r="J69" s="41">
        <v>63</v>
      </c>
      <c r="K69" s="80">
        <f t="shared" si="0"/>
        <v>124841.10012175734</v>
      </c>
      <c r="L69" s="80"/>
      <c r="M69" s="6">
        <f t="shared" si="2"/>
        <v>1.981604763837418</v>
      </c>
      <c r="N69" s="41">
        <v>2005</v>
      </c>
      <c r="O69" s="8">
        <v>42564</v>
      </c>
      <c r="P69" s="81">
        <v>112.29</v>
      </c>
      <c r="Q69" s="81"/>
      <c r="R69" s="82">
        <f t="shared" si="3"/>
        <v>-124841.10012175924</v>
      </c>
      <c r="S69" s="82"/>
      <c r="T69" s="83">
        <f t="shared" si="4"/>
        <v>-63</v>
      </c>
      <c r="U69" s="83"/>
    </row>
    <row r="70" spans="2:21" ht="13.5">
      <c r="B70" s="41">
        <v>62</v>
      </c>
      <c r="C70" s="80">
        <f t="shared" si="1"/>
        <v>4036528.9039368187</v>
      </c>
      <c r="D70" s="80"/>
      <c r="E70" s="41">
        <v>2005</v>
      </c>
      <c r="F70" s="8">
        <v>42571</v>
      </c>
      <c r="G70" s="41" t="s">
        <v>4</v>
      </c>
      <c r="H70" s="81">
        <v>113</v>
      </c>
      <c r="I70" s="81"/>
      <c r="J70" s="41">
        <v>118</v>
      </c>
      <c r="K70" s="80">
        <f t="shared" si="0"/>
        <v>121095.86711810455</v>
      </c>
      <c r="L70" s="80"/>
      <c r="M70" s="6">
        <f t="shared" si="2"/>
        <v>1.026236162017835</v>
      </c>
      <c r="N70" s="41">
        <v>2005</v>
      </c>
      <c r="O70" s="8">
        <v>42572</v>
      </c>
      <c r="P70" s="81">
        <v>111.82</v>
      </c>
      <c r="Q70" s="81"/>
      <c r="R70" s="82">
        <f t="shared" si="3"/>
        <v>-121095.86711810525</v>
      </c>
      <c r="S70" s="82"/>
      <c r="T70" s="83">
        <f t="shared" si="4"/>
        <v>-118</v>
      </c>
      <c r="U70" s="83"/>
    </row>
    <row r="71" spans="2:21" ht="13.5">
      <c r="B71" s="41">
        <v>63</v>
      </c>
      <c r="C71" s="80">
        <f t="shared" si="1"/>
        <v>3915433.0368187134</v>
      </c>
      <c r="D71" s="80"/>
      <c r="E71" s="41">
        <v>2005</v>
      </c>
      <c r="F71" s="8">
        <v>42583</v>
      </c>
      <c r="G71" s="41" t="s">
        <v>4</v>
      </c>
      <c r="H71" s="81">
        <v>112.56</v>
      </c>
      <c r="I71" s="81"/>
      <c r="J71" s="41">
        <v>63</v>
      </c>
      <c r="K71" s="80">
        <f t="shared" si="0"/>
        <v>117462.9911045614</v>
      </c>
      <c r="L71" s="80"/>
      <c r="M71" s="6">
        <f t="shared" si="2"/>
        <v>1.8644919222946252</v>
      </c>
      <c r="N71" s="41">
        <v>2005</v>
      </c>
      <c r="O71" s="8">
        <v>42584</v>
      </c>
      <c r="P71" s="81">
        <v>111.93</v>
      </c>
      <c r="Q71" s="81"/>
      <c r="R71" s="82">
        <f t="shared" si="3"/>
        <v>-117462.99110456053</v>
      </c>
      <c r="S71" s="82"/>
      <c r="T71" s="83">
        <f t="shared" si="4"/>
        <v>-63</v>
      </c>
      <c r="U71" s="83"/>
    </row>
    <row r="72" spans="2:21" ht="13.5">
      <c r="B72" s="41">
        <v>64</v>
      </c>
      <c r="C72" s="80">
        <f t="shared" si="1"/>
        <v>3797970.045714153</v>
      </c>
      <c r="D72" s="80"/>
      <c r="E72" s="41">
        <v>2005</v>
      </c>
      <c r="F72" s="8">
        <v>42599</v>
      </c>
      <c r="G72" s="41" t="s">
        <v>4</v>
      </c>
      <c r="H72" s="81">
        <v>109.69</v>
      </c>
      <c r="I72" s="81"/>
      <c r="J72" s="41">
        <v>66</v>
      </c>
      <c r="K72" s="80">
        <f t="shared" si="0"/>
        <v>113939.10137142458</v>
      </c>
      <c r="L72" s="80"/>
      <c r="M72" s="6">
        <f t="shared" si="2"/>
        <v>1.7263500207791602</v>
      </c>
      <c r="N72" s="41">
        <v>2005</v>
      </c>
      <c r="O72" s="8">
        <v>42614</v>
      </c>
      <c r="P72" s="81">
        <v>110.36</v>
      </c>
      <c r="Q72" s="81"/>
      <c r="R72" s="82">
        <f t="shared" si="3"/>
        <v>115665.45139220404</v>
      </c>
      <c r="S72" s="82"/>
      <c r="T72" s="83">
        <f t="shared" si="4"/>
        <v>67.00000000000017</v>
      </c>
      <c r="U72" s="83"/>
    </row>
    <row r="73" spans="2:21" ht="13.5">
      <c r="B73" s="41">
        <v>65</v>
      </c>
      <c r="C73" s="80">
        <f t="shared" si="1"/>
        <v>3913635.497106357</v>
      </c>
      <c r="D73" s="80"/>
      <c r="E73" s="41">
        <v>2005</v>
      </c>
      <c r="F73" s="8">
        <v>42614</v>
      </c>
      <c r="G73" s="41" t="s">
        <v>3</v>
      </c>
      <c r="H73" s="81">
        <v>110.36</v>
      </c>
      <c r="I73" s="81"/>
      <c r="J73" s="41">
        <v>145</v>
      </c>
      <c r="K73" s="80">
        <f aca="true" t="shared" si="5" ref="K73:K108">IF(F73="","",C73*0.03)</f>
        <v>117409.06491319071</v>
      </c>
      <c r="L73" s="80"/>
      <c r="M73" s="6">
        <f t="shared" si="2"/>
        <v>0.8097176890564877</v>
      </c>
      <c r="N73" s="41">
        <v>2005</v>
      </c>
      <c r="O73" s="8">
        <v>42633</v>
      </c>
      <c r="P73" s="81">
        <v>111.81</v>
      </c>
      <c r="Q73" s="81"/>
      <c r="R73" s="82">
        <f t="shared" si="3"/>
        <v>-117409.06491319094</v>
      </c>
      <c r="S73" s="82"/>
      <c r="T73" s="83">
        <f t="shared" si="4"/>
        <v>-145</v>
      </c>
      <c r="U73" s="83"/>
    </row>
    <row r="74" spans="2:21" ht="13.5">
      <c r="B74" s="41">
        <v>66</v>
      </c>
      <c r="C74" s="80">
        <f aca="true" t="shared" si="6" ref="C74:C108">IF(R73="","",C73+R73)</f>
        <v>3796226.432193166</v>
      </c>
      <c r="D74" s="80"/>
      <c r="E74" s="41">
        <v>2005</v>
      </c>
      <c r="F74" s="8">
        <v>42643</v>
      </c>
      <c r="G74" s="41" t="s">
        <v>4</v>
      </c>
      <c r="H74" s="81">
        <v>113.51</v>
      </c>
      <c r="I74" s="81"/>
      <c r="J74" s="41">
        <v>140</v>
      </c>
      <c r="K74" s="80">
        <f t="shared" si="5"/>
        <v>113886.79296579499</v>
      </c>
      <c r="L74" s="80"/>
      <c r="M74" s="6">
        <f aca="true" t="shared" si="7" ref="M74:M108">IF(J74="","",(K74/J74)/1000)</f>
        <v>0.8134770926128214</v>
      </c>
      <c r="N74" s="41">
        <v>2005</v>
      </c>
      <c r="O74" s="8">
        <v>42649</v>
      </c>
      <c r="P74" s="81">
        <v>113.55</v>
      </c>
      <c r="Q74" s="81"/>
      <c r="R74" s="82">
        <f aca="true" t="shared" si="8" ref="R74:R108">IF(O74="","",(IF(G74="売",H74-P74,P74-H74))*M74*100000)</f>
        <v>3253.908370450638</v>
      </c>
      <c r="S74" s="82"/>
      <c r="T74" s="83">
        <f aca="true" t="shared" si="9" ref="T74:T108">IF(O74="","",IF(R74&lt;0,J74*(-1),IF(G74="買",(P74-H74)*100,(H74-P74)*100)))</f>
        <v>3.999999999999204</v>
      </c>
      <c r="U74" s="83"/>
    </row>
    <row r="75" spans="2:21" ht="13.5">
      <c r="B75" s="41">
        <v>67</v>
      </c>
      <c r="C75" s="80">
        <f t="shared" si="6"/>
        <v>3799480.3405636167</v>
      </c>
      <c r="D75" s="80"/>
      <c r="E75" s="41">
        <v>2005</v>
      </c>
      <c r="F75" s="8">
        <v>42649</v>
      </c>
      <c r="G75" s="41" t="s">
        <v>3</v>
      </c>
      <c r="H75" s="81">
        <v>113.55</v>
      </c>
      <c r="I75" s="81"/>
      <c r="J75" s="41">
        <v>85</v>
      </c>
      <c r="K75" s="80">
        <f t="shared" si="5"/>
        <v>113984.4102169085</v>
      </c>
      <c r="L75" s="80"/>
      <c r="M75" s="6">
        <f t="shared" si="7"/>
        <v>1.340993061375394</v>
      </c>
      <c r="N75" s="41">
        <v>2005</v>
      </c>
      <c r="O75" s="8">
        <v>42654</v>
      </c>
      <c r="P75" s="81">
        <v>114.4</v>
      </c>
      <c r="Q75" s="81"/>
      <c r="R75" s="82">
        <f t="shared" si="8"/>
        <v>-113984.41021690964</v>
      </c>
      <c r="S75" s="82"/>
      <c r="T75" s="83">
        <f t="shared" si="9"/>
        <v>-85</v>
      </c>
      <c r="U75" s="83"/>
    </row>
    <row r="76" spans="2:21" ht="13.5">
      <c r="B76" s="41">
        <v>68</v>
      </c>
      <c r="C76" s="80">
        <f t="shared" si="6"/>
        <v>3685495.930346707</v>
      </c>
      <c r="D76" s="80"/>
      <c r="E76" s="41">
        <v>2005</v>
      </c>
      <c r="F76" s="8">
        <v>42718</v>
      </c>
      <c r="G76" s="41" t="s">
        <v>3</v>
      </c>
      <c r="H76" s="81">
        <v>119.5</v>
      </c>
      <c r="I76" s="81"/>
      <c r="J76" s="41">
        <v>155</v>
      </c>
      <c r="K76" s="80">
        <f t="shared" si="5"/>
        <v>110564.8779104012</v>
      </c>
      <c r="L76" s="80"/>
      <c r="M76" s="6">
        <f t="shared" si="7"/>
        <v>0.7133217929703304</v>
      </c>
      <c r="N76" s="41">
        <v>2005</v>
      </c>
      <c r="O76" s="8">
        <v>42732</v>
      </c>
      <c r="P76" s="81">
        <v>117.45</v>
      </c>
      <c r="Q76" s="81"/>
      <c r="R76" s="82">
        <f t="shared" si="8"/>
        <v>146230.96755891753</v>
      </c>
      <c r="S76" s="82"/>
      <c r="T76" s="83">
        <f t="shared" si="9"/>
        <v>204.99999999999972</v>
      </c>
      <c r="U76" s="83"/>
    </row>
    <row r="77" spans="2:21" ht="13.5">
      <c r="B77" s="41">
        <v>69</v>
      </c>
      <c r="C77" s="80">
        <f t="shared" si="6"/>
        <v>3831726.8979056245</v>
      </c>
      <c r="D77" s="80"/>
      <c r="E77" s="41">
        <v>2005</v>
      </c>
      <c r="F77" s="8">
        <v>42732</v>
      </c>
      <c r="G77" s="41" t="s">
        <v>4</v>
      </c>
      <c r="H77" s="81">
        <v>117.45</v>
      </c>
      <c r="I77" s="81"/>
      <c r="J77" s="41">
        <v>119</v>
      </c>
      <c r="K77" s="80">
        <f t="shared" si="5"/>
        <v>114951.80693716873</v>
      </c>
      <c r="L77" s="80"/>
      <c r="M77" s="6">
        <f t="shared" si="7"/>
        <v>0.9659815709005776</v>
      </c>
      <c r="N77" s="41">
        <v>2006</v>
      </c>
      <c r="O77" s="8">
        <v>42372</v>
      </c>
      <c r="P77" s="81">
        <v>116.26</v>
      </c>
      <c r="Q77" s="81"/>
      <c r="R77" s="82">
        <f t="shared" si="8"/>
        <v>-114951.80693716851</v>
      </c>
      <c r="S77" s="82"/>
      <c r="T77" s="83">
        <f t="shared" si="9"/>
        <v>-119</v>
      </c>
      <c r="U77" s="83"/>
    </row>
    <row r="78" spans="2:21" ht="13.5">
      <c r="B78" s="41">
        <v>70</v>
      </c>
      <c r="C78" s="80">
        <f t="shared" si="6"/>
        <v>3716775.090968456</v>
      </c>
      <c r="D78" s="80"/>
      <c r="E78" s="41">
        <v>2006</v>
      </c>
      <c r="F78" s="8">
        <v>42386</v>
      </c>
      <c r="G78" s="41" t="s">
        <v>4</v>
      </c>
      <c r="H78" s="81">
        <v>115.09</v>
      </c>
      <c r="I78" s="81"/>
      <c r="J78" s="41">
        <v>133</v>
      </c>
      <c r="K78" s="80">
        <f t="shared" si="5"/>
        <v>111503.25272905368</v>
      </c>
      <c r="L78" s="80"/>
      <c r="M78" s="6">
        <f t="shared" si="7"/>
        <v>0.8383703212710804</v>
      </c>
      <c r="N78" s="41">
        <v>2006</v>
      </c>
      <c r="O78" s="8">
        <v>42392</v>
      </c>
      <c r="P78" s="81">
        <v>114.94</v>
      </c>
      <c r="Q78" s="81"/>
      <c r="R78" s="82">
        <f t="shared" si="8"/>
        <v>-12575.554819066681</v>
      </c>
      <c r="S78" s="82"/>
      <c r="T78" s="83">
        <f t="shared" si="9"/>
        <v>-133</v>
      </c>
      <c r="U78" s="83"/>
    </row>
    <row r="79" spans="2:21" ht="13.5">
      <c r="B79" s="41">
        <v>71</v>
      </c>
      <c r="C79" s="80">
        <f t="shared" si="6"/>
        <v>3704199.5361493896</v>
      </c>
      <c r="D79" s="80"/>
      <c r="E79" s="41">
        <v>2006</v>
      </c>
      <c r="F79" s="8">
        <v>42392</v>
      </c>
      <c r="G79" s="41" t="s">
        <v>3</v>
      </c>
      <c r="H79" s="81">
        <v>114.94</v>
      </c>
      <c r="I79" s="81"/>
      <c r="J79" s="41">
        <v>72</v>
      </c>
      <c r="K79" s="80">
        <f t="shared" si="5"/>
        <v>111125.98608448169</v>
      </c>
      <c r="L79" s="80"/>
      <c r="M79" s="6">
        <f t="shared" si="7"/>
        <v>1.543416473395579</v>
      </c>
      <c r="N79" s="41">
        <v>2006</v>
      </c>
      <c r="O79" s="8">
        <v>42394</v>
      </c>
      <c r="P79" s="81">
        <v>115.66</v>
      </c>
      <c r="Q79" s="81"/>
      <c r="R79" s="82">
        <f t="shared" si="8"/>
        <v>-111125.98608448153</v>
      </c>
      <c r="S79" s="82"/>
      <c r="T79" s="83">
        <f t="shared" si="9"/>
        <v>-72</v>
      </c>
      <c r="U79" s="83"/>
    </row>
    <row r="80" spans="2:21" ht="13.5">
      <c r="B80" s="41">
        <v>72</v>
      </c>
      <c r="C80" s="80">
        <f t="shared" si="6"/>
        <v>3593073.550064908</v>
      </c>
      <c r="D80" s="80"/>
      <c r="E80" s="41">
        <v>2006</v>
      </c>
      <c r="F80" s="8">
        <v>42408</v>
      </c>
      <c r="G80" s="41" t="s">
        <v>3</v>
      </c>
      <c r="H80" s="81">
        <v>117.6</v>
      </c>
      <c r="I80" s="81"/>
      <c r="J80" s="41">
        <v>157</v>
      </c>
      <c r="K80" s="80">
        <f t="shared" si="5"/>
        <v>107792.20650194724</v>
      </c>
      <c r="L80" s="80"/>
      <c r="M80" s="6">
        <f t="shared" si="7"/>
        <v>0.6865745637066704</v>
      </c>
      <c r="N80" s="41">
        <v>2006</v>
      </c>
      <c r="O80" s="8">
        <v>42416</v>
      </c>
      <c r="P80" s="81">
        <v>118.11</v>
      </c>
      <c r="Q80" s="81"/>
      <c r="R80" s="82">
        <f t="shared" si="8"/>
        <v>-35015.30274904054</v>
      </c>
      <c r="S80" s="82"/>
      <c r="T80" s="83">
        <f t="shared" si="9"/>
        <v>-157</v>
      </c>
      <c r="U80" s="83"/>
    </row>
    <row r="81" spans="2:21" ht="13.5">
      <c r="B81" s="41">
        <v>73</v>
      </c>
      <c r="C81" s="80">
        <f t="shared" si="6"/>
        <v>3558058.2473158673</v>
      </c>
      <c r="D81" s="80"/>
      <c r="E81" s="41">
        <v>2006</v>
      </c>
      <c r="F81" s="8">
        <v>42416</v>
      </c>
      <c r="G81" s="41" t="s">
        <v>4</v>
      </c>
      <c r="H81" s="81">
        <v>118.11</v>
      </c>
      <c r="I81" s="81"/>
      <c r="J81" s="41">
        <v>138</v>
      </c>
      <c r="K81" s="80">
        <f t="shared" si="5"/>
        <v>106741.74741947601</v>
      </c>
      <c r="L81" s="80"/>
      <c r="M81" s="6">
        <f t="shared" si="7"/>
        <v>0.7734909233295364</v>
      </c>
      <c r="N81" s="41">
        <v>2006</v>
      </c>
      <c r="O81" s="8">
        <v>42423</v>
      </c>
      <c r="P81" s="81">
        <v>116.73</v>
      </c>
      <c r="Q81" s="81"/>
      <c r="R81" s="82">
        <f t="shared" si="8"/>
        <v>-106741.74741947567</v>
      </c>
      <c r="S81" s="82"/>
      <c r="T81" s="83">
        <f t="shared" si="9"/>
        <v>-138</v>
      </c>
      <c r="U81" s="83"/>
    </row>
    <row r="82" spans="2:21" ht="13.5">
      <c r="B82" s="41">
        <v>74</v>
      </c>
      <c r="C82" s="80">
        <f t="shared" si="6"/>
        <v>3451316.4998963918</v>
      </c>
      <c r="D82" s="80"/>
      <c r="E82" s="41">
        <v>2006</v>
      </c>
      <c r="F82" s="8">
        <v>42435</v>
      </c>
      <c r="G82" s="41" t="s">
        <v>4</v>
      </c>
      <c r="H82" s="81">
        <v>116.8</v>
      </c>
      <c r="I82" s="81"/>
      <c r="J82" s="41">
        <v>126</v>
      </c>
      <c r="K82" s="80">
        <f t="shared" si="5"/>
        <v>103539.49499689175</v>
      </c>
      <c r="L82" s="80"/>
      <c r="M82" s="6">
        <f t="shared" si="7"/>
        <v>0.8217420237848552</v>
      </c>
      <c r="N82" s="41">
        <v>2006</v>
      </c>
      <c r="O82" s="8">
        <v>42449</v>
      </c>
      <c r="P82" s="81">
        <v>115.54</v>
      </c>
      <c r="Q82" s="81"/>
      <c r="R82" s="82">
        <f t="shared" si="8"/>
        <v>-103539.49499689101</v>
      </c>
      <c r="S82" s="82"/>
      <c r="T82" s="83">
        <f t="shared" si="9"/>
        <v>-126</v>
      </c>
      <c r="U82" s="83"/>
    </row>
    <row r="83" spans="2:21" ht="13.5">
      <c r="B83" s="41">
        <v>75</v>
      </c>
      <c r="C83" s="80">
        <f t="shared" si="6"/>
        <v>3347777.004899501</v>
      </c>
      <c r="D83" s="80"/>
      <c r="E83" s="41">
        <v>2006</v>
      </c>
      <c r="F83" s="8">
        <v>42453</v>
      </c>
      <c r="G83" s="41" t="s">
        <v>4</v>
      </c>
      <c r="H83" s="81">
        <v>117.95</v>
      </c>
      <c r="I83" s="81"/>
      <c r="J83" s="41">
        <v>124</v>
      </c>
      <c r="K83" s="80">
        <f t="shared" si="5"/>
        <v>100433.31014698502</v>
      </c>
      <c r="L83" s="80"/>
      <c r="M83" s="6">
        <f t="shared" si="7"/>
        <v>0.8099460495724599</v>
      </c>
      <c r="N83" s="41">
        <v>2006</v>
      </c>
      <c r="O83" s="8">
        <v>42456</v>
      </c>
      <c r="P83" s="81">
        <v>116.71</v>
      </c>
      <c r="Q83" s="81"/>
      <c r="R83" s="82">
        <f t="shared" si="8"/>
        <v>-100433.31014698575</v>
      </c>
      <c r="S83" s="82"/>
      <c r="T83" s="83">
        <f t="shared" si="9"/>
        <v>-124</v>
      </c>
      <c r="U83" s="83"/>
    </row>
    <row r="84" spans="2:21" ht="13.5">
      <c r="B84" s="41">
        <v>76</v>
      </c>
      <c r="C84" s="80">
        <f t="shared" si="6"/>
        <v>3247343.6947525153</v>
      </c>
      <c r="D84" s="80"/>
      <c r="E84" s="41">
        <v>2006</v>
      </c>
      <c r="F84" s="8">
        <v>42458</v>
      </c>
      <c r="G84" s="41" t="s">
        <v>4</v>
      </c>
      <c r="H84" s="81">
        <v>118.04</v>
      </c>
      <c r="I84" s="81"/>
      <c r="J84" s="41">
        <v>180</v>
      </c>
      <c r="K84" s="80">
        <f t="shared" si="5"/>
        <v>97420.31084257546</v>
      </c>
      <c r="L84" s="80"/>
      <c r="M84" s="6">
        <f t="shared" si="7"/>
        <v>0.5412239491254193</v>
      </c>
      <c r="N84" s="41">
        <v>2006</v>
      </c>
      <c r="O84" s="8">
        <v>42478</v>
      </c>
      <c r="P84" s="81">
        <v>117.25</v>
      </c>
      <c r="Q84" s="81"/>
      <c r="R84" s="82">
        <f t="shared" si="8"/>
        <v>-42756.691980908465</v>
      </c>
      <c r="S84" s="82"/>
      <c r="T84" s="83">
        <f t="shared" si="9"/>
        <v>-180</v>
      </c>
      <c r="U84" s="83"/>
    </row>
    <row r="85" spans="2:21" ht="13.5">
      <c r="B85" s="41">
        <v>77</v>
      </c>
      <c r="C85" s="80">
        <f t="shared" si="6"/>
        <v>3204587.0027716067</v>
      </c>
      <c r="D85" s="80"/>
      <c r="E85" s="41">
        <v>2006</v>
      </c>
      <c r="F85" s="8">
        <v>42507</v>
      </c>
      <c r="G85" s="41" t="s">
        <v>3</v>
      </c>
      <c r="H85" s="81">
        <v>109.3</v>
      </c>
      <c r="I85" s="81"/>
      <c r="J85" s="41">
        <v>143</v>
      </c>
      <c r="K85" s="80">
        <f t="shared" si="5"/>
        <v>96137.6100831482</v>
      </c>
      <c r="L85" s="80"/>
      <c r="M85" s="6">
        <f t="shared" si="7"/>
        <v>0.672290979602435</v>
      </c>
      <c r="N85" s="41">
        <v>2006</v>
      </c>
      <c r="O85" s="8">
        <v>42507</v>
      </c>
      <c r="P85" s="81">
        <v>110.73</v>
      </c>
      <c r="Q85" s="81"/>
      <c r="R85" s="82">
        <f t="shared" si="8"/>
        <v>-96137.61008314865</v>
      </c>
      <c r="S85" s="82"/>
      <c r="T85" s="83">
        <f t="shared" si="9"/>
        <v>-143</v>
      </c>
      <c r="U85" s="83"/>
    </row>
    <row r="86" spans="2:21" ht="13.5">
      <c r="B86" s="41">
        <v>78</v>
      </c>
      <c r="C86" s="80">
        <f t="shared" si="6"/>
        <v>3108449.392688458</v>
      </c>
      <c r="D86" s="80"/>
      <c r="E86" s="41">
        <v>2006</v>
      </c>
      <c r="F86" s="8">
        <v>42509</v>
      </c>
      <c r="G86" s="41" t="s">
        <v>4</v>
      </c>
      <c r="H86" s="81">
        <v>111.33</v>
      </c>
      <c r="I86" s="81"/>
      <c r="J86" s="41">
        <v>236</v>
      </c>
      <c r="K86" s="80">
        <f t="shared" si="5"/>
        <v>93253.48178065373</v>
      </c>
      <c r="L86" s="80"/>
      <c r="M86" s="6">
        <f t="shared" si="7"/>
        <v>0.39514187195192263</v>
      </c>
      <c r="N86" s="41">
        <v>2006</v>
      </c>
      <c r="O86" s="8">
        <v>42542</v>
      </c>
      <c r="P86" s="81">
        <v>114.53</v>
      </c>
      <c r="Q86" s="81"/>
      <c r="R86" s="82">
        <f t="shared" si="8"/>
        <v>126445.39902461536</v>
      </c>
      <c r="S86" s="82"/>
      <c r="T86" s="83">
        <f t="shared" si="9"/>
        <v>320.0000000000003</v>
      </c>
      <c r="U86" s="83"/>
    </row>
    <row r="87" spans="2:21" ht="13.5">
      <c r="B87" s="41">
        <v>79</v>
      </c>
      <c r="C87" s="80">
        <f t="shared" si="6"/>
        <v>3234894.7917130734</v>
      </c>
      <c r="D87" s="80"/>
      <c r="E87" s="41">
        <v>2006</v>
      </c>
      <c r="F87" s="8">
        <v>42544</v>
      </c>
      <c r="G87" s="41" t="s">
        <v>4</v>
      </c>
      <c r="H87" s="81">
        <v>116.27</v>
      </c>
      <c r="I87" s="81"/>
      <c r="J87" s="41">
        <v>162</v>
      </c>
      <c r="K87" s="80">
        <f t="shared" si="5"/>
        <v>97046.8437513922</v>
      </c>
      <c r="L87" s="80"/>
      <c r="M87" s="6">
        <f t="shared" si="7"/>
        <v>0.5990545910579765</v>
      </c>
      <c r="N87" s="41">
        <v>2006</v>
      </c>
      <c r="O87" s="8">
        <v>42551</v>
      </c>
      <c r="P87" s="81">
        <v>114.65</v>
      </c>
      <c r="Q87" s="81"/>
      <c r="R87" s="82">
        <f t="shared" si="8"/>
        <v>-97046.84375139161</v>
      </c>
      <c r="S87" s="82"/>
      <c r="T87" s="83">
        <f t="shared" si="9"/>
        <v>-162</v>
      </c>
      <c r="U87" s="83"/>
    </row>
    <row r="88" spans="2:21" ht="13.5">
      <c r="B88" s="41">
        <v>80</v>
      </c>
      <c r="C88" s="80">
        <f t="shared" si="6"/>
        <v>3137847.947961682</v>
      </c>
      <c r="D88" s="80"/>
      <c r="E88" s="41">
        <v>2006</v>
      </c>
      <c r="F88" s="8">
        <v>42565</v>
      </c>
      <c r="G88" s="41" t="s">
        <v>4</v>
      </c>
      <c r="H88" s="81">
        <v>115.71</v>
      </c>
      <c r="I88" s="81"/>
      <c r="J88" s="41">
        <v>158</v>
      </c>
      <c r="K88" s="80">
        <f t="shared" si="5"/>
        <v>94135.43843885045</v>
      </c>
      <c r="L88" s="80"/>
      <c r="M88" s="6">
        <f t="shared" si="7"/>
        <v>0.5957939141699397</v>
      </c>
      <c r="N88" s="41">
        <v>2006</v>
      </c>
      <c r="O88" s="8">
        <v>42571</v>
      </c>
      <c r="P88" s="81">
        <v>116.61</v>
      </c>
      <c r="Q88" s="81"/>
      <c r="R88" s="82">
        <f t="shared" si="8"/>
        <v>53621.45227529491</v>
      </c>
      <c r="S88" s="82"/>
      <c r="T88" s="83">
        <f t="shared" si="9"/>
        <v>90.00000000000057</v>
      </c>
      <c r="U88" s="83"/>
    </row>
    <row r="89" spans="2:21" ht="13.5">
      <c r="B89" s="41">
        <v>81</v>
      </c>
      <c r="C89" s="80">
        <f t="shared" si="6"/>
        <v>3191469.400236977</v>
      </c>
      <c r="D89" s="80"/>
      <c r="E89" s="41">
        <v>2006</v>
      </c>
      <c r="F89" s="8">
        <v>42571</v>
      </c>
      <c r="G89" s="41" t="s">
        <v>3</v>
      </c>
      <c r="H89" s="81">
        <v>116.61</v>
      </c>
      <c r="I89" s="81"/>
      <c r="J89" s="41">
        <v>126</v>
      </c>
      <c r="K89" s="80">
        <f t="shared" si="5"/>
        <v>95744.0820071093</v>
      </c>
      <c r="L89" s="80"/>
      <c r="M89" s="6">
        <f t="shared" si="7"/>
        <v>0.7598736667230898</v>
      </c>
      <c r="N89" s="41">
        <v>2006</v>
      </c>
      <c r="O89" s="8">
        <v>42590</v>
      </c>
      <c r="P89" s="81">
        <v>115.15</v>
      </c>
      <c r="Q89" s="81"/>
      <c r="R89" s="82">
        <f t="shared" si="8"/>
        <v>110941.55534157062</v>
      </c>
      <c r="S89" s="82"/>
      <c r="T89" s="83">
        <f t="shared" si="9"/>
        <v>145.99999999999937</v>
      </c>
      <c r="U89" s="83"/>
    </row>
    <row r="90" spans="2:21" ht="13.5">
      <c r="B90" s="41">
        <v>82</v>
      </c>
      <c r="C90" s="80">
        <f t="shared" si="6"/>
        <v>3302410.9555785474</v>
      </c>
      <c r="D90" s="80"/>
      <c r="E90" s="41">
        <v>2006</v>
      </c>
      <c r="F90" s="8">
        <v>42590</v>
      </c>
      <c r="G90" s="41" t="s">
        <v>4</v>
      </c>
      <c r="H90" s="81">
        <v>115.15</v>
      </c>
      <c r="I90" s="81"/>
      <c r="J90" s="41">
        <v>101</v>
      </c>
      <c r="K90" s="80">
        <f t="shared" si="5"/>
        <v>99072.32866735641</v>
      </c>
      <c r="L90" s="80"/>
      <c r="M90" s="6">
        <f t="shared" si="7"/>
        <v>0.9809141452213507</v>
      </c>
      <c r="N90" s="41">
        <v>2006</v>
      </c>
      <c r="O90" s="8">
        <v>42617</v>
      </c>
      <c r="P90" s="81">
        <v>116.15</v>
      </c>
      <c r="Q90" s="81"/>
      <c r="R90" s="82">
        <f t="shared" si="8"/>
        <v>98091.41452213506</v>
      </c>
      <c r="S90" s="82"/>
      <c r="T90" s="83">
        <f t="shared" si="9"/>
        <v>100</v>
      </c>
      <c r="U90" s="83"/>
    </row>
    <row r="91" spans="2:21" ht="13.5">
      <c r="B91" s="41">
        <v>83</v>
      </c>
      <c r="C91" s="80">
        <f t="shared" si="6"/>
        <v>3400502.3701006826</v>
      </c>
      <c r="D91" s="80"/>
      <c r="E91" s="41">
        <v>2006</v>
      </c>
      <c r="F91" s="8">
        <v>42620</v>
      </c>
      <c r="G91" s="41" t="s">
        <v>4</v>
      </c>
      <c r="H91" s="81">
        <v>116.89</v>
      </c>
      <c r="I91" s="81"/>
      <c r="J91" s="41">
        <v>95</v>
      </c>
      <c r="K91" s="80">
        <f t="shared" si="5"/>
        <v>102015.07110302047</v>
      </c>
      <c r="L91" s="80"/>
      <c r="M91" s="6">
        <f t="shared" si="7"/>
        <v>1.073842853716005</v>
      </c>
      <c r="N91" s="41">
        <v>2006</v>
      </c>
      <c r="O91" s="8">
        <v>42632</v>
      </c>
      <c r="P91" s="81">
        <v>117.44</v>
      </c>
      <c r="Q91" s="81"/>
      <c r="R91" s="82">
        <f t="shared" si="8"/>
        <v>59061.356954379975</v>
      </c>
      <c r="S91" s="82"/>
      <c r="T91" s="83">
        <f t="shared" si="9"/>
        <v>54.999999999999716</v>
      </c>
      <c r="U91" s="83"/>
    </row>
    <row r="92" spans="2:21" ht="13.5">
      <c r="B92" s="41">
        <v>84</v>
      </c>
      <c r="C92" s="80">
        <f t="shared" si="6"/>
        <v>3459563.7270550625</v>
      </c>
      <c r="D92" s="80"/>
      <c r="E92" s="41">
        <v>2006</v>
      </c>
      <c r="F92" s="8">
        <v>42652</v>
      </c>
      <c r="G92" s="41" t="s">
        <v>4</v>
      </c>
      <c r="H92" s="81">
        <v>119.1</v>
      </c>
      <c r="I92" s="81"/>
      <c r="J92" s="41">
        <v>150</v>
      </c>
      <c r="K92" s="80">
        <f t="shared" si="5"/>
        <v>103786.91181165187</v>
      </c>
      <c r="L92" s="80"/>
      <c r="M92" s="6">
        <f t="shared" si="7"/>
        <v>0.6919127454110124</v>
      </c>
      <c r="N92" s="41">
        <v>2006</v>
      </c>
      <c r="O92" s="8">
        <v>42660</v>
      </c>
      <c r="P92" s="81">
        <v>118.99</v>
      </c>
      <c r="Q92" s="81"/>
      <c r="R92" s="82">
        <f t="shared" si="8"/>
        <v>-7611.040199521098</v>
      </c>
      <c r="S92" s="82"/>
      <c r="T92" s="83">
        <f t="shared" si="9"/>
        <v>-150</v>
      </c>
      <c r="U92" s="83"/>
    </row>
    <row r="93" spans="2:21" ht="13.5">
      <c r="B93" s="41">
        <v>85</v>
      </c>
      <c r="C93" s="80">
        <f t="shared" si="6"/>
        <v>3451952.6868555415</v>
      </c>
      <c r="D93" s="80"/>
      <c r="E93" s="41">
        <v>2006</v>
      </c>
      <c r="F93" s="8">
        <v>42660</v>
      </c>
      <c r="G93" s="41" t="s">
        <v>3</v>
      </c>
      <c r="H93" s="81">
        <v>118.99</v>
      </c>
      <c r="I93" s="81"/>
      <c r="J93" s="41">
        <v>80</v>
      </c>
      <c r="K93" s="80">
        <f t="shared" si="5"/>
        <v>103558.58060566624</v>
      </c>
      <c r="L93" s="80"/>
      <c r="M93" s="6">
        <f t="shared" si="7"/>
        <v>1.2944822575708281</v>
      </c>
      <c r="N93" s="41">
        <v>2006</v>
      </c>
      <c r="O93" s="8">
        <v>42687</v>
      </c>
      <c r="P93" s="81">
        <v>117.94</v>
      </c>
      <c r="Q93" s="81"/>
      <c r="R93" s="82">
        <f t="shared" si="8"/>
        <v>135920.63704493656</v>
      </c>
      <c r="S93" s="82"/>
      <c r="T93" s="83">
        <f t="shared" si="9"/>
        <v>104.99999999999972</v>
      </c>
      <c r="U93" s="83"/>
    </row>
    <row r="94" spans="2:21" ht="13.5">
      <c r="B94" s="41">
        <v>86</v>
      </c>
      <c r="C94" s="80">
        <f t="shared" si="6"/>
        <v>3587873.323900478</v>
      </c>
      <c r="D94" s="80"/>
      <c r="E94" s="41">
        <v>2006</v>
      </c>
      <c r="F94" s="8">
        <v>42690</v>
      </c>
      <c r="G94" s="41" t="s">
        <v>4</v>
      </c>
      <c r="H94" s="81">
        <v>118.29</v>
      </c>
      <c r="I94" s="81"/>
      <c r="J94" s="41">
        <v>118</v>
      </c>
      <c r="K94" s="80">
        <f t="shared" si="5"/>
        <v>107636.19971701433</v>
      </c>
      <c r="L94" s="80"/>
      <c r="M94" s="6">
        <f t="shared" si="7"/>
        <v>0.9121711840424943</v>
      </c>
      <c r="N94" s="41">
        <v>2006</v>
      </c>
      <c r="O94" s="8">
        <v>42696</v>
      </c>
      <c r="P94" s="81">
        <v>117.11</v>
      </c>
      <c r="Q94" s="81"/>
      <c r="R94" s="82">
        <f t="shared" si="8"/>
        <v>-107636.19971701494</v>
      </c>
      <c r="S94" s="82"/>
      <c r="T94" s="83">
        <f t="shared" si="9"/>
        <v>-118</v>
      </c>
      <c r="U94" s="83"/>
    </row>
    <row r="95" spans="2:21" ht="13.5">
      <c r="B95" s="41">
        <v>87</v>
      </c>
      <c r="C95" s="80">
        <f t="shared" si="6"/>
        <v>3480237.124183463</v>
      </c>
      <c r="D95" s="80"/>
      <c r="E95" s="41">
        <v>2006</v>
      </c>
      <c r="F95" s="8">
        <v>42718</v>
      </c>
      <c r="G95" s="41" t="s">
        <v>4</v>
      </c>
      <c r="H95" s="81">
        <v>117.65</v>
      </c>
      <c r="I95" s="81"/>
      <c r="J95" s="41">
        <v>102</v>
      </c>
      <c r="K95" s="80">
        <f t="shared" si="5"/>
        <v>104407.11372550388</v>
      </c>
      <c r="L95" s="80"/>
      <c r="M95" s="6">
        <f t="shared" si="7"/>
        <v>1.0235991541716067</v>
      </c>
      <c r="N95" s="41">
        <v>2007</v>
      </c>
      <c r="O95" s="8">
        <v>42374</v>
      </c>
      <c r="P95" s="81">
        <v>118.2</v>
      </c>
      <c r="Q95" s="81"/>
      <c r="R95" s="82">
        <f t="shared" si="8"/>
        <v>56297.95347943808</v>
      </c>
      <c r="S95" s="82"/>
      <c r="T95" s="83">
        <f t="shared" si="9"/>
        <v>54.999999999999716</v>
      </c>
      <c r="U95" s="83"/>
    </row>
    <row r="96" spans="2:21" ht="13.5">
      <c r="B96" s="41">
        <v>88</v>
      </c>
      <c r="C96" s="80">
        <f t="shared" si="6"/>
        <v>3536535.077662901</v>
      </c>
      <c r="D96" s="80"/>
      <c r="E96" s="41">
        <v>2007</v>
      </c>
      <c r="F96" s="8">
        <v>42406</v>
      </c>
      <c r="G96" s="41" t="s">
        <v>3</v>
      </c>
      <c r="H96" s="81">
        <v>120.23</v>
      </c>
      <c r="I96" s="81"/>
      <c r="J96" s="41">
        <v>92</v>
      </c>
      <c r="K96" s="80">
        <f t="shared" si="5"/>
        <v>106096.05232988702</v>
      </c>
      <c r="L96" s="80"/>
      <c r="M96" s="6">
        <f t="shared" si="7"/>
        <v>1.1532179601074677</v>
      </c>
      <c r="N96" s="41">
        <v>2007</v>
      </c>
      <c r="O96" s="8">
        <v>42408</v>
      </c>
      <c r="P96" s="81">
        <v>121.15</v>
      </c>
      <c r="Q96" s="81"/>
      <c r="R96" s="82">
        <f t="shared" si="8"/>
        <v>-106096.05232988721</v>
      </c>
      <c r="S96" s="82"/>
      <c r="T96" s="83">
        <f t="shared" si="9"/>
        <v>-92</v>
      </c>
      <c r="U96" s="83"/>
    </row>
    <row r="97" spans="2:21" ht="13.5">
      <c r="B97" s="41">
        <v>89</v>
      </c>
      <c r="C97" s="80">
        <f t="shared" si="6"/>
        <v>3430439.025333014</v>
      </c>
      <c r="D97" s="80"/>
      <c r="E97" s="41">
        <v>2007</v>
      </c>
      <c r="F97" s="8">
        <v>42438</v>
      </c>
      <c r="G97" s="41" t="s">
        <v>4</v>
      </c>
      <c r="H97" s="81">
        <v>117.48</v>
      </c>
      <c r="I97" s="81"/>
      <c r="J97" s="41">
        <v>195</v>
      </c>
      <c r="K97" s="80">
        <f t="shared" si="5"/>
        <v>102913.17075999042</v>
      </c>
      <c r="L97" s="80"/>
      <c r="M97" s="6">
        <f t="shared" si="7"/>
        <v>0.5277598500512329</v>
      </c>
      <c r="N97" s="41">
        <v>2007</v>
      </c>
      <c r="O97" s="8">
        <v>42473</v>
      </c>
      <c r="P97" s="81">
        <v>118.73</v>
      </c>
      <c r="Q97" s="81"/>
      <c r="R97" s="82">
        <f t="shared" si="8"/>
        <v>65969.98125640412</v>
      </c>
      <c r="S97" s="82"/>
      <c r="T97" s="83">
        <f t="shared" si="9"/>
        <v>125</v>
      </c>
      <c r="U97" s="83"/>
    </row>
    <row r="98" spans="2:21" ht="13.5">
      <c r="B98" s="41">
        <v>90</v>
      </c>
      <c r="C98" s="80">
        <f t="shared" si="6"/>
        <v>3496409.006589418</v>
      </c>
      <c r="D98" s="80"/>
      <c r="E98" s="41">
        <v>2007</v>
      </c>
      <c r="F98" s="8">
        <v>42478</v>
      </c>
      <c r="G98" s="41" t="s">
        <v>3</v>
      </c>
      <c r="H98" s="81">
        <v>118.8</v>
      </c>
      <c r="I98" s="81"/>
      <c r="J98" s="41">
        <v>100</v>
      </c>
      <c r="K98" s="80">
        <f t="shared" si="5"/>
        <v>104892.27019768253</v>
      </c>
      <c r="L98" s="80"/>
      <c r="M98" s="6">
        <f t="shared" si="7"/>
        <v>1.0489227019768252</v>
      </c>
      <c r="N98" s="41">
        <v>2007</v>
      </c>
      <c r="O98" s="8">
        <v>42491</v>
      </c>
      <c r="P98" s="81">
        <v>119.8</v>
      </c>
      <c r="Q98" s="81"/>
      <c r="R98" s="82">
        <f t="shared" si="8"/>
        <v>-104892.27019768252</v>
      </c>
      <c r="S98" s="82"/>
      <c r="T98" s="83">
        <f t="shared" si="9"/>
        <v>-100</v>
      </c>
      <c r="U98" s="83"/>
    </row>
    <row r="99" spans="2:21" ht="13.5">
      <c r="B99" s="41">
        <v>91</v>
      </c>
      <c r="C99" s="80">
        <f t="shared" si="6"/>
        <v>3391516.7363917353</v>
      </c>
      <c r="D99" s="80"/>
      <c r="E99" s="41">
        <v>2007</v>
      </c>
      <c r="F99" s="8">
        <v>42503</v>
      </c>
      <c r="G99" s="41" t="s">
        <v>4</v>
      </c>
      <c r="H99" s="81">
        <v>120.23</v>
      </c>
      <c r="I99" s="81"/>
      <c r="J99" s="41">
        <v>77</v>
      </c>
      <c r="K99" s="80">
        <f t="shared" si="5"/>
        <v>101745.50209175206</v>
      </c>
      <c r="L99" s="80"/>
      <c r="M99" s="6">
        <f t="shared" si="7"/>
        <v>1.321370157035741</v>
      </c>
      <c r="N99" s="41">
        <v>2007</v>
      </c>
      <c r="O99" s="8">
        <v>42515</v>
      </c>
      <c r="P99" s="81">
        <v>121.22</v>
      </c>
      <c r="Q99" s="81"/>
      <c r="R99" s="82">
        <f t="shared" si="8"/>
        <v>130815.64554653768</v>
      </c>
      <c r="S99" s="82"/>
      <c r="T99" s="83">
        <f t="shared" si="9"/>
        <v>98.99999999999949</v>
      </c>
      <c r="U99" s="83"/>
    </row>
    <row r="100" spans="2:21" ht="13.5">
      <c r="B100" s="41">
        <v>92</v>
      </c>
      <c r="C100" s="80">
        <f t="shared" si="6"/>
        <v>3522332.381938273</v>
      </c>
      <c r="D100" s="80"/>
      <c r="E100" s="41">
        <v>2007</v>
      </c>
      <c r="F100" s="8">
        <v>42521</v>
      </c>
      <c r="G100" s="41" t="s">
        <v>4</v>
      </c>
      <c r="H100" s="81">
        <v>121.88</v>
      </c>
      <c r="I100" s="81"/>
      <c r="J100" s="41">
        <v>104</v>
      </c>
      <c r="K100" s="80">
        <f t="shared" si="5"/>
        <v>105669.97145814818</v>
      </c>
      <c r="L100" s="80"/>
      <c r="M100" s="6">
        <f t="shared" si="7"/>
        <v>1.0160574178668096</v>
      </c>
      <c r="N100" s="41">
        <v>2007</v>
      </c>
      <c r="O100" s="8">
        <v>42528</v>
      </c>
      <c r="P100" s="81">
        <v>120.84</v>
      </c>
      <c r="Q100" s="81"/>
      <c r="R100" s="82">
        <f t="shared" si="8"/>
        <v>-105669.97145814738</v>
      </c>
      <c r="S100" s="82"/>
      <c r="T100" s="83">
        <f t="shared" si="9"/>
        <v>-104</v>
      </c>
      <c r="U100" s="83"/>
    </row>
    <row r="101" spans="2:21" ht="13.5">
      <c r="B101" s="41">
        <v>93</v>
      </c>
      <c r="C101" s="80">
        <f t="shared" si="6"/>
        <v>3416662.410480126</v>
      </c>
      <c r="D101" s="80"/>
      <c r="E101" s="41">
        <v>2007</v>
      </c>
      <c r="F101" s="8">
        <v>42562</v>
      </c>
      <c r="G101" s="41" t="s">
        <v>3</v>
      </c>
      <c r="H101" s="81">
        <v>121.71</v>
      </c>
      <c r="I101" s="81"/>
      <c r="J101" s="41">
        <v>177</v>
      </c>
      <c r="K101" s="80">
        <f t="shared" si="5"/>
        <v>102499.87231440376</v>
      </c>
      <c r="L101" s="80"/>
      <c r="M101" s="6">
        <f t="shared" si="7"/>
        <v>0.5790953238101907</v>
      </c>
      <c r="N101" s="41">
        <v>2007</v>
      </c>
      <c r="O101" s="8">
        <v>42582</v>
      </c>
      <c r="P101" s="81">
        <v>119.17</v>
      </c>
      <c r="Q101" s="81"/>
      <c r="R101" s="82">
        <f t="shared" si="8"/>
        <v>147090.21224778797</v>
      </c>
      <c r="S101" s="82"/>
      <c r="T101" s="83">
        <f t="shared" si="9"/>
        <v>253.9999999999992</v>
      </c>
      <c r="U101" s="83"/>
    </row>
    <row r="102" spans="2:21" ht="13.5">
      <c r="B102" s="41">
        <v>94</v>
      </c>
      <c r="C102" s="80">
        <f t="shared" si="6"/>
        <v>3563752.622727914</v>
      </c>
      <c r="D102" s="80"/>
      <c r="E102" s="41">
        <v>2007</v>
      </c>
      <c r="F102" s="8">
        <v>42582</v>
      </c>
      <c r="G102" s="41" t="s">
        <v>4</v>
      </c>
      <c r="H102" s="81">
        <v>119.17</v>
      </c>
      <c r="I102" s="81"/>
      <c r="J102" s="41">
        <v>116</v>
      </c>
      <c r="K102" s="80">
        <f t="shared" si="5"/>
        <v>106912.5786818374</v>
      </c>
      <c r="L102" s="80"/>
      <c r="M102" s="6">
        <f t="shared" si="7"/>
        <v>0.9216601610503224</v>
      </c>
      <c r="N102" s="41">
        <v>2007</v>
      </c>
      <c r="O102" s="8">
        <v>42583</v>
      </c>
      <c r="P102" s="81">
        <v>118.01</v>
      </c>
      <c r="Q102" s="81"/>
      <c r="R102" s="82">
        <f t="shared" si="8"/>
        <v>-106912.5786818371</v>
      </c>
      <c r="S102" s="82"/>
      <c r="T102" s="83">
        <f t="shared" si="9"/>
        <v>-116</v>
      </c>
      <c r="U102" s="83"/>
    </row>
    <row r="103" spans="2:21" ht="13.5">
      <c r="B103" s="41">
        <v>95</v>
      </c>
      <c r="C103" s="80">
        <f t="shared" si="6"/>
        <v>3456840.0440460765</v>
      </c>
      <c r="D103" s="80"/>
      <c r="E103" s="41">
        <v>2007</v>
      </c>
      <c r="F103" s="8">
        <v>42587</v>
      </c>
      <c r="G103" s="41" t="s">
        <v>3</v>
      </c>
      <c r="H103" s="81">
        <v>117.93</v>
      </c>
      <c r="I103" s="81"/>
      <c r="J103" s="41">
        <v>139</v>
      </c>
      <c r="K103" s="80">
        <f t="shared" si="5"/>
        <v>103705.2013213823</v>
      </c>
      <c r="L103" s="80"/>
      <c r="M103" s="6">
        <f t="shared" si="7"/>
        <v>0.7460805850459158</v>
      </c>
      <c r="N103" s="41">
        <v>2007</v>
      </c>
      <c r="O103" s="8">
        <v>42590</v>
      </c>
      <c r="P103" s="81">
        <v>119.11</v>
      </c>
      <c r="Q103" s="81"/>
      <c r="R103" s="82">
        <f t="shared" si="8"/>
        <v>-88037.50903541752</v>
      </c>
      <c r="S103" s="82"/>
      <c r="T103" s="83">
        <f t="shared" si="9"/>
        <v>-139</v>
      </c>
      <c r="U103" s="83"/>
    </row>
    <row r="104" spans="2:21" ht="13.5">
      <c r="B104" s="41">
        <v>96</v>
      </c>
      <c r="C104" s="80">
        <f t="shared" si="6"/>
        <v>3368802.535010659</v>
      </c>
      <c r="D104" s="80"/>
      <c r="E104" s="41">
        <v>2007</v>
      </c>
      <c r="F104" s="8">
        <v>42590</v>
      </c>
      <c r="G104" s="41" t="s">
        <v>4</v>
      </c>
      <c r="H104" s="81">
        <v>119.11</v>
      </c>
      <c r="I104" s="81"/>
      <c r="J104" s="41">
        <v>194</v>
      </c>
      <c r="K104" s="80">
        <f t="shared" si="5"/>
        <v>101064.07605031977</v>
      </c>
      <c r="L104" s="80"/>
      <c r="M104" s="6">
        <f t="shared" si="7"/>
        <v>0.520948845620205</v>
      </c>
      <c r="N104" s="41">
        <v>2007</v>
      </c>
      <c r="O104" s="8">
        <v>42597</v>
      </c>
      <c r="P104" s="81">
        <v>117.17</v>
      </c>
      <c r="Q104" s="81"/>
      <c r="R104" s="82">
        <f t="shared" si="8"/>
        <v>-101064.07605031967</v>
      </c>
      <c r="S104" s="82"/>
      <c r="T104" s="83">
        <f t="shared" si="9"/>
        <v>-194</v>
      </c>
      <c r="U104" s="83"/>
    </row>
    <row r="105" spans="2:21" ht="13.5">
      <c r="B105" s="41">
        <v>97</v>
      </c>
      <c r="C105" s="80">
        <f t="shared" si="6"/>
        <v>3267738.4589603394</v>
      </c>
      <c r="D105" s="80"/>
      <c r="E105" s="41">
        <v>2007</v>
      </c>
      <c r="F105" s="8">
        <v>42605</v>
      </c>
      <c r="G105" s="41" t="s">
        <v>3</v>
      </c>
      <c r="H105" s="81">
        <v>115.51</v>
      </c>
      <c r="I105" s="81"/>
      <c r="J105" s="41">
        <v>185</v>
      </c>
      <c r="K105" s="80">
        <f t="shared" si="5"/>
        <v>98032.15376881018</v>
      </c>
      <c r="L105" s="80"/>
      <c r="M105" s="6">
        <f t="shared" si="7"/>
        <v>0.5299035338854604</v>
      </c>
      <c r="N105" s="41">
        <v>2007</v>
      </c>
      <c r="O105" s="8">
        <v>42617</v>
      </c>
      <c r="P105" s="81">
        <v>115.64</v>
      </c>
      <c r="Q105" s="81"/>
      <c r="R105" s="82">
        <f t="shared" si="8"/>
        <v>-6888.745940510745</v>
      </c>
      <c r="S105" s="82"/>
      <c r="T105" s="83">
        <f t="shared" si="9"/>
        <v>-185</v>
      </c>
      <c r="U105" s="83"/>
    </row>
    <row r="106" spans="2:21" ht="13.5">
      <c r="B106" s="41">
        <v>98</v>
      </c>
      <c r="C106" s="80">
        <f t="shared" si="6"/>
        <v>3260849.713019829</v>
      </c>
      <c r="D106" s="80"/>
      <c r="E106" s="41">
        <v>2007</v>
      </c>
      <c r="F106" s="8">
        <v>42668</v>
      </c>
      <c r="G106" s="41" t="s">
        <v>3</v>
      </c>
      <c r="H106" s="81">
        <v>113.8</v>
      </c>
      <c r="I106" s="81"/>
      <c r="J106" s="41">
        <v>117</v>
      </c>
      <c r="K106" s="80">
        <f t="shared" si="5"/>
        <v>97825.49139059486</v>
      </c>
      <c r="L106" s="80"/>
      <c r="M106" s="6">
        <f t="shared" si="7"/>
        <v>0.8361153110307253</v>
      </c>
      <c r="N106" s="41">
        <v>2007</v>
      </c>
      <c r="O106" s="8">
        <v>42673</v>
      </c>
      <c r="P106" s="81">
        <v>114.97</v>
      </c>
      <c r="Q106" s="81"/>
      <c r="R106" s="82">
        <f t="shared" si="8"/>
        <v>-97825.49139059501</v>
      </c>
      <c r="S106" s="82"/>
      <c r="T106" s="83">
        <f t="shared" si="9"/>
        <v>-117</v>
      </c>
      <c r="U106" s="83"/>
    </row>
    <row r="107" spans="2:21" ht="13.5">
      <c r="B107" s="41">
        <v>99</v>
      </c>
      <c r="C107" s="80">
        <f t="shared" si="6"/>
        <v>3163024.2216292336</v>
      </c>
      <c r="D107" s="80"/>
      <c r="E107" s="41">
        <v>2007</v>
      </c>
      <c r="F107" s="8">
        <v>42676</v>
      </c>
      <c r="G107" s="41" t="s">
        <v>3</v>
      </c>
      <c r="H107" s="81">
        <v>114.47</v>
      </c>
      <c r="I107" s="81"/>
      <c r="J107" s="41">
        <v>146</v>
      </c>
      <c r="K107" s="80">
        <f t="shared" si="5"/>
        <v>94890.726648877</v>
      </c>
      <c r="L107" s="80"/>
      <c r="M107" s="6">
        <f t="shared" si="7"/>
        <v>0.6499364838964178</v>
      </c>
      <c r="N107" s="41">
        <v>2007</v>
      </c>
      <c r="O107" s="8">
        <v>42688</v>
      </c>
      <c r="P107" s="81">
        <v>110.98</v>
      </c>
      <c r="Q107" s="81"/>
      <c r="R107" s="82">
        <f t="shared" si="8"/>
        <v>226827.83287984948</v>
      </c>
      <c r="S107" s="82"/>
      <c r="T107" s="83">
        <f t="shared" si="9"/>
        <v>348.9999999999995</v>
      </c>
      <c r="U107" s="83"/>
    </row>
    <row r="108" spans="2:21" ht="13.5">
      <c r="B108" s="41">
        <v>100</v>
      </c>
      <c r="C108" s="80">
        <f t="shared" si="6"/>
        <v>3389852.054509083</v>
      </c>
      <c r="D108" s="80"/>
      <c r="E108" s="41">
        <v>2007</v>
      </c>
      <c r="F108" s="8">
        <v>42697</v>
      </c>
      <c r="G108" s="41" t="s">
        <v>3</v>
      </c>
      <c r="H108" s="81">
        <v>108.24</v>
      </c>
      <c r="I108" s="81"/>
      <c r="J108" s="41">
        <v>175</v>
      </c>
      <c r="K108" s="80">
        <f t="shared" si="5"/>
        <v>101695.56163527248</v>
      </c>
      <c r="L108" s="80"/>
      <c r="M108" s="6">
        <f t="shared" si="7"/>
        <v>0.5811174950586999</v>
      </c>
      <c r="N108" s="41">
        <v>2007</v>
      </c>
      <c r="O108" s="8">
        <v>42701</v>
      </c>
      <c r="P108" s="81">
        <v>108.78</v>
      </c>
      <c r="Q108" s="81"/>
      <c r="R108" s="82">
        <f t="shared" si="8"/>
        <v>-31380.344733170157</v>
      </c>
      <c r="S108" s="82"/>
      <c r="T108" s="83">
        <f t="shared" si="9"/>
        <v>-175</v>
      </c>
      <c r="U108" s="83"/>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32" operator="equal" stopIfTrue="1">
      <formula>"買"</formula>
    </cfRule>
    <cfRule type="cellIs" priority="2" dxfId="33" operator="equal" stopIfTrue="1">
      <formula>"売"</formula>
    </cfRule>
  </conditionalFormatting>
  <conditionalFormatting sqref="G9:G11 G14:G45 G47:G108">
    <cfRule type="cellIs" priority="7" dxfId="32" operator="equal" stopIfTrue="1">
      <formula>"買"</formula>
    </cfRule>
    <cfRule type="cellIs" priority="8" dxfId="33" operator="equal" stopIfTrue="1">
      <formula>"売"</formula>
    </cfRule>
  </conditionalFormatting>
  <conditionalFormatting sqref="G12">
    <cfRule type="cellIs" priority="5" dxfId="32" operator="equal" stopIfTrue="1">
      <formula>"買"</formula>
    </cfRule>
    <cfRule type="cellIs" priority="6" dxfId="33" operator="equal" stopIfTrue="1">
      <formula>"売"</formula>
    </cfRule>
  </conditionalFormatting>
  <conditionalFormatting sqref="G13">
    <cfRule type="cellIs" priority="3" dxfId="32" operator="equal" stopIfTrue="1">
      <formula>"買"</formula>
    </cfRule>
    <cfRule type="cellIs" priority="4" dxfId="33"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0" activePane="bottomLeft" state="frozen"/>
      <selection pane="topLeft" activeCell="A1" sqref="A1"/>
      <selection pane="bottomLeft" activeCell="L110" sqref="L110"/>
    </sheetView>
  </sheetViews>
  <sheetFormatPr defaultColWidth="9.00390625" defaultRowHeight="13.5"/>
  <cols>
    <col min="1" max="1" width="2.875" style="0" customWidth="1"/>
    <col min="2" max="18" width="6.625" style="0" customWidth="1"/>
    <col min="22" max="22" width="10.875" style="23" bestFit="1" customWidth="1"/>
  </cols>
  <sheetData>
    <row r="2" spans="2:20" ht="13.5">
      <c r="B2" s="49" t="s">
        <v>5</v>
      </c>
      <c r="C2" s="49"/>
      <c r="D2" s="51"/>
      <c r="E2" s="51"/>
      <c r="F2" s="49" t="s">
        <v>6</v>
      </c>
      <c r="G2" s="49"/>
      <c r="H2" s="51" t="s">
        <v>36</v>
      </c>
      <c r="I2" s="51"/>
      <c r="J2" s="49" t="s">
        <v>7</v>
      </c>
      <c r="K2" s="49"/>
      <c r="L2" s="50">
        <f>C9</f>
        <v>1000000</v>
      </c>
      <c r="M2" s="51"/>
      <c r="N2" s="49" t="s">
        <v>8</v>
      </c>
      <c r="O2" s="49"/>
      <c r="P2" s="50">
        <f>C108+R108</f>
        <v>2369703.153973573</v>
      </c>
      <c r="Q2" s="51"/>
      <c r="R2" s="1"/>
      <c r="S2" s="1"/>
      <c r="T2" s="1"/>
    </row>
    <row r="3" spans="2:19" ht="57" customHeight="1">
      <c r="B3" s="49" t="s">
        <v>9</v>
      </c>
      <c r="C3" s="49"/>
      <c r="D3" s="52" t="s">
        <v>38</v>
      </c>
      <c r="E3" s="52"/>
      <c r="F3" s="52"/>
      <c r="G3" s="52"/>
      <c r="H3" s="52"/>
      <c r="I3" s="52"/>
      <c r="J3" s="49" t="s">
        <v>10</v>
      </c>
      <c r="K3" s="49"/>
      <c r="L3" s="52" t="s">
        <v>35</v>
      </c>
      <c r="M3" s="53"/>
      <c r="N3" s="53"/>
      <c r="O3" s="53"/>
      <c r="P3" s="53"/>
      <c r="Q3" s="53"/>
      <c r="R3" s="1"/>
      <c r="S3" s="1"/>
    </row>
    <row r="4" spans="2:20" ht="13.5">
      <c r="B4" s="49" t="s">
        <v>11</v>
      </c>
      <c r="C4" s="49"/>
      <c r="D4" s="54">
        <f>SUM($R$9:$S$993)</f>
        <v>1369703.1539735761</v>
      </c>
      <c r="E4" s="54"/>
      <c r="F4" s="49" t="s">
        <v>12</v>
      </c>
      <c r="G4" s="49"/>
      <c r="H4" s="55">
        <f>SUM($T$9:$U$108)</f>
        <v>-639.9999999999994</v>
      </c>
      <c r="I4" s="51"/>
      <c r="J4" s="56" t="s">
        <v>13</v>
      </c>
      <c r="K4" s="56"/>
      <c r="L4" s="50">
        <f>MAX($C$9:$D$990)-C9</f>
        <v>1399257.5651703984</v>
      </c>
      <c r="M4" s="50"/>
      <c r="N4" s="56" t="s">
        <v>14</v>
      </c>
      <c r="O4" s="56"/>
      <c r="P4" s="54">
        <f>MIN($C$9:$D$990)-C9</f>
        <v>0</v>
      </c>
      <c r="Q4" s="54"/>
      <c r="R4" s="1"/>
      <c r="S4" s="1"/>
      <c r="T4" s="1"/>
    </row>
    <row r="5" spans="2:20" ht="13.5">
      <c r="B5" s="37" t="s">
        <v>15</v>
      </c>
      <c r="C5" s="2">
        <f>COUNTIF($R$9:$R$990,"&gt;0")</f>
        <v>60</v>
      </c>
      <c r="D5" s="38" t="s">
        <v>16</v>
      </c>
      <c r="E5" s="16">
        <f>COUNTIF($R$9:$R$990,"&lt;0")</f>
        <v>40</v>
      </c>
      <c r="F5" s="38" t="s">
        <v>17</v>
      </c>
      <c r="G5" s="2">
        <f>COUNTIF($R$9:$R$990,"=0")</f>
        <v>0</v>
      </c>
      <c r="H5" s="38" t="s">
        <v>18</v>
      </c>
      <c r="I5" s="3">
        <f>C5/SUM(C5,E5,G5)</f>
        <v>0.6</v>
      </c>
      <c r="J5" s="57" t="s">
        <v>19</v>
      </c>
      <c r="K5" s="49"/>
      <c r="L5" s="58"/>
      <c r="M5" s="59"/>
      <c r="N5" s="18" t="s">
        <v>20</v>
      </c>
      <c r="O5" s="9"/>
      <c r="P5" s="58"/>
      <c r="Q5" s="59"/>
      <c r="R5" s="1"/>
      <c r="S5" s="1"/>
      <c r="T5" s="1"/>
    </row>
    <row r="6" spans="2:20" ht="13.5">
      <c r="B6" s="11"/>
      <c r="C6" s="14"/>
      <c r="D6" s="15"/>
      <c r="E6" s="12"/>
      <c r="F6" s="11"/>
      <c r="G6" s="12"/>
      <c r="H6" s="11"/>
      <c r="I6" s="17"/>
      <c r="J6" s="11"/>
      <c r="K6" s="11"/>
      <c r="L6" s="12"/>
      <c r="M6" s="12"/>
      <c r="N6" s="13"/>
      <c r="O6" s="13"/>
      <c r="P6" s="10"/>
      <c r="Q6" s="7"/>
      <c r="R6" s="1"/>
      <c r="S6" s="1"/>
      <c r="T6" s="1"/>
    </row>
    <row r="7" spans="2:21" ht="13.5">
      <c r="B7" s="60" t="s">
        <v>21</v>
      </c>
      <c r="C7" s="62" t="s">
        <v>22</v>
      </c>
      <c r="D7" s="63"/>
      <c r="E7" s="66" t="s">
        <v>23</v>
      </c>
      <c r="F7" s="67"/>
      <c r="G7" s="67"/>
      <c r="H7" s="67"/>
      <c r="I7" s="68"/>
      <c r="J7" s="69" t="s">
        <v>24</v>
      </c>
      <c r="K7" s="70"/>
      <c r="L7" s="71"/>
      <c r="M7" s="72" t="s">
        <v>25</v>
      </c>
      <c r="N7" s="73" t="s">
        <v>26</v>
      </c>
      <c r="O7" s="74"/>
      <c r="P7" s="74"/>
      <c r="Q7" s="75"/>
      <c r="R7" s="76" t="s">
        <v>27</v>
      </c>
      <c r="S7" s="76"/>
      <c r="T7" s="76"/>
      <c r="U7" s="76"/>
    </row>
    <row r="8" spans="2:21" ht="13.5">
      <c r="B8" s="61"/>
      <c r="C8" s="64"/>
      <c r="D8" s="65"/>
      <c r="E8" s="19" t="s">
        <v>28</v>
      </c>
      <c r="F8" s="19" t="s">
        <v>29</v>
      </c>
      <c r="G8" s="19" t="s">
        <v>30</v>
      </c>
      <c r="H8" s="77" t="s">
        <v>31</v>
      </c>
      <c r="I8" s="68"/>
      <c r="J8" s="4" t="s">
        <v>32</v>
      </c>
      <c r="K8" s="78" t="s">
        <v>33</v>
      </c>
      <c r="L8" s="71"/>
      <c r="M8" s="72"/>
      <c r="N8" s="5" t="s">
        <v>28</v>
      </c>
      <c r="O8" s="5" t="s">
        <v>29</v>
      </c>
      <c r="P8" s="79" t="s">
        <v>31</v>
      </c>
      <c r="Q8" s="75"/>
      <c r="R8" s="76" t="s">
        <v>34</v>
      </c>
      <c r="S8" s="76"/>
      <c r="T8" s="76" t="s">
        <v>32</v>
      </c>
      <c r="U8" s="76"/>
    </row>
    <row r="9" spans="2:21" ht="13.5">
      <c r="B9" s="36">
        <v>1</v>
      </c>
      <c r="C9" s="80">
        <v>1000000</v>
      </c>
      <c r="D9" s="80"/>
      <c r="E9" s="36">
        <v>2001</v>
      </c>
      <c r="F9" s="8">
        <v>42597</v>
      </c>
      <c r="G9" s="36" t="s">
        <v>3</v>
      </c>
      <c r="H9" s="81">
        <v>121.37</v>
      </c>
      <c r="I9" s="81"/>
      <c r="J9" s="36">
        <v>265</v>
      </c>
      <c r="K9" s="80">
        <f aca="true" t="shared" si="0" ref="K9:K72">IF(F9="","",C9*0.03)</f>
        <v>30000</v>
      </c>
      <c r="L9" s="80"/>
      <c r="M9" s="6">
        <f>IF(J9="","",(K9/J9)/1000)</f>
        <v>0.11320754716981132</v>
      </c>
      <c r="N9" s="36">
        <v>2001</v>
      </c>
      <c r="O9" s="8">
        <v>42599</v>
      </c>
      <c r="P9" s="81">
        <v>120.48</v>
      </c>
      <c r="Q9" s="81"/>
      <c r="R9" s="82">
        <f>IF(O9="","",(IF(G9="売",H9-P9,P9-H9))*M9*100000)</f>
        <v>10075.471698113215</v>
      </c>
      <c r="S9" s="82"/>
      <c r="T9" s="83">
        <f>IF(O9="","",IF(R9&lt;0,J9*(-1),IF(G9="買",(P9-H9)*100,(H9-P9)*100)))</f>
        <v>89.00000000000006</v>
      </c>
      <c r="U9" s="83"/>
    </row>
    <row r="10" spans="2:21" ht="13.5">
      <c r="B10" s="36">
        <v>2</v>
      </c>
      <c r="C10" s="80">
        <f aca="true" t="shared" si="1" ref="C10:C73">IF(R9="","",C9+R9)</f>
        <v>1010075.4716981133</v>
      </c>
      <c r="D10" s="80"/>
      <c r="E10" s="36">
        <v>2001</v>
      </c>
      <c r="F10" s="8">
        <v>42627</v>
      </c>
      <c r="G10" s="36" t="s">
        <v>3</v>
      </c>
      <c r="H10" s="81">
        <v>118.49</v>
      </c>
      <c r="I10" s="81"/>
      <c r="J10" s="36">
        <v>365</v>
      </c>
      <c r="K10" s="80">
        <f t="shared" si="0"/>
        <v>30302.264150943396</v>
      </c>
      <c r="L10" s="80"/>
      <c r="M10" s="6">
        <f aca="true" t="shared" si="2" ref="M10:M73">IF(J10="","",(K10/J10)/1000)</f>
        <v>0.08301990178340657</v>
      </c>
      <c r="N10" s="36">
        <v>2001</v>
      </c>
      <c r="O10" s="8">
        <v>42637</v>
      </c>
      <c r="P10" s="81">
        <v>117.56</v>
      </c>
      <c r="Q10" s="81"/>
      <c r="R10" s="82">
        <f aca="true" t="shared" si="3" ref="R10:R73">IF(O10="","",(IF(G10="売",H10-P10,P10-H10))*M10*100000)</f>
        <v>7720.85086585675</v>
      </c>
      <c r="S10" s="82"/>
      <c r="T10" s="83">
        <f aca="true" t="shared" si="4" ref="T10:T73">IF(O10="","",IF(R10&lt;0,J10*(-1),IF(G10="買",(P10-H10)*100,(H10-P10)*100)))</f>
        <v>92.99999999999926</v>
      </c>
      <c r="U10" s="83"/>
    </row>
    <row r="11" spans="2:21" ht="13.5">
      <c r="B11" s="36">
        <v>3</v>
      </c>
      <c r="C11" s="80">
        <f t="shared" si="1"/>
        <v>1017796.32256397</v>
      </c>
      <c r="D11" s="80"/>
      <c r="E11" s="36">
        <v>2001</v>
      </c>
      <c r="F11" s="8">
        <v>42644</v>
      </c>
      <c r="G11" s="36" t="s">
        <v>4</v>
      </c>
      <c r="H11" s="81">
        <v>119.83</v>
      </c>
      <c r="I11" s="81"/>
      <c r="J11" s="36">
        <v>117</v>
      </c>
      <c r="K11" s="80">
        <f t="shared" si="0"/>
        <v>30533.889676919098</v>
      </c>
      <c r="L11" s="80"/>
      <c r="M11" s="6">
        <f t="shared" si="2"/>
        <v>0.2609734160420436</v>
      </c>
      <c r="N11" s="36">
        <v>2001</v>
      </c>
      <c r="O11" s="8">
        <v>42648</v>
      </c>
      <c r="P11" s="81">
        <v>120.42</v>
      </c>
      <c r="Q11" s="81"/>
      <c r="R11" s="82">
        <f t="shared" si="3"/>
        <v>15397.43154648066</v>
      </c>
      <c r="S11" s="82"/>
      <c r="T11" s="83">
        <f t="shared" si="4"/>
        <v>59.00000000000034</v>
      </c>
      <c r="U11" s="83"/>
    </row>
    <row r="12" spans="2:21" ht="13.5">
      <c r="B12" s="36">
        <v>4</v>
      </c>
      <c r="C12" s="80">
        <f t="shared" si="1"/>
        <v>1033193.7541104506</v>
      </c>
      <c r="D12" s="80"/>
      <c r="E12" s="36">
        <v>2001</v>
      </c>
      <c r="F12" s="8">
        <v>42672</v>
      </c>
      <c r="G12" s="36" t="s">
        <v>3</v>
      </c>
      <c r="H12" s="81">
        <v>122.39</v>
      </c>
      <c r="I12" s="81"/>
      <c r="J12" s="36">
        <v>93</v>
      </c>
      <c r="K12" s="80">
        <f t="shared" si="0"/>
        <v>30995.81262331352</v>
      </c>
      <c r="L12" s="80"/>
      <c r="M12" s="6">
        <f t="shared" si="2"/>
        <v>0.33328830777756474</v>
      </c>
      <c r="N12" s="36">
        <v>2001</v>
      </c>
      <c r="O12" s="8">
        <v>42673</v>
      </c>
      <c r="P12" s="81">
        <v>122.2</v>
      </c>
      <c r="Q12" s="81"/>
      <c r="R12" s="82">
        <f t="shared" si="3"/>
        <v>6332.4778477736545</v>
      </c>
      <c r="S12" s="82"/>
      <c r="T12" s="83">
        <f t="shared" si="4"/>
        <v>18.999999999999773</v>
      </c>
      <c r="U12" s="83"/>
    </row>
    <row r="13" spans="2:21" ht="13.5">
      <c r="B13" s="36">
        <v>5</v>
      </c>
      <c r="C13" s="80">
        <f t="shared" si="1"/>
        <v>1039526.2319582243</v>
      </c>
      <c r="D13" s="80"/>
      <c r="E13" s="36">
        <v>2001</v>
      </c>
      <c r="F13" s="8">
        <v>42680</v>
      </c>
      <c r="G13" s="36" t="s">
        <v>3</v>
      </c>
      <c r="H13" s="81">
        <v>121.32</v>
      </c>
      <c r="I13" s="81"/>
      <c r="J13" s="36">
        <v>126</v>
      </c>
      <c r="K13" s="80">
        <f t="shared" si="0"/>
        <v>31185.78695874673</v>
      </c>
      <c r="L13" s="80"/>
      <c r="M13" s="6">
        <f t="shared" si="2"/>
        <v>0.2475062457043391</v>
      </c>
      <c r="N13" s="36">
        <v>2001</v>
      </c>
      <c r="O13" s="8">
        <v>42686</v>
      </c>
      <c r="P13" s="81">
        <v>120.6</v>
      </c>
      <c r="Q13" s="81"/>
      <c r="R13" s="82">
        <f t="shared" si="3"/>
        <v>17820.449690712387</v>
      </c>
      <c r="S13" s="82"/>
      <c r="T13" s="83">
        <f t="shared" si="4"/>
        <v>71.99999999999989</v>
      </c>
      <c r="U13" s="83"/>
    </row>
    <row r="14" spans="2:21" ht="13.5">
      <c r="B14" s="36">
        <v>6</v>
      </c>
      <c r="C14" s="80">
        <f t="shared" si="1"/>
        <v>1057346.6816489368</v>
      </c>
      <c r="D14" s="80"/>
      <c r="E14" s="36">
        <v>2001</v>
      </c>
      <c r="F14" s="8">
        <v>42696</v>
      </c>
      <c r="G14" s="36" t="s">
        <v>4</v>
      </c>
      <c r="H14" s="81">
        <v>122.48</v>
      </c>
      <c r="I14" s="81"/>
      <c r="J14" s="36">
        <v>99</v>
      </c>
      <c r="K14" s="80">
        <f t="shared" si="0"/>
        <v>31720.400449468103</v>
      </c>
      <c r="L14" s="80"/>
      <c r="M14" s="6">
        <f t="shared" si="2"/>
        <v>0.3204080853481627</v>
      </c>
      <c r="N14" s="36">
        <v>2001</v>
      </c>
      <c r="O14" s="8">
        <v>42701</v>
      </c>
      <c r="P14" s="81">
        <v>123.76</v>
      </c>
      <c r="Q14" s="81"/>
      <c r="R14" s="82">
        <f t="shared" si="3"/>
        <v>41012.23492456486</v>
      </c>
      <c r="S14" s="82"/>
      <c r="T14" s="83">
        <f t="shared" si="4"/>
        <v>128.0000000000001</v>
      </c>
      <c r="U14" s="83"/>
    </row>
    <row r="15" spans="2:21" ht="13.5">
      <c r="B15" s="36">
        <v>7</v>
      </c>
      <c r="C15" s="80">
        <f t="shared" si="1"/>
        <v>1098358.9165735017</v>
      </c>
      <c r="D15" s="80"/>
      <c r="E15" s="36">
        <v>2001</v>
      </c>
      <c r="F15" s="8">
        <v>42708</v>
      </c>
      <c r="G15" s="36" t="s">
        <v>4</v>
      </c>
      <c r="H15" s="81">
        <v>124.22</v>
      </c>
      <c r="I15" s="81"/>
      <c r="J15" s="36">
        <v>98</v>
      </c>
      <c r="K15" s="80">
        <f t="shared" si="0"/>
        <v>32950.76749720505</v>
      </c>
      <c r="L15" s="80"/>
      <c r="M15" s="6">
        <f t="shared" si="2"/>
        <v>0.33623232140005155</v>
      </c>
      <c r="N15" s="36">
        <v>2001</v>
      </c>
      <c r="O15" s="8">
        <v>42710</v>
      </c>
      <c r="P15" s="81">
        <v>123.96</v>
      </c>
      <c r="Q15" s="81"/>
      <c r="R15" s="82">
        <f t="shared" si="3"/>
        <v>-8742.040356401512</v>
      </c>
      <c r="S15" s="82"/>
      <c r="T15" s="83">
        <f t="shared" si="4"/>
        <v>-98</v>
      </c>
      <c r="U15" s="83"/>
    </row>
    <row r="16" spans="2:21" ht="13.5">
      <c r="B16" s="36">
        <v>8</v>
      </c>
      <c r="C16" s="80">
        <f t="shared" si="1"/>
        <v>1089616.8762171</v>
      </c>
      <c r="D16" s="80"/>
      <c r="E16" s="36">
        <v>2001</v>
      </c>
      <c r="F16" s="8">
        <v>42711</v>
      </c>
      <c r="G16" s="36" t="s">
        <v>4</v>
      </c>
      <c r="H16" s="81">
        <v>125</v>
      </c>
      <c r="I16" s="81"/>
      <c r="J16" s="36">
        <v>127</v>
      </c>
      <c r="K16" s="80">
        <f t="shared" si="0"/>
        <v>32688.506286513002</v>
      </c>
      <c r="L16" s="80"/>
      <c r="M16" s="6">
        <f t="shared" si="2"/>
        <v>0.25738981327962995</v>
      </c>
      <c r="N16" s="36">
        <v>2001</v>
      </c>
      <c r="O16" s="8">
        <v>42716</v>
      </c>
      <c r="P16" s="81">
        <v>125.66</v>
      </c>
      <c r="Q16" s="81"/>
      <c r="R16" s="82">
        <f t="shared" si="3"/>
        <v>16987.727676455488</v>
      </c>
      <c r="S16" s="82"/>
      <c r="T16" s="83">
        <f t="shared" si="4"/>
        <v>65.99999999999966</v>
      </c>
      <c r="U16" s="83"/>
    </row>
    <row r="17" spans="2:21" ht="13.5">
      <c r="B17" s="36">
        <v>9</v>
      </c>
      <c r="C17" s="80">
        <f t="shared" si="1"/>
        <v>1106604.6038935555</v>
      </c>
      <c r="D17" s="80"/>
      <c r="E17" s="36">
        <v>2001</v>
      </c>
      <c r="F17" s="8">
        <v>42721</v>
      </c>
      <c r="G17" s="36" t="s">
        <v>4</v>
      </c>
      <c r="H17" s="81">
        <v>128.02</v>
      </c>
      <c r="I17" s="81"/>
      <c r="J17" s="36">
        <v>206</v>
      </c>
      <c r="K17" s="80">
        <f t="shared" si="0"/>
        <v>33198.138116806665</v>
      </c>
      <c r="L17" s="80"/>
      <c r="M17" s="6">
        <f t="shared" si="2"/>
        <v>0.16115601027576051</v>
      </c>
      <c r="N17" s="36">
        <v>2001</v>
      </c>
      <c r="O17" s="8">
        <v>42732</v>
      </c>
      <c r="P17" s="81">
        <v>130.97</v>
      </c>
      <c r="Q17" s="81"/>
      <c r="R17" s="82">
        <f t="shared" si="3"/>
        <v>47541.02303134917</v>
      </c>
      <c r="S17" s="82"/>
      <c r="T17" s="83">
        <f t="shared" si="4"/>
        <v>294.99999999999886</v>
      </c>
      <c r="U17" s="83"/>
    </row>
    <row r="18" spans="2:21" ht="13.5">
      <c r="B18" s="36">
        <v>10</v>
      </c>
      <c r="C18" s="80">
        <f t="shared" si="1"/>
        <v>1154145.6269249045</v>
      </c>
      <c r="D18" s="80"/>
      <c r="E18" s="36">
        <v>2001</v>
      </c>
      <c r="F18" s="8">
        <v>42735</v>
      </c>
      <c r="G18" s="36" t="s">
        <v>3</v>
      </c>
      <c r="H18" s="81">
        <v>130.74</v>
      </c>
      <c r="I18" s="81"/>
      <c r="J18" s="36">
        <v>120</v>
      </c>
      <c r="K18" s="80">
        <f t="shared" si="0"/>
        <v>34624.36880774714</v>
      </c>
      <c r="L18" s="80"/>
      <c r="M18" s="6">
        <f t="shared" si="2"/>
        <v>0.2885364067312261</v>
      </c>
      <c r="N18" s="36">
        <v>2002</v>
      </c>
      <c r="O18" s="8">
        <v>42371</v>
      </c>
      <c r="P18" s="81">
        <v>131.75</v>
      </c>
      <c r="Q18" s="81"/>
      <c r="R18" s="82">
        <f t="shared" si="3"/>
        <v>-29142.177079853576</v>
      </c>
      <c r="S18" s="82"/>
      <c r="T18" s="83">
        <f t="shared" si="4"/>
        <v>-120</v>
      </c>
      <c r="U18" s="83"/>
    </row>
    <row r="19" spans="2:21" ht="13.5">
      <c r="B19" s="36">
        <v>11</v>
      </c>
      <c r="C19" s="80">
        <f t="shared" si="1"/>
        <v>1125003.449845051</v>
      </c>
      <c r="D19" s="80"/>
      <c r="E19" s="36">
        <v>2002</v>
      </c>
      <c r="F19" s="8">
        <v>42386</v>
      </c>
      <c r="G19" s="36" t="s">
        <v>4</v>
      </c>
      <c r="H19" s="81">
        <v>132.34</v>
      </c>
      <c r="I19" s="81"/>
      <c r="J19" s="36">
        <v>128</v>
      </c>
      <c r="K19" s="80">
        <f t="shared" si="0"/>
        <v>33750.10349535153</v>
      </c>
      <c r="L19" s="80"/>
      <c r="M19" s="6">
        <f t="shared" si="2"/>
        <v>0.2636726835574338</v>
      </c>
      <c r="N19" s="36">
        <v>2002</v>
      </c>
      <c r="O19" s="8">
        <v>42390</v>
      </c>
      <c r="P19" s="81">
        <v>132.37</v>
      </c>
      <c r="Q19" s="81"/>
      <c r="R19" s="82">
        <f t="shared" si="3"/>
        <v>791.0180506723314</v>
      </c>
      <c r="S19" s="82"/>
      <c r="T19" s="83">
        <f t="shared" si="4"/>
        <v>3.0000000000001137</v>
      </c>
      <c r="U19" s="83"/>
    </row>
    <row r="20" spans="2:21" ht="13.5">
      <c r="B20" s="36">
        <v>12</v>
      </c>
      <c r="C20" s="80">
        <f t="shared" si="1"/>
        <v>1125794.4678957232</v>
      </c>
      <c r="D20" s="80"/>
      <c r="E20" s="36">
        <v>2002</v>
      </c>
      <c r="F20" s="8">
        <v>42397</v>
      </c>
      <c r="G20" s="36" t="s">
        <v>3</v>
      </c>
      <c r="H20" s="81">
        <v>134.05</v>
      </c>
      <c r="I20" s="81"/>
      <c r="J20" s="36">
        <v>94</v>
      </c>
      <c r="K20" s="80">
        <f t="shared" si="0"/>
        <v>33773.834036871696</v>
      </c>
      <c r="L20" s="80"/>
      <c r="M20" s="6">
        <f t="shared" si="2"/>
        <v>0.35929610677523083</v>
      </c>
      <c r="N20" s="36">
        <v>2002</v>
      </c>
      <c r="O20" s="8">
        <v>42398</v>
      </c>
      <c r="P20" s="81">
        <v>133.7</v>
      </c>
      <c r="Q20" s="81"/>
      <c r="R20" s="82">
        <f t="shared" si="3"/>
        <v>12575.363737133895</v>
      </c>
      <c r="S20" s="82"/>
      <c r="T20" s="83">
        <f t="shared" si="4"/>
        <v>35.000000000002274</v>
      </c>
      <c r="U20" s="83"/>
    </row>
    <row r="21" spans="2:21" ht="13.5">
      <c r="B21" s="36">
        <v>13</v>
      </c>
      <c r="C21" s="80">
        <f t="shared" si="1"/>
        <v>1138369.831632857</v>
      </c>
      <c r="D21" s="80"/>
      <c r="E21" s="36">
        <v>2002</v>
      </c>
      <c r="F21" s="8">
        <v>42412</v>
      </c>
      <c r="G21" s="36" t="s">
        <v>3</v>
      </c>
      <c r="H21" s="81">
        <v>133.14</v>
      </c>
      <c r="I21" s="81"/>
      <c r="J21" s="36">
        <v>193</v>
      </c>
      <c r="K21" s="80">
        <f t="shared" si="0"/>
        <v>34151.09494898571</v>
      </c>
      <c r="L21" s="80"/>
      <c r="M21" s="6">
        <f t="shared" si="2"/>
        <v>0.17694867849215393</v>
      </c>
      <c r="N21" s="36">
        <v>2002</v>
      </c>
      <c r="O21" s="8">
        <v>42419</v>
      </c>
      <c r="P21" s="81">
        <v>132.91</v>
      </c>
      <c r="Q21" s="81"/>
      <c r="R21" s="82">
        <f t="shared" si="3"/>
        <v>4069.8196053193597</v>
      </c>
      <c r="S21" s="82"/>
      <c r="T21" s="83">
        <f t="shared" si="4"/>
        <v>22.999999999998977</v>
      </c>
      <c r="U21" s="83"/>
    </row>
    <row r="22" spans="2:21" ht="13.5">
      <c r="B22" s="36">
        <v>14</v>
      </c>
      <c r="C22" s="80">
        <f t="shared" si="1"/>
        <v>1142439.6512381763</v>
      </c>
      <c r="D22" s="80"/>
      <c r="E22" s="36">
        <v>2002</v>
      </c>
      <c r="F22" s="8">
        <v>42430</v>
      </c>
      <c r="G22" s="36" t="s">
        <v>3</v>
      </c>
      <c r="H22" s="81">
        <v>133.15</v>
      </c>
      <c r="I22" s="81"/>
      <c r="J22" s="36">
        <v>187</v>
      </c>
      <c r="K22" s="80">
        <f t="shared" si="0"/>
        <v>34273.189537145285</v>
      </c>
      <c r="L22" s="80"/>
      <c r="M22" s="6">
        <f t="shared" si="2"/>
        <v>0.183279088433932</v>
      </c>
      <c r="N22" s="36">
        <v>2002</v>
      </c>
      <c r="O22" s="8">
        <v>42440</v>
      </c>
      <c r="P22" s="81">
        <v>128.78</v>
      </c>
      <c r="Q22" s="81"/>
      <c r="R22" s="82">
        <f t="shared" si="3"/>
        <v>80092.96164562837</v>
      </c>
      <c r="S22" s="82"/>
      <c r="T22" s="83">
        <f t="shared" si="4"/>
        <v>437.00000000000045</v>
      </c>
      <c r="U22" s="83"/>
    </row>
    <row r="23" spans="2:21" ht="13.5">
      <c r="B23" s="36">
        <v>15</v>
      </c>
      <c r="C23" s="80">
        <f t="shared" si="1"/>
        <v>1222532.6128838046</v>
      </c>
      <c r="D23" s="80"/>
      <c r="E23" s="36">
        <v>2002</v>
      </c>
      <c r="F23" s="8">
        <v>42457</v>
      </c>
      <c r="G23" s="36" t="s">
        <v>3</v>
      </c>
      <c r="H23" s="81">
        <v>132.24</v>
      </c>
      <c r="I23" s="81"/>
      <c r="J23" s="36">
        <v>127</v>
      </c>
      <c r="K23" s="80">
        <f t="shared" si="0"/>
        <v>36675.978386514136</v>
      </c>
      <c r="L23" s="80"/>
      <c r="M23" s="6">
        <f t="shared" si="2"/>
        <v>0.2887872313898751</v>
      </c>
      <c r="N23" s="36">
        <v>2002</v>
      </c>
      <c r="O23" s="8">
        <v>42458</v>
      </c>
      <c r="P23" s="81">
        <v>132.9</v>
      </c>
      <c r="Q23" s="81"/>
      <c r="R23" s="82">
        <f t="shared" si="3"/>
        <v>-19059.95727173166</v>
      </c>
      <c r="S23" s="82"/>
      <c r="T23" s="83">
        <f t="shared" si="4"/>
        <v>-127</v>
      </c>
      <c r="U23" s="83"/>
    </row>
    <row r="24" spans="2:21" ht="13.5">
      <c r="B24" s="36">
        <v>16</v>
      </c>
      <c r="C24" s="80">
        <f t="shared" si="1"/>
        <v>1203472.655612073</v>
      </c>
      <c r="D24" s="80"/>
      <c r="E24" s="36">
        <v>2002</v>
      </c>
      <c r="F24" s="8">
        <v>42464</v>
      </c>
      <c r="G24" s="36" t="s">
        <v>3</v>
      </c>
      <c r="H24" s="81">
        <v>132.34</v>
      </c>
      <c r="I24" s="81"/>
      <c r="J24" s="36">
        <v>131</v>
      </c>
      <c r="K24" s="80">
        <f t="shared" si="0"/>
        <v>36104.17966836219</v>
      </c>
      <c r="L24" s="80"/>
      <c r="M24" s="6">
        <f t="shared" si="2"/>
        <v>0.27560442494932963</v>
      </c>
      <c r="N24" s="36">
        <v>2002</v>
      </c>
      <c r="O24" s="8">
        <v>42469</v>
      </c>
      <c r="P24" s="81">
        <v>131.9</v>
      </c>
      <c r="Q24" s="81"/>
      <c r="R24" s="82">
        <f t="shared" si="3"/>
        <v>12126.594697770443</v>
      </c>
      <c r="S24" s="82"/>
      <c r="T24" s="83">
        <f t="shared" si="4"/>
        <v>43.99999999999977</v>
      </c>
      <c r="U24" s="83"/>
    </row>
    <row r="25" spans="2:21" ht="13.5">
      <c r="B25" s="36">
        <v>17</v>
      </c>
      <c r="C25" s="80">
        <f t="shared" si="1"/>
        <v>1215599.2503098433</v>
      </c>
      <c r="D25" s="80"/>
      <c r="E25" s="36">
        <v>2002</v>
      </c>
      <c r="F25" s="8">
        <v>42477</v>
      </c>
      <c r="G25" s="36" t="s">
        <v>3</v>
      </c>
      <c r="H25" s="81">
        <v>130.85</v>
      </c>
      <c r="I25" s="81"/>
      <c r="J25" s="36">
        <v>137</v>
      </c>
      <c r="K25" s="80">
        <f t="shared" si="0"/>
        <v>36467.9775092953</v>
      </c>
      <c r="L25" s="80"/>
      <c r="M25" s="6">
        <f t="shared" si="2"/>
        <v>0.26618961685617004</v>
      </c>
      <c r="N25" s="36">
        <v>2002</v>
      </c>
      <c r="O25" s="8">
        <v>42482</v>
      </c>
      <c r="P25" s="81">
        <v>130.68</v>
      </c>
      <c r="Q25" s="81"/>
      <c r="R25" s="82">
        <f t="shared" si="3"/>
        <v>4525.223486554558</v>
      </c>
      <c r="S25" s="82"/>
      <c r="T25" s="83">
        <f t="shared" si="4"/>
        <v>16.99999999999875</v>
      </c>
      <c r="U25" s="83"/>
    </row>
    <row r="26" spans="2:21" ht="13.5">
      <c r="B26" s="36">
        <v>18</v>
      </c>
      <c r="C26" s="80">
        <f t="shared" si="1"/>
        <v>1220124.473796398</v>
      </c>
      <c r="D26" s="80"/>
      <c r="E26" s="36">
        <v>2002</v>
      </c>
      <c r="F26" s="8">
        <v>42485</v>
      </c>
      <c r="G26" s="36" t="s">
        <v>3</v>
      </c>
      <c r="H26" s="81">
        <v>129.43</v>
      </c>
      <c r="I26" s="81"/>
      <c r="J26" s="36">
        <v>103</v>
      </c>
      <c r="K26" s="80">
        <f t="shared" si="0"/>
        <v>36603.734213891934</v>
      </c>
      <c r="L26" s="80"/>
      <c r="M26" s="6">
        <f t="shared" si="2"/>
        <v>0.3553760603290479</v>
      </c>
      <c r="N26" s="36">
        <v>2002</v>
      </c>
      <c r="O26" s="8">
        <v>42490</v>
      </c>
      <c r="P26" s="81">
        <v>128.3</v>
      </c>
      <c r="Q26" s="81"/>
      <c r="R26" s="82">
        <f t="shared" si="3"/>
        <v>40157.49481718225</v>
      </c>
      <c r="S26" s="82"/>
      <c r="T26" s="83">
        <f t="shared" si="4"/>
        <v>112.99999999999955</v>
      </c>
      <c r="U26" s="83"/>
    </row>
    <row r="27" spans="2:21" ht="13.5">
      <c r="B27" s="36">
        <v>19</v>
      </c>
      <c r="C27" s="80">
        <f t="shared" si="1"/>
        <v>1260281.96861358</v>
      </c>
      <c r="D27" s="80"/>
      <c r="E27" s="36">
        <v>2002</v>
      </c>
      <c r="F27" s="8">
        <v>42510</v>
      </c>
      <c r="G27" s="36" t="s">
        <v>3</v>
      </c>
      <c r="H27" s="81">
        <v>125.49</v>
      </c>
      <c r="I27" s="81"/>
      <c r="J27" s="36">
        <v>266</v>
      </c>
      <c r="K27" s="80">
        <f t="shared" si="0"/>
        <v>37808.4590584074</v>
      </c>
      <c r="L27" s="80"/>
      <c r="M27" s="6">
        <f t="shared" si="2"/>
        <v>0.14213706412935112</v>
      </c>
      <c r="N27" s="36">
        <v>2002</v>
      </c>
      <c r="O27" s="8">
        <v>42513</v>
      </c>
      <c r="P27" s="81">
        <v>125.12</v>
      </c>
      <c r="Q27" s="81"/>
      <c r="R27" s="82">
        <f t="shared" si="3"/>
        <v>5259.071372785854</v>
      </c>
      <c r="S27" s="82"/>
      <c r="T27" s="83">
        <f t="shared" si="4"/>
        <v>36.999999999999034</v>
      </c>
      <c r="U27" s="83"/>
    </row>
    <row r="28" spans="2:21" ht="13.5">
      <c r="B28" s="36">
        <v>20</v>
      </c>
      <c r="C28" s="80">
        <f t="shared" si="1"/>
        <v>1265541.039986366</v>
      </c>
      <c r="D28" s="80"/>
      <c r="E28" s="36">
        <v>2002</v>
      </c>
      <c r="F28" s="8">
        <v>42535</v>
      </c>
      <c r="G28" s="36" t="s">
        <v>3</v>
      </c>
      <c r="H28" s="81">
        <v>124.77</v>
      </c>
      <c r="I28" s="81"/>
      <c r="J28" s="36">
        <v>118</v>
      </c>
      <c r="K28" s="80">
        <f t="shared" si="0"/>
        <v>37966.23119959098</v>
      </c>
      <c r="L28" s="80"/>
      <c r="M28" s="6">
        <f t="shared" si="2"/>
        <v>0.321747722030432</v>
      </c>
      <c r="N28" s="36">
        <v>2002</v>
      </c>
      <c r="O28" s="8">
        <v>42539</v>
      </c>
      <c r="P28" s="81">
        <v>124.56</v>
      </c>
      <c r="Q28" s="81"/>
      <c r="R28" s="82">
        <f t="shared" si="3"/>
        <v>6756.702162638871</v>
      </c>
      <c r="S28" s="82"/>
      <c r="T28" s="83">
        <f t="shared" si="4"/>
        <v>20.999999999999375</v>
      </c>
      <c r="U28" s="83"/>
    </row>
    <row r="29" spans="2:21" ht="13.5">
      <c r="B29" s="36">
        <v>21</v>
      </c>
      <c r="C29" s="80">
        <f t="shared" si="1"/>
        <v>1272297.7421490047</v>
      </c>
      <c r="D29" s="80"/>
      <c r="E29" s="36">
        <v>2002</v>
      </c>
      <c r="F29" s="8">
        <v>42541</v>
      </c>
      <c r="G29" s="36" t="s">
        <v>3</v>
      </c>
      <c r="H29" s="81">
        <v>123.59</v>
      </c>
      <c r="I29" s="81"/>
      <c r="J29" s="36">
        <v>83</v>
      </c>
      <c r="K29" s="80">
        <f t="shared" si="0"/>
        <v>38168.93226447014</v>
      </c>
      <c r="L29" s="80"/>
      <c r="M29" s="6">
        <f t="shared" si="2"/>
        <v>0.4598666537887968</v>
      </c>
      <c r="N29" s="36">
        <v>2002</v>
      </c>
      <c r="O29" s="8">
        <v>42549</v>
      </c>
      <c r="P29" s="81">
        <v>120.33</v>
      </c>
      <c r="Q29" s="81"/>
      <c r="R29" s="82">
        <f t="shared" si="3"/>
        <v>149916.52913514798</v>
      </c>
      <c r="S29" s="82"/>
      <c r="T29" s="83">
        <f t="shared" si="4"/>
        <v>326.0000000000005</v>
      </c>
      <c r="U29" s="83"/>
    </row>
    <row r="30" spans="2:21" ht="13.5">
      <c r="B30" s="36">
        <v>22</v>
      </c>
      <c r="C30" s="80">
        <f t="shared" si="1"/>
        <v>1422214.2712841528</v>
      </c>
      <c r="D30" s="80"/>
      <c r="E30" s="36">
        <v>2002</v>
      </c>
      <c r="F30" s="8">
        <v>42588</v>
      </c>
      <c r="G30" s="36" t="s">
        <v>3</v>
      </c>
      <c r="H30" s="81">
        <v>119.82</v>
      </c>
      <c r="I30" s="81"/>
      <c r="J30" s="36">
        <v>122</v>
      </c>
      <c r="K30" s="80">
        <f t="shared" si="0"/>
        <v>42666.42813852458</v>
      </c>
      <c r="L30" s="80"/>
      <c r="M30" s="6">
        <f t="shared" si="2"/>
        <v>0.3497248208075785</v>
      </c>
      <c r="N30" s="36">
        <v>2002</v>
      </c>
      <c r="O30" s="8">
        <v>42590</v>
      </c>
      <c r="P30" s="81">
        <v>119.98</v>
      </c>
      <c r="Q30" s="81"/>
      <c r="R30" s="82">
        <f t="shared" si="3"/>
        <v>-5595.597132921634</v>
      </c>
      <c r="S30" s="82"/>
      <c r="T30" s="83">
        <f t="shared" si="4"/>
        <v>-122</v>
      </c>
      <c r="U30" s="83"/>
    </row>
    <row r="31" spans="2:21" ht="13.5">
      <c r="B31" s="36">
        <v>23</v>
      </c>
      <c r="C31" s="80">
        <f t="shared" si="1"/>
        <v>1416618.674151231</v>
      </c>
      <c r="D31" s="80"/>
      <c r="E31" s="36">
        <v>2002</v>
      </c>
      <c r="F31" s="8">
        <v>42610</v>
      </c>
      <c r="G31" s="36" t="s">
        <v>3</v>
      </c>
      <c r="H31" s="81">
        <v>117.94</v>
      </c>
      <c r="I31" s="81"/>
      <c r="J31" s="36">
        <v>202</v>
      </c>
      <c r="K31" s="80">
        <f t="shared" si="0"/>
        <v>42498.56022453693</v>
      </c>
      <c r="L31" s="80"/>
      <c r="M31" s="6">
        <f t="shared" si="2"/>
        <v>0.21038891200265805</v>
      </c>
      <c r="N31" s="36">
        <v>2002</v>
      </c>
      <c r="O31" s="8">
        <v>42611</v>
      </c>
      <c r="P31" s="81">
        <v>119.03</v>
      </c>
      <c r="Q31" s="81"/>
      <c r="R31" s="82">
        <f t="shared" si="3"/>
        <v>-22932.391408289797</v>
      </c>
      <c r="S31" s="82"/>
      <c r="T31" s="83">
        <f t="shared" si="4"/>
        <v>-202</v>
      </c>
      <c r="U31" s="83"/>
    </row>
    <row r="32" spans="2:21" ht="13.5">
      <c r="B32" s="36">
        <v>24</v>
      </c>
      <c r="C32" s="80">
        <f t="shared" si="1"/>
        <v>1393686.2827429413</v>
      </c>
      <c r="D32" s="80"/>
      <c r="E32" s="36">
        <v>2002</v>
      </c>
      <c r="F32" s="8">
        <v>42619</v>
      </c>
      <c r="G32" s="36" t="s">
        <v>4</v>
      </c>
      <c r="H32" s="81">
        <v>118.54</v>
      </c>
      <c r="I32" s="81"/>
      <c r="J32" s="36">
        <v>159</v>
      </c>
      <c r="K32" s="80">
        <f t="shared" si="0"/>
        <v>41810.588482288236</v>
      </c>
      <c r="L32" s="80"/>
      <c r="M32" s="6">
        <f t="shared" si="2"/>
        <v>0.2629596759892342</v>
      </c>
      <c r="N32" s="36">
        <v>2002</v>
      </c>
      <c r="O32" s="8">
        <v>42626</v>
      </c>
      <c r="P32" s="81">
        <v>119.72</v>
      </c>
      <c r="Q32" s="81"/>
      <c r="R32" s="82">
        <f t="shared" si="3"/>
        <v>31029.241766729443</v>
      </c>
      <c r="S32" s="82"/>
      <c r="T32" s="83">
        <f t="shared" si="4"/>
        <v>117.99999999999926</v>
      </c>
      <c r="U32" s="83"/>
    </row>
    <row r="33" spans="2:21" ht="13.5">
      <c r="B33" s="36">
        <v>25</v>
      </c>
      <c r="C33" s="80">
        <f t="shared" si="1"/>
        <v>1424715.5245096707</v>
      </c>
      <c r="D33" s="80"/>
      <c r="E33" s="36">
        <v>2002</v>
      </c>
      <c r="F33" s="8">
        <v>42629</v>
      </c>
      <c r="G33" s="36" t="s">
        <v>4</v>
      </c>
      <c r="H33" s="81">
        <v>122.3</v>
      </c>
      <c r="I33" s="81"/>
      <c r="J33" s="36">
        <v>290</v>
      </c>
      <c r="K33" s="80">
        <f t="shared" si="0"/>
        <v>42741.46573529012</v>
      </c>
      <c r="L33" s="80"/>
      <c r="M33" s="6">
        <f t="shared" si="2"/>
        <v>0.14738436460444868</v>
      </c>
      <c r="N33" s="36">
        <v>2002</v>
      </c>
      <c r="O33" s="8">
        <v>42631</v>
      </c>
      <c r="P33" s="81">
        <v>121.89</v>
      </c>
      <c r="Q33" s="81"/>
      <c r="R33" s="82">
        <f t="shared" si="3"/>
        <v>-6042.758948782345</v>
      </c>
      <c r="S33" s="82"/>
      <c r="T33" s="83">
        <f t="shared" si="4"/>
        <v>-290</v>
      </c>
      <c r="U33" s="83"/>
    </row>
    <row r="34" spans="2:21" ht="13.5">
      <c r="B34" s="36">
        <v>26</v>
      </c>
      <c r="C34" s="80">
        <f t="shared" si="1"/>
        <v>1418672.7655608882</v>
      </c>
      <c r="D34" s="80"/>
      <c r="E34" s="36">
        <v>2002</v>
      </c>
      <c r="F34" s="8">
        <v>42636</v>
      </c>
      <c r="G34" s="36" t="s">
        <v>4</v>
      </c>
      <c r="H34" s="81">
        <v>123.75</v>
      </c>
      <c r="I34" s="81"/>
      <c r="J34" s="36">
        <v>251</v>
      </c>
      <c r="K34" s="80">
        <f t="shared" si="0"/>
        <v>42560.182966826644</v>
      </c>
      <c r="L34" s="80"/>
      <c r="M34" s="6">
        <f t="shared" si="2"/>
        <v>0.16956248193954837</v>
      </c>
      <c r="N34" s="36">
        <v>2002</v>
      </c>
      <c r="O34" s="8">
        <v>42638</v>
      </c>
      <c r="P34" s="81">
        <v>122.9</v>
      </c>
      <c r="Q34" s="81"/>
      <c r="R34" s="82">
        <f t="shared" si="3"/>
        <v>-14412.810964861514</v>
      </c>
      <c r="S34" s="82"/>
      <c r="T34" s="83">
        <f t="shared" si="4"/>
        <v>-251</v>
      </c>
      <c r="U34" s="83"/>
    </row>
    <row r="35" spans="2:21" ht="13.5">
      <c r="B35" s="36">
        <v>27</v>
      </c>
      <c r="C35" s="80">
        <f t="shared" si="1"/>
        <v>1404259.9545960268</v>
      </c>
      <c r="D35" s="80"/>
      <c r="E35" s="36">
        <v>2002</v>
      </c>
      <c r="F35" s="8">
        <v>42645</v>
      </c>
      <c r="G35" s="36" t="s">
        <v>4</v>
      </c>
      <c r="H35" s="81">
        <v>122.82</v>
      </c>
      <c r="I35" s="81"/>
      <c r="J35" s="36">
        <v>119</v>
      </c>
      <c r="K35" s="80">
        <f t="shared" si="0"/>
        <v>42127.798637880805</v>
      </c>
      <c r="L35" s="80"/>
      <c r="M35" s="6">
        <f t="shared" si="2"/>
        <v>0.3540151146040404</v>
      </c>
      <c r="N35" s="36">
        <v>2002</v>
      </c>
      <c r="O35" s="8">
        <v>42646</v>
      </c>
      <c r="P35" s="81">
        <v>122.52</v>
      </c>
      <c r="Q35" s="81"/>
      <c r="R35" s="82">
        <f t="shared" si="3"/>
        <v>-10620.45343812111</v>
      </c>
      <c r="S35" s="82"/>
      <c r="T35" s="83">
        <f t="shared" si="4"/>
        <v>-119</v>
      </c>
      <c r="U35" s="83"/>
    </row>
    <row r="36" spans="2:21" ht="13.5">
      <c r="B36" s="36">
        <v>28</v>
      </c>
      <c r="C36" s="80">
        <f t="shared" si="1"/>
        <v>1393639.5011579057</v>
      </c>
      <c r="D36" s="80"/>
      <c r="E36" s="36">
        <v>2002</v>
      </c>
      <c r="F36" s="8">
        <v>42650</v>
      </c>
      <c r="G36" s="36" t="s">
        <v>4</v>
      </c>
      <c r="H36" s="81">
        <v>123.35</v>
      </c>
      <c r="I36" s="81"/>
      <c r="J36" s="36">
        <v>107</v>
      </c>
      <c r="K36" s="80">
        <f t="shared" si="0"/>
        <v>41809.185034737166</v>
      </c>
      <c r="L36" s="80"/>
      <c r="M36" s="6">
        <f t="shared" si="2"/>
        <v>0.39074004705361837</v>
      </c>
      <c r="N36" s="36">
        <v>2002</v>
      </c>
      <c r="O36" s="8">
        <v>42652</v>
      </c>
      <c r="P36" s="81">
        <v>123.93</v>
      </c>
      <c r="Q36" s="81"/>
      <c r="R36" s="82">
        <f t="shared" si="3"/>
        <v>22662.922729110356</v>
      </c>
      <c r="S36" s="82"/>
      <c r="T36" s="83">
        <f t="shared" si="4"/>
        <v>58.00000000000125</v>
      </c>
      <c r="U36" s="83"/>
    </row>
    <row r="37" spans="2:21" ht="13.5">
      <c r="B37" s="36">
        <v>29</v>
      </c>
      <c r="C37" s="80">
        <f t="shared" si="1"/>
        <v>1416302.423887016</v>
      </c>
      <c r="D37" s="80"/>
      <c r="E37" s="36">
        <v>2002</v>
      </c>
      <c r="F37" s="8">
        <v>42668</v>
      </c>
      <c r="G37" s="36" t="s">
        <v>3</v>
      </c>
      <c r="H37" s="81">
        <v>123.81</v>
      </c>
      <c r="I37" s="81"/>
      <c r="J37" s="36">
        <v>149</v>
      </c>
      <c r="K37" s="80">
        <f t="shared" si="0"/>
        <v>42489.07271661048</v>
      </c>
      <c r="L37" s="80"/>
      <c r="M37" s="6">
        <f t="shared" si="2"/>
        <v>0.28516156185644614</v>
      </c>
      <c r="N37" s="36">
        <v>2002</v>
      </c>
      <c r="O37" s="8">
        <v>42671</v>
      </c>
      <c r="P37" s="81">
        <v>124.72</v>
      </c>
      <c r="Q37" s="81"/>
      <c r="R37" s="82">
        <f t="shared" si="3"/>
        <v>-25949.702128936504</v>
      </c>
      <c r="S37" s="82"/>
      <c r="T37" s="83">
        <f t="shared" si="4"/>
        <v>-149</v>
      </c>
      <c r="U37" s="83"/>
    </row>
    <row r="38" spans="2:21" ht="13.5">
      <c r="B38" s="36">
        <v>30</v>
      </c>
      <c r="C38" s="80">
        <f t="shared" si="1"/>
        <v>1390352.7217580795</v>
      </c>
      <c r="D38" s="80"/>
      <c r="E38" s="36">
        <v>2002</v>
      </c>
      <c r="F38" s="8">
        <v>42709</v>
      </c>
      <c r="G38" s="36" t="s">
        <v>4</v>
      </c>
      <c r="H38" s="81">
        <v>125.04</v>
      </c>
      <c r="I38" s="81"/>
      <c r="J38" s="36">
        <v>91</v>
      </c>
      <c r="K38" s="80">
        <f t="shared" si="0"/>
        <v>41710.58165274238</v>
      </c>
      <c r="L38" s="80"/>
      <c r="M38" s="6">
        <f t="shared" si="2"/>
        <v>0.4583580401400262</v>
      </c>
      <c r="N38" s="36">
        <v>2002</v>
      </c>
      <c r="O38" s="8">
        <v>42710</v>
      </c>
      <c r="P38" s="81">
        <v>124.38</v>
      </c>
      <c r="Q38" s="81"/>
      <c r="R38" s="82">
        <f t="shared" si="3"/>
        <v>-30251.630649242223</v>
      </c>
      <c r="S38" s="82"/>
      <c r="T38" s="83">
        <f t="shared" si="4"/>
        <v>-91</v>
      </c>
      <c r="U38" s="83"/>
    </row>
    <row r="39" spans="2:21" ht="13.5">
      <c r="B39" s="36">
        <v>31</v>
      </c>
      <c r="C39" s="80">
        <f t="shared" si="1"/>
        <v>1360101.0911088372</v>
      </c>
      <c r="D39" s="80"/>
      <c r="E39" s="36">
        <v>2002</v>
      </c>
      <c r="F39" s="8">
        <v>42717</v>
      </c>
      <c r="G39" s="36" t="s">
        <v>3</v>
      </c>
      <c r="H39" s="81">
        <v>122.09</v>
      </c>
      <c r="I39" s="81"/>
      <c r="J39" s="36">
        <v>248</v>
      </c>
      <c r="K39" s="80">
        <f t="shared" si="0"/>
        <v>40803.032733265114</v>
      </c>
      <c r="L39" s="80"/>
      <c r="M39" s="6">
        <f t="shared" si="2"/>
        <v>0.16452835779542385</v>
      </c>
      <c r="N39" s="36">
        <v>2002</v>
      </c>
      <c r="O39" s="8">
        <v>42720</v>
      </c>
      <c r="P39" s="81">
        <v>120.67</v>
      </c>
      <c r="Q39" s="81"/>
      <c r="R39" s="82">
        <f t="shared" si="3"/>
        <v>23363.026806950216</v>
      </c>
      <c r="S39" s="82"/>
      <c r="T39" s="83">
        <f t="shared" si="4"/>
        <v>142.00000000000017</v>
      </c>
      <c r="U39" s="83"/>
    </row>
    <row r="40" spans="2:21" ht="13.5">
      <c r="B40" s="36">
        <v>32</v>
      </c>
      <c r="C40" s="80">
        <f t="shared" si="1"/>
        <v>1383464.1179157873</v>
      </c>
      <c r="D40" s="80"/>
      <c r="E40" s="36">
        <v>2002</v>
      </c>
      <c r="F40" s="8">
        <v>42731</v>
      </c>
      <c r="G40" s="36" t="s">
        <v>3</v>
      </c>
      <c r="H40" s="81">
        <v>119.88</v>
      </c>
      <c r="I40" s="81"/>
      <c r="J40" s="36">
        <v>54</v>
      </c>
      <c r="K40" s="80">
        <f t="shared" si="0"/>
        <v>41503.923537473616</v>
      </c>
      <c r="L40" s="80"/>
      <c r="M40" s="6">
        <f t="shared" si="2"/>
        <v>0.7685911766198819</v>
      </c>
      <c r="N40" s="36">
        <v>2003</v>
      </c>
      <c r="O40" s="8">
        <v>42370</v>
      </c>
      <c r="P40" s="81">
        <v>118.74</v>
      </c>
      <c r="Q40" s="81"/>
      <c r="R40" s="82">
        <f t="shared" si="3"/>
        <v>87619.39413466657</v>
      </c>
      <c r="S40" s="82"/>
      <c r="T40" s="83">
        <f t="shared" si="4"/>
        <v>114.00000000000006</v>
      </c>
      <c r="U40" s="83"/>
    </row>
    <row r="41" spans="2:21" ht="13.5">
      <c r="B41" s="36">
        <v>33</v>
      </c>
      <c r="C41" s="80">
        <f t="shared" si="1"/>
        <v>1471083.5120504538</v>
      </c>
      <c r="D41" s="80"/>
      <c r="E41" s="36">
        <v>2003</v>
      </c>
      <c r="F41" s="8">
        <v>42383</v>
      </c>
      <c r="G41" s="36" t="s">
        <v>3</v>
      </c>
      <c r="H41" s="81">
        <v>118.63</v>
      </c>
      <c r="I41" s="81"/>
      <c r="J41" s="36">
        <v>187</v>
      </c>
      <c r="K41" s="80">
        <f t="shared" si="0"/>
        <v>44132.50536151361</v>
      </c>
      <c r="L41" s="80"/>
      <c r="M41" s="6">
        <f t="shared" si="2"/>
        <v>0.23600270246798724</v>
      </c>
      <c r="N41" s="36">
        <v>2003</v>
      </c>
      <c r="O41" s="8">
        <v>42389</v>
      </c>
      <c r="P41" s="81">
        <v>118.24</v>
      </c>
      <c r="Q41" s="81"/>
      <c r="R41" s="82">
        <f t="shared" si="3"/>
        <v>9204.105396251516</v>
      </c>
      <c r="S41" s="82"/>
      <c r="T41" s="83">
        <f t="shared" si="4"/>
        <v>39.00000000000006</v>
      </c>
      <c r="U41" s="83"/>
    </row>
    <row r="42" spans="2:21" ht="13.5">
      <c r="B42" s="36">
        <v>34</v>
      </c>
      <c r="C42" s="80">
        <f t="shared" si="1"/>
        <v>1480287.6174467052</v>
      </c>
      <c r="D42" s="80"/>
      <c r="E42" s="36">
        <v>2003</v>
      </c>
      <c r="F42" s="8">
        <v>42425</v>
      </c>
      <c r="G42" s="36" t="s">
        <v>3</v>
      </c>
      <c r="H42" s="81">
        <v>117.55</v>
      </c>
      <c r="I42" s="81"/>
      <c r="J42" s="36">
        <v>134</v>
      </c>
      <c r="K42" s="80">
        <f t="shared" si="0"/>
        <v>44408.62852340115</v>
      </c>
      <c r="L42" s="80"/>
      <c r="M42" s="6">
        <f t="shared" si="2"/>
        <v>0.3314076755477698</v>
      </c>
      <c r="N42" s="36">
        <v>2003</v>
      </c>
      <c r="O42" s="8">
        <v>42427</v>
      </c>
      <c r="P42" s="81">
        <v>117.67</v>
      </c>
      <c r="Q42" s="81"/>
      <c r="R42" s="82">
        <f t="shared" si="3"/>
        <v>-3976.8921065733884</v>
      </c>
      <c r="S42" s="82"/>
      <c r="T42" s="83">
        <f t="shared" si="4"/>
        <v>-134</v>
      </c>
      <c r="U42" s="83"/>
    </row>
    <row r="43" spans="2:21" ht="13.5">
      <c r="B43" s="36">
        <v>35</v>
      </c>
      <c r="C43" s="80">
        <f t="shared" si="1"/>
        <v>1476310.725340132</v>
      </c>
      <c r="D43" s="80"/>
      <c r="E43" s="36">
        <v>2003</v>
      </c>
      <c r="F43" s="8">
        <v>42431</v>
      </c>
      <c r="G43" s="36" t="s">
        <v>4</v>
      </c>
      <c r="H43" s="81">
        <v>117.82</v>
      </c>
      <c r="I43" s="81"/>
      <c r="J43" s="36">
        <v>103</v>
      </c>
      <c r="K43" s="80">
        <f t="shared" si="0"/>
        <v>44289.32176020396</v>
      </c>
      <c r="L43" s="80"/>
      <c r="M43" s="6">
        <f t="shared" si="2"/>
        <v>0.42999341514761125</v>
      </c>
      <c r="N43" s="36">
        <v>2003</v>
      </c>
      <c r="O43" s="8">
        <v>42432</v>
      </c>
      <c r="P43" s="81">
        <v>118.06</v>
      </c>
      <c r="Q43" s="81"/>
      <c r="R43" s="82">
        <f t="shared" si="3"/>
        <v>10319.841963543062</v>
      </c>
      <c r="S43" s="82"/>
      <c r="T43" s="83">
        <f t="shared" si="4"/>
        <v>24.00000000000091</v>
      </c>
      <c r="U43" s="83"/>
    </row>
    <row r="44" spans="2:21" ht="13.5">
      <c r="B44" s="36">
        <v>36</v>
      </c>
      <c r="C44" s="80">
        <f t="shared" si="1"/>
        <v>1486630.567303675</v>
      </c>
      <c r="D44" s="80"/>
      <c r="E44" s="36">
        <v>2003</v>
      </c>
      <c r="F44" s="8">
        <v>42442</v>
      </c>
      <c r="G44" s="36" t="s">
        <v>4</v>
      </c>
      <c r="H44" s="81">
        <v>117.57</v>
      </c>
      <c r="I44" s="81"/>
      <c r="J44" s="36">
        <v>93</v>
      </c>
      <c r="K44" s="80">
        <f t="shared" si="0"/>
        <v>44598.917019110246</v>
      </c>
      <c r="L44" s="80"/>
      <c r="M44" s="6">
        <f t="shared" si="2"/>
        <v>0.4795582475173145</v>
      </c>
      <c r="N44" s="36">
        <v>2003</v>
      </c>
      <c r="O44" s="8">
        <v>42446</v>
      </c>
      <c r="P44" s="81">
        <v>118</v>
      </c>
      <c r="Q44" s="81"/>
      <c r="R44" s="82">
        <f t="shared" si="3"/>
        <v>20621.00464324485</v>
      </c>
      <c r="S44" s="82"/>
      <c r="T44" s="83">
        <f t="shared" si="4"/>
        <v>43.00000000000068</v>
      </c>
      <c r="U44" s="83"/>
    </row>
    <row r="45" spans="2:21" ht="13.5">
      <c r="B45" s="36">
        <v>37</v>
      </c>
      <c r="C45" s="80">
        <f t="shared" si="1"/>
        <v>1507251.57194692</v>
      </c>
      <c r="D45" s="80"/>
      <c r="E45" s="36">
        <v>2003</v>
      </c>
      <c r="F45" s="8">
        <v>42447</v>
      </c>
      <c r="G45" s="36" t="s">
        <v>4</v>
      </c>
      <c r="H45" s="81">
        <v>118.79</v>
      </c>
      <c r="I45" s="81"/>
      <c r="J45" s="36">
        <v>124</v>
      </c>
      <c r="K45" s="80">
        <f t="shared" si="0"/>
        <v>45217.54715840759</v>
      </c>
      <c r="L45" s="80"/>
      <c r="M45" s="6">
        <f t="shared" si="2"/>
        <v>0.36465763837425474</v>
      </c>
      <c r="N45" s="36">
        <v>2003</v>
      </c>
      <c r="O45" s="8">
        <v>42454</v>
      </c>
      <c r="P45" s="81">
        <v>120.33</v>
      </c>
      <c r="Q45" s="81"/>
      <c r="R45" s="82">
        <f t="shared" si="3"/>
        <v>56157.27630963494</v>
      </c>
      <c r="S45" s="82"/>
      <c r="T45" s="83">
        <f t="shared" si="4"/>
        <v>153.9999999999992</v>
      </c>
      <c r="U45" s="83"/>
    </row>
    <row r="46" spans="2:21" ht="13.5">
      <c r="B46" s="36">
        <v>38</v>
      </c>
      <c r="C46" s="80">
        <f t="shared" si="1"/>
        <v>1563408.848256555</v>
      </c>
      <c r="D46" s="80"/>
      <c r="E46" s="36">
        <v>2003</v>
      </c>
      <c r="F46" s="8">
        <v>42490</v>
      </c>
      <c r="G46" s="36" t="s">
        <v>3</v>
      </c>
      <c r="H46" s="81">
        <v>119.59</v>
      </c>
      <c r="I46" s="81"/>
      <c r="J46" s="36">
        <v>118</v>
      </c>
      <c r="K46" s="80">
        <f t="shared" si="0"/>
        <v>46902.26544769665</v>
      </c>
      <c r="L46" s="80"/>
      <c r="M46" s="6">
        <f t="shared" si="2"/>
        <v>0.3974768258279377</v>
      </c>
      <c r="N46" s="36">
        <v>2003</v>
      </c>
      <c r="O46" s="8">
        <v>42492</v>
      </c>
      <c r="P46" s="81">
        <v>119.06</v>
      </c>
      <c r="Q46" s="81"/>
      <c r="R46" s="82">
        <f t="shared" si="3"/>
        <v>21066.271768880742</v>
      </c>
      <c r="S46" s="82"/>
      <c r="T46" s="83">
        <f t="shared" si="4"/>
        <v>53.000000000000114</v>
      </c>
      <c r="U46" s="83"/>
    </row>
    <row r="47" spans="2:21" ht="13.5">
      <c r="B47" s="36">
        <v>39</v>
      </c>
      <c r="C47" s="80">
        <f t="shared" si="1"/>
        <v>1584475.1200254357</v>
      </c>
      <c r="D47" s="80"/>
      <c r="E47" s="36">
        <v>2003</v>
      </c>
      <c r="F47" s="8">
        <v>42511</v>
      </c>
      <c r="G47" s="36" t="s">
        <v>4</v>
      </c>
      <c r="H47" s="81">
        <v>117.53</v>
      </c>
      <c r="I47" s="81"/>
      <c r="J47" s="36">
        <v>248</v>
      </c>
      <c r="K47" s="80">
        <f t="shared" si="0"/>
        <v>47534.25360076307</v>
      </c>
      <c r="L47" s="80"/>
      <c r="M47" s="6">
        <f t="shared" si="2"/>
        <v>0.19167037742243173</v>
      </c>
      <c r="N47" s="36">
        <v>2003</v>
      </c>
      <c r="O47" s="8">
        <v>42513</v>
      </c>
      <c r="P47" s="81">
        <v>116.89</v>
      </c>
      <c r="Q47" s="81"/>
      <c r="R47" s="82">
        <f t="shared" si="3"/>
        <v>-12266.904155035641</v>
      </c>
      <c r="S47" s="82"/>
      <c r="T47" s="83">
        <f t="shared" si="4"/>
        <v>-248</v>
      </c>
      <c r="U47" s="83"/>
    </row>
    <row r="48" spans="2:21" ht="13.5">
      <c r="B48" s="36">
        <v>40</v>
      </c>
      <c r="C48" s="80">
        <f t="shared" si="1"/>
        <v>1572208.2158704</v>
      </c>
      <c r="D48" s="80"/>
      <c r="E48" s="36">
        <v>2003</v>
      </c>
      <c r="F48" s="8">
        <v>42518</v>
      </c>
      <c r="G48" s="36" t="s">
        <v>4</v>
      </c>
      <c r="H48" s="81">
        <v>117.44</v>
      </c>
      <c r="I48" s="81"/>
      <c r="J48" s="36">
        <v>126</v>
      </c>
      <c r="K48" s="80">
        <f t="shared" si="0"/>
        <v>47166.246476112</v>
      </c>
      <c r="L48" s="80"/>
      <c r="M48" s="6">
        <f t="shared" si="2"/>
        <v>0.37433528949295236</v>
      </c>
      <c r="N48" s="36">
        <v>2003</v>
      </c>
      <c r="O48" s="8">
        <v>42524</v>
      </c>
      <c r="P48" s="81">
        <v>118.3</v>
      </c>
      <c r="Q48" s="81"/>
      <c r="R48" s="82">
        <f t="shared" si="3"/>
        <v>32192.83489639388</v>
      </c>
      <c r="S48" s="82"/>
      <c r="T48" s="83">
        <f t="shared" si="4"/>
        <v>85.99999999999994</v>
      </c>
      <c r="U48" s="83"/>
    </row>
    <row r="49" spans="2:21" ht="13.5">
      <c r="B49" s="36">
        <v>41</v>
      </c>
      <c r="C49" s="80">
        <f t="shared" si="1"/>
        <v>1604401.0507667938</v>
      </c>
      <c r="D49" s="80"/>
      <c r="E49" s="36">
        <v>2003</v>
      </c>
      <c r="F49" s="8">
        <v>42546</v>
      </c>
      <c r="G49" s="36" t="s">
        <v>3</v>
      </c>
      <c r="H49" s="81">
        <v>117.47</v>
      </c>
      <c r="I49" s="81"/>
      <c r="J49" s="36">
        <v>119</v>
      </c>
      <c r="K49" s="80">
        <f t="shared" si="0"/>
        <v>48132.03152300381</v>
      </c>
      <c r="L49" s="80"/>
      <c r="M49" s="6">
        <f t="shared" si="2"/>
        <v>0.40447085313448583</v>
      </c>
      <c r="N49" s="36">
        <v>2003</v>
      </c>
      <c r="O49" s="8">
        <v>42547</v>
      </c>
      <c r="P49" s="81">
        <v>118.22</v>
      </c>
      <c r="Q49" s="81"/>
      <c r="R49" s="82">
        <f t="shared" si="3"/>
        <v>-30335.31398508644</v>
      </c>
      <c r="S49" s="82"/>
      <c r="T49" s="83">
        <f t="shared" si="4"/>
        <v>-119</v>
      </c>
      <c r="U49" s="83"/>
    </row>
    <row r="50" spans="2:21" ht="13.5">
      <c r="B50" s="36">
        <v>42</v>
      </c>
      <c r="C50" s="80">
        <f t="shared" si="1"/>
        <v>1574065.7367817073</v>
      </c>
      <c r="D50" s="80"/>
      <c r="E50" s="36">
        <v>2003</v>
      </c>
      <c r="F50" s="8">
        <v>42561</v>
      </c>
      <c r="G50" s="36" t="s">
        <v>3</v>
      </c>
      <c r="H50" s="81">
        <v>117.64</v>
      </c>
      <c r="I50" s="81"/>
      <c r="J50" s="36">
        <v>83</v>
      </c>
      <c r="K50" s="80">
        <f t="shared" si="0"/>
        <v>47221.97210345122</v>
      </c>
      <c r="L50" s="80"/>
      <c r="M50" s="6">
        <f t="shared" si="2"/>
        <v>0.5689394229331471</v>
      </c>
      <c r="N50" s="36">
        <v>2003</v>
      </c>
      <c r="O50" s="8">
        <v>42566</v>
      </c>
      <c r="P50" s="81">
        <v>117.87</v>
      </c>
      <c r="Q50" s="81"/>
      <c r="R50" s="82">
        <f t="shared" si="3"/>
        <v>-13085.606727462611</v>
      </c>
      <c r="S50" s="82"/>
      <c r="T50" s="83">
        <f t="shared" si="4"/>
        <v>-83</v>
      </c>
      <c r="U50" s="83"/>
    </row>
    <row r="51" spans="2:21" ht="13.5">
      <c r="B51" s="36">
        <v>43</v>
      </c>
      <c r="C51" s="80">
        <f t="shared" si="1"/>
        <v>1560980.1300542448</v>
      </c>
      <c r="D51" s="80"/>
      <c r="E51" s="36">
        <v>2003</v>
      </c>
      <c r="F51" s="8">
        <v>42579</v>
      </c>
      <c r="G51" s="36" t="s">
        <v>4</v>
      </c>
      <c r="H51" s="81">
        <v>119.45</v>
      </c>
      <c r="I51" s="81"/>
      <c r="J51" s="36">
        <v>102</v>
      </c>
      <c r="K51" s="80">
        <f t="shared" si="0"/>
        <v>46829.40390162734</v>
      </c>
      <c r="L51" s="80"/>
      <c r="M51" s="6">
        <f t="shared" si="2"/>
        <v>0.4591118029571307</v>
      </c>
      <c r="N51" s="36">
        <v>2003</v>
      </c>
      <c r="O51" s="8">
        <v>42586</v>
      </c>
      <c r="P51" s="81">
        <v>119.79</v>
      </c>
      <c r="Q51" s="81"/>
      <c r="R51" s="82">
        <f t="shared" si="3"/>
        <v>15609.8013005426</v>
      </c>
      <c r="S51" s="82"/>
      <c r="T51" s="83">
        <f t="shared" si="4"/>
        <v>34.00000000000034</v>
      </c>
      <c r="U51" s="83"/>
    </row>
    <row r="52" spans="2:21" ht="13.5">
      <c r="B52" s="36">
        <v>44</v>
      </c>
      <c r="C52" s="80">
        <f t="shared" si="1"/>
        <v>1576589.9313547874</v>
      </c>
      <c r="D52" s="80"/>
      <c r="E52" s="36">
        <v>2003</v>
      </c>
      <c r="F52" s="8">
        <v>42588</v>
      </c>
      <c r="G52" s="36" t="s">
        <v>3</v>
      </c>
      <c r="H52" s="81">
        <v>119.73</v>
      </c>
      <c r="I52" s="81"/>
      <c r="J52" s="36">
        <v>94</v>
      </c>
      <c r="K52" s="80">
        <f t="shared" si="0"/>
        <v>47297.69794064362</v>
      </c>
      <c r="L52" s="80"/>
      <c r="M52" s="6">
        <f t="shared" si="2"/>
        <v>0.5031669993685491</v>
      </c>
      <c r="N52" s="36">
        <v>2003</v>
      </c>
      <c r="O52" s="8">
        <v>42595</v>
      </c>
      <c r="P52" s="81">
        <v>118.86</v>
      </c>
      <c r="Q52" s="81"/>
      <c r="R52" s="82">
        <f t="shared" si="3"/>
        <v>43775.528945064005</v>
      </c>
      <c r="S52" s="82"/>
      <c r="T52" s="83">
        <f t="shared" si="4"/>
        <v>87.00000000000045</v>
      </c>
      <c r="U52" s="83"/>
    </row>
    <row r="53" spans="2:21" ht="13.5">
      <c r="B53" s="36">
        <v>45</v>
      </c>
      <c r="C53" s="80">
        <f t="shared" si="1"/>
        <v>1620365.4602998514</v>
      </c>
      <c r="D53" s="80"/>
      <c r="E53" s="36">
        <v>2003</v>
      </c>
      <c r="F53" s="8">
        <v>42608</v>
      </c>
      <c r="G53" s="36" t="s">
        <v>3</v>
      </c>
      <c r="H53" s="81">
        <v>117.21</v>
      </c>
      <c r="I53" s="81"/>
      <c r="J53" s="36">
        <v>47</v>
      </c>
      <c r="K53" s="80">
        <f t="shared" si="0"/>
        <v>48610.96380899554</v>
      </c>
      <c r="L53" s="80"/>
      <c r="M53" s="6">
        <f t="shared" si="2"/>
        <v>1.0342758257233096</v>
      </c>
      <c r="N53" s="36">
        <v>2003</v>
      </c>
      <c r="O53" s="8">
        <v>42615</v>
      </c>
      <c r="P53" s="81">
        <v>116.87</v>
      </c>
      <c r="Q53" s="81"/>
      <c r="R53" s="82">
        <f t="shared" si="3"/>
        <v>35165.378074591405</v>
      </c>
      <c r="S53" s="82"/>
      <c r="T53" s="83">
        <f t="shared" si="4"/>
        <v>33.99999999999892</v>
      </c>
      <c r="U53" s="83"/>
    </row>
    <row r="54" spans="2:21" ht="13.5">
      <c r="B54" s="36">
        <v>46</v>
      </c>
      <c r="C54" s="80">
        <f t="shared" si="1"/>
        <v>1655530.838374443</v>
      </c>
      <c r="D54" s="80"/>
      <c r="E54" s="36">
        <v>2003</v>
      </c>
      <c r="F54" s="8">
        <v>42618</v>
      </c>
      <c r="G54" s="36" t="s">
        <v>4</v>
      </c>
      <c r="H54" s="81">
        <v>117.13</v>
      </c>
      <c r="I54" s="81"/>
      <c r="J54" s="36">
        <v>139</v>
      </c>
      <c r="K54" s="80">
        <f t="shared" si="0"/>
        <v>49665.925151233285</v>
      </c>
      <c r="L54" s="80"/>
      <c r="M54" s="6">
        <f t="shared" si="2"/>
        <v>0.3573088140376495</v>
      </c>
      <c r="N54" s="36">
        <v>2003</v>
      </c>
      <c r="O54" s="8">
        <v>42621</v>
      </c>
      <c r="P54" s="81">
        <v>116.41</v>
      </c>
      <c r="Q54" s="81"/>
      <c r="R54" s="82">
        <f t="shared" si="3"/>
        <v>-25726.234610710726</v>
      </c>
      <c r="S54" s="82"/>
      <c r="T54" s="83">
        <f t="shared" si="4"/>
        <v>-139</v>
      </c>
      <c r="U54" s="83"/>
    </row>
    <row r="55" spans="2:21" ht="13.5">
      <c r="B55" s="36">
        <v>47</v>
      </c>
      <c r="C55" s="80">
        <f t="shared" si="1"/>
        <v>1629804.6037637321</v>
      </c>
      <c r="D55" s="80"/>
      <c r="E55" s="36">
        <v>2003</v>
      </c>
      <c r="F55" s="8">
        <v>42671</v>
      </c>
      <c r="G55" s="36" t="s">
        <v>3</v>
      </c>
      <c r="H55" s="81">
        <v>108.27</v>
      </c>
      <c r="I55" s="81"/>
      <c r="J55" s="36">
        <v>178</v>
      </c>
      <c r="K55" s="80">
        <f t="shared" si="0"/>
        <v>48894.13811291196</v>
      </c>
      <c r="L55" s="80"/>
      <c r="M55" s="6">
        <f t="shared" si="2"/>
        <v>0.27468616917366273</v>
      </c>
      <c r="N55" s="36">
        <v>2003</v>
      </c>
      <c r="O55" s="8">
        <v>42673</v>
      </c>
      <c r="P55" s="81">
        <v>108.41</v>
      </c>
      <c r="Q55" s="81"/>
      <c r="R55" s="82">
        <f t="shared" si="3"/>
        <v>-3845.606368431294</v>
      </c>
      <c r="S55" s="82"/>
      <c r="T55" s="83">
        <f t="shared" si="4"/>
        <v>-178</v>
      </c>
      <c r="U55" s="83"/>
    </row>
    <row r="56" spans="2:21" ht="13.5">
      <c r="B56" s="36">
        <v>48</v>
      </c>
      <c r="C56" s="80">
        <f t="shared" si="1"/>
        <v>1625958.9973953008</v>
      </c>
      <c r="D56" s="80"/>
      <c r="E56" s="36">
        <v>2003</v>
      </c>
      <c r="F56" s="8">
        <v>42674</v>
      </c>
      <c r="G56" s="36" t="s">
        <v>4</v>
      </c>
      <c r="H56" s="81">
        <v>108.9</v>
      </c>
      <c r="I56" s="81"/>
      <c r="J56" s="36">
        <v>106</v>
      </c>
      <c r="K56" s="80">
        <f t="shared" si="0"/>
        <v>48778.76992185902</v>
      </c>
      <c r="L56" s="80"/>
      <c r="M56" s="6">
        <f t="shared" si="2"/>
        <v>0.4601770747345191</v>
      </c>
      <c r="N56" s="36">
        <v>2003</v>
      </c>
      <c r="O56" s="8">
        <v>42678</v>
      </c>
      <c r="P56" s="81">
        <v>109.69</v>
      </c>
      <c r="Q56" s="81"/>
      <c r="R56" s="82">
        <f t="shared" si="3"/>
        <v>36353.98890402664</v>
      </c>
      <c r="S56" s="82"/>
      <c r="T56" s="83">
        <f t="shared" si="4"/>
        <v>78.9999999999992</v>
      </c>
      <c r="U56" s="83"/>
    </row>
    <row r="57" spans="2:21" ht="13.5">
      <c r="B57" s="36">
        <v>49</v>
      </c>
      <c r="C57" s="80">
        <f t="shared" si="1"/>
        <v>1662312.9862993273</v>
      </c>
      <c r="D57" s="80"/>
      <c r="E57" s="36">
        <v>2003</v>
      </c>
      <c r="F57" s="8">
        <v>42681</v>
      </c>
      <c r="G57" s="36" t="s">
        <v>3</v>
      </c>
      <c r="H57" s="81">
        <v>109.39</v>
      </c>
      <c r="I57" s="81"/>
      <c r="J57" s="36">
        <v>167</v>
      </c>
      <c r="K57" s="80">
        <f t="shared" si="0"/>
        <v>49869.389588979815</v>
      </c>
      <c r="L57" s="80"/>
      <c r="M57" s="6">
        <f t="shared" si="2"/>
        <v>0.29861909933520847</v>
      </c>
      <c r="N57" s="36">
        <v>2003</v>
      </c>
      <c r="O57" s="8">
        <v>42686</v>
      </c>
      <c r="P57" s="81">
        <v>109.16</v>
      </c>
      <c r="Q57" s="81"/>
      <c r="R57" s="82">
        <f t="shared" si="3"/>
        <v>6868.239284709914</v>
      </c>
      <c r="S57" s="82"/>
      <c r="T57" s="83">
        <f t="shared" si="4"/>
        <v>23.000000000000398</v>
      </c>
      <c r="U57" s="83"/>
    </row>
    <row r="58" spans="2:21" ht="13.5">
      <c r="B58" s="36">
        <v>50</v>
      </c>
      <c r="C58" s="80">
        <f t="shared" si="1"/>
        <v>1669181.2255840374</v>
      </c>
      <c r="D58" s="80"/>
      <c r="E58" s="36">
        <v>2003</v>
      </c>
      <c r="F58" s="8">
        <v>42698</v>
      </c>
      <c r="G58" s="36" t="s">
        <v>4</v>
      </c>
      <c r="H58" s="81">
        <v>109.41</v>
      </c>
      <c r="I58" s="81"/>
      <c r="J58" s="36">
        <v>190</v>
      </c>
      <c r="K58" s="80">
        <f t="shared" si="0"/>
        <v>50075.43676752112</v>
      </c>
      <c r="L58" s="80"/>
      <c r="M58" s="6">
        <f t="shared" si="2"/>
        <v>0.2635549303553743</v>
      </c>
      <c r="N58" s="36">
        <v>2003</v>
      </c>
      <c r="O58" s="8">
        <v>42700</v>
      </c>
      <c r="P58" s="81">
        <v>109.22</v>
      </c>
      <c r="Q58" s="81"/>
      <c r="R58" s="82">
        <f t="shared" si="3"/>
        <v>-5007.543676752052</v>
      </c>
      <c r="S58" s="82"/>
      <c r="T58" s="83">
        <f t="shared" si="4"/>
        <v>-190</v>
      </c>
      <c r="U58" s="83"/>
    </row>
    <row r="59" spans="2:21" ht="13.5">
      <c r="B59" s="36">
        <v>51</v>
      </c>
      <c r="C59" s="80">
        <f t="shared" si="1"/>
        <v>1664173.6819072852</v>
      </c>
      <c r="D59" s="80"/>
      <c r="E59" s="39">
        <v>2003</v>
      </c>
      <c r="F59" s="8">
        <v>42707</v>
      </c>
      <c r="G59" s="36" t="s">
        <v>3</v>
      </c>
      <c r="H59" s="81">
        <v>108.54</v>
      </c>
      <c r="I59" s="81"/>
      <c r="J59" s="36">
        <v>151</v>
      </c>
      <c r="K59" s="80">
        <f t="shared" si="0"/>
        <v>49925.210457218556</v>
      </c>
      <c r="L59" s="80"/>
      <c r="M59" s="6">
        <f t="shared" si="2"/>
        <v>0.3306305328292619</v>
      </c>
      <c r="N59" s="36">
        <v>2003</v>
      </c>
      <c r="O59" s="8">
        <v>42714</v>
      </c>
      <c r="P59" s="81">
        <v>107.58</v>
      </c>
      <c r="Q59" s="81"/>
      <c r="R59" s="82">
        <f t="shared" si="3"/>
        <v>31740.531151609408</v>
      </c>
      <c r="S59" s="82"/>
      <c r="T59" s="83">
        <f t="shared" si="4"/>
        <v>96.0000000000008</v>
      </c>
      <c r="U59" s="83"/>
    </row>
    <row r="60" spans="2:21" ht="13.5">
      <c r="B60" s="36">
        <v>52</v>
      </c>
      <c r="C60" s="80">
        <f t="shared" si="1"/>
        <v>1695914.2130588947</v>
      </c>
      <c r="D60" s="80"/>
      <c r="E60" s="36">
        <v>2004</v>
      </c>
      <c r="F60" s="8">
        <v>42378</v>
      </c>
      <c r="G60" s="36" t="s">
        <v>4</v>
      </c>
      <c r="H60" s="81">
        <v>106.28</v>
      </c>
      <c r="I60" s="81"/>
      <c r="J60" s="36">
        <v>19</v>
      </c>
      <c r="K60" s="80">
        <f t="shared" si="0"/>
        <v>50877.42639176684</v>
      </c>
      <c r="L60" s="80"/>
      <c r="M60" s="6">
        <f t="shared" si="2"/>
        <v>2.677759283777202</v>
      </c>
      <c r="N60" s="36">
        <v>2004</v>
      </c>
      <c r="O60" s="8">
        <v>42382</v>
      </c>
      <c r="P60" s="81">
        <v>106.37</v>
      </c>
      <c r="Q60" s="81"/>
      <c r="R60" s="82">
        <f t="shared" si="3"/>
        <v>24099.833553995733</v>
      </c>
      <c r="S60" s="82"/>
      <c r="T60" s="83">
        <f t="shared" si="4"/>
        <v>9.000000000000341</v>
      </c>
      <c r="U60" s="83"/>
    </row>
    <row r="61" spans="2:21" ht="13.5">
      <c r="B61" s="36">
        <v>53</v>
      </c>
      <c r="C61" s="80">
        <f t="shared" si="1"/>
        <v>1720014.0466128904</v>
      </c>
      <c r="D61" s="80"/>
      <c r="E61" s="36">
        <v>2004</v>
      </c>
      <c r="F61" s="8">
        <v>42385</v>
      </c>
      <c r="G61" s="36" t="s">
        <v>4</v>
      </c>
      <c r="H61" s="81">
        <v>106.52</v>
      </c>
      <c r="I61" s="81"/>
      <c r="J61" s="36">
        <v>56</v>
      </c>
      <c r="K61" s="80">
        <f t="shared" si="0"/>
        <v>51600.42139838671</v>
      </c>
      <c r="L61" s="80"/>
      <c r="M61" s="6">
        <f t="shared" si="2"/>
        <v>0.9214360963997626</v>
      </c>
      <c r="N61" s="36">
        <v>2004</v>
      </c>
      <c r="O61" s="8">
        <v>42390</v>
      </c>
      <c r="P61" s="81">
        <v>106.97</v>
      </c>
      <c r="Q61" s="81"/>
      <c r="R61" s="82">
        <f t="shared" si="3"/>
        <v>41464.62433798958</v>
      </c>
      <c r="S61" s="82"/>
      <c r="T61" s="83">
        <f t="shared" si="4"/>
        <v>45.000000000000284</v>
      </c>
      <c r="U61" s="83"/>
    </row>
    <row r="62" spans="2:21" ht="13.5">
      <c r="B62" s="36">
        <v>54</v>
      </c>
      <c r="C62" s="80">
        <f t="shared" si="1"/>
        <v>1761478.67095088</v>
      </c>
      <c r="D62" s="80"/>
      <c r="E62" s="36">
        <v>2004</v>
      </c>
      <c r="F62" s="8">
        <v>42417</v>
      </c>
      <c r="G62" s="36" t="s">
        <v>4</v>
      </c>
      <c r="H62" s="81">
        <v>105.62</v>
      </c>
      <c r="I62" s="81"/>
      <c r="J62" s="36">
        <v>33</v>
      </c>
      <c r="K62" s="80">
        <f t="shared" si="0"/>
        <v>52844.3601285264</v>
      </c>
      <c r="L62" s="80"/>
      <c r="M62" s="6">
        <f t="shared" si="2"/>
        <v>1.601344246318982</v>
      </c>
      <c r="N62" s="36">
        <v>2004</v>
      </c>
      <c r="O62" s="8">
        <v>42425</v>
      </c>
      <c r="P62" s="81">
        <v>108.06</v>
      </c>
      <c r="Q62" s="81"/>
      <c r="R62" s="82">
        <f t="shared" si="3"/>
        <v>390727.99610183126</v>
      </c>
      <c r="S62" s="82"/>
      <c r="T62" s="83">
        <f t="shared" si="4"/>
        <v>243.99999999999977</v>
      </c>
      <c r="U62" s="83"/>
    </row>
    <row r="63" spans="2:21" ht="13.5">
      <c r="B63" s="36">
        <v>55</v>
      </c>
      <c r="C63" s="80">
        <f t="shared" si="1"/>
        <v>2152206.6670527114</v>
      </c>
      <c r="D63" s="80"/>
      <c r="E63" s="36">
        <v>2004</v>
      </c>
      <c r="F63" s="8">
        <v>42432</v>
      </c>
      <c r="G63" s="36" t="s">
        <v>4</v>
      </c>
      <c r="H63" s="81">
        <v>110.44</v>
      </c>
      <c r="I63" s="81"/>
      <c r="J63" s="36">
        <v>155</v>
      </c>
      <c r="K63" s="80">
        <f t="shared" si="0"/>
        <v>64566.200011581335</v>
      </c>
      <c r="L63" s="80"/>
      <c r="M63" s="6">
        <f t="shared" si="2"/>
        <v>0.41655612910697637</v>
      </c>
      <c r="N63" s="36">
        <v>2004</v>
      </c>
      <c r="O63" s="8">
        <v>42438</v>
      </c>
      <c r="P63" s="81">
        <v>111.18</v>
      </c>
      <c r="Q63" s="81"/>
      <c r="R63" s="82">
        <f t="shared" si="3"/>
        <v>30825.15355391663</v>
      </c>
      <c r="S63" s="82"/>
      <c r="T63" s="83">
        <f t="shared" si="4"/>
        <v>74.00000000000091</v>
      </c>
      <c r="U63" s="83"/>
    </row>
    <row r="64" spans="2:21" ht="13.5">
      <c r="B64" s="36">
        <v>56</v>
      </c>
      <c r="C64" s="80">
        <f t="shared" si="1"/>
        <v>2183031.820606628</v>
      </c>
      <c r="D64" s="80"/>
      <c r="E64" s="36">
        <v>2004</v>
      </c>
      <c r="F64" s="8">
        <v>42440</v>
      </c>
      <c r="G64" s="36" t="s">
        <v>3</v>
      </c>
      <c r="H64" s="81">
        <v>110.69</v>
      </c>
      <c r="I64" s="81"/>
      <c r="J64" s="36">
        <v>90</v>
      </c>
      <c r="K64" s="80">
        <f t="shared" si="0"/>
        <v>65490.95461819883</v>
      </c>
      <c r="L64" s="80"/>
      <c r="M64" s="6">
        <f t="shared" si="2"/>
        <v>0.7276772735355426</v>
      </c>
      <c r="N64" s="36">
        <v>2004</v>
      </c>
      <c r="O64" s="8">
        <v>42441</v>
      </c>
      <c r="P64" s="81">
        <v>111.1</v>
      </c>
      <c r="Q64" s="81"/>
      <c r="R64" s="82">
        <f t="shared" si="3"/>
        <v>-29834.768214956996</v>
      </c>
      <c r="S64" s="82"/>
      <c r="T64" s="83">
        <f t="shared" si="4"/>
        <v>-90</v>
      </c>
      <c r="U64" s="83"/>
    </row>
    <row r="65" spans="2:21" ht="13.5">
      <c r="B65" s="36">
        <v>57</v>
      </c>
      <c r="C65" s="80">
        <f t="shared" si="1"/>
        <v>2153197.052391671</v>
      </c>
      <c r="D65" s="80"/>
      <c r="E65" s="36">
        <v>2004</v>
      </c>
      <c r="F65" s="8">
        <v>42474</v>
      </c>
      <c r="G65" s="36" t="s">
        <v>4</v>
      </c>
      <c r="H65" s="81">
        <v>107.03</v>
      </c>
      <c r="I65" s="81"/>
      <c r="J65" s="36">
        <v>200</v>
      </c>
      <c r="K65" s="80">
        <f t="shared" si="0"/>
        <v>64595.91157175013</v>
      </c>
      <c r="L65" s="80"/>
      <c r="M65" s="6">
        <f t="shared" si="2"/>
        <v>0.3229795578587507</v>
      </c>
      <c r="N65" s="36">
        <v>2004</v>
      </c>
      <c r="O65" s="8">
        <v>42476</v>
      </c>
      <c r="P65" s="81">
        <v>108.21</v>
      </c>
      <c r="Q65" s="81"/>
      <c r="R65" s="82">
        <f t="shared" si="3"/>
        <v>38111.58782733235</v>
      </c>
      <c r="S65" s="82"/>
      <c r="T65" s="83">
        <f t="shared" si="4"/>
        <v>117.99999999999926</v>
      </c>
      <c r="U65" s="83"/>
    </row>
    <row r="66" spans="2:21" ht="13.5">
      <c r="B66" s="36">
        <v>58</v>
      </c>
      <c r="C66" s="80">
        <f t="shared" si="1"/>
        <v>2191308.6402190034</v>
      </c>
      <c r="D66" s="80"/>
      <c r="E66" s="36">
        <v>2004</v>
      </c>
      <c r="F66" s="8">
        <v>42480</v>
      </c>
      <c r="G66" s="36" t="s">
        <v>4</v>
      </c>
      <c r="H66" s="81">
        <v>108.72</v>
      </c>
      <c r="I66" s="81"/>
      <c r="J66" s="36">
        <v>115</v>
      </c>
      <c r="K66" s="80">
        <f t="shared" si="0"/>
        <v>65739.2592065701</v>
      </c>
      <c r="L66" s="80"/>
      <c r="M66" s="6">
        <f t="shared" si="2"/>
        <v>0.5716457322310443</v>
      </c>
      <c r="N66" s="36">
        <v>2004</v>
      </c>
      <c r="O66" s="8">
        <v>42473</v>
      </c>
      <c r="P66" s="81">
        <v>109.1</v>
      </c>
      <c r="Q66" s="81"/>
      <c r="R66" s="82">
        <f t="shared" si="3"/>
        <v>21722.53782477942</v>
      </c>
      <c r="S66" s="82"/>
      <c r="T66" s="83">
        <f t="shared" si="4"/>
        <v>37.999999999999545</v>
      </c>
      <c r="U66" s="83"/>
    </row>
    <row r="67" spans="2:21" ht="13.5">
      <c r="B67" s="36">
        <v>59</v>
      </c>
      <c r="C67" s="80">
        <f t="shared" si="1"/>
        <v>2213031.1780437827</v>
      </c>
      <c r="D67" s="80"/>
      <c r="E67" s="36">
        <v>2004</v>
      </c>
      <c r="F67" s="8">
        <v>42493</v>
      </c>
      <c r="G67" s="36" t="s">
        <v>4</v>
      </c>
      <c r="H67" s="81">
        <v>110.65</v>
      </c>
      <c r="I67" s="81"/>
      <c r="J67" s="36">
        <v>89</v>
      </c>
      <c r="K67" s="80">
        <f t="shared" si="0"/>
        <v>66390.93534131348</v>
      </c>
      <c r="L67" s="80"/>
      <c r="M67" s="6">
        <f t="shared" si="2"/>
        <v>0.7459655656327357</v>
      </c>
      <c r="N67" s="36">
        <v>2004</v>
      </c>
      <c r="O67" s="8">
        <v>42494</v>
      </c>
      <c r="P67" s="81">
        <v>109.78</v>
      </c>
      <c r="Q67" s="81"/>
      <c r="R67" s="82">
        <f t="shared" si="3"/>
        <v>-64899.00421004835</v>
      </c>
      <c r="S67" s="82"/>
      <c r="T67" s="83">
        <f t="shared" si="4"/>
        <v>-89</v>
      </c>
      <c r="U67" s="83"/>
    </row>
    <row r="68" spans="2:21" ht="13.5">
      <c r="B68" s="36">
        <v>60</v>
      </c>
      <c r="C68" s="80">
        <f t="shared" si="1"/>
        <v>2148132.1738337344</v>
      </c>
      <c r="D68" s="80"/>
      <c r="E68" s="36">
        <v>2004</v>
      </c>
      <c r="F68" s="8">
        <v>42515</v>
      </c>
      <c r="G68" s="36" t="s">
        <v>4</v>
      </c>
      <c r="H68" s="81">
        <v>112.97</v>
      </c>
      <c r="I68" s="81"/>
      <c r="J68" s="36">
        <v>90</v>
      </c>
      <c r="K68" s="80">
        <f t="shared" si="0"/>
        <v>64443.96521501203</v>
      </c>
      <c r="L68" s="80"/>
      <c r="M68" s="6">
        <f t="shared" si="2"/>
        <v>0.716044057944578</v>
      </c>
      <c r="N68" s="36">
        <v>2004</v>
      </c>
      <c r="O68" s="8">
        <v>42515</v>
      </c>
      <c r="P68" s="81">
        <v>112.07</v>
      </c>
      <c r="Q68" s="81"/>
      <c r="R68" s="82">
        <f t="shared" si="3"/>
        <v>-64443.96521501243</v>
      </c>
      <c r="S68" s="82"/>
      <c r="T68" s="83">
        <f t="shared" si="4"/>
        <v>-90</v>
      </c>
      <c r="U68" s="83"/>
    </row>
    <row r="69" spans="2:21" ht="13.5">
      <c r="B69" s="36">
        <v>61</v>
      </c>
      <c r="C69" s="80">
        <f t="shared" si="1"/>
        <v>2083688.208618722</v>
      </c>
      <c r="D69" s="80"/>
      <c r="E69" s="36">
        <v>2004</v>
      </c>
      <c r="F69" s="8">
        <v>42518</v>
      </c>
      <c r="G69" s="36" t="s">
        <v>3</v>
      </c>
      <c r="H69" s="81">
        <v>110.64</v>
      </c>
      <c r="I69" s="81"/>
      <c r="J69" s="36">
        <v>152</v>
      </c>
      <c r="K69" s="80">
        <f t="shared" si="0"/>
        <v>62510.646258561654</v>
      </c>
      <c r="L69" s="80"/>
      <c r="M69" s="6">
        <f t="shared" si="2"/>
        <v>0.41125425170106356</v>
      </c>
      <c r="N69" s="36">
        <v>2004</v>
      </c>
      <c r="O69" s="8">
        <v>42522</v>
      </c>
      <c r="P69" s="81">
        <v>110.45</v>
      </c>
      <c r="Q69" s="81"/>
      <c r="R69" s="82">
        <f t="shared" si="3"/>
        <v>7813.830782320114</v>
      </c>
      <c r="S69" s="82"/>
      <c r="T69" s="83">
        <f t="shared" si="4"/>
        <v>18.999999999999773</v>
      </c>
      <c r="U69" s="83"/>
    </row>
    <row r="70" spans="2:21" ht="13.5">
      <c r="B70" s="36">
        <v>62</v>
      </c>
      <c r="C70" s="80">
        <f t="shared" si="1"/>
        <v>2091502.039401042</v>
      </c>
      <c r="D70" s="80"/>
      <c r="E70" s="36">
        <v>2004</v>
      </c>
      <c r="F70" s="8">
        <v>42537</v>
      </c>
      <c r="G70" s="36" t="s">
        <v>3</v>
      </c>
      <c r="H70" s="81">
        <v>109.28</v>
      </c>
      <c r="I70" s="81"/>
      <c r="J70" s="36">
        <v>215</v>
      </c>
      <c r="K70" s="80">
        <f t="shared" si="0"/>
        <v>62745.06118203126</v>
      </c>
      <c r="L70" s="80"/>
      <c r="M70" s="6">
        <f t="shared" si="2"/>
        <v>0.29183749386991287</v>
      </c>
      <c r="N70" s="36">
        <v>2004</v>
      </c>
      <c r="O70" s="8">
        <v>42543</v>
      </c>
      <c r="P70" s="81">
        <v>108.98</v>
      </c>
      <c r="Q70" s="81"/>
      <c r="R70" s="82">
        <f t="shared" si="3"/>
        <v>8755.124816097303</v>
      </c>
      <c r="S70" s="82"/>
      <c r="T70" s="83">
        <f t="shared" si="4"/>
        <v>29.999999999999716</v>
      </c>
      <c r="U70" s="83"/>
    </row>
    <row r="71" spans="2:21" ht="13.5">
      <c r="B71" s="36">
        <v>63</v>
      </c>
      <c r="C71" s="80">
        <f t="shared" si="1"/>
        <v>2100257.164217139</v>
      </c>
      <c r="D71" s="80"/>
      <c r="E71" s="36">
        <v>2004</v>
      </c>
      <c r="F71" s="8">
        <v>42545</v>
      </c>
      <c r="G71" s="36" t="s">
        <v>3</v>
      </c>
      <c r="H71" s="81">
        <v>108.42</v>
      </c>
      <c r="I71" s="81"/>
      <c r="J71" s="36">
        <v>89</v>
      </c>
      <c r="K71" s="80">
        <f t="shared" si="0"/>
        <v>63007.71492651417</v>
      </c>
      <c r="L71" s="80"/>
      <c r="M71" s="6">
        <f t="shared" si="2"/>
        <v>0.7079518531069008</v>
      </c>
      <c r="N71" s="36">
        <v>2004</v>
      </c>
      <c r="O71" s="8">
        <v>42549</v>
      </c>
      <c r="P71" s="81">
        <v>108.06</v>
      </c>
      <c r="Q71" s="81"/>
      <c r="R71" s="82">
        <f t="shared" si="3"/>
        <v>25486.266711848388</v>
      </c>
      <c r="S71" s="82"/>
      <c r="T71" s="83">
        <f t="shared" si="4"/>
        <v>35.99999999999994</v>
      </c>
      <c r="U71" s="83"/>
    </row>
    <row r="72" spans="2:21" ht="13.5">
      <c r="B72" s="36">
        <v>64</v>
      </c>
      <c r="C72" s="80">
        <f t="shared" si="1"/>
        <v>2125743.4309289875</v>
      </c>
      <c r="D72" s="80"/>
      <c r="E72" s="36">
        <v>2004</v>
      </c>
      <c r="F72" s="8">
        <v>42641</v>
      </c>
      <c r="G72" s="36" t="s">
        <v>4</v>
      </c>
      <c r="H72" s="81">
        <v>111.44</v>
      </c>
      <c r="I72" s="81"/>
      <c r="J72" s="36">
        <v>98</v>
      </c>
      <c r="K72" s="80">
        <f t="shared" si="0"/>
        <v>63772.30292786962</v>
      </c>
      <c r="L72" s="80"/>
      <c r="M72" s="6">
        <f t="shared" si="2"/>
        <v>0.6507377849782614</v>
      </c>
      <c r="N72" s="36">
        <v>2004</v>
      </c>
      <c r="O72" s="8">
        <v>42642</v>
      </c>
      <c r="P72" s="81">
        <v>111.12</v>
      </c>
      <c r="Q72" s="81"/>
      <c r="R72" s="82">
        <f t="shared" si="3"/>
        <v>-20823.60911930392</v>
      </c>
      <c r="S72" s="82"/>
      <c r="T72" s="83">
        <f t="shared" si="4"/>
        <v>-98</v>
      </c>
      <c r="U72" s="83"/>
    </row>
    <row r="73" spans="2:21" ht="13.5">
      <c r="B73" s="36">
        <v>65</v>
      </c>
      <c r="C73" s="80">
        <f t="shared" si="1"/>
        <v>2104919.8218096835</v>
      </c>
      <c r="D73" s="80"/>
      <c r="E73" s="36">
        <v>2004</v>
      </c>
      <c r="F73" s="8">
        <v>42713</v>
      </c>
      <c r="G73" s="36" t="s">
        <v>4</v>
      </c>
      <c r="H73" s="81">
        <v>105.01</v>
      </c>
      <c r="I73" s="81"/>
      <c r="J73" s="36">
        <v>226</v>
      </c>
      <c r="K73" s="80">
        <f aca="true" t="shared" si="5" ref="K73:K108">IF(F73="","",C73*0.03)</f>
        <v>63147.5946542905</v>
      </c>
      <c r="L73" s="80"/>
      <c r="M73" s="6">
        <f t="shared" si="2"/>
        <v>0.2794141356384536</v>
      </c>
      <c r="N73" s="36">
        <v>2004</v>
      </c>
      <c r="O73" s="8">
        <v>42723</v>
      </c>
      <c r="P73" s="81">
        <v>104.58</v>
      </c>
      <c r="Q73" s="81"/>
      <c r="R73" s="82">
        <f t="shared" si="3"/>
        <v>-12014.807832453695</v>
      </c>
      <c r="S73" s="82"/>
      <c r="T73" s="83">
        <f t="shared" si="4"/>
        <v>-226</v>
      </c>
      <c r="U73" s="83"/>
    </row>
    <row r="74" spans="2:21" ht="13.5">
      <c r="B74" s="36">
        <v>66</v>
      </c>
      <c r="C74" s="80">
        <f aca="true" t="shared" si="6" ref="C74:C108">IF(R73="","",C73+R73)</f>
        <v>2092905.0139772298</v>
      </c>
      <c r="D74" s="80"/>
      <c r="E74" s="36">
        <v>2004</v>
      </c>
      <c r="F74" s="8">
        <v>42720</v>
      </c>
      <c r="G74" s="36" t="s">
        <v>3</v>
      </c>
      <c r="H74" s="81">
        <v>103.96</v>
      </c>
      <c r="I74" s="81"/>
      <c r="J74" s="36">
        <v>180</v>
      </c>
      <c r="K74" s="80">
        <f t="shared" si="5"/>
        <v>62787.150419316895</v>
      </c>
      <c r="L74" s="80"/>
      <c r="M74" s="6">
        <f aca="true" t="shared" si="7" ref="M74:M108">IF(J74="","",(K74/J74)/1000)</f>
        <v>0.3488175023295383</v>
      </c>
      <c r="N74" s="36">
        <v>2004</v>
      </c>
      <c r="O74" s="8">
        <v>42725</v>
      </c>
      <c r="P74" s="81">
        <v>104.54</v>
      </c>
      <c r="Q74" s="81"/>
      <c r="R74" s="82">
        <f aca="true" t="shared" si="8" ref="R74:R108">IF(O74="","",(IF(G74="売",H74-P74,P74-H74))*M74*100000)</f>
        <v>-20231.415135113657</v>
      </c>
      <c r="S74" s="82"/>
      <c r="T74" s="83">
        <f aca="true" t="shared" si="9" ref="T74:T108">IF(O74="","",IF(R74&lt;0,J74*(-1),IF(G74="買",(P74-H74)*100,(H74-P74)*100)))</f>
        <v>-180</v>
      </c>
      <c r="U74" s="83"/>
    </row>
    <row r="75" spans="2:21" ht="13.5">
      <c r="B75" s="36">
        <v>67</v>
      </c>
      <c r="C75" s="80">
        <f t="shared" si="6"/>
        <v>2072673.598842116</v>
      </c>
      <c r="D75" s="80"/>
      <c r="E75" s="36">
        <v>2004</v>
      </c>
      <c r="F75" s="8">
        <v>42450</v>
      </c>
      <c r="G75" s="36" t="s">
        <v>4</v>
      </c>
      <c r="H75" s="81">
        <v>105.21</v>
      </c>
      <c r="I75" s="81"/>
      <c r="J75" s="36">
        <v>152</v>
      </c>
      <c r="K75" s="80">
        <f t="shared" si="5"/>
        <v>62180.20796526348</v>
      </c>
      <c r="L75" s="80"/>
      <c r="M75" s="6">
        <f t="shared" si="7"/>
        <v>0.40908031556094393</v>
      </c>
      <c r="N75" s="36">
        <v>2004</v>
      </c>
      <c r="O75" s="8">
        <v>42460</v>
      </c>
      <c r="P75" s="81">
        <v>107.08</v>
      </c>
      <c r="Q75" s="81"/>
      <c r="R75" s="82">
        <f t="shared" si="8"/>
        <v>76498.0190098967</v>
      </c>
      <c r="S75" s="82"/>
      <c r="T75" s="83">
        <f t="shared" si="9"/>
        <v>187.00000000000045</v>
      </c>
      <c r="U75" s="83"/>
    </row>
    <row r="76" spans="2:21" ht="13.5">
      <c r="B76" s="36">
        <v>68</v>
      </c>
      <c r="C76" s="80">
        <f t="shared" si="6"/>
        <v>2149171.6178520126</v>
      </c>
      <c r="D76" s="80"/>
      <c r="E76" s="36">
        <v>2004</v>
      </c>
      <c r="F76" s="8">
        <v>42464</v>
      </c>
      <c r="G76" s="36" t="s">
        <v>4</v>
      </c>
      <c r="H76" s="81">
        <v>107.82</v>
      </c>
      <c r="I76" s="81"/>
      <c r="J76" s="36">
        <v>110</v>
      </c>
      <c r="K76" s="80">
        <f t="shared" si="5"/>
        <v>64475.14853556038</v>
      </c>
      <c r="L76" s="80"/>
      <c r="M76" s="6">
        <f t="shared" si="7"/>
        <v>0.5861377139596398</v>
      </c>
      <c r="N76" s="36">
        <v>2004</v>
      </c>
      <c r="O76" s="8">
        <v>42466</v>
      </c>
      <c r="P76" s="81">
        <v>108.06</v>
      </c>
      <c r="Q76" s="81"/>
      <c r="R76" s="82">
        <f t="shared" si="8"/>
        <v>14067.305135031887</v>
      </c>
      <c r="S76" s="82"/>
      <c r="T76" s="83">
        <f t="shared" si="9"/>
        <v>24.00000000000091</v>
      </c>
      <c r="U76" s="83"/>
    </row>
    <row r="77" spans="2:21" ht="13.5">
      <c r="B77" s="36">
        <v>69</v>
      </c>
      <c r="C77" s="80">
        <f t="shared" si="6"/>
        <v>2163238.9229870443</v>
      </c>
      <c r="D77" s="80"/>
      <c r="E77" s="36">
        <v>2004</v>
      </c>
      <c r="F77" s="8">
        <v>42475</v>
      </c>
      <c r="G77" s="36" t="s">
        <v>4</v>
      </c>
      <c r="H77" s="81">
        <v>108.45</v>
      </c>
      <c r="I77" s="81"/>
      <c r="J77" s="36">
        <v>122</v>
      </c>
      <c r="K77" s="80">
        <f t="shared" si="5"/>
        <v>64897.16768961133</v>
      </c>
      <c r="L77" s="80"/>
      <c r="M77" s="6">
        <f t="shared" si="7"/>
        <v>0.5319439974558305</v>
      </c>
      <c r="N77" s="36">
        <v>2004</v>
      </c>
      <c r="O77" s="8">
        <v>42478</v>
      </c>
      <c r="P77" s="81">
        <v>107.44</v>
      </c>
      <c r="Q77" s="81"/>
      <c r="R77" s="82">
        <f t="shared" si="8"/>
        <v>-53726.343743039164</v>
      </c>
      <c r="S77" s="82"/>
      <c r="T77" s="83">
        <f t="shared" si="9"/>
        <v>-122</v>
      </c>
      <c r="U77" s="83"/>
    </row>
    <row r="78" spans="2:21" ht="13.5">
      <c r="B78" s="36">
        <v>70</v>
      </c>
      <c r="C78" s="80">
        <f t="shared" si="6"/>
        <v>2109512.579244005</v>
      </c>
      <c r="D78" s="80"/>
      <c r="E78" s="36">
        <v>2004</v>
      </c>
      <c r="F78" s="8">
        <v>42485</v>
      </c>
      <c r="G78" s="36" t="s">
        <v>3</v>
      </c>
      <c r="H78" s="81">
        <v>105.73</v>
      </c>
      <c r="I78" s="81"/>
      <c r="J78" s="36">
        <v>128</v>
      </c>
      <c r="K78" s="80">
        <f t="shared" si="5"/>
        <v>63285.37737732015</v>
      </c>
      <c r="L78" s="80"/>
      <c r="M78" s="6">
        <f t="shared" si="7"/>
        <v>0.49441701076031364</v>
      </c>
      <c r="N78" s="41">
        <v>2004</v>
      </c>
      <c r="O78" s="8">
        <v>42486</v>
      </c>
      <c r="P78" s="81">
        <v>106.09</v>
      </c>
      <c r="Q78" s="81"/>
      <c r="R78" s="82">
        <f t="shared" si="8"/>
        <v>-17799.012387371262</v>
      </c>
      <c r="S78" s="82"/>
      <c r="T78" s="83">
        <f t="shared" si="9"/>
        <v>-128</v>
      </c>
      <c r="U78" s="83"/>
    </row>
    <row r="79" spans="2:21" ht="13.5">
      <c r="B79" s="36">
        <v>71</v>
      </c>
      <c r="C79" s="80">
        <f t="shared" si="6"/>
        <v>2091713.5668566339</v>
      </c>
      <c r="D79" s="80"/>
      <c r="E79" s="36">
        <v>2004</v>
      </c>
      <c r="F79" s="8">
        <v>42494</v>
      </c>
      <c r="G79" s="36" t="s">
        <v>3</v>
      </c>
      <c r="H79" s="81">
        <v>104.59</v>
      </c>
      <c r="I79" s="81"/>
      <c r="J79" s="36">
        <v>157</v>
      </c>
      <c r="K79" s="80">
        <f t="shared" si="5"/>
        <v>62751.40700569902</v>
      </c>
      <c r="L79" s="80"/>
      <c r="M79" s="6">
        <f t="shared" si="7"/>
        <v>0.3996904904821594</v>
      </c>
      <c r="N79" s="41">
        <v>2004</v>
      </c>
      <c r="O79" s="8">
        <v>42496</v>
      </c>
      <c r="P79" s="81">
        <v>104.72</v>
      </c>
      <c r="Q79" s="81"/>
      <c r="R79" s="82">
        <f t="shared" si="8"/>
        <v>-5195.9763762678895</v>
      </c>
      <c r="S79" s="82"/>
      <c r="T79" s="83">
        <f t="shared" si="9"/>
        <v>-157</v>
      </c>
      <c r="U79" s="83"/>
    </row>
    <row r="80" spans="2:21" ht="13.5">
      <c r="B80" s="36">
        <v>72</v>
      </c>
      <c r="C80" s="80">
        <f t="shared" si="6"/>
        <v>2086517.590480366</v>
      </c>
      <c r="D80" s="80"/>
      <c r="E80" s="36">
        <v>2004</v>
      </c>
      <c r="F80" s="8">
        <v>42502</v>
      </c>
      <c r="G80" s="36" t="s">
        <v>4</v>
      </c>
      <c r="H80" s="81">
        <v>105.97</v>
      </c>
      <c r="I80" s="81"/>
      <c r="J80" s="36">
        <v>113</v>
      </c>
      <c r="K80" s="80">
        <f t="shared" si="5"/>
        <v>62595.52771441098</v>
      </c>
      <c r="L80" s="80"/>
      <c r="M80" s="6">
        <f t="shared" si="7"/>
        <v>0.5539427231363804</v>
      </c>
      <c r="N80" s="41">
        <v>2004</v>
      </c>
      <c r="O80" s="8">
        <v>42507</v>
      </c>
      <c r="P80" s="81">
        <v>106.68</v>
      </c>
      <c r="Q80" s="81"/>
      <c r="R80" s="82">
        <f t="shared" si="8"/>
        <v>39329.93334268345</v>
      </c>
      <c r="S80" s="82"/>
      <c r="T80" s="83">
        <f t="shared" si="9"/>
        <v>71.0000000000008</v>
      </c>
      <c r="U80" s="83"/>
    </row>
    <row r="81" spans="2:21" ht="13.5">
      <c r="B81" s="36">
        <v>73</v>
      </c>
      <c r="C81" s="80">
        <f t="shared" si="6"/>
        <v>2125847.5238230494</v>
      </c>
      <c r="D81" s="80"/>
      <c r="E81" s="36">
        <v>2004</v>
      </c>
      <c r="F81" s="8">
        <v>42530</v>
      </c>
      <c r="G81" s="36" t="s">
        <v>4</v>
      </c>
      <c r="H81" s="81">
        <v>107.41</v>
      </c>
      <c r="I81" s="81"/>
      <c r="J81" s="36">
        <v>89</v>
      </c>
      <c r="K81" s="80">
        <f t="shared" si="5"/>
        <v>63775.42571469148</v>
      </c>
      <c r="L81" s="80"/>
      <c r="M81" s="6">
        <f t="shared" si="7"/>
        <v>0.7165778170190055</v>
      </c>
      <c r="N81" s="41">
        <v>2004</v>
      </c>
      <c r="O81" s="8">
        <v>42537</v>
      </c>
      <c r="P81" s="81">
        <v>109.11</v>
      </c>
      <c r="Q81" s="81"/>
      <c r="R81" s="82">
        <f t="shared" si="8"/>
        <v>121818.22889323113</v>
      </c>
      <c r="S81" s="82"/>
      <c r="T81" s="83">
        <f t="shared" si="9"/>
        <v>170.00000000000028</v>
      </c>
      <c r="U81" s="83"/>
    </row>
    <row r="82" spans="2:21" ht="13.5">
      <c r="B82" s="36">
        <v>74</v>
      </c>
      <c r="C82" s="80">
        <f t="shared" si="6"/>
        <v>2247665.7527162805</v>
      </c>
      <c r="D82" s="80"/>
      <c r="E82" s="36">
        <v>2004</v>
      </c>
      <c r="F82" s="8">
        <v>42563</v>
      </c>
      <c r="G82" s="36" t="s">
        <v>3</v>
      </c>
      <c r="H82" s="81">
        <v>111.66</v>
      </c>
      <c r="I82" s="81"/>
      <c r="J82" s="36">
        <v>63</v>
      </c>
      <c r="K82" s="80">
        <f t="shared" si="5"/>
        <v>67429.97258148842</v>
      </c>
      <c r="L82" s="80"/>
      <c r="M82" s="6">
        <f t="shared" si="7"/>
        <v>1.0703170251029908</v>
      </c>
      <c r="N82" s="41">
        <v>2004</v>
      </c>
      <c r="O82" s="8">
        <v>42564</v>
      </c>
      <c r="P82" s="81">
        <v>111.86</v>
      </c>
      <c r="Q82" s="81"/>
      <c r="R82" s="82">
        <f t="shared" si="8"/>
        <v>-21406.34050206012</v>
      </c>
      <c r="S82" s="82"/>
      <c r="T82" s="83">
        <f t="shared" si="9"/>
        <v>-63</v>
      </c>
      <c r="U82" s="83"/>
    </row>
    <row r="83" spans="2:21" ht="13.5">
      <c r="B83" s="36">
        <v>75</v>
      </c>
      <c r="C83" s="80">
        <f t="shared" si="6"/>
        <v>2226259.4122142205</v>
      </c>
      <c r="D83" s="80"/>
      <c r="E83" s="41">
        <v>2004</v>
      </c>
      <c r="F83" s="8">
        <v>42571</v>
      </c>
      <c r="G83" s="36" t="s">
        <v>4</v>
      </c>
      <c r="H83" s="81">
        <v>113</v>
      </c>
      <c r="I83" s="81"/>
      <c r="J83" s="36">
        <v>118</v>
      </c>
      <c r="K83" s="80">
        <f t="shared" si="5"/>
        <v>66787.78236642662</v>
      </c>
      <c r="L83" s="80"/>
      <c r="M83" s="6">
        <f t="shared" si="7"/>
        <v>0.5659981556476832</v>
      </c>
      <c r="N83" s="41">
        <v>2004</v>
      </c>
      <c r="O83" s="8">
        <v>42572</v>
      </c>
      <c r="P83" s="81">
        <v>112.42</v>
      </c>
      <c r="Q83" s="81"/>
      <c r="R83" s="82">
        <f t="shared" si="8"/>
        <v>-32827.89302756553</v>
      </c>
      <c r="S83" s="82"/>
      <c r="T83" s="83">
        <f t="shared" si="9"/>
        <v>-118</v>
      </c>
      <c r="U83" s="83"/>
    </row>
    <row r="84" spans="2:21" ht="13.5">
      <c r="B84" s="36">
        <v>76</v>
      </c>
      <c r="C84" s="80">
        <f t="shared" si="6"/>
        <v>2193431.519186655</v>
      </c>
      <c r="D84" s="80"/>
      <c r="E84" s="41">
        <v>2004</v>
      </c>
      <c r="F84" s="8">
        <v>42599</v>
      </c>
      <c r="G84" s="36" t="s">
        <v>4</v>
      </c>
      <c r="H84" s="81">
        <v>109.69</v>
      </c>
      <c r="I84" s="81"/>
      <c r="J84" s="36">
        <v>66</v>
      </c>
      <c r="K84" s="80">
        <f t="shared" si="5"/>
        <v>65802.94557559965</v>
      </c>
      <c r="L84" s="80"/>
      <c r="M84" s="6">
        <f t="shared" si="7"/>
        <v>0.9970143269030249</v>
      </c>
      <c r="N84" s="41">
        <v>2004</v>
      </c>
      <c r="O84" s="8">
        <v>42604</v>
      </c>
      <c r="P84" s="81">
        <v>110.29</v>
      </c>
      <c r="Q84" s="81"/>
      <c r="R84" s="82">
        <f t="shared" si="8"/>
        <v>59820.859614182344</v>
      </c>
      <c r="S84" s="82"/>
      <c r="T84" s="83">
        <f t="shared" si="9"/>
        <v>60.00000000000085</v>
      </c>
      <c r="U84" s="83"/>
    </row>
    <row r="85" spans="2:21" ht="13.5">
      <c r="B85" s="36">
        <v>77</v>
      </c>
      <c r="C85" s="80">
        <f t="shared" si="6"/>
        <v>2253252.3788008373</v>
      </c>
      <c r="D85" s="80"/>
      <c r="E85" s="41">
        <v>2004</v>
      </c>
      <c r="F85" s="8">
        <v>42614</v>
      </c>
      <c r="G85" s="36" t="s">
        <v>3</v>
      </c>
      <c r="H85" s="81">
        <v>110.36</v>
      </c>
      <c r="I85" s="81"/>
      <c r="J85" s="36">
        <v>145</v>
      </c>
      <c r="K85" s="80">
        <f t="shared" si="5"/>
        <v>67597.57136402512</v>
      </c>
      <c r="L85" s="80"/>
      <c r="M85" s="6">
        <f t="shared" si="7"/>
        <v>0.46619014733810427</v>
      </c>
      <c r="N85" s="41">
        <v>2004</v>
      </c>
      <c r="O85" s="8">
        <v>42620</v>
      </c>
      <c r="P85" s="81">
        <v>109.82</v>
      </c>
      <c r="Q85" s="81"/>
      <c r="R85" s="82">
        <f t="shared" si="8"/>
        <v>25174.26795625792</v>
      </c>
      <c r="S85" s="82"/>
      <c r="T85" s="83">
        <f t="shared" si="9"/>
        <v>54.000000000000625</v>
      </c>
      <c r="U85" s="83"/>
    </row>
    <row r="86" spans="2:21" ht="13.5">
      <c r="B86" s="36">
        <v>78</v>
      </c>
      <c r="C86" s="80">
        <f t="shared" si="6"/>
        <v>2278426.646757095</v>
      </c>
      <c r="D86" s="80"/>
      <c r="E86" s="41">
        <v>2004</v>
      </c>
      <c r="F86" s="8">
        <v>42643</v>
      </c>
      <c r="G86" s="36" t="s">
        <v>4</v>
      </c>
      <c r="H86" s="81">
        <v>113.51</v>
      </c>
      <c r="I86" s="81"/>
      <c r="J86" s="36">
        <v>140</v>
      </c>
      <c r="K86" s="80">
        <f t="shared" si="5"/>
        <v>68352.79940271284</v>
      </c>
      <c r="L86" s="80"/>
      <c r="M86" s="6">
        <f t="shared" si="7"/>
        <v>0.4882342814479489</v>
      </c>
      <c r="N86" s="41">
        <v>2004</v>
      </c>
      <c r="O86" s="8">
        <v>42648</v>
      </c>
      <c r="P86" s="81">
        <v>113.98</v>
      </c>
      <c r="Q86" s="81"/>
      <c r="R86" s="82">
        <f t="shared" si="8"/>
        <v>22947.011228053543</v>
      </c>
      <c r="S86" s="82"/>
      <c r="T86" s="83">
        <f t="shared" si="9"/>
        <v>46.999999999999886</v>
      </c>
      <c r="U86" s="83"/>
    </row>
    <row r="87" spans="2:21" ht="13.5">
      <c r="B87" s="36">
        <v>79</v>
      </c>
      <c r="C87" s="80">
        <f t="shared" si="6"/>
        <v>2301373.6579851485</v>
      </c>
      <c r="D87" s="80"/>
      <c r="E87" s="41">
        <v>2004</v>
      </c>
      <c r="F87" s="8">
        <v>42649</v>
      </c>
      <c r="G87" s="36" t="s">
        <v>3</v>
      </c>
      <c r="H87" s="81">
        <v>113.55</v>
      </c>
      <c r="I87" s="81"/>
      <c r="J87" s="36">
        <v>85</v>
      </c>
      <c r="K87" s="80">
        <f t="shared" si="5"/>
        <v>69041.20973955446</v>
      </c>
      <c r="L87" s="80"/>
      <c r="M87" s="6">
        <f t="shared" si="7"/>
        <v>0.8122495263476994</v>
      </c>
      <c r="N87" s="41">
        <v>2004</v>
      </c>
      <c r="O87" s="8">
        <v>42653</v>
      </c>
      <c r="P87" s="81">
        <v>114.01</v>
      </c>
      <c r="Q87" s="81"/>
      <c r="R87" s="82">
        <f t="shared" si="8"/>
        <v>-37363.47821199482</v>
      </c>
      <c r="S87" s="82"/>
      <c r="T87" s="83">
        <f t="shared" si="9"/>
        <v>-85</v>
      </c>
      <c r="U87" s="83"/>
    </row>
    <row r="88" spans="2:21" ht="13.5">
      <c r="B88" s="36">
        <v>80</v>
      </c>
      <c r="C88" s="80">
        <f t="shared" si="6"/>
        <v>2264010.1797731537</v>
      </c>
      <c r="D88" s="80"/>
      <c r="E88" s="41">
        <v>2004</v>
      </c>
      <c r="F88" s="8">
        <v>42660</v>
      </c>
      <c r="G88" s="36" t="s">
        <v>3</v>
      </c>
      <c r="H88" s="81">
        <v>113.84</v>
      </c>
      <c r="I88" s="81"/>
      <c r="J88" s="36">
        <v>105</v>
      </c>
      <c r="K88" s="80">
        <f t="shared" si="5"/>
        <v>67920.3053931946</v>
      </c>
      <c r="L88" s="80"/>
      <c r="M88" s="6">
        <f t="shared" si="7"/>
        <v>0.6468600513637581</v>
      </c>
      <c r="N88" s="41">
        <v>2004</v>
      </c>
      <c r="O88" s="8">
        <v>42660</v>
      </c>
      <c r="P88" s="81">
        <v>114.89</v>
      </c>
      <c r="Q88" s="81"/>
      <c r="R88" s="82">
        <f t="shared" si="8"/>
        <v>-67920.30539319443</v>
      </c>
      <c r="S88" s="82"/>
      <c r="T88" s="83">
        <f t="shared" si="9"/>
        <v>-105</v>
      </c>
      <c r="U88" s="83"/>
    </row>
    <row r="89" spans="2:21" ht="13.5">
      <c r="B89" s="36">
        <v>81</v>
      </c>
      <c r="C89" s="80">
        <f t="shared" si="6"/>
        <v>2196089.8743799594</v>
      </c>
      <c r="D89" s="80"/>
      <c r="E89" s="41">
        <v>2004</v>
      </c>
      <c r="F89" s="8">
        <v>42688</v>
      </c>
      <c r="G89" s="36" t="s">
        <v>4</v>
      </c>
      <c r="H89" s="81">
        <v>118.26</v>
      </c>
      <c r="I89" s="81"/>
      <c r="J89" s="36">
        <v>141</v>
      </c>
      <c r="K89" s="80">
        <f t="shared" si="5"/>
        <v>65882.69623139878</v>
      </c>
      <c r="L89" s="80"/>
      <c r="M89" s="6">
        <f t="shared" si="7"/>
        <v>0.46725316476169343</v>
      </c>
      <c r="N89" s="41">
        <v>2004</v>
      </c>
      <c r="O89" s="8">
        <v>42691</v>
      </c>
      <c r="P89" s="81">
        <v>118.79</v>
      </c>
      <c r="Q89" s="81"/>
      <c r="R89" s="82">
        <f t="shared" si="8"/>
        <v>24764.417732369806</v>
      </c>
      <c r="S89" s="82"/>
      <c r="T89" s="83">
        <f t="shared" si="9"/>
        <v>53.000000000000114</v>
      </c>
      <c r="U89" s="83"/>
    </row>
    <row r="90" spans="2:21" ht="13.5">
      <c r="B90" s="36">
        <v>82</v>
      </c>
      <c r="C90" s="80">
        <f t="shared" si="6"/>
        <v>2220854.292112329</v>
      </c>
      <c r="D90" s="80"/>
      <c r="E90" s="41">
        <v>2004</v>
      </c>
      <c r="F90" s="8">
        <v>42718</v>
      </c>
      <c r="G90" s="36" t="s">
        <v>3</v>
      </c>
      <c r="H90" s="81">
        <v>119.74</v>
      </c>
      <c r="I90" s="81"/>
      <c r="J90" s="36">
        <v>155</v>
      </c>
      <c r="K90" s="80">
        <f t="shared" si="5"/>
        <v>66625.62876336987</v>
      </c>
      <c r="L90" s="80"/>
      <c r="M90" s="6">
        <f t="shared" si="7"/>
        <v>0.4298427662152895</v>
      </c>
      <c r="N90" s="41">
        <v>2004</v>
      </c>
      <c r="O90" s="8">
        <v>42723</v>
      </c>
      <c r="P90" s="81">
        <v>115.7</v>
      </c>
      <c r="Q90" s="81"/>
      <c r="R90" s="82">
        <f t="shared" si="8"/>
        <v>173656.47755097662</v>
      </c>
      <c r="S90" s="82"/>
      <c r="T90" s="83">
        <f t="shared" si="9"/>
        <v>403.9999999999992</v>
      </c>
      <c r="U90" s="83"/>
    </row>
    <row r="91" spans="2:21" ht="13.5">
      <c r="B91" s="36">
        <v>83</v>
      </c>
      <c r="C91" s="80">
        <f t="shared" si="6"/>
        <v>2394510.7696633055</v>
      </c>
      <c r="D91" s="80"/>
      <c r="E91" s="41">
        <v>2004</v>
      </c>
      <c r="F91" s="8">
        <v>42727</v>
      </c>
      <c r="G91" s="36" t="s">
        <v>3</v>
      </c>
      <c r="H91" s="81">
        <v>116.41</v>
      </c>
      <c r="I91" s="81"/>
      <c r="J91" s="36">
        <v>123</v>
      </c>
      <c r="K91" s="80">
        <f t="shared" si="5"/>
        <v>71835.32308989916</v>
      </c>
      <c r="L91" s="80"/>
      <c r="M91" s="6">
        <f t="shared" si="7"/>
        <v>0.5840270169910501</v>
      </c>
      <c r="N91" s="41">
        <v>2004</v>
      </c>
      <c r="O91" s="8">
        <v>42731</v>
      </c>
      <c r="P91" s="81">
        <v>116.58</v>
      </c>
      <c r="Q91" s="81"/>
      <c r="R91" s="82">
        <f t="shared" si="8"/>
        <v>-9928.459288847951</v>
      </c>
      <c r="S91" s="82"/>
      <c r="T91" s="83">
        <f t="shared" si="9"/>
        <v>-123</v>
      </c>
      <c r="U91" s="83"/>
    </row>
    <row r="92" spans="2:21" ht="13.5">
      <c r="B92" s="36">
        <v>84</v>
      </c>
      <c r="C92" s="80">
        <f t="shared" si="6"/>
        <v>2384582.3103744574</v>
      </c>
      <c r="D92" s="80"/>
      <c r="E92" s="41">
        <v>2004</v>
      </c>
      <c r="F92" s="8">
        <v>42732</v>
      </c>
      <c r="G92" s="36" t="s">
        <v>4</v>
      </c>
      <c r="H92" s="81">
        <v>117.45</v>
      </c>
      <c r="I92" s="81"/>
      <c r="J92" s="36">
        <v>119</v>
      </c>
      <c r="K92" s="80">
        <f t="shared" si="5"/>
        <v>71537.46931123371</v>
      </c>
      <c r="L92" s="80"/>
      <c r="M92" s="6">
        <f t="shared" si="7"/>
        <v>0.6011552042960816</v>
      </c>
      <c r="N92" s="41">
        <v>2004</v>
      </c>
      <c r="O92" s="8">
        <v>42734</v>
      </c>
      <c r="P92" s="81">
        <v>117.68</v>
      </c>
      <c r="Q92" s="81"/>
      <c r="R92" s="82">
        <f t="shared" si="8"/>
        <v>13826.569698810115</v>
      </c>
      <c r="S92" s="82"/>
      <c r="T92" s="83">
        <f t="shared" si="9"/>
        <v>23.000000000000398</v>
      </c>
      <c r="U92" s="83"/>
    </row>
    <row r="93" spans="2:21" ht="13.5">
      <c r="B93" s="36">
        <v>85</v>
      </c>
      <c r="C93" s="80">
        <f t="shared" si="6"/>
        <v>2398408.8800732675</v>
      </c>
      <c r="D93" s="80"/>
      <c r="E93" s="36">
        <v>2005</v>
      </c>
      <c r="F93" s="8">
        <v>42386</v>
      </c>
      <c r="G93" s="36" t="s">
        <v>4</v>
      </c>
      <c r="H93" s="81">
        <v>115.09</v>
      </c>
      <c r="I93" s="81"/>
      <c r="J93" s="36">
        <v>133</v>
      </c>
      <c r="K93" s="80">
        <f t="shared" si="5"/>
        <v>71952.26640219802</v>
      </c>
      <c r="L93" s="80"/>
      <c r="M93" s="6">
        <f t="shared" si="7"/>
        <v>0.5409944842270528</v>
      </c>
      <c r="N93" s="36">
        <v>2005</v>
      </c>
      <c r="O93" s="8">
        <v>42392</v>
      </c>
      <c r="P93" s="81">
        <v>114.94</v>
      </c>
      <c r="Q93" s="81"/>
      <c r="R93" s="82">
        <f t="shared" si="8"/>
        <v>-8114.917263406099</v>
      </c>
      <c r="S93" s="82"/>
      <c r="T93" s="83">
        <f t="shared" si="9"/>
        <v>-133</v>
      </c>
      <c r="U93" s="83"/>
    </row>
    <row r="94" spans="2:21" ht="13.5">
      <c r="B94" s="36">
        <v>86</v>
      </c>
      <c r="C94" s="80">
        <f t="shared" si="6"/>
        <v>2390293.962809861</v>
      </c>
      <c r="D94" s="80"/>
      <c r="E94" s="36">
        <v>2005</v>
      </c>
      <c r="F94" s="8">
        <v>42392</v>
      </c>
      <c r="G94" s="36" t="s">
        <v>3</v>
      </c>
      <c r="H94" s="81">
        <v>114.94</v>
      </c>
      <c r="I94" s="81"/>
      <c r="J94" s="36">
        <v>72</v>
      </c>
      <c r="K94" s="80">
        <f t="shared" si="5"/>
        <v>71708.81888429583</v>
      </c>
      <c r="L94" s="80"/>
      <c r="M94" s="6">
        <f t="shared" si="7"/>
        <v>0.9959558178374421</v>
      </c>
      <c r="N94" s="36">
        <v>2005</v>
      </c>
      <c r="O94" s="8">
        <v>42394</v>
      </c>
      <c r="P94" s="81">
        <v>114.85</v>
      </c>
      <c r="Q94" s="81"/>
      <c r="R94" s="82">
        <f t="shared" si="8"/>
        <v>8963.60236053732</v>
      </c>
      <c r="S94" s="82"/>
      <c r="T94" s="83">
        <f t="shared" si="9"/>
        <v>9.000000000000341</v>
      </c>
      <c r="U94" s="83"/>
    </row>
    <row r="95" spans="2:21" ht="13.5">
      <c r="B95" s="36">
        <v>87</v>
      </c>
      <c r="C95" s="80">
        <f t="shared" si="6"/>
        <v>2399257.5651703984</v>
      </c>
      <c r="D95" s="80"/>
      <c r="E95" s="36">
        <v>2005</v>
      </c>
      <c r="F95" s="8">
        <v>42408</v>
      </c>
      <c r="G95" s="36" t="s">
        <v>3</v>
      </c>
      <c r="H95" s="81">
        <v>117.6</v>
      </c>
      <c r="I95" s="81"/>
      <c r="J95" s="36">
        <v>157</v>
      </c>
      <c r="K95" s="80">
        <f t="shared" si="5"/>
        <v>71977.72695511195</v>
      </c>
      <c r="L95" s="80"/>
      <c r="M95" s="6">
        <f t="shared" si="7"/>
        <v>0.4584568595867003</v>
      </c>
      <c r="N95" s="36">
        <v>2005</v>
      </c>
      <c r="O95" s="8">
        <v>42409</v>
      </c>
      <c r="P95" s="81">
        <v>118.81</v>
      </c>
      <c r="Q95" s="81"/>
      <c r="R95" s="82">
        <f t="shared" si="8"/>
        <v>-55473.2800099911</v>
      </c>
      <c r="S95" s="82"/>
      <c r="T95" s="83">
        <f t="shared" si="9"/>
        <v>-157</v>
      </c>
      <c r="U95" s="83"/>
    </row>
    <row r="96" spans="2:21" ht="13.5">
      <c r="B96" s="36">
        <v>88</v>
      </c>
      <c r="C96" s="80">
        <f t="shared" si="6"/>
        <v>2343784.2851604074</v>
      </c>
      <c r="D96" s="80"/>
      <c r="E96" s="36">
        <v>2005</v>
      </c>
      <c r="F96" s="8">
        <v>42435</v>
      </c>
      <c r="G96" s="36" t="s">
        <v>4</v>
      </c>
      <c r="H96" s="81">
        <v>116.8</v>
      </c>
      <c r="I96" s="81"/>
      <c r="J96" s="36">
        <v>126</v>
      </c>
      <c r="K96" s="80">
        <f t="shared" si="5"/>
        <v>70313.52855481222</v>
      </c>
      <c r="L96" s="80"/>
      <c r="M96" s="6">
        <f t="shared" si="7"/>
        <v>0.5580438774191445</v>
      </c>
      <c r="N96" s="36">
        <v>2005</v>
      </c>
      <c r="O96" s="8">
        <v>42437</v>
      </c>
      <c r="P96" s="81">
        <v>117.33</v>
      </c>
      <c r="Q96" s="81"/>
      <c r="R96" s="82">
        <f t="shared" si="8"/>
        <v>29576.325503214724</v>
      </c>
      <c r="S96" s="82"/>
      <c r="T96" s="83">
        <f t="shared" si="9"/>
        <v>53.000000000000114</v>
      </c>
      <c r="U96" s="83"/>
    </row>
    <row r="97" spans="2:21" ht="13.5">
      <c r="B97" s="36">
        <v>89</v>
      </c>
      <c r="C97" s="80">
        <f t="shared" si="6"/>
        <v>2373360.610663622</v>
      </c>
      <c r="D97" s="80"/>
      <c r="E97" s="36">
        <v>2005</v>
      </c>
      <c r="F97" s="8">
        <v>42439</v>
      </c>
      <c r="G97" s="36" t="s">
        <v>4</v>
      </c>
      <c r="H97" s="81">
        <v>118.43</v>
      </c>
      <c r="I97" s="81"/>
      <c r="J97" s="36">
        <v>136</v>
      </c>
      <c r="K97" s="80">
        <f t="shared" si="5"/>
        <v>71200.81831990866</v>
      </c>
      <c r="L97" s="80"/>
      <c r="M97" s="6">
        <f t="shared" si="7"/>
        <v>0.5235354288228579</v>
      </c>
      <c r="N97" s="36">
        <v>2005</v>
      </c>
      <c r="O97" s="8">
        <v>42443</v>
      </c>
      <c r="P97" s="81">
        <v>118.7</v>
      </c>
      <c r="Q97" s="81"/>
      <c r="R97" s="82">
        <f t="shared" si="8"/>
        <v>14135.456578216954</v>
      </c>
      <c r="S97" s="82"/>
      <c r="T97" s="83">
        <f t="shared" si="9"/>
        <v>26.999999999999602</v>
      </c>
      <c r="U97" s="83"/>
    </row>
    <row r="98" spans="2:21" ht="13.5">
      <c r="B98" s="36">
        <v>90</v>
      </c>
      <c r="C98" s="80">
        <f t="shared" si="6"/>
        <v>2387496.067241839</v>
      </c>
      <c r="D98" s="80"/>
      <c r="E98" s="36">
        <v>2005</v>
      </c>
      <c r="F98" s="8">
        <v>42453</v>
      </c>
      <c r="G98" s="36" t="s">
        <v>4</v>
      </c>
      <c r="H98" s="81">
        <v>117.95</v>
      </c>
      <c r="I98" s="81"/>
      <c r="J98" s="36">
        <v>124</v>
      </c>
      <c r="K98" s="80">
        <f t="shared" si="5"/>
        <v>71624.88201725516</v>
      </c>
      <c r="L98" s="80"/>
      <c r="M98" s="6">
        <f t="shared" si="7"/>
        <v>0.5776200162681867</v>
      </c>
      <c r="N98" s="36">
        <v>2005</v>
      </c>
      <c r="O98" s="8">
        <v>42456</v>
      </c>
      <c r="P98" s="81">
        <v>117.38</v>
      </c>
      <c r="Q98" s="81"/>
      <c r="R98" s="82">
        <f t="shared" si="8"/>
        <v>-32924.34092728707</v>
      </c>
      <c r="S98" s="82"/>
      <c r="T98" s="83">
        <f t="shared" si="9"/>
        <v>-124</v>
      </c>
      <c r="U98" s="83"/>
    </row>
    <row r="99" spans="2:21" ht="13.5">
      <c r="B99" s="36">
        <v>91</v>
      </c>
      <c r="C99" s="80">
        <f t="shared" si="6"/>
        <v>2354571.726314552</v>
      </c>
      <c r="D99" s="80"/>
      <c r="E99" s="36">
        <v>2005</v>
      </c>
      <c r="F99" s="8">
        <v>42458</v>
      </c>
      <c r="G99" s="36" t="s">
        <v>4</v>
      </c>
      <c r="H99" s="81">
        <v>118.04</v>
      </c>
      <c r="I99" s="81"/>
      <c r="J99" s="36">
        <v>180</v>
      </c>
      <c r="K99" s="80">
        <f t="shared" si="5"/>
        <v>70637.15178943657</v>
      </c>
      <c r="L99" s="80"/>
      <c r="M99" s="6">
        <f t="shared" si="7"/>
        <v>0.3924286210524254</v>
      </c>
      <c r="N99" s="36">
        <v>2005</v>
      </c>
      <c r="O99" s="8">
        <v>42459</v>
      </c>
      <c r="P99" s="81">
        <v>117.47</v>
      </c>
      <c r="Q99" s="81"/>
      <c r="R99" s="82">
        <f t="shared" si="8"/>
        <v>-22368.431399988538</v>
      </c>
      <c r="S99" s="82"/>
      <c r="T99" s="83">
        <f t="shared" si="9"/>
        <v>-180</v>
      </c>
      <c r="U99" s="83"/>
    </row>
    <row r="100" spans="2:21" ht="13.5">
      <c r="B100" s="36">
        <v>92</v>
      </c>
      <c r="C100" s="80">
        <f t="shared" si="6"/>
        <v>2332203.2949145637</v>
      </c>
      <c r="D100" s="80"/>
      <c r="E100" s="36">
        <v>2005</v>
      </c>
      <c r="F100" s="8">
        <v>42467</v>
      </c>
      <c r="G100" s="36" t="s">
        <v>4</v>
      </c>
      <c r="H100" s="81">
        <v>117.95</v>
      </c>
      <c r="I100" s="81"/>
      <c r="J100" s="36">
        <v>70</v>
      </c>
      <c r="K100" s="80">
        <f t="shared" si="5"/>
        <v>69966.09884743691</v>
      </c>
      <c r="L100" s="80"/>
      <c r="M100" s="6">
        <f t="shared" si="7"/>
        <v>0.9995156978205273</v>
      </c>
      <c r="N100" s="36">
        <v>2005</v>
      </c>
      <c r="O100" s="8">
        <v>42472</v>
      </c>
      <c r="P100" s="81">
        <v>118.16</v>
      </c>
      <c r="Q100" s="81"/>
      <c r="R100" s="82">
        <f t="shared" si="8"/>
        <v>20989.82965423045</v>
      </c>
      <c r="S100" s="82"/>
      <c r="T100" s="83">
        <f t="shared" si="9"/>
        <v>20.999999999999375</v>
      </c>
      <c r="U100" s="83"/>
    </row>
    <row r="101" spans="2:21" ht="13.5">
      <c r="B101" s="36">
        <v>93</v>
      </c>
      <c r="C101" s="80">
        <f t="shared" si="6"/>
        <v>2353193.124568794</v>
      </c>
      <c r="D101" s="80"/>
      <c r="E101" s="36">
        <v>2005</v>
      </c>
      <c r="F101" s="8">
        <v>42509</v>
      </c>
      <c r="G101" s="36" t="s">
        <v>4</v>
      </c>
      <c r="H101" s="81">
        <v>111.33</v>
      </c>
      <c r="I101" s="81"/>
      <c r="J101" s="36">
        <v>236</v>
      </c>
      <c r="K101" s="80">
        <f t="shared" si="5"/>
        <v>70595.79373706381</v>
      </c>
      <c r="L101" s="80"/>
      <c r="M101" s="6">
        <f t="shared" si="7"/>
        <v>0.2991347192248467</v>
      </c>
      <c r="N101" s="36">
        <v>2005</v>
      </c>
      <c r="O101" s="8">
        <v>42513</v>
      </c>
      <c r="P101" s="81">
        <v>111.25</v>
      </c>
      <c r="Q101" s="81"/>
      <c r="R101" s="82">
        <f t="shared" si="8"/>
        <v>-2393.0777537987224</v>
      </c>
      <c r="S101" s="82"/>
      <c r="T101" s="83">
        <f t="shared" si="9"/>
        <v>-236</v>
      </c>
      <c r="U101" s="83"/>
    </row>
    <row r="102" spans="2:21" ht="13.5">
      <c r="B102" s="36">
        <v>94</v>
      </c>
      <c r="C102" s="80">
        <f t="shared" si="6"/>
        <v>2350800.0468149954</v>
      </c>
      <c r="D102" s="80"/>
      <c r="E102" s="36">
        <v>2005</v>
      </c>
      <c r="F102" s="8">
        <v>42514</v>
      </c>
      <c r="G102" s="36" t="s">
        <v>4</v>
      </c>
      <c r="H102" s="81">
        <v>111.94</v>
      </c>
      <c r="I102" s="81"/>
      <c r="J102" s="36">
        <v>105</v>
      </c>
      <c r="K102" s="80">
        <f t="shared" si="5"/>
        <v>70524.00140444985</v>
      </c>
      <c r="L102" s="80"/>
      <c r="M102" s="6">
        <f t="shared" si="7"/>
        <v>0.6716571562328557</v>
      </c>
      <c r="N102" s="36">
        <v>2005</v>
      </c>
      <c r="O102" s="8">
        <v>42516</v>
      </c>
      <c r="P102" s="81">
        <v>111.65</v>
      </c>
      <c r="Q102" s="81"/>
      <c r="R102" s="82">
        <f t="shared" si="8"/>
        <v>-19478.05753075228</v>
      </c>
      <c r="S102" s="82"/>
      <c r="T102" s="83">
        <f t="shared" si="9"/>
        <v>-105</v>
      </c>
      <c r="U102" s="83"/>
    </row>
    <row r="103" spans="2:21" ht="13.5">
      <c r="B103" s="36">
        <v>95</v>
      </c>
      <c r="C103" s="80">
        <f t="shared" si="6"/>
        <v>2331321.989284243</v>
      </c>
      <c r="D103" s="80"/>
      <c r="E103" s="36">
        <v>2005</v>
      </c>
      <c r="F103" s="8">
        <v>42540</v>
      </c>
      <c r="G103" s="36" t="s">
        <v>3</v>
      </c>
      <c r="H103" s="81">
        <v>115.19</v>
      </c>
      <c r="I103" s="81"/>
      <c r="J103" s="36">
        <v>66</v>
      </c>
      <c r="K103" s="80">
        <f t="shared" si="5"/>
        <v>69939.65967852728</v>
      </c>
      <c r="L103" s="80"/>
      <c r="M103" s="6">
        <f t="shared" si="7"/>
        <v>1.0596918133110194</v>
      </c>
      <c r="N103" s="36">
        <v>2005</v>
      </c>
      <c r="O103" s="8">
        <v>42541</v>
      </c>
      <c r="P103" s="81">
        <v>115.13</v>
      </c>
      <c r="Q103" s="81"/>
      <c r="R103" s="82">
        <f t="shared" si="8"/>
        <v>6358.150879866357</v>
      </c>
      <c r="S103" s="82"/>
      <c r="T103" s="83">
        <f t="shared" si="9"/>
        <v>6.000000000000227</v>
      </c>
      <c r="U103" s="83"/>
    </row>
    <row r="104" spans="2:21" ht="13.5">
      <c r="B104" s="36">
        <v>96</v>
      </c>
      <c r="C104" s="80">
        <f t="shared" si="6"/>
        <v>2337680.1401641094</v>
      </c>
      <c r="D104" s="80"/>
      <c r="E104" s="36">
        <v>2005</v>
      </c>
      <c r="F104" s="8">
        <v>42544</v>
      </c>
      <c r="G104" s="36" t="s">
        <v>4</v>
      </c>
      <c r="H104" s="81">
        <v>116.27</v>
      </c>
      <c r="I104" s="81"/>
      <c r="J104" s="36">
        <v>162</v>
      </c>
      <c r="K104" s="80">
        <f t="shared" si="5"/>
        <v>70130.40420492328</v>
      </c>
      <c r="L104" s="80"/>
      <c r="M104" s="6">
        <f t="shared" si="7"/>
        <v>0.4329037296600202</v>
      </c>
      <c r="N104" s="36">
        <v>2005</v>
      </c>
      <c r="O104" s="8">
        <v>42548</v>
      </c>
      <c r="P104" s="81">
        <v>116.06</v>
      </c>
      <c r="Q104" s="81"/>
      <c r="R104" s="82">
        <f t="shared" si="8"/>
        <v>-9090.978322860154</v>
      </c>
      <c r="S104" s="82"/>
      <c r="T104" s="83">
        <f t="shared" si="9"/>
        <v>-162</v>
      </c>
      <c r="U104" s="83"/>
    </row>
    <row r="105" spans="2:21" ht="13.5">
      <c r="B105" s="36">
        <v>97</v>
      </c>
      <c r="C105" s="80">
        <f t="shared" si="6"/>
        <v>2328589.161841249</v>
      </c>
      <c r="D105" s="80"/>
      <c r="E105" s="36">
        <v>2005</v>
      </c>
      <c r="F105" s="8">
        <v>42565</v>
      </c>
      <c r="G105" s="36" t="s">
        <v>3</v>
      </c>
      <c r="H105" s="81">
        <v>115.71</v>
      </c>
      <c r="I105" s="81"/>
      <c r="J105" s="36">
        <v>158</v>
      </c>
      <c r="K105" s="80">
        <f t="shared" si="5"/>
        <v>69857.67485523748</v>
      </c>
      <c r="L105" s="80"/>
      <c r="M105" s="6">
        <f t="shared" si="7"/>
        <v>0.4421371826280853</v>
      </c>
      <c r="N105" s="36">
        <v>2005</v>
      </c>
      <c r="O105" s="8">
        <v>42570</v>
      </c>
      <c r="P105" s="81">
        <v>115.67</v>
      </c>
      <c r="Q105" s="81"/>
      <c r="R105" s="82">
        <f t="shared" si="8"/>
        <v>1768.5487305119893</v>
      </c>
      <c r="S105" s="82"/>
      <c r="T105" s="83">
        <f t="shared" si="9"/>
        <v>3.999999999999204</v>
      </c>
      <c r="U105" s="83"/>
    </row>
    <row r="106" spans="2:21" ht="13.5">
      <c r="B106" s="36">
        <v>98</v>
      </c>
      <c r="C106" s="80">
        <f t="shared" si="6"/>
        <v>2330357.7105717612</v>
      </c>
      <c r="D106" s="80"/>
      <c r="E106" s="36">
        <v>2005</v>
      </c>
      <c r="F106" s="8">
        <v>42571</v>
      </c>
      <c r="G106" s="36" t="s">
        <v>3</v>
      </c>
      <c r="H106" s="81">
        <v>116.61</v>
      </c>
      <c r="I106" s="81"/>
      <c r="J106" s="36">
        <v>126</v>
      </c>
      <c r="K106" s="80">
        <f t="shared" si="5"/>
        <v>69910.73131715284</v>
      </c>
      <c r="L106" s="80"/>
      <c r="M106" s="6">
        <f t="shared" si="7"/>
        <v>0.5548470739456575</v>
      </c>
      <c r="N106" s="36">
        <v>2005</v>
      </c>
      <c r="O106" s="8">
        <v>42576</v>
      </c>
      <c r="P106" s="81">
        <v>116.93</v>
      </c>
      <c r="Q106" s="81"/>
      <c r="R106" s="82">
        <f t="shared" si="8"/>
        <v>-17755.10636626145</v>
      </c>
      <c r="S106" s="82"/>
      <c r="T106" s="83">
        <f t="shared" si="9"/>
        <v>-126</v>
      </c>
      <c r="U106" s="83"/>
    </row>
    <row r="107" spans="2:21" ht="13.5">
      <c r="B107" s="36">
        <v>99</v>
      </c>
      <c r="C107" s="80">
        <f t="shared" si="6"/>
        <v>2312602.6042055</v>
      </c>
      <c r="D107" s="80"/>
      <c r="E107" s="36">
        <v>2005</v>
      </c>
      <c r="F107" s="8">
        <v>42578</v>
      </c>
      <c r="G107" s="36" t="s">
        <v>3</v>
      </c>
      <c r="H107" s="81">
        <v>116.16</v>
      </c>
      <c r="I107" s="81"/>
      <c r="J107" s="36">
        <v>108</v>
      </c>
      <c r="K107" s="80">
        <f t="shared" si="5"/>
        <v>69378.078126165</v>
      </c>
      <c r="L107" s="80"/>
      <c r="M107" s="6">
        <f t="shared" si="7"/>
        <v>0.6423896122793056</v>
      </c>
      <c r="N107" s="36">
        <v>2005</v>
      </c>
      <c r="O107" s="8">
        <v>42583</v>
      </c>
      <c r="P107" s="81">
        <v>114.85</v>
      </c>
      <c r="Q107" s="81"/>
      <c r="R107" s="82">
        <f t="shared" si="8"/>
        <v>84153.03920858918</v>
      </c>
      <c r="S107" s="82"/>
      <c r="T107" s="83">
        <f t="shared" si="9"/>
        <v>131.00000000000023</v>
      </c>
      <c r="U107" s="83"/>
    </row>
    <row r="108" spans="2:21" ht="13.5">
      <c r="B108" s="36">
        <v>100</v>
      </c>
      <c r="C108" s="80">
        <f t="shared" si="6"/>
        <v>2396755.643414089</v>
      </c>
      <c r="D108" s="80"/>
      <c r="E108" s="36">
        <v>2005</v>
      </c>
      <c r="F108" s="8">
        <v>42590</v>
      </c>
      <c r="G108" s="36" t="s">
        <v>4</v>
      </c>
      <c r="H108" s="81">
        <v>115.15</v>
      </c>
      <c r="I108" s="81"/>
      <c r="J108" s="36">
        <v>101</v>
      </c>
      <c r="K108" s="80">
        <f t="shared" si="5"/>
        <v>71902.66930242267</v>
      </c>
      <c r="L108" s="80"/>
      <c r="M108" s="6">
        <f t="shared" si="7"/>
        <v>0.71190761685567</v>
      </c>
      <c r="N108" s="36">
        <v>2005</v>
      </c>
      <c r="O108" s="8">
        <v>42592</v>
      </c>
      <c r="P108" s="81">
        <v>114.77</v>
      </c>
      <c r="Q108" s="81"/>
      <c r="R108" s="82">
        <f t="shared" si="8"/>
        <v>-27052.489440516147</v>
      </c>
      <c r="S108" s="82"/>
      <c r="T108" s="83">
        <f t="shared" si="9"/>
        <v>-101</v>
      </c>
      <c r="U108" s="83"/>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32" operator="equal" stopIfTrue="1">
      <formula>"買"</formula>
    </cfRule>
    <cfRule type="cellIs" priority="2" dxfId="33" operator="equal" stopIfTrue="1">
      <formula>"売"</formula>
    </cfRule>
  </conditionalFormatting>
  <conditionalFormatting sqref="G9:G11 G14:G45 G47:G108">
    <cfRule type="cellIs" priority="7" dxfId="32" operator="equal" stopIfTrue="1">
      <formula>"買"</formula>
    </cfRule>
    <cfRule type="cellIs" priority="8" dxfId="33" operator="equal" stopIfTrue="1">
      <formula>"売"</formula>
    </cfRule>
  </conditionalFormatting>
  <conditionalFormatting sqref="G12">
    <cfRule type="cellIs" priority="5" dxfId="32" operator="equal" stopIfTrue="1">
      <formula>"買"</formula>
    </cfRule>
    <cfRule type="cellIs" priority="6" dxfId="33" operator="equal" stopIfTrue="1">
      <formula>"売"</formula>
    </cfRule>
  </conditionalFormatting>
  <conditionalFormatting sqref="G13">
    <cfRule type="cellIs" priority="3" dxfId="32" operator="equal" stopIfTrue="1">
      <formula>"買"</formula>
    </cfRule>
    <cfRule type="cellIs" priority="4" dxfId="33"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cols>
    <col min="1" max="1" width="7.50390625" style="35" customWidth="1"/>
    <col min="2" max="2" width="8.125" style="0" customWidth="1"/>
  </cols>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A12" sqref="A12:J19"/>
    </sheetView>
  </sheetViews>
  <sheetFormatPr defaultColWidth="9.00390625" defaultRowHeight="13.5"/>
  <sheetData>
    <row r="1" ht="13.5">
      <c r="A1" t="s">
        <v>0</v>
      </c>
    </row>
    <row r="2" spans="1:10" ht="13.5">
      <c r="A2" s="84" t="s">
        <v>46</v>
      </c>
      <c r="B2" s="85"/>
      <c r="C2" s="85"/>
      <c r="D2" s="85"/>
      <c r="E2" s="85"/>
      <c r="F2" s="85"/>
      <c r="G2" s="85"/>
      <c r="H2" s="85"/>
      <c r="I2" s="85"/>
      <c r="J2" s="85"/>
    </row>
    <row r="3" spans="1:10" ht="13.5">
      <c r="A3" s="85"/>
      <c r="B3" s="85"/>
      <c r="C3" s="85"/>
      <c r="D3" s="85"/>
      <c r="E3" s="85"/>
      <c r="F3" s="85"/>
      <c r="G3" s="85"/>
      <c r="H3" s="85"/>
      <c r="I3" s="85"/>
      <c r="J3" s="85"/>
    </row>
    <row r="4" spans="1:10" ht="13.5">
      <c r="A4" s="85"/>
      <c r="B4" s="85"/>
      <c r="C4" s="85"/>
      <c r="D4" s="85"/>
      <c r="E4" s="85"/>
      <c r="F4" s="85"/>
      <c r="G4" s="85"/>
      <c r="H4" s="85"/>
      <c r="I4" s="85"/>
      <c r="J4" s="85"/>
    </row>
    <row r="5" spans="1:10" ht="13.5">
      <c r="A5" s="85"/>
      <c r="B5" s="85"/>
      <c r="C5" s="85"/>
      <c r="D5" s="85"/>
      <c r="E5" s="85"/>
      <c r="F5" s="85"/>
      <c r="G5" s="85"/>
      <c r="H5" s="85"/>
      <c r="I5" s="85"/>
      <c r="J5" s="85"/>
    </row>
    <row r="6" spans="1:10" ht="13.5">
      <c r="A6" s="85"/>
      <c r="B6" s="85"/>
      <c r="C6" s="85"/>
      <c r="D6" s="85"/>
      <c r="E6" s="85"/>
      <c r="F6" s="85"/>
      <c r="G6" s="85"/>
      <c r="H6" s="85"/>
      <c r="I6" s="85"/>
      <c r="J6" s="85"/>
    </row>
    <row r="7" spans="1:10" ht="13.5">
      <c r="A7" s="85"/>
      <c r="B7" s="85"/>
      <c r="C7" s="85"/>
      <c r="D7" s="85"/>
      <c r="E7" s="85"/>
      <c r="F7" s="85"/>
      <c r="G7" s="85"/>
      <c r="H7" s="85"/>
      <c r="I7" s="85"/>
      <c r="J7" s="85"/>
    </row>
    <row r="8" spans="1:10" ht="13.5">
      <c r="A8" s="85"/>
      <c r="B8" s="85"/>
      <c r="C8" s="85"/>
      <c r="D8" s="85"/>
      <c r="E8" s="85"/>
      <c r="F8" s="85"/>
      <c r="G8" s="85"/>
      <c r="H8" s="85"/>
      <c r="I8" s="85"/>
      <c r="J8" s="85"/>
    </row>
    <row r="9" spans="1:10" ht="13.5">
      <c r="A9" s="85"/>
      <c r="B9" s="85"/>
      <c r="C9" s="85"/>
      <c r="D9" s="85"/>
      <c r="E9" s="85"/>
      <c r="F9" s="85"/>
      <c r="G9" s="85"/>
      <c r="H9" s="85"/>
      <c r="I9" s="85"/>
      <c r="J9" s="85"/>
    </row>
    <row r="11" ht="13.5">
      <c r="A11" t="s">
        <v>1</v>
      </c>
    </row>
    <row r="12" spans="1:10" ht="13.5">
      <c r="A12" s="86" t="s">
        <v>51</v>
      </c>
      <c r="B12" s="87"/>
      <c r="C12" s="87"/>
      <c r="D12" s="87"/>
      <c r="E12" s="87"/>
      <c r="F12" s="87"/>
      <c r="G12" s="87"/>
      <c r="H12" s="87"/>
      <c r="I12" s="87"/>
      <c r="J12" s="87"/>
    </row>
    <row r="13" spans="1:10" ht="13.5">
      <c r="A13" s="87"/>
      <c r="B13" s="87"/>
      <c r="C13" s="87"/>
      <c r="D13" s="87"/>
      <c r="E13" s="87"/>
      <c r="F13" s="87"/>
      <c r="G13" s="87"/>
      <c r="H13" s="87"/>
      <c r="I13" s="87"/>
      <c r="J13" s="87"/>
    </row>
    <row r="14" spans="1:10" ht="13.5">
      <c r="A14" s="87"/>
      <c r="B14" s="87"/>
      <c r="C14" s="87"/>
      <c r="D14" s="87"/>
      <c r="E14" s="87"/>
      <c r="F14" s="87"/>
      <c r="G14" s="87"/>
      <c r="H14" s="87"/>
      <c r="I14" s="87"/>
      <c r="J14" s="87"/>
    </row>
    <row r="15" spans="1:10" ht="13.5">
      <c r="A15" s="87"/>
      <c r="B15" s="87"/>
      <c r="C15" s="87"/>
      <c r="D15" s="87"/>
      <c r="E15" s="87"/>
      <c r="F15" s="87"/>
      <c r="G15" s="87"/>
      <c r="H15" s="87"/>
      <c r="I15" s="87"/>
      <c r="J15" s="87"/>
    </row>
    <row r="16" spans="1:10" ht="13.5">
      <c r="A16" s="87"/>
      <c r="B16" s="87"/>
      <c r="C16" s="87"/>
      <c r="D16" s="87"/>
      <c r="E16" s="87"/>
      <c r="F16" s="87"/>
      <c r="G16" s="87"/>
      <c r="H16" s="87"/>
      <c r="I16" s="87"/>
      <c r="J16" s="87"/>
    </row>
    <row r="17" spans="1:10" ht="13.5">
      <c r="A17" s="87"/>
      <c r="B17" s="87"/>
      <c r="C17" s="87"/>
      <c r="D17" s="87"/>
      <c r="E17" s="87"/>
      <c r="F17" s="87"/>
      <c r="G17" s="87"/>
      <c r="H17" s="87"/>
      <c r="I17" s="87"/>
      <c r="J17" s="87"/>
    </row>
    <row r="18" spans="1:10" ht="13.5">
      <c r="A18" s="87"/>
      <c r="B18" s="87"/>
      <c r="C18" s="87"/>
      <c r="D18" s="87"/>
      <c r="E18" s="87"/>
      <c r="F18" s="87"/>
      <c r="G18" s="87"/>
      <c r="H18" s="87"/>
      <c r="I18" s="87"/>
      <c r="J18" s="87"/>
    </row>
    <row r="19" spans="1:10" ht="13.5">
      <c r="A19" s="87"/>
      <c r="B19" s="87"/>
      <c r="C19" s="87"/>
      <c r="D19" s="87"/>
      <c r="E19" s="87"/>
      <c r="F19" s="87"/>
      <c r="G19" s="87"/>
      <c r="H19" s="87"/>
      <c r="I19" s="87"/>
      <c r="J19" s="87"/>
    </row>
    <row r="21" ht="13.5">
      <c r="A21" t="s">
        <v>2</v>
      </c>
    </row>
    <row r="22" spans="1:10" ht="13.5">
      <c r="A22" s="88" t="s">
        <v>47</v>
      </c>
      <c r="B22" s="88"/>
      <c r="C22" s="88"/>
      <c r="D22" s="88"/>
      <c r="E22" s="88"/>
      <c r="F22" s="88"/>
      <c r="G22" s="88"/>
      <c r="H22" s="88"/>
      <c r="I22" s="88"/>
      <c r="J22" s="88"/>
    </row>
    <row r="23" spans="1:10" ht="13.5">
      <c r="A23" s="88"/>
      <c r="B23" s="88"/>
      <c r="C23" s="88"/>
      <c r="D23" s="88"/>
      <c r="E23" s="88"/>
      <c r="F23" s="88"/>
      <c r="G23" s="88"/>
      <c r="H23" s="88"/>
      <c r="I23" s="88"/>
      <c r="J23" s="88"/>
    </row>
    <row r="24" spans="1:10" ht="13.5">
      <c r="A24" s="88"/>
      <c r="B24" s="88"/>
      <c r="C24" s="88"/>
      <c r="D24" s="88"/>
      <c r="E24" s="88"/>
      <c r="F24" s="88"/>
      <c r="G24" s="88"/>
      <c r="H24" s="88"/>
      <c r="I24" s="88"/>
      <c r="J24" s="88"/>
    </row>
    <row r="25" spans="1:10" ht="13.5">
      <c r="A25" s="88"/>
      <c r="B25" s="88"/>
      <c r="C25" s="88"/>
      <c r="D25" s="88"/>
      <c r="E25" s="88"/>
      <c r="F25" s="88"/>
      <c r="G25" s="88"/>
      <c r="H25" s="88"/>
      <c r="I25" s="88"/>
      <c r="J25" s="88"/>
    </row>
    <row r="26" spans="1:10" ht="13.5">
      <c r="A26" s="88"/>
      <c r="B26" s="88"/>
      <c r="C26" s="88"/>
      <c r="D26" s="88"/>
      <c r="E26" s="88"/>
      <c r="F26" s="88"/>
      <c r="G26" s="88"/>
      <c r="H26" s="88"/>
      <c r="I26" s="88"/>
      <c r="J26" s="88"/>
    </row>
    <row r="27" spans="1:10" ht="13.5">
      <c r="A27" s="88"/>
      <c r="B27" s="88"/>
      <c r="C27" s="88"/>
      <c r="D27" s="88"/>
      <c r="E27" s="88"/>
      <c r="F27" s="88"/>
      <c r="G27" s="88"/>
      <c r="H27" s="88"/>
      <c r="I27" s="88"/>
      <c r="J27" s="88"/>
    </row>
    <row r="28" spans="1:10" ht="13.5">
      <c r="A28" s="88"/>
      <c r="B28" s="88"/>
      <c r="C28" s="88"/>
      <c r="D28" s="88"/>
      <c r="E28" s="88"/>
      <c r="F28" s="88"/>
      <c r="G28" s="88"/>
      <c r="H28" s="88"/>
      <c r="I28" s="88"/>
      <c r="J28" s="88"/>
    </row>
    <row r="29" spans="1:10" ht="13.5">
      <c r="A29" s="88"/>
      <c r="B29" s="88"/>
      <c r="C29" s="88"/>
      <c r="D29" s="88"/>
      <c r="E29" s="88"/>
      <c r="F29" s="88"/>
      <c r="G29" s="88"/>
      <c r="H29" s="88"/>
      <c r="I29" s="88"/>
      <c r="J29" s="88"/>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C8" sqref="C8"/>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43</v>
      </c>
      <c r="E4" s="31" t="s">
        <v>41</v>
      </c>
      <c r="F4" s="30" t="s">
        <v>44</v>
      </c>
      <c r="G4" s="31" t="s">
        <v>41</v>
      </c>
      <c r="H4" s="30" t="s">
        <v>45</v>
      </c>
      <c r="I4" s="31" t="s">
        <v>41</v>
      </c>
    </row>
    <row r="5" spans="2:9" ht="17.25">
      <c r="B5" s="28" t="s">
        <v>50</v>
      </c>
      <c r="C5" s="29" t="s">
        <v>48</v>
      </c>
      <c r="D5" s="40" t="s">
        <v>49</v>
      </c>
      <c r="E5" s="33">
        <v>42474</v>
      </c>
      <c r="F5" s="29"/>
      <c r="G5" s="33"/>
      <c r="H5" s="29"/>
      <c r="I5" s="33"/>
    </row>
    <row r="6" spans="2:9" ht="17.25">
      <c r="B6" s="28" t="s">
        <v>50</v>
      </c>
      <c r="C6" s="29" t="s">
        <v>48</v>
      </c>
      <c r="D6" s="29">
        <v>100</v>
      </c>
      <c r="E6" s="33">
        <v>42476</v>
      </c>
      <c r="F6" s="29"/>
      <c r="G6" s="34"/>
      <c r="H6" s="29"/>
      <c r="I6" s="34"/>
    </row>
    <row r="7" spans="2:9" ht="17.25">
      <c r="B7" s="28" t="s">
        <v>50</v>
      </c>
      <c r="C7" s="29" t="s">
        <v>48</v>
      </c>
      <c r="D7" s="29">
        <v>100</v>
      </c>
      <c r="E7" s="33">
        <v>42477</v>
      </c>
      <c r="F7" s="29"/>
      <c r="G7" s="34"/>
      <c r="H7" s="29"/>
      <c r="I7" s="34"/>
    </row>
    <row r="8" spans="2:9" ht="17.25">
      <c r="B8" s="28" t="s">
        <v>50</v>
      </c>
      <c r="C8" s="29"/>
      <c r="D8" s="29"/>
      <c r="E8" s="34"/>
      <c r="F8" s="29"/>
      <c r="G8" s="34"/>
      <c r="H8" s="29"/>
      <c r="I8" s="34"/>
    </row>
    <row r="9" spans="2:9" ht="17.25">
      <c r="B9" s="28" t="s">
        <v>50</v>
      </c>
      <c r="C9" s="29"/>
      <c r="D9" s="29"/>
      <c r="E9" s="34"/>
      <c r="F9" s="29"/>
      <c r="G9" s="34"/>
      <c r="H9" s="29"/>
      <c r="I9" s="34"/>
    </row>
    <row r="10" spans="2:9" ht="17.25">
      <c r="B10" s="28" t="s">
        <v>50</v>
      </c>
      <c r="C10" s="29"/>
      <c r="D10" s="29"/>
      <c r="E10" s="34"/>
      <c r="F10" s="29"/>
      <c r="G10" s="34"/>
      <c r="H10" s="29"/>
      <c r="I10" s="34"/>
    </row>
    <row r="11" spans="2:9" ht="17.25">
      <c r="B11" s="28" t="s">
        <v>50</v>
      </c>
      <c r="C11" s="29"/>
      <c r="D11" s="29"/>
      <c r="E11" s="34"/>
      <c r="F11" s="29"/>
      <c r="G11" s="34"/>
      <c r="H11" s="29"/>
      <c r="I11" s="34"/>
    </row>
    <row r="12" spans="2:9" ht="17.25">
      <c r="B12" s="28" t="s">
        <v>50</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R9" sqref="R9:S9"/>
    </sheetView>
  </sheetViews>
  <sheetFormatPr defaultColWidth="9.00390625" defaultRowHeight="13.5"/>
  <cols>
    <col min="1" max="1" width="2.875" style="0" customWidth="1"/>
    <col min="2" max="18" width="6.625" style="0" customWidth="1"/>
    <col min="22" max="22" width="10.875" style="23" bestFit="1" customWidth="1"/>
  </cols>
  <sheetData>
    <row r="2" spans="2:20" ht="13.5">
      <c r="B2" s="49" t="s">
        <v>5</v>
      </c>
      <c r="C2" s="49"/>
      <c r="D2" s="51"/>
      <c r="E2" s="51"/>
      <c r="F2" s="49" t="s">
        <v>6</v>
      </c>
      <c r="G2" s="49"/>
      <c r="H2" s="51" t="s">
        <v>36</v>
      </c>
      <c r="I2" s="51"/>
      <c r="J2" s="49" t="s">
        <v>7</v>
      </c>
      <c r="K2" s="49"/>
      <c r="L2" s="50">
        <f>C9</f>
        <v>0</v>
      </c>
      <c r="M2" s="51"/>
      <c r="N2" s="49" t="s">
        <v>8</v>
      </c>
      <c r="O2" s="49"/>
      <c r="P2" s="50" t="e">
        <f>C108+R108</f>
        <v>#VALUE!</v>
      </c>
      <c r="Q2" s="51"/>
      <c r="R2" s="1"/>
      <c r="S2" s="1"/>
      <c r="T2" s="1"/>
    </row>
    <row r="3" spans="2:19" ht="57" customHeight="1">
      <c r="B3" s="49" t="s">
        <v>9</v>
      </c>
      <c r="C3" s="49"/>
      <c r="D3" s="52" t="s">
        <v>38</v>
      </c>
      <c r="E3" s="52"/>
      <c r="F3" s="52"/>
      <c r="G3" s="52"/>
      <c r="H3" s="52"/>
      <c r="I3" s="52"/>
      <c r="J3" s="49" t="s">
        <v>10</v>
      </c>
      <c r="K3" s="49"/>
      <c r="L3" s="52" t="s">
        <v>35</v>
      </c>
      <c r="M3" s="53"/>
      <c r="N3" s="53"/>
      <c r="O3" s="53"/>
      <c r="P3" s="53"/>
      <c r="Q3" s="53"/>
      <c r="R3" s="1"/>
      <c r="S3" s="1"/>
    </row>
    <row r="4" spans="2:20" ht="13.5">
      <c r="B4" s="49" t="s">
        <v>11</v>
      </c>
      <c r="C4" s="49"/>
      <c r="D4" s="54">
        <f>SUM($R$9:$S$993)</f>
        <v>0</v>
      </c>
      <c r="E4" s="54"/>
      <c r="F4" s="49" t="s">
        <v>12</v>
      </c>
      <c r="G4" s="49"/>
      <c r="H4" s="55">
        <f>SUM($T$9:$U$108)</f>
        <v>0</v>
      </c>
      <c r="I4" s="51"/>
      <c r="J4" s="56" t="s">
        <v>13</v>
      </c>
      <c r="K4" s="56"/>
      <c r="L4" s="50">
        <f>MAX($C$9:$D$990)-C9</f>
        <v>0</v>
      </c>
      <c r="M4" s="50"/>
      <c r="N4" s="56" t="s">
        <v>14</v>
      </c>
      <c r="O4" s="56"/>
      <c r="P4" s="54">
        <f>MIN($C$9:$D$990)-C9</f>
        <v>0</v>
      </c>
      <c r="Q4" s="54"/>
      <c r="R4" s="1"/>
      <c r="S4" s="1"/>
      <c r="T4" s="1"/>
    </row>
    <row r="5" spans="2:20" ht="13.5">
      <c r="B5" s="22" t="s">
        <v>15</v>
      </c>
      <c r="C5" s="2">
        <f>COUNTIF($R$9:$R$990,"&gt;0")</f>
        <v>0</v>
      </c>
      <c r="D5" s="21" t="s">
        <v>16</v>
      </c>
      <c r="E5" s="16">
        <f>COUNTIF($R$9:$R$990,"&lt;0")</f>
        <v>0</v>
      </c>
      <c r="F5" s="21" t="s">
        <v>17</v>
      </c>
      <c r="G5" s="2">
        <f>COUNTIF($R$9:$R$990,"=0")</f>
        <v>0</v>
      </c>
      <c r="H5" s="21" t="s">
        <v>18</v>
      </c>
      <c r="I5" s="3" t="e">
        <f>C5/SUM(C5,E5,G5)</f>
        <v>#DIV/0!</v>
      </c>
      <c r="J5" s="57" t="s">
        <v>19</v>
      </c>
      <c r="K5" s="49"/>
      <c r="L5" s="58"/>
      <c r="M5" s="59"/>
      <c r="N5" s="18" t="s">
        <v>20</v>
      </c>
      <c r="O5" s="9"/>
      <c r="P5" s="58"/>
      <c r="Q5" s="59"/>
      <c r="R5" s="1"/>
      <c r="S5" s="1"/>
      <c r="T5" s="1"/>
    </row>
    <row r="6" spans="2:20" ht="13.5">
      <c r="B6" s="11"/>
      <c r="C6" s="14"/>
      <c r="D6" s="15"/>
      <c r="E6" s="12"/>
      <c r="F6" s="11"/>
      <c r="G6" s="12"/>
      <c r="H6" s="11"/>
      <c r="I6" s="17"/>
      <c r="J6" s="11"/>
      <c r="K6" s="11"/>
      <c r="L6" s="12"/>
      <c r="M6" s="12"/>
      <c r="N6" s="13"/>
      <c r="O6" s="13"/>
      <c r="P6" s="10"/>
      <c r="Q6" s="7"/>
      <c r="R6" s="1"/>
      <c r="S6" s="1"/>
      <c r="T6" s="1"/>
    </row>
    <row r="7" spans="2:21" ht="13.5">
      <c r="B7" s="60" t="s">
        <v>21</v>
      </c>
      <c r="C7" s="62" t="s">
        <v>22</v>
      </c>
      <c r="D7" s="63"/>
      <c r="E7" s="66" t="s">
        <v>23</v>
      </c>
      <c r="F7" s="67"/>
      <c r="G7" s="67"/>
      <c r="H7" s="67"/>
      <c r="I7" s="68"/>
      <c r="J7" s="69" t="s">
        <v>24</v>
      </c>
      <c r="K7" s="70"/>
      <c r="L7" s="71"/>
      <c r="M7" s="72" t="s">
        <v>25</v>
      </c>
      <c r="N7" s="73" t="s">
        <v>26</v>
      </c>
      <c r="O7" s="74"/>
      <c r="P7" s="74"/>
      <c r="Q7" s="75"/>
      <c r="R7" s="76" t="s">
        <v>27</v>
      </c>
      <c r="S7" s="76"/>
      <c r="T7" s="76"/>
      <c r="U7" s="76"/>
    </row>
    <row r="8" spans="2:21" ht="13.5">
      <c r="B8" s="61"/>
      <c r="C8" s="64"/>
      <c r="D8" s="65"/>
      <c r="E8" s="19" t="s">
        <v>28</v>
      </c>
      <c r="F8" s="19" t="s">
        <v>29</v>
      </c>
      <c r="G8" s="19" t="s">
        <v>30</v>
      </c>
      <c r="H8" s="77" t="s">
        <v>31</v>
      </c>
      <c r="I8" s="68"/>
      <c r="J8" s="4" t="s">
        <v>32</v>
      </c>
      <c r="K8" s="78" t="s">
        <v>33</v>
      </c>
      <c r="L8" s="71"/>
      <c r="M8" s="72"/>
      <c r="N8" s="5" t="s">
        <v>28</v>
      </c>
      <c r="O8" s="5" t="s">
        <v>29</v>
      </c>
      <c r="P8" s="79" t="s">
        <v>31</v>
      </c>
      <c r="Q8" s="75"/>
      <c r="R8" s="76" t="s">
        <v>34</v>
      </c>
      <c r="S8" s="76"/>
      <c r="T8" s="76" t="s">
        <v>32</v>
      </c>
      <c r="U8" s="76"/>
    </row>
    <row r="9" spans="2:21" ht="13.5">
      <c r="B9" s="20">
        <v>1</v>
      </c>
      <c r="C9" s="80"/>
      <c r="D9" s="80"/>
      <c r="E9" s="20"/>
      <c r="F9" s="8"/>
      <c r="G9" s="20" t="s">
        <v>4</v>
      </c>
      <c r="H9" s="81"/>
      <c r="I9" s="81"/>
      <c r="J9" s="20"/>
      <c r="K9" s="80">
        <f aca="true" t="shared" si="0" ref="K9:K72">IF(F9="","",C9*0.03)</f>
      </c>
      <c r="L9" s="80"/>
      <c r="M9" s="6">
        <f>IF(J9="","",(K9/J9)/1000)</f>
      </c>
      <c r="N9" s="20"/>
      <c r="O9" s="8"/>
      <c r="P9" s="81"/>
      <c r="Q9" s="81"/>
      <c r="R9" s="82">
        <f>IF(O9="","",(IF(G9="売",H9-P9,P9-H9))*M9*100000)</f>
      </c>
      <c r="S9" s="82"/>
      <c r="T9" s="83">
        <f>IF(O9="","",IF(R9&lt;0,J9*(-1),IF(G9="買",(P9-H9)*100,(H9-P9)*100)))</f>
      </c>
      <c r="U9" s="83"/>
    </row>
    <row r="10" spans="2:21" ht="13.5">
      <c r="B10" s="20">
        <v>2</v>
      </c>
      <c r="C10" s="80">
        <f aca="true" t="shared" si="1" ref="C10:C73">IF(R9="","",C9+R9)</f>
      </c>
      <c r="D10" s="80"/>
      <c r="E10" s="20"/>
      <c r="F10" s="8"/>
      <c r="G10" s="20" t="s">
        <v>4</v>
      </c>
      <c r="H10" s="81"/>
      <c r="I10" s="81"/>
      <c r="J10" s="20"/>
      <c r="K10" s="80">
        <f t="shared" si="0"/>
      </c>
      <c r="L10" s="80"/>
      <c r="M10" s="6">
        <f aca="true" t="shared" si="2" ref="M10:M73">IF(J10="","",(K10/J10)/1000)</f>
      </c>
      <c r="N10" s="20"/>
      <c r="O10" s="8"/>
      <c r="P10" s="81"/>
      <c r="Q10" s="81"/>
      <c r="R10" s="82">
        <f aca="true" t="shared" si="3" ref="R10:R73">IF(O10="","",(IF(G10="売",H10-P10,P10-H10))*M10*100000)</f>
      </c>
      <c r="S10" s="82"/>
      <c r="T10" s="83">
        <f aca="true" t="shared" si="4" ref="T10:T73">IF(O10="","",IF(R10&lt;0,J10*(-1),IF(G10="買",(P10-H10)*100,(H10-P10)*100)))</f>
      </c>
      <c r="U10" s="83"/>
    </row>
    <row r="11" spans="2:21" ht="13.5">
      <c r="B11" s="20">
        <v>3</v>
      </c>
      <c r="C11" s="80">
        <f t="shared" si="1"/>
      </c>
      <c r="D11" s="80"/>
      <c r="E11" s="20"/>
      <c r="F11" s="8"/>
      <c r="G11" s="20" t="s">
        <v>4</v>
      </c>
      <c r="H11" s="81"/>
      <c r="I11" s="81"/>
      <c r="J11" s="20"/>
      <c r="K11" s="80">
        <f t="shared" si="0"/>
      </c>
      <c r="L11" s="80"/>
      <c r="M11" s="6">
        <f t="shared" si="2"/>
      </c>
      <c r="N11" s="20"/>
      <c r="O11" s="8"/>
      <c r="P11" s="81"/>
      <c r="Q11" s="81"/>
      <c r="R11" s="82">
        <f t="shared" si="3"/>
      </c>
      <c r="S11" s="82"/>
      <c r="T11" s="83">
        <f t="shared" si="4"/>
      </c>
      <c r="U11" s="83"/>
    </row>
    <row r="12" spans="2:21" ht="13.5">
      <c r="B12" s="20">
        <v>4</v>
      </c>
      <c r="C12" s="80">
        <f t="shared" si="1"/>
      </c>
      <c r="D12" s="80"/>
      <c r="E12" s="20"/>
      <c r="F12" s="8"/>
      <c r="G12" s="20" t="s">
        <v>3</v>
      </c>
      <c r="H12" s="81"/>
      <c r="I12" s="81"/>
      <c r="J12" s="20"/>
      <c r="K12" s="80">
        <f t="shared" si="0"/>
      </c>
      <c r="L12" s="80"/>
      <c r="M12" s="6">
        <f t="shared" si="2"/>
      </c>
      <c r="N12" s="20"/>
      <c r="O12" s="8"/>
      <c r="P12" s="81"/>
      <c r="Q12" s="81"/>
      <c r="R12" s="82">
        <f t="shared" si="3"/>
      </c>
      <c r="S12" s="82"/>
      <c r="T12" s="83">
        <f t="shared" si="4"/>
      </c>
      <c r="U12" s="83"/>
    </row>
    <row r="13" spans="2:21" ht="13.5">
      <c r="B13" s="20">
        <v>5</v>
      </c>
      <c r="C13" s="80">
        <f t="shared" si="1"/>
      </c>
      <c r="D13" s="80"/>
      <c r="E13" s="20"/>
      <c r="F13" s="8"/>
      <c r="G13" s="20" t="s">
        <v>3</v>
      </c>
      <c r="H13" s="81"/>
      <c r="I13" s="81"/>
      <c r="J13" s="20"/>
      <c r="K13" s="80">
        <f t="shared" si="0"/>
      </c>
      <c r="L13" s="80"/>
      <c r="M13" s="6">
        <f t="shared" si="2"/>
      </c>
      <c r="N13" s="20"/>
      <c r="O13" s="8"/>
      <c r="P13" s="81"/>
      <c r="Q13" s="81"/>
      <c r="R13" s="82">
        <f t="shared" si="3"/>
      </c>
      <c r="S13" s="82"/>
      <c r="T13" s="83">
        <f t="shared" si="4"/>
      </c>
      <c r="U13" s="83"/>
    </row>
    <row r="14" spans="2:21" ht="13.5">
      <c r="B14" s="20">
        <v>6</v>
      </c>
      <c r="C14" s="80">
        <f t="shared" si="1"/>
      </c>
      <c r="D14" s="80"/>
      <c r="E14" s="20"/>
      <c r="F14" s="8"/>
      <c r="G14" s="20" t="s">
        <v>4</v>
      </c>
      <c r="H14" s="81"/>
      <c r="I14" s="81"/>
      <c r="J14" s="20"/>
      <c r="K14" s="80">
        <f t="shared" si="0"/>
      </c>
      <c r="L14" s="80"/>
      <c r="M14" s="6">
        <f t="shared" si="2"/>
      </c>
      <c r="N14" s="20"/>
      <c r="O14" s="8"/>
      <c r="P14" s="81"/>
      <c r="Q14" s="81"/>
      <c r="R14" s="82">
        <f t="shared" si="3"/>
      </c>
      <c r="S14" s="82"/>
      <c r="T14" s="83">
        <f t="shared" si="4"/>
      </c>
      <c r="U14" s="83"/>
    </row>
    <row r="15" spans="2:21" ht="13.5">
      <c r="B15" s="20">
        <v>7</v>
      </c>
      <c r="C15" s="80">
        <f t="shared" si="1"/>
      </c>
      <c r="D15" s="80"/>
      <c r="E15" s="20"/>
      <c r="F15" s="8"/>
      <c r="G15" s="20" t="s">
        <v>4</v>
      </c>
      <c r="H15" s="81"/>
      <c r="I15" s="81"/>
      <c r="J15" s="20"/>
      <c r="K15" s="80">
        <f t="shared" si="0"/>
      </c>
      <c r="L15" s="80"/>
      <c r="M15" s="6">
        <f t="shared" si="2"/>
      </c>
      <c r="N15" s="20"/>
      <c r="O15" s="8"/>
      <c r="P15" s="81"/>
      <c r="Q15" s="81"/>
      <c r="R15" s="82">
        <f t="shared" si="3"/>
      </c>
      <c r="S15" s="82"/>
      <c r="T15" s="83">
        <f t="shared" si="4"/>
      </c>
      <c r="U15" s="83"/>
    </row>
    <row r="16" spans="2:21" ht="13.5">
      <c r="B16" s="20">
        <v>8</v>
      </c>
      <c r="C16" s="80">
        <f t="shared" si="1"/>
      </c>
      <c r="D16" s="80"/>
      <c r="E16" s="20"/>
      <c r="F16" s="8"/>
      <c r="G16" s="20" t="s">
        <v>4</v>
      </c>
      <c r="H16" s="81"/>
      <c r="I16" s="81"/>
      <c r="J16" s="20"/>
      <c r="K16" s="80">
        <f t="shared" si="0"/>
      </c>
      <c r="L16" s="80"/>
      <c r="M16" s="6">
        <f t="shared" si="2"/>
      </c>
      <c r="N16" s="20"/>
      <c r="O16" s="8"/>
      <c r="P16" s="81"/>
      <c r="Q16" s="81"/>
      <c r="R16" s="82">
        <f t="shared" si="3"/>
      </c>
      <c r="S16" s="82"/>
      <c r="T16" s="83">
        <f t="shared" si="4"/>
      </c>
      <c r="U16" s="83"/>
    </row>
    <row r="17" spans="2:21" ht="13.5">
      <c r="B17" s="20">
        <v>9</v>
      </c>
      <c r="C17" s="80">
        <f t="shared" si="1"/>
      </c>
      <c r="D17" s="80"/>
      <c r="E17" s="20"/>
      <c r="F17" s="8"/>
      <c r="G17" s="20" t="s">
        <v>4</v>
      </c>
      <c r="H17" s="81"/>
      <c r="I17" s="81"/>
      <c r="J17" s="20"/>
      <c r="K17" s="80">
        <f t="shared" si="0"/>
      </c>
      <c r="L17" s="80"/>
      <c r="M17" s="6">
        <f t="shared" si="2"/>
      </c>
      <c r="N17" s="20"/>
      <c r="O17" s="8"/>
      <c r="P17" s="81"/>
      <c r="Q17" s="81"/>
      <c r="R17" s="82">
        <f t="shared" si="3"/>
      </c>
      <c r="S17" s="82"/>
      <c r="T17" s="83">
        <f t="shared" si="4"/>
      </c>
      <c r="U17" s="83"/>
    </row>
    <row r="18" spans="2:21" ht="13.5">
      <c r="B18" s="20">
        <v>10</v>
      </c>
      <c r="C18" s="80">
        <f t="shared" si="1"/>
      </c>
      <c r="D18" s="80"/>
      <c r="E18" s="20"/>
      <c r="F18" s="8"/>
      <c r="G18" s="20" t="s">
        <v>4</v>
      </c>
      <c r="H18" s="81"/>
      <c r="I18" s="81"/>
      <c r="J18" s="20"/>
      <c r="K18" s="80">
        <f t="shared" si="0"/>
      </c>
      <c r="L18" s="80"/>
      <c r="M18" s="6">
        <f t="shared" si="2"/>
      </c>
      <c r="N18" s="20"/>
      <c r="O18" s="8"/>
      <c r="P18" s="81"/>
      <c r="Q18" s="81"/>
      <c r="R18" s="82">
        <f t="shared" si="3"/>
      </c>
      <c r="S18" s="82"/>
      <c r="T18" s="83">
        <f t="shared" si="4"/>
      </c>
      <c r="U18" s="83"/>
    </row>
    <row r="19" spans="2:21" ht="13.5">
      <c r="B19" s="20">
        <v>11</v>
      </c>
      <c r="C19" s="80">
        <f t="shared" si="1"/>
      </c>
      <c r="D19" s="80"/>
      <c r="E19" s="20"/>
      <c r="F19" s="8"/>
      <c r="G19" s="20" t="s">
        <v>4</v>
      </c>
      <c r="H19" s="81"/>
      <c r="I19" s="81"/>
      <c r="J19" s="20"/>
      <c r="K19" s="80">
        <f t="shared" si="0"/>
      </c>
      <c r="L19" s="80"/>
      <c r="M19" s="6">
        <f t="shared" si="2"/>
      </c>
      <c r="N19" s="20"/>
      <c r="O19" s="8"/>
      <c r="P19" s="81"/>
      <c r="Q19" s="81"/>
      <c r="R19" s="82">
        <f t="shared" si="3"/>
      </c>
      <c r="S19" s="82"/>
      <c r="T19" s="83">
        <f t="shared" si="4"/>
      </c>
      <c r="U19" s="83"/>
    </row>
    <row r="20" spans="2:21" ht="13.5">
      <c r="B20" s="20">
        <v>12</v>
      </c>
      <c r="C20" s="80">
        <f t="shared" si="1"/>
      </c>
      <c r="D20" s="80"/>
      <c r="E20" s="20"/>
      <c r="F20" s="8"/>
      <c r="G20" s="20" t="s">
        <v>4</v>
      </c>
      <c r="H20" s="81"/>
      <c r="I20" s="81"/>
      <c r="J20" s="20"/>
      <c r="K20" s="80">
        <f t="shared" si="0"/>
      </c>
      <c r="L20" s="80"/>
      <c r="M20" s="6">
        <f t="shared" si="2"/>
      </c>
      <c r="N20" s="20"/>
      <c r="O20" s="8"/>
      <c r="P20" s="81"/>
      <c r="Q20" s="81"/>
      <c r="R20" s="82">
        <f t="shared" si="3"/>
      </c>
      <c r="S20" s="82"/>
      <c r="T20" s="83">
        <f t="shared" si="4"/>
      </c>
      <c r="U20" s="83"/>
    </row>
    <row r="21" spans="2:21" ht="13.5">
      <c r="B21" s="20">
        <v>13</v>
      </c>
      <c r="C21" s="80">
        <f t="shared" si="1"/>
      </c>
      <c r="D21" s="80"/>
      <c r="E21" s="20"/>
      <c r="F21" s="8"/>
      <c r="G21" s="20" t="s">
        <v>4</v>
      </c>
      <c r="H21" s="81"/>
      <c r="I21" s="81"/>
      <c r="J21" s="20"/>
      <c r="K21" s="80">
        <f t="shared" si="0"/>
      </c>
      <c r="L21" s="80"/>
      <c r="M21" s="6">
        <f t="shared" si="2"/>
      </c>
      <c r="N21" s="20"/>
      <c r="O21" s="8"/>
      <c r="P21" s="81"/>
      <c r="Q21" s="81"/>
      <c r="R21" s="82">
        <f t="shared" si="3"/>
      </c>
      <c r="S21" s="82"/>
      <c r="T21" s="83">
        <f t="shared" si="4"/>
      </c>
      <c r="U21" s="83"/>
    </row>
    <row r="22" spans="2:21" ht="13.5">
      <c r="B22" s="20">
        <v>14</v>
      </c>
      <c r="C22" s="80">
        <f t="shared" si="1"/>
      </c>
      <c r="D22" s="80"/>
      <c r="E22" s="20"/>
      <c r="F22" s="8"/>
      <c r="G22" s="20" t="s">
        <v>3</v>
      </c>
      <c r="H22" s="81"/>
      <c r="I22" s="81"/>
      <c r="J22" s="20"/>
      <c r="K22" s="80">
        <f t="shared" si="0"/>
      </c>
      <c r="L22" s="80"/>
      <c r="M22" s="6">
        <f t="shared" si="2"/>
      </c>
      <c r="N22" s="20"/>
      <c r="O22" s="8"/>
      <c r="P22" s="81"/>
      <c r="Q22" s="81"/>
      <c r="R22" s="82">
        <f t="shared" si="3"/>
      </c>
      <c r="S22" s="82"/>
      <c r="T22" s="83">
        <f t="shared" si="4"/>
      </c>
      <c r="U22" s="83"/>
    </row>
    <row r="23" spans="2:21" ht="13.5">
      <c r="B23" s="20">
        <v>15</v>
      </c>
      <c r="C23" s="80">
        <f t="shared" si="1"/>
      </c>
      <c r="D23" s="80"/>
      <c r="E23" s="20"/>
      <c r="F23" s="8"/>
      <c r="G23" s="20" t="s">
        <v>4</v>
      </c>
      <c r="H23" s="81"/>
      <c r="I23" s="81"/>
      <c r="J23" s="20"/>
      <c r="K23" s="80">
        <f t="shared" si="0"/>
      </c>
      <c r="L23" s="80"/>
      <c r="M23" s="6">
        <f t="shared" si="2"/>
      </c>
      <c r="N23" s="20"/>
      <c r="O23" s="8"/>
      <c r="P23" s="81"/>
      <c r="Q23" s="81"/>
      <c r="R23" s="82">
        <f t="shared" si="3"/>
      </c>
      <c r="S23" s="82"/>
      <c r="T23" s="83">
        <f t="shared" si="4"/>
      </c>
      <c r="U23" s="83"/>
    </row>
    <row r="24" spans="2:21" ht="13.5">
      <c r="B24" s="20">
        <v>16</v>
      </c>
      <c r="C24" s="80">
        <f t="shared" si="1"/>
      </c>
      <c r="D24" s="80"/>
      <c r="E24" s="20"/>
      <c r="F24" s="8"/>
      <c r="G24" s="20" t="s">
        <v>4</v>
      </c>
      <c r="H24" s="81"/>
      <c r="I24" s="81"/>
      <c r="J24" s="20"/>
      <c r="K24" s="80">
        <f t="shared" si="0"/>
      </c>
      <c r="L24" s="80"/>
      <c r="M24" s="6">
        <f t="shared" si="2"/>
      </c>
      <c r="N24" s="20"/>
      <c r="O24" s="8"/>
      <c r="P24" s="81"/>
      <c r="Q24" s="81"/>
      <c r="R24" s="82">
        <f t="shared" si="3"/>
      </c>
      <c r="S24" s="82"/>
      <c r="T24" s="83">
        <f t="shared" si="4"/>
      </c>
      <c r="U24" s="83"/>
    </row>
    <row r="25" spans="2:21" ht="13.5">
      <c r="B25" s="20">
        <v>17</v>
      </c>
      <c r="C25" s="80">
        <f t="shared" si="1"/>
      </c>
      <c r="D25" s="80"/>
      <c r="E25" s="20"/>
      <c r="F25" s="8"/>
      <c r="G25" s="20" t="s">
        <v>4</v>
      </c>
      <c r="H25" s="81"/>
      <c r="I25" s="81"/>
      <c r="J25" s="20"/>
      <c r="K25" s="80">
        <f t="shared" si="0"/>
      </c>
      <c r="L25" s="80"/>
      <c r="M25" s="6">
        <f t="shared" si="2"/>
      </c>
      <c r="N25" s="20"/>
      <c r="O25" s="8"/>
      <c r="P25" s="81"/>
      <c r="Q25" s="81"/>
      <c r="R25" s="82">
        <f t="shared" si="3"/>
      </c>
      <c r="S25" s="82"/>
      <c r="T25" s="83">
        <f t="shared" si="4"/>
      </c>
      <c r="U25" s="83"/>
    </row>
    <row r="26" spans="2:21" ht="13.5">
      <c r="B26" s="20">
        <v>18</v>
      </c>
      <c r="C26" s="80">
        <f t="shared" si="1"/>
      </c>
      <c r="D26" s="80"/>
      <c r="E26" s="20"/>
      <c r="F26" s="8"/>
      <c r="G26" s="20" t="s">
        <v>4</v>
      </c>
      <c r="H26" s="81"/>
      <c r="I26" s="81"/>
      <c r="J26" s="20"/>
      <c r="K26" s="80">
        <f t="shared" si="0"/>
      </c>
      <c r="L26" s="80"/>
      <c r="M26" s="6">
        <f t="shared" si="2"/>
      </c>
      <c r="N26" s="20"/>
      <c r="O26" s="8"/>
      <c r="P26" s="81"/>
      <c r="Q26" s="81"/>
      <c r="R26" s="82">
        <f t="shared" si="3"/>
      </c>
      <c r="S26" s="82"/>
      <c r="T26" s="83">
        <f t="shared" si="4"/>
      </c>
      <c r="U26" s="83"/>
    </row>
    <row r="27" spans="2:21" ht="13.5">
      <c r="B27" s="20">
        <v>19</v>
      </c>
      <c r="C27" s="80">
        <f t="shared" si="1"/>
      </c>
      <c r="D27" s="80"/>
      <c r="E27" s="20"/>
      <c r="F27" s="8"/>
      <c r="G27" s="20" t="s">
        <v>3</v>
      </c>
      <c r="H27" s="81"/>
      <c r="I27" s="81"/>
      <c r="J27" s="20"/>
      <c r="K27" s="80">
        <f t="shared" si="0"/>
      </c>
      <c r="L27" s="80"/>
      <c r="M27" s="6">
        <f t="shared" si="2"/>
      </c>
      <c r="N27" s="20"/>
      <c r="O27" s="8"/>
      <c r="P27" s="81"/>
      <c r="Q27" s="81"/>
      <c r="R27" s="82">
        <f t="shared" si="3"/>
      </c>
      <c r="S27" s="82"/>
      <c r="T27" s="83">
        <f t="shared" si="4"/>
      </c>
      <c r="U27" s="83"/>
    </row>
    <row r="28" spans="2:21" ht="13.5">
      <c r="B28" s="20">
        <v>20</v>
      </c>
      <c r="C28" s="80">
        <f t="shared" si="1"/>
      </c>
      <c r="D28" s="80"/>
      <c r="E28" s="20"/>
      <c r="F28" s="8"/>
      <c r="G28" s="20" t="s">
        <v>4</v>
      </c>
      <c r="H28" s="81"/>
      <c r="I28" s="81"/>
      <c r="J28" s="20"/>
      <c r="K28" s="80">
        <f t="shared" si="0"/>
      </c>
      <c r="L28" s="80"/>
      <c r="M28" s="6">
        <f t="shared" si="2"/>
      </c>
      <c r="N28" s="20"/>
      <c r="O28" s="8"/>
      <c r="P28" s="81"/>
      <c r="Q28" s="81"/>
      <c r="R28" s="82">
        <f t="shared" si="3"/>
      </c>
      <c r="S28" s="82"/>
      <c r="T28" s="83">
        <f t="shared" si="4"/>
      </c>
      <c r="U28" s="83"/>
    </row>
    <row r="29" spans="2:21" ht="13.5">
      <c r="B29" s="20">
        <v>21</v>
      </c>
      <c r="C29" s="80">
        <f t="shared" si="1"/>
      </c>
      <c r="D29" s="80"/>
      <c r="E29" s="20"/>
      <c r="F29" s="8"/>
      <c r="G29" s="20" t="s">
        <v>3</v>
      </c>
      <c r="H29" s="81"/>
      <c r="I29" s="81"/>
      <c r="J29" s="20"/>
      <c r="K29" s="80">
        <f t="shared" si="0"/>
      </c>
      <c r="L29" s="80"/>
      <c r="M29" s="6">
        <f t="shared" si="2"/>
      </c>
      <c r="N29" s="20"/>
      <c r="O29" s="8"/>
      <c r="P29" s="81"/>
      <c r="Q29" s="81"/>
      <c r="R29" s="82">
        <f t="shared" si="3"/>
      </c>
      <c r="S29" s="82"/>
      <c r="T29" s="83">
        <f t="shared" si="4"/>
      </c>
      <c r="U29" s="83"/>
    </row>
    <row r="30" spans="2:21" ht="13.5">
      <c r="B30" s="20">
        <v>22</v>
      </c>
      <c r="C30" s="80">
        <f t="shared" si="1"/>
      </c>
      <c r="D30" s="80"/>
      <c r="E30" s="20"/>
      <c r="F30" s="8"/>
      <c r="G30" s="20" t="s">
        <v>3</v>
      </c>
      <c r="H30" s="81"/>
      <c r="I30" s="81"/>
      <c r="J30" s="20"/>
      <c r="K30" s="80">
        <f t="shared" si="0"/>
      </c>
      <c r="L30" s="80"/>
      <c r="M30" s="6">
        <f t="shared" si="2"/>
      </c>
      <c r="N30" s="20"/>
      <c r="O30" s="8"/>
      <c r="P30" s="81"/>
      <c r="Q30" s="81"/>
      <c r="R30" s="82">
        <f t="shared" si="3"/>
      </c>
      <c r="S30" s="82"/>
      <c r="T30" s="83">
        <f t="shared" si="4"/>
      </c>
      <c r="U30" s="83"/>
    </row>
    <row r="31" spans="2:21" ht="13.5">
      <c r="B31" s="20">
        <v>23</v>
      </c>
      <c r="C31" s="80">
        <f t="shared" si="1"/>
      </c>
      <c r="D31" s="80"/>
      <c r="E31" s="20"/>
      <c r="F31" s="8"/>
      <c r="G31" s="20" t="s">
        <v>3</v>
      </c>
      <c r="H31" s="81"/>
      <c r="I31" s="81"/>
      <c r="J31" s="20"/>
      <c r="K31" s="80">
        <f t="shared" si="0"/>
      </c>
      <c r="L31" s="80"/>
      <c r="M31" s="6">
        <f t="shared" si="2"/>
      </c>
      <c r="N31" s="20"/>
      <c r="O31" s="8"/>
      <c r="P31" s="81"/>
      <c r="Q31" s="81"/>
      <c r="R31" s="82">
        <f t="shared" si="3"/>
      </c>
      <c r="S31" s="82"/>
      <c r="T31" s="83">
        <f t="shared" si="4"/>
      </c>
      <c r="U31" s="83"/>
    </row>
    <row r="32" spans="2:21" ht="13.5">
      <c r="B32" s="20">
        <v>24</v>
      </c>
      <c r="C32" s="80">
        <f t="shared" si="1"/>
      </c>
      <c r="D32" s="80"/>
      <c r="E32" s="20"/>
      <c r="F32" s="8"/>
      <c r="G32" s="20" t="s">
        <v>3</v>
      </c>
      <c r="H32" s="81"/>
      <c r="I32" s="81"/>
      <c r="J32" s="20"/>
      <c r="K32" s="80">
        <f t="shared" si="0"/>
      </c>
      <c r="L32" s="80"/>
      <c r="M32" s="6">
        <f t="shared" si="2"/>
      </c>
      <c r="N32" s="20"/>
      <c r="O32" s="8"/>
      <c r="P32" s="81"/>
      <c r="Q32" s="81"/>
      <c r="R32" s="82">
        <f t="shared" si="3"/>
      </c>
      <c r="S32" s="82"/>
      <c r="T32" s="83">
        <f t="shared" si="4"/>
      </c>
      <c r="U32" s="83"/>
    </row>
    <row r="33" spans="2:21" ht="13.5">
      <c r="B33" s="20">
        <v>25</v>
      </c>
      <c r="C33" s="80">
        <f t="shared" si="1"/>
      </c>
      <c r="D33" s="80"/>
      <c r="E33" s="20"/>
      <c r="F33" s="8"/>
      <c r="G33" s="20" t="s">
        <v>4</v>
      </c>
      <c r="H33" s="81"/>
      <c r="I33" s="81"/>
      <c r="J33" s="20"/>
      <c r="K33" s="80">
        <f t="shared" si="0"/>
      </c>
      <c r="L33" s="80"/>
      <c r="M33" s="6">
        <f t="shared" si="2"/>
      </c>
      <c r="N33" s="20"/>
      <c r="O33" s="8"/>
      <c r="P33" s="81"/>
      <c r="Q33" s="81"/>
      <c r="R33" s="82">
        <f t="shared" si="3"/>
      </c>
      <c r="S33" s="82"/>
      <c r="T33" s="83">
        <f t="shared" si="4"/>
      </c>
      <c r="U33" s="83"/>
    </row>
    <row r="34" spans="2:21" ht="13.5">
      <c r="B34" s="20">
        <v>26</v>
      </c>
      <c r="C34" s="80">
        <f t="shared" si="1"/>
      </c>
      <c r="D34" s="80"/>
      <c r="E34" s="20"/>
      <c r="F34" s="8"/>
      <c r="G34" s="20" t="s">
        <v>3</v>
      </c>
      <c r="H34" s="81"/>
      <c r="I34" s="81"/>
      <c r="J34" s="20"/>
      <c r="K34" s="80">
        <f t="shared" si="0"/>
      </c>
      <c r="L34" s="80"/>
      <c r="M34" s="6">
        <f t="shared" si="2"/>
      </c>
      <c r="N34" s="20"/>
      <c r="O34" s="8"/>
      <c r="P34" s="81"/>
      <c r="Q34" s="81"/>
      <c r="R34" s="82">
        <f t="shared" si="3"/>
      </c>
      <c r="S34" s="82"/>
      <c r="T34" s="83">
        <f t="shared" si="4"/>
      </c>
      <c r="U34" s="83"/>
    </row>
    <row r="35" spans="2:21" ht="13.5">
      <c r="B35" s="20">
        <v>27</v>
      </c>
      <c r="C35" s="80">
        <f t="shared" si="1"/>
      </c>
      <c r="D35" s="80"/>
      <c r="E35" s="20"/>
      <c r="F35" s="8"/>
      <c r="G35" s="20" t="s">
        <v>3</v>
      </c>
      <c r="H35" s="81"/>
      <c r="I35" s="81"/>
      <c r="J35" s="20"/>
      <c r="K35" s="80">
        <f t="shared" si="0"/>
      </c>
      <c r="L35" s="80"/>
      <c r="M35" s="6">
        <f t="shared" si="2"/>
      </c>
      <c r="N35" s="20"/>
      <c r="O35" s="8"/>
      <c r="P35" s="81"/>
      <c r="Q35" s="81"/>
      <c r="R35" s="82">
        <f t="shared" si="3"/>
      </c>
      <c r="S35" s="82"/>
      <c r="T35" s="83">
        <f t="shared" si="4"/>
      </c>
      <c r="U35" s="83"/>
    </row>
    <row r="36" spans="2:21" ht="13.5">
      <c r="B36" s="20">
        <v>28</v>
      </c>
      <c r="C36" s="80">
        <f t="shared" si="1"/>
      </c>
      <c r="D36" s="80"/>
      <c r="E36" s="20"/>
      <c r="F36" s="8"/>
      <c r="G36" s="20" t="s">
        <v>3</v>
      </c>
      <c r="H36" s="81"/>
      <c r="I36" s="81"/>
      <c r="J36" s="20"/>
      <c r="K36" s="80">
        <f t="shared" si="0"/>
      </c>
      <c r="L36" s="80"/>
      <c r="M36" s="6">
        <f t="shared" si="2"/>
      </c>
      <c r="N36" s="20"/>
      <c r="O36" s="8"/>
      <c r="P36" s="81"/>
      <c r="Q36" s="81"/>
      <c r="R36" s="82">
        <f t="shared" si="3"/>
      </c>
      <c r="S36" s="82"/>
      <c r="T36" s="83">
        <f t="shared" si="4"/>
      </c>
      <c r="U36" s="83"/>
    </row>
    <row r="37" spans="2:21" ht="13.5">
      <c r="B37" s="20">
        <v>29</v>
      </c>
      <c r="C37" s="80">
        <f t="shared" si="1"/>
      </c>
      <c r="D37" s="80"/>
      <c r="E37" s="20"/>
      <c r="F37" s="8"/>
      <c r="G37" s="20" t="s">
        <v>3</v>
      </c>
      <c r="H37" s="81"/>
      <c r="I37" s="81"/>
      <c r="J37" s="20"/>
      <c r="K37" s="80">
        <f t="shared" si="0"/>
      </c>
      <c r="L37" s="80"/>
      <c r="M37" s="6">
        <f t="shared" si="2"/>
      </c>
      <c r="N37" s="20"/>
      <c r="O37" s="8"/>
      <c r="P37" s="81"/>
      <c r="Q37" s="81"/>
      <c r="R37" s="82">
        <f t="shared" si="3"/>
      </c>
      <c r="S37" s="82"/>
      <c r="T37" s="83">
        <f t="shared" si="4"/>
      </c>
      <c r="U37" s="83"/>
    </row>
    <row r="38" spans="2:21" ht="13.5">
      <c r="B38" s="20">
        <v>30</v>
      </c>
      <c r="C38" s="80">
        <f t="shared" si="1"/>
      </c>
      <c r="D38" s="80"/>
      <c r="E38" s="20"/>
      <c r="F38" s="8"/>
      <c r="G38" s="20" t="s">
        <v>4</v>
      </c>
      <c r="H38" s="81"/>
      <c r="I38" s="81"/>
      <c r="J38" s="20"/>
      <c r="K38" s="80">
        <f t="shared" si="0"/>
      </c>
      <c r="L38" s="80"/>
      <c r="M38" s="6">
        <f t="shared" si="2"/>
      </c>
      <c r="N38" s="20"/>
      <c r="O38" s="8"/>
      <c r="P38" s="81"/>
      <c r="Q38" s="81"/>
      <c r="R38" s="82">
        <f t="shared" si="3"/>
      </c>
      <c r="S38" s="82"/>
      <c r="T38" s="83">
        <f t="shared" si="4"/>
      </c>
      <c r="U38" s="83"/>
    </row>
    <row r="39" spans="2:21" ht="13.5">
      <c r="B39" s="20">
        <v>31</v>
      </c>
      <c r="C39" s="80">
        <f t="shared" si="1"/>
      </c>
      <c r="D39" s="80"/>
      <c r="E39" s="20"/>
      <c r="F39" s="8"/>
      <c r="G39" s="20" t="s">
        <v>4</v>
      </c>
      <c r="H39" s="81"/>
      <c r="I39" s="81"/>
      <c r="J39" s="20"/>
      <c r="K39" s="80">
        <f t="shared" si="0"/>
      </c>
      <c r="L39" s="80"/>
      <c r="M39" s="6">
        <f t="shared" si="2"/>
      </c>
      <c r="N39" s="20"/>
      <c r="O39" s="8"/>
      <c r="P39" s="81"/>
      <c r="Q39" s="81"/>
      <c r="R39" s="82">
        <f t="shared" si="3"/>
      </c>
      <c r="S39" s="82"/>
      <c r="T39" s="83">
        <f t="shared" si="4"/>
      </c>
      <c r="U39" s="83"/>
    </row>
    <row r="40" spans="2:21" ht="13.5">
      <c r="B40" s="20">
        <v>32</v>
      </c>
      <c r="C40" s="80">
        <f t="shared" si="1"/>
      </c>
      <c r="D40" s="80"/>
      <c r="E40" s="20"/>
      <c r="F40" s="8"/>
      <c r="G40" s="20" t="s">
        <v>4</v>
      </c>
      <c r="H40" s="81"/>
      <c r="I40" s="81"/>
      <c r="J40" s="20"/>
      <c r="K40" s="80">
        <f t="shared" si="0"/>
      </c>
      <c r="L40" s="80"/>
      <c r="M40" s="6">
        <f t="shared" si="2"/>
      </c>
      <c r="N40" s="20"/>
      <c r="O40" s="8"/>
      <c r="P40" s="81"/>
      <c r="Q40" s="81"/>
      <c r="R40" s="82">
        <f t="shared" si="3"/>
      </c>
      <c r="S40" s="82"/>
      <c r="T40" s="83">
        <f t="shared" si="4"/>
      </c>
      <c r="U40" s="83"/>
    </row>
    <row r="41" spans="2:21" ht="13.5">
      <c r="B41" s="20">
        <v>33</v>
      </c>
      <c r="C41" s="80">
        <f t="shared" si="1"/>
      </c>
      <c r="D41" s="80"/>
      <c r="E41" s="20"/>
      <c r="F41" s="8"/>
      <c r="G41" s="20" t="s">
        <v>3</v>
      </c>
      <c r="H41" s="81"/>
      <c r="I41" s="81"/>
      <c r="J41" s="20"/>
      <c r="K41" s="80">
        <f t="shared" si="0"/>
      </c>
      <c r="L41" s="80"/>
      <c r="M41" s="6">
        <f t="shared" si="2"/>
      </c>
      <c r="N41" s="20"/>
      <c r="O41" s="8"/>
      <c r="P41" s="81"/>
      <c r="Q41" s="81"/>
      <c r="R41" s="82">
        <f t="shared" si="3"/>
      </c>
      <c r="S41" s="82"/>
      <c r="T41" s="83">
        <f t="shared" si="4"/>
      </c>
      <c r="U41" s="83"/>
    </row>
    <row r="42" spans="2:21" ht="13.5">
      <c r="B42" s="20">
        <v>34</v>
      </c>
      <c r="C42" s="80">
        <f t="shared" si="1"/>
      </c>
      <c r="D42" s="80"/>
      <c r="E42" s="20"/>
      <c r="F42" s="8"/>
      <c r="G42" s="20" t="s">
        <v>4</v>
      </c>
      <c r="H42" s="81"/>
      <c r="I42" s="81"/>
      <c r="J42" s="20"/>
      <c r="K42" s="80">
        <f t="shared" si="0"/>
      </c>
      <c r="L42" s="80"/>
      <c r="M42" s="6">
        <f t="shared" si="2"/>
      </c>
      <c r="N42" s="20"/>
      <c r="O42" s="8"/>
      <c r="P42" s="81"/>
      <c r="Q42" s="81"/>
      <c r="R42" s="82">
        <f t="shared" si="3"/>
      </c>
      <c r="S42" s="82"/>
      <c r="T42" s="83">
        <f t="shared" si="4"/>
      </c>
      <c r="U42" s="83"/>
    </row>
    <row r="43" spans="2:21" ht="13.5">
      <c r="B43" s="20">
        <v>35</v>
      </c>
      <c r="C43" s="80">
        <f t="shared" si="1"/>
      </c>
      <c r="D43" s="80"/>
      <c r="E43" s="20"/>
      <c r="F43" s="8"/>
      <c r="G43" s="20" t="s">
        <v>3</v>
      </c>
      <c r="H43" s="81"/>
      <c r="I43" s="81"/>
      <c r="J43" s="20"/>
      <c r="K43" s="80">
        <f t="shared" si="0"/>
      </c>
      <c r="L43" s="80"/>
      <c r="M43" s="6">
        <f t="shared" si="2"/>
      </c>
      <c r="N43" s="20"/>
      <c r="O43" s="8"/>
      <c r="P43" s="81"/>
      <c r="Q43" s="81"/>
      <c r="R43" s="82">
        <f t="shared" si="3"/>
      </c>
      <c r="S43" s="82"/>
      <c r="T43" s="83">
        <f t="shared" si="4"/>
      </c>
      <c r="U43" s="83"/>
    </row>
    <row r="44" spans="2:21" ht="13.5">
      <c r="B44" s="20">
        <v>36</v>
      </c>
      <c r="C44" s="80">
        <f t="shared" si="1"/>
      </c>
      <c r="D44" s="80"/>
      <c r="E44" s="20"/>
      <c r="F44" s="8"/>
      <c r="G44" s="20" t="s">
        <v>4</v>
      </c>
      <c r="H44" s="81"/>
      <c r="I44" s="81"/>
      <c r="J44" s="20"/>
      <c r="K44" s="80">
        <f t="shared" si="0"/>
      </c>
      <c r="L44" s="80"/>
      <c r="M44" s="6">
        <f t="shared" si="2"/>
      </c>
      <c r="N44" s="20"/>
      <c r="O44" s="8"/>
      <c r="P44" s="81"/>
      <c r="Q44" s="81"/>
      <c r="R44" s="82">
        <f t="shared" si="3"/>
      </c>
      <c r="S44" s="82"/>
      <c r="T44" s="83">
        <f t="shared" si="4"/>
      </c>
      <c r="U44" s="83"/>
    </row>
    <row r="45" spans="2:21" ht="13.5">
      <c r="B45" s="20">
        <v>37</v>
      </c>
      <c r="C45" s="80">
        <f t="shared" si="1"/>
      </c>
      <c r="D45" s="80"/>
      <c r="E45" s="20"/>
      <c r="F45" s="8"/>
      <c r="G45" s="20" t="s">
        <v>3</v>
      </c>
      <c r="H45" s="81"/>
      <c r="I45" s="81"/>
      <c r="J45" s="20"/>
      <c r="K45" s="80">
        <f t="shared" si="0"/>
      </c>
      <c r="L45" s="80"/>
      <c r="M45" s="6">
        <f t="shared" si="2"/>
      </c>
      <c r="N45" s="20"/>
      <c r="O45" s="8"/>
      <c r="P45" s="81"/>
      <c r="Q45" s="81"/>
      <c r="R45" s="82">
        <f t="shared" si="3"/>
      </c>
      <c r="S45" s="82"/>
      <c r="T45" s="83">
        <f t="shared" si="4"/>
      </c>
      <c r="U45" s="83"/>
    </row>
    <row r="46" spans="2:21" ht="13.5">
      <c r="B46" s="20">
        <v>38</v>
      </c>
      <c r="C46" s="80">
        <f t="shared" si="1"/>
      </c>
      <c r="D46" s="80"/>
      <c r="E46" s="20"/>
      <c r="F46" s="8"/>
      <c r="G46" s="20" t="s">
        <v>4</v>
      </c>
      <c r="H46" s="81"/>
      <c r="I46" s="81"/>
      <c r="J46" s="20"/>
      <c r="K46" s="80">
        <f t="shared" si="0"/>
      </c>
      <c r="L46" s="80"/>
      <c r="M46" s="6">
        <f t="shared" si="2"/>
      </c>
      <c r="N46" s="20"/>
      <c r="O46" s="8"/>
      <c r="P46" s="81"/>
      <c r="Q46" s="81"/>
      <c r="R46" s="82">
        <f t="shared" si="3"/>
      </c>
      <c r="S46" s="82"/>
      <c r="T46" s="83">
        <f t="shared" si="4"/>
      </c>
      <c r="U46" s="83"/>
    </row>
    <row r="47" spans="2:21" ht="13.5">
      <c r="B47" s="20">
        <v>39</v>
      </c>
      <c r="C47" s="80">
        <f t="shared" si="1"/>
      </c>
      <c r="D47" s="80"/>
      <c r="E47" s="20"/>
      <c r="F47" s="8"/>
      <c r="G47" s="20" t="s">
        <v>4</v>
      </c>
      <c r="H47" s="81"/>
      <c r="I47" s="81"/>
      <c r="J47" s="20"/>
      <c r="K47" s="80">
        <f t="shared" si="0"/>
      </c>
      <c r="L47" s="80"/>
      <c r="M47" s="6">
        <f t="shared" si="2"/>
      </c>
      <c r="N47" s="20"/>
      <c r="O47" s="8"/>
      <c r="P47" s="81"/>
      <c r="Q47" s="81"/>
      <c r="R47" s="82">
        <f t="shared" si="3"/>
      </c>
      <c r="S47" s="82"/>
      <c r="T47" s="83">
        <f t="shared" si="4"/>
      </c>
      <c r="U47" s="83"/>
    </row>
    <row r="48" spans="2:21" ht="13.5">
      <c r="B48" s="20">
        <v>40</v>
      </c>
      <c r="C48" s="80">
        <f t="shared" si="1"/>
      </c>
      <c r="D48" s="80"/>
      <c r="E48" s="20"/>
      <c r="F48" s="8"/>
      <c r="G48" s="20" t="s">
        <v>37</v>
      </c>
      <c r="H48" s="81"/>
      <c r="I48" s="81"/>
      <c r="J48" s="20"/>
      <c r="K48" s="80">
        <f t="shared" si="0"/>
      </c>
      <c r="L48" s="80"/>
      <c r="M48" s="6">
        <f t="shared" si="2"/>
      </c>
      <c r="N48" s="20"/>
      <c r="O48" s="8"/>
      <c r="P48" s="81"/>
      <c r="Q48" s="81"/>
      <c r="R48" s="82">
        <f t="shared" si="3"/>
      </c>
      <c r="S48" s="82"/>
      <c r="T48" s="83">
        <f t="shared" si="4"/>
      </c>
      <c r="U48" s="83"/>
    </row>
    <row r="49" spans="2:21" ht="13.5">
      <c r="B49" s="20">
        <v>41</v>
      </c>
      <c r="C49" s="80">
        <f t="shared" si="1"/>
      </c>
      <c r="D49" s="80"/>
      <c r="E49" s="20"/>
      <c r="F49" s="8"/>
      <c r="G49" s="20" t="s">
        <v>4</v>
      </c>
      <c r="H49" s="81"/>
      <c r="I49" s="81"/>
      <c r="J49" s="20"/>
      <c r="K49" s="80">
        <f t="shared" si="0"/>
      </c>
      <c r="L49" s="80"/>
      <c r="M49" s="6">
        <f t="shared" si="2"/>
      </c>
      <c r="N49" s="20"/>
      <c r="O49" s="8"/>
      <c r="P49" s="81"/>
      <c r="Q49" s="81"/>
      <c r="R49" s="82">
        <f t="shared" si="3"/>
      </c>
      <c r="S49" s="82"/>
      <c r="T49" s="83">
        <f t="shared" si="4"/>
      </c>
      <c r="U49" s="83"/>
    </row>
    <row r="50" spans="2:21" ht="13.5">
      <c r="B50" s="20">
        <v>42</v>
      </c>
      <c r="C50" s="80">
        <f t="shared" si="1"/>
      </c>
      <c r="D50" s="80"/>
      <c r="E50" s="20"/>
      <c r="F50" s="8"/>
      <c r="G50" s="20" t="s">
        <v>4</v>
      </c>
      <c r="H50" s="81"/>
      <c r="I50" s="81"/>
      <c r="J50" s="20"/>
      <c r="K50" s="80">
        <f t="shared" si="0"/>
      </c>
      <c r="L50" s="80"/>
      <c r="M50" s="6">
        <f t="shared" si="2"/>
      </c>
      <c r="N50" s="20"/>
      <c r="O50" s="8"/>
      <c r="P50" s="81"/>
      <c r="Q50" s="81"/>
      <c r="R50" s="82">
        <f t="shared" si="3"/>
      </c>
      <c r="S50" s="82"/>
      <c r="T50" s="83">
        <f t="shared" si="4"/>
      </c>
      <c r="U50" s="83"/>
    </row>
    <row r="51" spans="2:21" ht="13.5">
      <c r="B51" s="20">
        <v>43</v>
      </c>
      <c r="C51" s="80">
        <f t="shared" si="1"/>
      </c>
      <c r="D51" s="80"/>
      <c r="E51" s="20"/>
      <c r="F51" s="8"/>
      <c r="G51" s="20" t="s">
        <v>3</v>
      </c>
      <c r="H51" s="81"/>
      <c r="I51" s="81"/>
      <c r="J51" s="20"/>
      <c r="K51" s="80">
        <f t="shared" si="0"/>
      </c>
      <c r="L51" s="80"/>
      <c r="M51" s="6">
        <f t="shared" si="2"/>
      </c>
      <c r="N51" s="20"/>
      <c r="O51" s="8"/>
      <c r="P51" s="81"/>
      <c r="Q51" s="81"/>
      <c r="R51" s="82">
        <f t="shared" si="3"/>
      </c>
      <c r="S51" s="82"/>
      <c r="T51" s="83">
        <f t="shared" si="4"/>
      </c>
      <c r="U51" s="83"/>
    </row>
    <row r="52" spans="2:21" ht="13.5">
      <c r="B52" s="20">
        <v>44</v>
      </c>
      <c r="C52" s="80">
        <f t="shared" si="1"/>
      </c>
      <c r="D52" s="80"/>
      <c r="E52" s="20"/>
      <c r="F52" s="8"/>
      <c r="G52" s="20" t="s">
        <v>3</v>
      </c>
      <c r="H52" s="81"/>
      <c r="I52" s="81"/>
      <c r="J52" s="20"/>
      <c r="K52" s="80">
        <f t="shared" si="0"/>
      </c>
      <c r="L52" s="80"/>
      <c r="M52" s="6">
        <f t="shared" si="2"/>
      </c>
      <c r="N52" s="20"/>
      <c r="O52" s="8"/>
      <c r="P52" s="81"/>
      <c r="Q52" s="81"/>
      <c r="R52" s="82">
        <f t="shared" si="3"/>
      </c>
      <c r="S52" s="82"/>
      <c r="T52" s="83">
        <f t="shared" si="4"/>
      </c>
      <c r="U52" s="83"/>
    </row>
    <row r="53" spans="2:21" ht="13.5">
      <c r="B53" s="20">
        <v>45</v>
      </c>
      <c r="C53" s="80">
        <f t="shared" si="1"/>
      </c>
      <c r="D53" s="80"/>
      <c r="E53" s="20"/>
      <c r="F53" s="8"/>
      <c r="G53" s="20" t="s">
        <v>4</v>
      </c>
      <c r="H53" s="81"/>
      <c r="I53" s="81"/>
      <c r="J53" s="20"/>
      <c r="K53" s="80">
        <f t="shared" si="0"/>
      </c>
      <c r="L53" s="80"/>
      <c r="M53" s="6">
        <f t="shared" si="2"/>
      </c>
      <c r="N53" s="20"/>
      <c r="O53" s="8"/>
      <c r="P53" s="81"/>
      <c r="Q53" s="81"/>
      <c r="R53" s="82">
        <f t="shared" si="3"/>
      </c>
      <c r="S53" s="82"/>
      <c r="T53" s="83">
        <f t="shared" si="4"/>
      </c>
      <c r="U53" s="83"/>
    </row>
    <row r="54" spans="2:21" ht="13.5">
      <c r="B54" s="20">
        <v>46</v>
      </c>
      <c r="C54" s="80">
        <f t="shared" si="1"/>
      </c>
      <c r="D54" s="80"/>
      <c r="E54" s="20"/>
      <c r="F54" s="8"/>
      <c r="G54" s="20" t="s">
        <v>4</v>
      </c>
      <c r="H54" s="81"/>
      <c r="I54" s="81"/>
      <c r="J54" s="20"/>
      <c r="K54" s="80">
        <f t="shared" si="0"/>
      </c>
      <c r="L54" s="80"/>
      <c r="M54" s="6">
        <f t="shared" si="2"/>
      </c>
      <c r="N54" s="20"/>
      <c r="O54" s="8"/>
      <c r="P54" s="81"/>
      <c r="Q54" s="81"/>
      <c r="R54" s="82">
        <f t="shared" si="3"/>
      </c>
      <c r="S54" s="82"/>
      <c r="T54" s="83">
        <f t="shared" si="4"/>
      </c>
      <c r="U54" s="83"/>
    </row>
    <row r="55" spans="2:21" ht="13.5">
      <c r="B55" s="20">
        <v>47</v>
      </c>
      <c r="C55" s="80">
        <f t="shared" si="1"/>
      </c>
      <c r="D55" s="80"/>
      <c r="E55" s="20"/>
      <c r="F55" s="8"/>
      <c r="G55" s="20" t="s">
        <v>3</v>
      </c>
      <c r="H55" s="81"/>
      <c r="I55" s="81"/>
      <c r="J55" s="20"/>
      <c r="K55" s="80">
        <f t="shared" si="0"/>
      </c>
      <c r="L55" s="80"/>
      <c r="M55" s="6">
        <f t="shared" si="2"/>
      </c>
      <c r="N55" s="20"/>
      <c r="O55" s="8"/>
      <c r="P55" s="81"/>
      <c r="Q55" s="81"/>
      <c r="R55" s="82">
        <f t="shared" si="3"/>
      </c>
      <c r="S55" s="82"/>
      <c r="T55" s="83">
        <f t="shared" si="4"/>
      </c>
      <c r="U55" s="83"/>
    </row>
    <row r="56" spans="2:21" ht="13.5">
      <c r="B56" s="20">
        <v>48</v>
      </c>
      <c r="C56" s="80">
        <f t="shared" si="1"/>
      </c>
      <c r="D56" s="80"/>
      <c r="E56" s="20"/>
      <c r="F56" s="8"/>
      <c r="G56" s="20" t="s">
        <v>3</v>
      </c>
      <c r="H56" s="81"/>
      <c r="I56" s="81"/>
      <c r="J56" s="20"/>
      <c r="K56" s="80">
        <f t="shared" si="0"/>
      </c>
      <c r="L56" s="80"/>
      <c r="M56" s="6">
        <f t="shared" si="2"/>
      </c>
      <c r="N56" s="20"/>
      <c r="O56" s="8"/>
      <c r="P56" s="81"/>
      <c r="Q56" s="81"/>
      <c r="R56" s="82">
        <f t="shared" si="3"/>
      </c>
      <c r="S56" s="82"/>
      <c r="T56" s="83">
        <f t="shared" si="4"/>
      </c>
      <c r="U56" s="83"/>
    </row>
    <row r="57" spans="2:21" ht="13.5">
      <c r="B57" s="20">
        <v>49</v>
      </c>
      <c r="C57" s="80">
        <f t="shared" si="1"/>
      </c>
      <c r="D57" s="80"/>
      <c r="E57" s="20"/>
      <c r="F57" s="8"/>
      <c r="G57" s="20" t="s">
        <v>3</v>
      </c>
      <c r="H57" s="81"/>
      <c r="I57" s="81"/>
      <c r="J57" s="20"/>
      <c r="K57" s="80">
        <f t="shared" si="0"/>
      </c>
      <c r="L57" s="80"/>
      <c r="M57" s="6">
        <f t="shared" si="2"/>
      </c>
      <c r="N57" s="20"/>
      <c r="O57" s="8"/>
      <c r="P57" s="81"/>
      <c r="Q57" s="81"/>
      <c r="R57" s="82">
        <f t="shared" si="3"/>
      </c>
      <c r="S57" s="82"/>
      <c r="T57" s="83">
        <f t="shared" si="4"/>
      </c>
      <c r="U57" s="83"/>
    </row>
    <row r="58" spans="2:21" ht="13.5">
      <c r="B58" s="20">
        <v>50</v>
      </c>
      <c r="C58" s="80">
        <f t="shared" si="1"/>
      </c>
      <c r="D58" s="80"/>
      <c r="E58" s="20"/>
      <c r="F58" s="8"/>
      <c r="G58" s="20" t="s">
        <v>3</v>
      </c>
      <c r="H58" s="81"/>
      <c r="I58" s="81"/>
      <c r="J58" s="20"/>
      <c r="K58" s="80">
        <f t="shared" si="0"/>
      </c>
      <c r="L58" s="80"/>
      <c r="M58" s="6">
        <f t="shared" si="2"/>
      </c>
      <c r="N58" s="20"/>
      <c r="O58" s="8"/>
      <c r="P58" s="81"/>
      <c r="Q58" s="81"/>
      <c r="R58" s="82">
        <f t="shared" si="3"/>
      </c>
      <c r="S58" s="82"/>
      <c r="T58" s="83">
        <f t="shared" si="4"/>
      </c>
      <c r="U58" s="83"/>
    </row>
    <row r="59" spans="2:21" ht="13.5">
      <c r="B59" s="20">
        <v>51</v>
      </c>
      <c r="C59" s="80">
        <f t="shared" si="1"/>
      </c>
      <c r="D59" s="80"/>
      <c r="E59" s="20"/>
      <c r="F59" s="8"/>
      <c r="G59" s="20" t="s">
        <v>3</v>
      </c>
      <c r="H59" s="81"/>
      <c r="I59" s="81"/>
      <c r="J59" s="20"/>
      <c r="K59" s="80">
        <f t="shared" si="0"/>
      </c>
      <c r="L59" s="80"/>
      <c r="M59" s="6">
        <f t="shared" si="2"/>
      </c>
      <c r="N59" s="20"/>
      <c r="O59" s="8"/>
      <c r="P59" s="81"/>
      <c r="Q59" s="81"/>
      <c r="R59" s="82">
        <f t="shared" si="3"/>
      </c>
      <c r="S59" s="82"/>
      <c r="T59" s="83">
        <f t="shared" si="4"/>
      </c>
      <c r="U59" s="83"/>
    </row>
    <row r="60" spans="2:21" ht="13.5">
      <c r="B60" s="20">
        <v>52</v>
      </c>
      <c r="C60" s="80">
        <f t="shared" si="1"/>
      </c>
      <c r="D60" s="80"/>
      <c r="E60" s="20"/>
      <c r="F60" s="8"/>
      <c r="G60" s="20" t="s">
        <v>3</v>
      </c>
      <c r="H60" s="81"/>
      <c r="I60" s="81"/>
      <c r="J60" s="20"/>
      <c r="K60" s="80">
        <f t="shared" si="0"/>
      </c>
      <c r="L60" s="80"/>
      <c r="M60" s="6">
        <f t="shared" si="2"/>
      </c>
      <c r="N60" s="20"/>
      <c r="O60" s="8"/>
      <c r="P60" s="81"/>
      <c r="Q60" s="81"/>
      <c r="R60" s="82">
        <f t="shared" si="3"/>
      </c>
      <c r="S60" s="82"/>
      <c r="T60" s="83">
        <f t="shared" si="4"/>
      </c>
      <c r="U60" s="83"/>
    </row>
    <row r="61" spans="2:21" ht="13.5">
      <c r="B61" s="20">
        <v>53</v>
      </c>
      <c r="C61" s="80">
        <f t="shared" si="1"/>
      </c>
      <c r="D61" s="80"/>
      <c r="E61" s="20"/>
      <c r="F61" s="8"/>
      <c r="G61" s="20" t="s">
        <v>3</v>
      </c>
      <c r="H61" s="81"/>
      <c r="I61" s="81"/>
      <c r="J61" s="20"/>
      <c r="K61" s="80">
        <f t="shared" si="0"/>
      </c>
      <c r="L61" s="80"/>
      <c r="M61" s="6">
        <f t="shared" si="2"/>
      </c>
      <c r="N61" s="20"/>
      <c r="O61" s="8"/>
      <c r="P61" s="81"/>
      <c r="Q61" s="81"/>
      <c r="R61" s="82">
        <f t="shared" si="3"/>
      </c>
      <c r="S61" s="82"/>
      <c r="T61" s="83">
        <f t="shared" si="4"/>
      </c>
      <c r="U61" s="83"/>
    </row>
    <row r="62" spans="2:21" ht="13.5">
      <c r="B62" s="20">
        <v>54</v>
      </c>
      <c r="C62" s="80">
        <f t="shared" si="1"/>
      </c>
      <c r="D62" s="80"/>
      <c r="E62" s="20"/>
      <c r="F62" s="8"/>
      <c r="G62" s="20" t="s">
        <v>3</v>
      </c>
      <c r="H62" s="81"/>
      <c r="I62" s="81"/>
      <c r="J62" s="20"/>
      <c r="K62" s="80">
        <f t="shared" si="0"/>
      </c>
      <c r="L62" s="80"/>
      <c r="M62" s="6">
        <f t="shared" si="2"/>
      </c>
      <c r="N62" s="20"/>
      <c r="O62" s="8"/>
      <c r="P62" s="81"/>
      <c r="Q62" s="81"/>
      <c r="R62" s="82">
        <f t="shared" si="3"/>
      </c>
      <c r="S62" s="82"/>
      <c r="T62" s="83">
        <f t="shared" si="4"/>
      </c>
      <c r="U62" s="83"/>
    </row>
    <row r="63" spans="2:21" ht="13.5">
      <c r="B63" s="20">
        <v>55</v>
      </c>
      <c r="C63" s="80">
        <f t="shared" si="1"/>
      </c>
      <c r="D63" s="80"/>
      <c r="E63" s="20"/>
      <c r="F63" s="8"/>
      <c r="G63" s="20" t="s">
        <v>4</v>
      </c>
      <c r="H63" s="81"/>
      <c r="I63" s="81"/>
      <c r="J63" s="20"/>
      <c r="K63" s="80">
        <f t="shared" si="0"/>
      </c>
      <c r="L63" s="80"/>
      <c r="M63" s="6">
        <f t="shared" si="2"/>
      </c>
      <c r="N63" s="20"/>
      <c r="O63" s="8"/>
      <c r="P63" s="81"/>
      <c r="Q63" s="81"/>
      <c r="R63" s="82">
        <f t="shared" si="3"/>
      </c>
      <c r="S63" s="82"/>
      <c r="T63" s="83">
        <f t="shared" si="4"/>
      </c>
      <c r="U63" s="83"/>
    </row>
    <row r="64" spans="2:21" ht="13.5">
      <c r="B64" s="20">
        <v>56</v>
      </c>
      <c r="C64" s="80">
        <f t="shared" si="1"/>
      </c>
      <c r="D64" s="80"/>
      <c r="E64" s="20"/>
      <c r="F64" s="8"/>
      <c r="G64" s="20" t="s">
        <v>3</v>
      </c>
      <c r="H64" s="81"/>
      <c r="I64" s="81"/>
      <c r="J64" s="20"/>
      <c r="K64" s="80">
        <f t="shared" si="0"/>
      </c>
      <c r="L64" s="80"/>
      <c r="M64" s="6">
        <f t="shared" si="2"/>
      </c>
      <c r="N64" s="20"/>
      <c r="O64" s="8"/>
      <c r="P64" s="81"/>
      <c r="Q64" s="81"/>
      <c r="R64" s="82">
        <f t="shared" si="3"/>
      </c>
      <c r="S64" s="82"/>
      <c r="T64" s="83">
        <f t="shared" si="4"/>
      </c>
      <c r="U64" s="83"/>
    </row>
    <row r="65" spans="2:21" ht="13.5">
      <c r="B65" s="20">
        <v>57</v>
      </c>
      <c r="C65" s="80">
        <f t="shared" si="1"/>
      </c>
      <c r="D65" s="80"/>
      <c r="E65" s="20"/>
      <c r="F65" s="8"/>
      <c r="G65" s="20" t="s">
        <v>3</v>
      </c>
      <c r="H65" s="81"/>
      <c r="I65" s="81"/>
      <c r="J65" s="20"/>
      <c r="K65" s="80">
        <f t="shared" si="0"/>
      </c>
      <c r="L65" s="80"/>
      <c r="M65" s="6">
        <f t="shared" si="2"/>
      </c>
      <c r="N65" s="20"/>
      <c r="O65" s="8"/>
      <c r="P65" s="81"/>
      <c r="Q65" s="81"/>
      <c r="R65" s="82">
        <f t="shared" si="3"/>
      </c>
      <c r="S65" s="82"/>
      <c r="T65" s="83">
        <f t="shared" si="4"/>
      </c>
      <c r="U65" s="83"/>
    </row>
    <row r="66" spans="2:21" ht="13.5">
      <c r="B66" s="20">
        <v>58</v>
      </c>
      <c r="C66" s="80">
        <f t="shared" si="1"/>
      </c>
      <c r="D66" s="80"/>
      <c r="E66" s="20"/>
      <c r="F66" s="8"/>
      <c r="G66" s="20" t="s">
        <v>3</v>
      </c>
      <c r="H66" s="81"/>
      <c r="I66" s="81"/>
      <c r="J66" s="20"/>
      <c r="K66" s="80">
        <f t="shared" si="0"/>
      </c>
      <c r="L66" s="80"/>
      <c r="M66" s="6">
        <f t="shared" si="2"/>
      </c>
      <c r="N66" s="20"/>
      <c r="O66" s="8"/>
      <c r="P66" s="81"/>
      <c r="Q66" s="81"/>
      <c r="R66" s="82">
        <f t="shared" si="3"/>
      </c>
      <c r="S66" s="82"/>
      <c r="T66" s="83">
        <f t="shared" si="4"/>
      </c>
      <c r="U66" s="83"/>
    </row>
    <row r="67" spans="2:21" ht="13.5">
      <c r="B67" s="20">
        <v>59</v>
      </c>
      <c r="C67" s="80">
        <f t="shared" si="1"/>
      </c>
      <c r="D67" s="80"/>
      <c r="E67" s="20"/>
      <c r="F67" s="8"/>
      <c r="G67" s="20" t="s">
        <v>3</v>
      </c>
      <c r="H67" s="81"/>
      <c r="I67" s="81"/>
      <c r="J67" s="20"/>
      <c r="K67" s="80">
        <f t="shared" si="0"/>
      </c>
      <c r="L67" s="80"/>
      <c r="M67" s="6">
        <f t="shared" si="2"/>
      </c>
      <c r="N67" s="20"/>
      <c r="O67" s="8"/>
      <c r="P67" s="81"/>
      <c r="Q67" s="81"/>
      <c r="R67" s="82">
        <f t="shared" si="3"/>
      </c>
      <c r="S67" s="82"/>
      <c r="T67" s="83">
        <f t="shared" si="4"/>
      </c>
      <c r="U67" s="83"/>
    </row>
    <row r="68" spans="2:21" ht="13.5">
      <c r="B68" s="20">
        <v>60</v>
      </c>
      <c r="C68" s="80">
        <f t="shared" si="1"/>
      </c>
      <c r="D68" s="80"/>
      <c r="E68" s="20"/>
      <c r="F68" s="8"/>
      <c r="G68" s="20" t="s">
        <v>4</v>
      </c>
      <c r="H68" s="81"/>
      <c r="I68" s="81"/>
      <c r="J68" s="20"/>
      <c r="K68" s="80">
        <f t="shared" si="0"/>
      </c>
      <c r="L68" s="80"/>
      <c r="M68" s="6">
        <f t="shared" si="2"/>
      </c>
      <c r="N68" s="20"/>
      <c r="O68" s="8"/>
      <c r="P68" s="81"/>
      <c r="Q68" s="81"/>
      <c r="R68" s="82">
        <f t="shared" si="3"/>
      </c>
      <c r="S68" s="82"/>
      <c r="T68" s="83">
        <f t="shared" si="4"/>
      </c>
      <c r="U68" s="83"/>
    </row>
    <row r="69" spans="2:21" ht="13.5">
      <c r="B69" s="20">
        <v>61</v>
      </c>
      <c r="C69" s="80">
        <f t="shared" si="1"/>
      </c>
      <c r="D69" s="80"/>
      <c r="E69" s="20"/>
      <c r="F69" s="8"/>
      <c r="G69" s="20" t="s">
        <v>4</v>
      </c>
      <c r="H69" s="81"/>
      <c r="I69" s="81"/>
      <c r="J69" s="20"/>
      <c r="K69" s="80">
        <f t="shared" si="0"/>
      </c>
      <c r="L69" s="80"/>
      <c r="M69" s="6">
        <f t="shared" si="2"/>
      </c>
      <c r="N69" s="20"/>
      <c r="O69" s="8"/>
      <c r="P69" s="81"/>
      <c r="Q69" s="81"/>
      <c r="R69" s="82">
        <f t="shared" si="3"/>
      </c>
      <c r="S69" s="82"/>
      <c r="T69" s="83">
        <f t="shared" si="4"/>
      </c>
      <c r="U69" s="83"/>
    </row>
    <row r="70" spans="2:21" ht="13.5">
      <c r="B70" s="20">
        <v>62</v>
      </c>
      <c r="C70" s="80">
        <f t="shared" si="1"/>
      </c>
      <c r="D70" s="80"/>
      <c r="E70" s="20"/>
      <c r="F70" s="8"/>
      <c r="G70" s="20" t="s">
        <v>3</v>
      </c>
      <c r="H70" s="81"/>
      <c r="I70" s="81"/>
      <c r="J70" s="20"/>
      <c r="K70" s="80">
        <f t="shared" si="0"/>
      </c>
      <c r="L70" s="80"/>
      <c r="M70" s="6">
        <f t="shared" si="2"/>
      </c>
      <c r="N70" s="20"/>
      <c r="O70" s="8"/>
      <c r="P70" s="81"/>
      <c r="Q70" s="81"/>
      <c r="R70" s="82">
        <f t="shared" si="3"/>
      </c>
      <c r="S70" s="82"/>
      <c r="T70" s="83">
        <f t="shared" si="4"/>
      </c>
      <c r="U70" s="83"/>
    </row>
    <row r="71" spans="2:21" ht="13.5">
      <c r="B71" s="20">
        <v>63</v>
      </c>
      <c r="C71" s="80">
        <f t="shared" si="1"/>
      </c>
      <c r="D71" s="80"/>
      <c r="E71" s="20"/>
      <c r="F71" s="8"/>
      <c r="G71" s="20" t="s">
        <v>4</v>
      </c>
      <c r="H71" s="81"/>
      <c r="I71" s="81"/>
      <c r="J71" s="20"/>
      <c r="K71" s="80">
        <f t="shared" si="0"/>
      </c>
      <c r="L71" s="80"/>
      <c r="M71" s="6">
        <f t="shared" si="2"/>
      </c>
      <c r="N71" s="20"/>
      <c r="O71" s="8"/>
      <c r="P71" s="81"/>
      <c r="Q71" s="81"/>
      <c r="R71" s="82">
        <f t="shared" si="3"/>
      </c>
      <c r="S71" s="82"/>
      <c r="T71" s="83">
        <f t="shared" si="4"/>
      </c>
      <c r="U71" s="83"/>
    </row>
    <row r="72" spans="2:21" ht="13.5">
      <c r="B72" s="20">
        <v>64</v>
      </c>
      <c r="C72" s="80">
        <f t="shared" si="1"/>
      </c>
      <c r="D72" s="80"/>
      <c r="E72" s="20"/>
      <c r="F72" s="8"/>
      <c r="G72" s="20" t="s">
        <v>3</v>
      </c>
      <c r="H72" s="81"/>
      <c r="I72" s="81"/>
      <c r="J72" s="20"/>
      <c r="K72" s="80">
        <f t="shared" si="0"/>
      </c>
      <c r="L72" s="80"/>
      <c r="M72" s="6">
        <f t="shared" si="2"/>
      </c>
      <c r="N72" s="20"/>
      <c r="O72" s="8"/>
      <c r="P72" s="81"/>
      <c r="Q72" s="81"/>
      <c r="R72" s="82">
        <f t="shared" si="3"/>
      </c>
      <c r="S72" s="82"/>
      <c r="T72" s="83">
        <f t="shared" si="4"/>
      </c>
      <c r="U72" s="83"/>
    </row>
    <row r="73" spans="2:21" ht="13.5">
      <c r="B73" s="20">
        <v>65</v>
      </c>
      <c r="C73" s="80">
        <f t="shared" si="1"/>
      </c>
      <c r="D73" s="80"/>
      <c r="E73" s="20"/>
      <c r="F73" s="8"/>
      <c r="G73" s="20" t="s">
        <v>4</v>
      </c>
      <c r="H73" s="81"/>
      <c r="I73" s="81"/>
      <c r="J73" s="20"/>
      <c r="K73" s="80">
        <f aca="true" t="shared" si="5" ref="K73:K108">IF(F73="","",C73*0.03)</f>
      </c>
      <c r="L73" s="80"/>
      <c r="M73" s="6">
        <f t="shared" si="2"/>
      </c>
      <c r="N73" s="20"/>
      <c r="O73" s="8"/>
      <c r="P73" s="81"/>
      <c r="Q73" s="81"/>
      <c r="R73" s="82">
        <f t="shared" si="3"/>
      </c>
      <c r="S73" s="82"/>
      <c r="T73" s="83">
        <f t="shared" si="4"/>
      </c>
      <c r="U73" s="83"/>
    </row>
    <row r="74" spans="2:21" ht="13.5">
      <c r="B74" s="20">
        <v>66</v>
      </c>
      <c r="C74" s="80">
        <f aca="true" t="shared" si="6" ref="C74:C108">IF(R73="","",C73+R73)</f>
      </c>
      <c r="D74" s="80"/>
      <c r="E74" s="20"/>
      <c r="F74" s="8"/>
      <c r="G74" s="20" t="s">
        <v>4</v>
      </c>
      <c r="H74" s="81"/>
      <c r="I74" s="81"/>
      <c r="J74" s="20"/>
      <c r="K74" s="80">
        <f t="shared" si="5"/>
      </c>
      <c r="L74" s="80"/>
      <c r="M74" s="6">
        <f aca="true" t="shared" si="7" ref="M74:M108">IF(J74="","",(K74/J74)/1000)</f>
      </c>
      <c r="N74" s="20"/>
      <c r="O74" s="8"/>
      <c r="P74" s="81"/>
      <c r="Q74" s="81"/>
      <c r="R74" s="82">
        <f aca="true" t="shared" si="8" ref="R74:R108">IF(O74="","",(IF(G74="売",H74-P74,P74-H74))*M74*100000)</f>
      </c>
      <c r="S74" s="82"/>
      <c r="T74" s="83">
        <f aca="true" t="shared" si="9" ref="T74:T108">IF(O74="","",IF(R74&lt;0,J74*(-1),IF(G74="買",(P74-H74)*100,(H74-P74)*100)))</f>
      </c>
      <c r="U74" s="83"/>
    </row>
    <row r="75" spans="2:21" ht="13.5">
      <c r="B75" s="20">
        <v>67</v>
      </c>
      <c r="C75" s="80">
        <f t="shared" si="6"/>
      </c>
      <c r="D75" s="80"/>
      <c r="E75" s="20"/>
      <c r="F75" s="8"/>
      <c r="G75" s="20" t="s">
        <v>3</v>
      </c>
      <c r="H75" s="81"/>
      <c r="I75" s="81"/>
      <c r="J75" s="20"/>
      <c r="K75" s="80">
        <f t="shared" si="5"/>
      </c>
      <c r="L75" s="80"/>
      <c r="M75" s="6">
        <f t="shared" si="7"/>
      </c>
      <c r="N75" s="20"/>
      <c r="O75" s="8"/>
      <c r="P75" s="81"/>
      <c r="Q75" s="81"/>
      <c r="R75" s="82">
        <f t="shared" si="8"/>
      </c>
      <c r="S75" s="82"/>
      <c r="T75" s="83">
        <f t="shared" si="9"/>
      </c>
      <c r="U75" s="83"/>
    </row>
    <row r="76" spans="2:21" ht="13.5">
      <c r="B76" s="20">
        <v>68</v>
      </c>
      <c r="C76" s="80">
        <f t="shared" si="6"/>
      </c>
      <c r="D76" s="80"/>
      <c r="E76" s="20"/>
      <c r="F76" s="8"/>
      <c r="G76" s="20" t="s">
        <v>3</v>
      </c>
      <c r="H76" s="81"/>
      <c r="I76" s="81"/>
      <c r="J76" s="20"/>
      <c r="K76" s="80">
        <f t="shared" si="5"/>
      </c>
      <c r="L76" s="80"/>
      <c r="M76" s="6">
        <f t="shared" si="7"/>
      </c>
      <c r="N76" s="20"/>
      <c r="O76" s="8"/>
      <c r="P76" s="81"/>
      <c r="Q76" s="81"/>
      <c r="R76" s="82">
        <f t="shared" si="8"/>
      </c>
      <c r="S76" s="82"/>
      <c r="T76" s="83">
        <f t="shared" si="9"/>
      </c>
      <c r="U76" s="83"/>
    </row>
    <row r="77" spans="2:21" ht="13.5">
      <c r="B77" s="20">
        <v>69</v>
      </c>
      <c r="C77" s="80">
        <f t="shared" si="6"/>
      </c>
      <c r="D77" s="80"/>
      <c r="E77" s="20"/>
      <c r="F77" s="8"/>
      <c r="G77" s="20" t="s">
        <v>3</v>
      </c>
      <c r="H77" s="81"/>
      <c r="I77" s="81"/>
      <c r="J77" s="20"/>
      <c r="K77" s="80">
        <f t="shared" si="5"/>
      </c>
      <c r="L77" s="80"/>
      <c r="M77" s="6">
        <f t="shared" si="7"/>
      </c>
      <c r="N77" s="20"/>
      <c r="O77" s="8"/>
      <c r="P77" s="81"/>
      <c r="Q77" s="81"/>
      <c r="R77" s="82">
        <f t="shared" si="8"/>
      </c>
      <c r="S77" s="82"/>
      <c r="T77" s="83">
        <f t="shared" si="9"/>
      </c>
      <c r="U77" s="83"/>
    </row>
    <row r="78" spans="2:21" ht="13.5">
      <c r="B78" s="20">
        <v>70</v>
      </c>
      <c r="C78" s="80">
        <f t="shared" si="6"/>
      </c>
      <c r="D78" s="80"/>
      <c r="E78" s="20"/>
      <c r="F78" s="8"/>
      <c r="G78" s="20" t="s">
        <v>4</v>
      </c>
      <c r="H78" s="81"/>
      <c r="I78" s="81"/>
      <c r="J78" s="20"/>
      <c r="K78" s="80">
        <f t="shared" si="5"/>
      </c>
      <c r="L78" s="80"/>
      <c r="M78" s="6">
        <f t="shared" si="7"/>
      </c>
      <c r="N78" s="20"/>
      <c r="O78" s="8"/>
      <c r="P78" s="81"/>
      <c r="Q78" s="81"/>
      <c r="R78" s="82">
        <f t="shared" si="8"/>
      </c>
      <c r="S78" s="82"/>
      <c r="T78" s="83">
        <f t="shared" si="9"/>
      </c>
      <c r="U78" s="83"/>
    </row>
    <row r="79" spans="2:21" ht="13.5">
      <c r="B79" s="20">
        <v>71</v>
      </c>
      <c r="C79" s="80">
        <f t="shared" si="6"/>
      </c>
      <c r="D79" s="80"/>
      <c r="E79" s="20"/>
      <c r="F79" s="8"/>
      <c r="G79" s="20" t="s">
        <v>3</v>
      </c>
      <c r="H79" s="81"/>
      <c r="I79" s="81"/>
      <c r="J79" s="20"/>
      <c r="K79" s="80">
        <f t="shared" si="5"/>
      </c>
      <c r="L79" s="80"/>
      <c r="M79" s="6">
        <f t="shared" si="7"/>
      </c>
      <c r="N79" s="20"/>
      <c r="O79" s="8"/>
      <c r="P79" s="81"/>
      <c r="Q79" s="81"/>
      <c r="R79" s="82">
        <f t="shared" si="8"/>
      </c>
      <c r="S79" s="82"/>
      <c r="T79" s="83">
        <f t="shared" si="9"/>
      </c>
      <c r="U79" s="83"/>
    </row>
    <row r="80" spans="2:21" ht="13.5">
      <c r="B80" s="20">
        <v>72</v>
      </c>
      <c r="C80" s="80">
        <f t="shared" si="6"/>
      </c>
      <c r="D80" s="80"/>
      <c r="E80" s="20"/>
      <c r="F80" s="8"/>
      <c r="G80" s="20" t="s">
        <v>4</v>
      </c>
      <c r="H80" s="81"/>
      <c r="I80" s="81"/>
      <c r="J80" s="20"/>
      <c r="K80" s="80">
        <f t="shared" si="5"/>
      </c>
      <c r="L80" s="80"/>
      <c r="M80" s="6">
        <f t="shared" si="7"/>
      </c>
      <c r="N80" s="20"/>
      <c r="O80" s="8"/>
      <c r="P80" s="81"/>
      <c r="Q80" s="81"/>
      <c r="R80" s="82">
        <f t="shared" si="8"/>
      </c>
      <c r="S80" s="82"/>
      <c r="T80" s="83">
        <f t="shared" si="9"/>
      </c>
      <c r="U80" s="83"/>
    </row>
    <row r="81" spans="2:21" ht="13.5">
      <c r="B81" s="20">
        <v>73</v>
      </c>
      <c r="C81" s="80">
        <f t="shared" si="6"/>
      </c>
      <c r="D81" s="80"/>
      <c r="E81" s="20"/>
      <c r="F81" s="8"/>
      <c r="G81" s="20" t="s">
        <v>3</v>
      </c>
      <c r="H81" s="81"/>
      <c r="I81" s="81"/>
      <c r="J81" s="20"/>
      <c r="K81" s="80">
        <f t="shared" si="5"/>
      </c>
      <c r="L81" s="80"/>
      <c r="M81" s="6">
        <f t="shared" si="7"/>
      </c>
      <c r="N81" s="20"/>
      <c r="O81" s="8"/>
      <c r="P81" s="81"/>
      <c r="Q81" s="81"/>
      <c r="R81" s="82">
        <f t="shared" si="8"/>
      </c>
      <c r="S81" s="82"/>
      <c r="T81" s="83">
        <f t="shared" si="9"/>
      </c>
      <c r="U81" s="83"/>
    </row>
    <row r="82" spans="2:21" ht="13.5">
      <c r="B82" s="20">
        <v>74</v>
      </c>
      <c r="C82" s="80">
        <f t="shared" si="6"/>
      </c>
      <c r="D82" s="80"/>
      <c r="E82" s="20"/>
      <c r="F82" s="8"/>
      <c r="G82" s="20" t="s">
        <v>3</v>
      </c>
      <c r="H82" s="81"/>
      <c r="I82" s="81"/>
      <c r="J82" s="20"/>
      <c r="K82" s="80">
        <f t="shared" si="5"/>
      </c>
      <c r="L82" s="80"/>
      <c r="M82" s="6">
        <f t="shared" si="7"/>
      </c>
      <c r="N82" s="20"/>
      <c r="O82" s="8"/>
      <c r="P82" s="81"/>
      <c r="Q82" s="81"/>
      <c r="R82" s="82">
        <f t="shared" si="8"/>
      </c>
      <c r="S82" s="82"/>
      <c r="T82" s="83">
        <f t="shared" si="9"/>
      </c>
      <c r="U82" s="83"/>
    </row>
    <row r="83" spans="2:21" ht="13.5">
      <c r="B83" s="20">
        <v>75</v>
      </c>
      <c r="C83" s="80">
        <f t="shared" si="6"/>
      </c>
      <c r="D83" s="80"/>
      <c r="E83" s="20"/>
      <c r="F83" s="8"/>
      <c r="G83" s="20" t="s">
        <v>3</v>
      </c>
      <c r="H83" s="81"/>
      <c r="I83" s="81"/>
      <c r="J83" s="20"/>
      <c r="K83" s="80">
        <f t="shared" si="5"/>
      </c>
      <c r="L83" s="80"/>
      <c r="M83" s="6">
        <f t="shared" si="7"/>
      </c>
      <c r="N83" s="20"/>
      <c r="O83" s="8"/>
      <c r="P83" s="81"/>
      <c r="Q83" s="81"/>
      <c r="R83" s="82">
        <f t="shared" si="8"/>
      </c>
      <c r="S83" s="82"/>
      <c r="T83" s="83">
        <f t="shared" si="9"/>
      </c>
      <c r="U83" s="83"/>
    </row>
    <row r="84" spans="2:21" ht="13.5">
      <c r="B84" s="20">
        <v>76</v>
      </c>
      <c r="C84" s="80">
        <f t="shared" si="6"/>
      </c>
      <c r="D84" s="80"/>
      <c r="E84" s="20"/>
      <c r="F84" s="8"/>
      <c r="G84" s="20" t="s">
        <v>3</v>
      </c>
      <c r="H84" s="81"/>
      <c r="I84" s="81"/>
      <c r="J84" s="20"/>
      <c r="K84" s="80">
        <f t="shared" si="5"/>
      </c>
      <c r="L84" s="80"/>
      <c r="M84" s="6">
        <f t="shared" si="7"/>
      </c>
      <c r="N84" s="20"/>
      <c r="O84" s="8"/>
      <c r="P84" s="81"/>
      <c r="Q84" s="81"/>
      <c r="R84" s="82">
        <f t="shared" si="8"/>
      </c>
      <c r="S84" s="82"/>
      <c r="T84" s="83">
        <f t="shared" si="9"/>
      </c>
      <c r="U84" s="83"/>
    </row>
    <row r="85" spans="2:21" ht="13.5">
      <c r="B85" s="20">
        <v>77</v>
      </c>
      <c r="C85" s="80">
        <f t="shared" si="6"/>
      </c>
      <c r="D85" s="80"/>
      <c r="E85" s="20"/>
      <c r="F85" s="8"/>
      <c r="G85" s="20" t="s">
        <v>4</v>
      </c>
      <c r="H85" s="81"/>
      <c r="I85" s="81"/>
      <c r="J85" s="20"/>
      <c r="K85" s="80">
        <f t="shared" si="5"/>
      </c>
      <c r="L85" s="80"/>
      <c r="M85" s="6">
        <f t="shared" si="7"/>
      </c>
      <c r="N85" s="20"/>
      <c r="O85" s="8"/>
      <c r="P85" s="81"/>
      <c r="Q85" s="81"/>
      <c r="R85" s="82">
        <f t="shared" si="8"/>
      </c>
      <c r="S85" s="82"/>
      <c r="T85" s="83">
        <f t="shared" si="9"/>
      </c>
      <c r="U85" s="83"/>
    </row>
    <row r="86" spans="2:21" ht="13.5">
      <c r="B86" s="20">
        <v>78</v>
      </c>
      <c r="C86" s="80">
        <f t="shared" si="6"/>
      </c>
      <c r="D86" s="80"/>
      <c r="E86" s="20"/>
      <c r="F86" s="8"/>
      <c r="G86" s="20" t="s">
        <v>3</v>
      </c>
      <c r="H86" s="81"/>
      <c r="I86" s="81"/>
      <c r="J86" s="20"/>
      <c r="K86" s="80">
        <f t="shared" si="5"/>
      </c>
      <c r="L86" s="80"/>
      <c r="M86" s="6">
        <f t="shared" si="7"/>
      </c>
      <c r="N86" s="20"/>
      <c r="O86" s="8"/>
      <c r="P86" s="81"/>
      <c r="Q86" s="81"/>
      <c r="R86" s="82">
        <f t="shared" si="8"/>
      </c>
      <c r="S86" s="82"/>
      <c r="T86" s="83">
        <f t="shared" si="9"/>
      </c>
      <c r="U86" s="83"/>
    </row>
    <row r="87" spans="2:21" ht="13.5">
      <c r="B87" s="20">
        <v>79</v>
      </c>
      <c r="C87" s="80">
        <f t="shared" si="6"/>
      </c>
      <c r="D87" s="80"/>
      <c r="E87" s="20"/>
      <c r="F87" s="8"/>
      <c r="G87" s="20" t="s">
        <v>4</v>
      </c>
      <c r="H87" s="81"/>
      <c r="I87" s="81"/>
      <c r="J87" s="20"/>
      <c r="K87" s="80">
        <f t="shared" si="5"/>
      </c>
      <c r="L87" s="80"/>
      <c r="M87" s="6">
        <f t="shared" si="7"/>
      </c>
      <c r="N87" s="20"/>
      <c r="O87" s="8"/>
      <c r="P87" s="81"/>
      <c r="Q87" s="81"/>
      <c r="R87" s="82">
        <f t="shared" si="8"/>
      </c>
      <c r="S87" s="82"/>
      <c r="T87" s="83">
        <f t="shared" si="9"/>
      </c>
      <c r="U87" s="83"/>
    </row>
    <row r="88" spans="2:21" ht="13.5">
      <c r="B88" s="20">
        <v>80</v>
      </c>
      <c r="C88" s="80">
        <f t="shared" si="6"/>
      </c>
      <c r="D88" s="80"/>
      <c r="E88" s="20"/>
      <c r="F88" s="8"/>
      <c r="G88" s="20" t="s">
        <v>4</v>
      </c>
      <c r="H88" s="81"/>
      <c r="I88" s="81"/>
      <c r="J88" s="20"/>
      <c r="K88" s="80">
        <f t="shared" si="5"/>
      </c>
      <c r="L88" s="80"/>
      <c r="M88" s="6">
        <f t="shared" si="7"/>
      </c>
      <c r="N88" s="20"/>
      <c r="O88" s="8"/>
      <c r="P88" s="81"/>
      <c r="Q88" s="81"/>
      <c r="R88" s="82">
        <f t="shared" si="8"/>
      </c>
      <c r="S88" s="82"/>
      <c r="T88" s="83">
        <f t="shared" si="9"/>
      </c>
      <c r="U88" s="83"/>
    </row>
    <row r="89" spans="2:21" ht="13.5">
      <c r="B89" s="20">
        <v>81</v>
      </c>
      <c r="C89" s="80">
        <f t="shared" si="6"/>
      </c>
      <c r="D89" s="80"/>
      <c r="E89" s="20"/>
      <c r="F89" s="8"/>
      <c r="G89" s="20" t="s">
        <v>4</v>
      </c>
      <c r="H89" s="81"/>
      <c r="I89" s="81"/>
      <c r="J89" s="20"/>
      <c r="K89" s="80">
        <f t="shared" si="5"/>
      </c>
      <c r="L89" s="80"/>
      <c r="M89" s="6">
        <f t="shared" si="7"/>
      </c>
      <c r="N89" s="20"/>
      <c r="O89" s="8"/>
      <c r="P89" s="81"/>
      <c r="Q89" s="81"/>
      <c r="R89" s="82">
        <f t="shared" si="8"/>
      </c>
      <c r="S89" s="82"/>
      <c r="T89" s="83">
        <f t="shared" si="9"/>
      </c>
      <c r="U89" s="83"/>
    </row>
    <row r="90" spans="2:21" ht="13.5">
      <c r="B90" s="20">
        <v>82</v>
      </c>
      <c r="C90" s="80">
        <f t="shared" si="6"/>
      </c>
      <c r="D90" s="80"/>
      <c r="E90" s="20"/>
      <c r="F90" s="8"/>
      <c r="G90" s="20" t="s">
        <v>4</v>
      </c>
      <c r="H90" s="81"/>
      <c r="I90" s="81"/>
      <c r="J90" s="20"/>
      <c r="K90" s="80">
        <f t="shared" si="5"/>
      </c>
      <c r="L90" s="80"/>
      <c r="M90" s="6">
        <f t="shared" si="7"/>
      </c>
      <c r="N90" s="20"/>
      <c r="O90" s="8"/>
      <c r="P90" s="81"/>
      <c r="Q90" s="81"/>
      <c r="R90" s="82">
        <f t="shared" si="8"/>
      </c>
      <c r="S90" s="82"/>
      <c r="T90" s="83">
        <f t="shared" si="9"/>
      </c>
      <c r="U90" s="83"/>
    </row>
    <row r="91" spans="2:21" ht="13.5">
      <c r="B91" s="20">
        <v>83</v>
      </c>
      <c r="C91" s="80">
        <f t="shared" si="6"/>
      </c>
      <c r="D91" s="80"/>
      <c r="E91" s="20"/>
      <c r="F91" s="8"/>
      <c r="G91" s="20" t="s">
        <v>4</v>
      </c>
      <c r="H91" s="81"/>
      <c r="I91" s="81"/>
      <c r="J91" s="20"/>
      <c r="K91" s="80">
        <f t="shared" si="5"/>
      </c>
      <c r="L91" s="80"/>
      <c r="M91" s="6">
        <f t="shared" si="7"/>
      </c>
      <c r="N91" s="20"/>
      <c r="O91" s="8"/>
      <c r="P91" s="81"/>
      <c r="Q91" s="81"/>
      <c r="R91" s="82">
        <f t="shared" si="8"/>
      </c>
      <c r="S91" s="82"/>
      <c r="T91" s="83">
        <f t="shared" si="9"/>
      </c>
      <c r="U91" s="83"/>
    </row>
    <row r="92" spans="2:21" ht="13.5">
      <c r="B92" s="20">
        <v>84</v>
      </c>
      <c r="C92" s="80">
        <f t="shared" si="6"/>
      </c>
      <c r="D92" s="80"/>
      <c r="E92" s="20"/>
      <c r="F92" s="8"/>
      <c r="G92" s="20" t="s">
        <v>3</v>
      </c>
      <c r="H92" s="81"/>
      <c r="I92" s="81"/>
      <c r="J92" s="20"/>
      <c r="K92" s="80">
        <f t="shared" si="5"/>
      </c>
      <c r="L92" s="80"/>
      <c r="M92" s="6">
        <f t="shared" si="7"/>
      </c>
      <c r="N92" s="20"/>
      <c r="O92" s="8"/>
      <c r="P92" s="81"/>
      <c r="Q92" s="81"/>
      <c r="R92" s="82">
        <f t="shared" si="8"/>
      </c>
      <c r="S92" s="82"/>
      <c r="T92" s="83">
        <f t="shared" si="9"/>
      </c>
      <c r="U92" s="83"/>
    </row>
    <row r="93" spans="2:21" ht="13.5">
      <c r="B93" s="20">
        <v>85</v>
      </c>
      <c r="C93" s="80">
        <f t="shared" si="6"/>
      </c>
      <c r="D93" s="80"/>
      <c r="E93" s="20"/>
      <c r="F93" s="8"/>
      <c r="G93" s="20" t="s">
        <v>4</v>
      </c>
      <c r="H93" s="81"/>
      <c r="I93" s="81"/>
      <c r="J93" s="20"/>
      <c r="K93" s="80">
        <f t="shared" si="5"/>
      </c>
      <c r="L93" s="80"/>
      <c r="M93" s="6">
        <f t="shared" si="7"/>
      </c>
      <c r="N93" s="20"/>
      <c r="O93" s="8"/>
      <c r="P93" s="81"/>
      <c r="Q93" s="81"/>
      <c r="R93" s="82">
        <f t="shared" si="8"/>
      </c>
      <c r="S93" s="82"/>
      <c r="T93" s="83">
        <f t="shared" si="9"/>
      </c>
      <c r="U93" s="83"/>
    </row>
    <row r="94" spans="2:21" ht="13.5">
      <c r="B94" s="20">
        <v>86</v>
      </c>
      <c r="C94" s="80">
        <f t="shared" si="6"/>
      </c>
      <c r="D94" s="80"/>
      <c r="E94" s="20"/>
      <c r="F94" s="8"/>
      <c r="G94" s="20" t="s">
        <v>3</v>
      </c>
      <c r="H94" s="81"/>
      <c r="I94" s="81"/>
      <c r="J94" s="20"/>
      <c r="K94" s="80">
        <f t="shared" si="5"/>
      </c>
      <c r="L94" s="80"/>
      <c r="M94" s="6">
        <f t="shared" si="7"/>
      </c>
      <c r="N94" s="20"/>
      <c r="O94" s="8"/>
      <c r="P94" s="81"/>
      <c r="Q94" s="81"/>
      <c r="R94" s="82">
        <f t="shared" si="8"/>
      </c>
      <c r="S94" s="82"/>
      <c r="T94" s="83">
        <f t="shared" si="9"/>
      </c>
      <c r="U94" s="83"/>
    </row>
    <row r="95" spans="2:21" ht="13.5">
      <c r="B95" s="20">
        <v>87</v>
      </c>
      <c r="C95" s="80">
        <f t="shared" si="6"/>
      </c>
      <c r="D95" s="80"/>
      <c r="E95" s="20"/>
      <c r="F95" s="8"/>
      <c r="G95" s="20" t="s">
        <v>4</v>
      </c>
      <c r="H95" s="81"/>
      <c r="I95" s="81"/>
      <c r="J95" s="20"/>
      <c r="K95" s="80">
        <f t="shared" si="5"/>
      </c>
      <c r="L95" s="80"/>
      <c r="M95" s="6">
        <f t="shared" si="7"/>
      </c>
      <c r="N95" s="20"/>
      <c r="O95" s="8"/>
      <c r="P95" s="81"/>
      <c r="Q95" s="81"/>
      <c r="R95" s="82">
        <f t="shared" si="8"/>
      </c>
      <c r="S95" s="82"/>
      <c r="T95" s="83">
        <f t="shared" si="9"/>
      </c>
      <c r="U95" s="83"/>
    </row>
    <row r="96" spans="2:21" ht="13.5">
      <c r="B96" s="20">
        <v>88</v>
      </c>
      <c r="C96" s="80">
        <f t="shared" si="6"/>
      </c>
      <c r="D96" s="80"/>
      <c r="E96" s="20"/>
      <c r="F96" s="8"/>
      <c r="G96" s="20" t="s">
        <v>3</v>
      </c>
      <c r="H96" s="81"/>
      <c r="I96" s="81"/>
      <c r="J96" s="20"/>
      <c r="K96" s="80">
        <f t="shared" si="5"/>
      </c>
      <c r="L96" s="80"/>
      <c r="M96" s="6">
        <f t="shared" si="7"/>
      </c>
      <c r="N96" s="20"/>
      <c r="O96" s="8"/>
      <c r="P96" s="81"/>
      <c r="Q96" s="81"/>
      <c r="R96" s="82">
        <f t="shared" si="8"/>
      </c>
      <c r="S96" s="82"/>
      <c r="T96" s="83">
        <f t="shared" si="9"/>
      </c>
      <c r="U96" s="83"/>
    </row>
    <row r="97" spans="2:21" ht="13.5">
      <c r="B97" s="20">
        <v>89</v>
      </c>
      <c r="C97" s="80">
        <f t="shared" si="6"/>
      </c>
      <c r="D97" s="80"/>
      <c r="E97" s="20"/>
      <c r="F97" s="8"/>
      <c r="G97" s="20" t="s">
        <v>4</v>
      </c>
      <c r="H97" s="81"/>
      <c r="I97" s="81"/>
      <c r="J97" s="20"/>
      <c r="K97" s="80">
        <f t="shared" si="5"/>
      </c>
      <c r="L97" s="80"/>
      <c r="M97" s="6">
        <f t="shared" si="7"/>
      </c>
      <c r="N97" s="20"/>
      <c r="O97" s="8"/>
      <c r="P97" s="81"/>
      <c r="Q97" s="81"/>
      <c r="R97" s="82">
        <f t="shared" si="8"/>
      </c>
      <c r="S97" s="82"/>
      <c r="T97" s="83">
        <f t="shared" si="9"/>
      </c>
      <c r="U97" s="83"/>
    </row>
    <row r="98" spans="2:21" ht="13.5">
      <c r="B98" s="20">
        <v>90</v>
      </c>
      <c r="C98" s="80">
        <f t="shared" si="6"/>
      </c>
      <c r="D98" s="80"/>
      <c r="E98" s="20"/>
      <c r="F98" s="8"/>
      <c r="G98" s="20" t="s">
        <v>3</v>
      </c>
      <c r="H98" s="81"/>
      <c r="I98" s="81"/>
      <c r="J98" s="20"/>
      <c r="K98" s="80">
        <f t="shared" si="5"/>
      </c>
      <c r="L98" s="80"/>
      <c r="M98" s="6">
        <f t="shared" si="7"/>
      </c>
      <c r="N98" s="20"/>
      <c r="O98" s="8"/>
      <c r="P98" s="81"/>
      <c r="Q98" s="81"/>
      <c r="R98" s="82">
        <f t="shared" si="8"/>
      </c>
      <c r="S98" s="82"/>
      <c r="T98" s="83">
        <f t="shared" si="9"/>
      </c>
      <c r="U98" s="83"/>
    </row>
    <row r="99" spans="2:21" ht="13.5">
      <c r="B99" s="20">
        <v>91</v>
      </c>
      <c r="C99" s="80">
        <f t="shared" si="6"/>
      </c>
      <c r="D99" s="80"/>
      <c r="E99" s="20"/>
      <c r="F99" s="8"/>
      <c r="G99" s="20" t="s">
        <v>4</v>
      </c>
      <c r="H99" s="81"/>
      <c r="I99" s="81"/>
      <c r="J99" s="20"/>
      <c r="K99" s="80">
        <f t="shared" si="5"/>
      </c>
      <c r="L99" s="80"/>
      <c r="M99" s="6">
        <f t="shared" si="7"/>
      </c>
      <c r="N99" s="20"/>
      <c r="O99" s="8"/>
      <c r="P99" s="81"/>
      <c r="Q99" s="81"/>
      <c r="R99" s="82">
        <f t="shared" si="8"/>
      </c>
      <c r="S99" s="82"/>
      <c r="T99" s="83">
        <f t="shared" si="9"/>
      </c>
      <c r="U99" s="83"/>
    </row>
    <row r="100" spans="2:21" ht="13.5">
      <c r="B100" s="20">
        <v>92</v>
      </c>
      <c r="C100" s="80">
        <f t="shared" si="6"/>
      </c>
      <c r="D100" s="80"/>
      <c r="E100" s="20"/>
      <c r="F100" s="8"/>
      <c r="G100" s="20" t="s">
        <v>4</v>
      </c>
      <c r="H100" s="81"/>
      <c r="I100" s="81"/>
      <c r="J100" s="20"/>
      <c r="K100" s="80">
        <f t="shared" si="5"/>
      </c>
      <c r="L100" s="80"/>
      <c r="M100" s="6">
        <f t="shared" si="7"/>
      </c>
      <c r="N100" s="20"/>
      <c r="O100" s="8"/>
      <c r="P100" s="81"/>
      <c r="Q100" s="81"/>
      <c r="R100" s="82">
        <f t="shared" si="8"/>
      </c>
      <c r="S100" s="82"/>
      <c r="T100" s="83">
        <f t="shared" si="9"/>
      </c>
      <c r="U100" s="83"/>
    </row>
    <row r="101" spans="2:21" ht="13.5">
      <c r="B101" s="20">
        <v>93</v>
      </c>
      <c r="C101" s="80">
        <f t="shared" si="6"/>
      </c>
      <c r="D101" s="80"/>
      <c r="E101" s="20"/>
      <c r="F101" s="8"/>
      <c r="G101" s="20" t="s">
        <v>3</v>
      </c>
      <c r="H101" s="81"/>
      <c r="I101" s="81"/>
      <c r="J101" s="20"/>
      <c r="K101" s="80">
        <f t="shared" si="5"/>
      </c>
      <c r="L101" s="80"/>
      <c r="M101" s="6">
        <f t="shared" si="7"/>
      </c>
      <c r="N101" s="20"/>
      <c r="O101" s="8"/>
      <c r="P101" s="81"/>
      <c r="Q101" s="81"/>
      <c r="R101" s="82">
        <f t="shared" si="8"/>
      </c>
      <c r="S101" s="82"/>
      <c r="T101" s="83">
        <f t="shared" si="9"/>
      </c>
      <c r="U101" s="83"/>
    </row>
    <row r="102" spans="2:21" ht="13.5">
      <c r="B102" s="20">
        <v>94</v>
      </c>
      <c r="C102" s="80">
        <f t="shared" si="6"/>
      </c>
      <c r="D102" s="80"/>
      <c r="E102" s="20"/>
      <c r="F102" s="8"/>
      <c r="G102" s="20" t="s">
        <v>3</v>
      </c>
      <c r="H102" s="81"/>
      <c r="I102" s="81"/>
      <c r="J102" s="20"/>
      <c r="K102" s="80">
        <f t="shared" si="5"/>
      </c>
      <c r="L102" s="80"/>
      <c r="M102" s="6">
        <f t="shared" si="7"/>
      </c>
      <c r="N102" s="20"/>
      <c r="O102" s="8"/>
      <c r="P102" s="81"/>
      <c r="Q102" s="81"/>
      <c r="R102" s="82">
        <f t="shared" si="8"/>
      </c>
      <c r="S102" s="82"/>
      <c r="T102" s="83">
        <f t="shared" si="9"/>
      </c>
      <c r="U102" s="83"/>
    </row>
    <row r="103" spans="2:21" ht="13.5">
      <c r="B103" s="20">
        <v>95</v>
      </c>
      <c r="C103" s="80">
        <f t="shared" si="6"/>
      </c>
      <c r="D103" s="80"/>
      <c r="E103" s="20"/>
      <c r="F103" s="8"/>
      <c r="G103" s="20" t="s">
        <v>3</v>
      </c>
      <c r="H103" s="81"/>
      <c r="I103" s="81"/>
      <c r="J103" s="20"/>
      <c r="K103" s="80">
        <f t="shared" si="5"/>
      </c>
      <c r="L103" s="80"/>
      <c r="M103" s="6">
        <f t="shared" si="7"/>
      </c>
      <c r="N103" s="20"/>
      <c r="O103" s="8"/>
      <c r="P103" s="81"/>
      <c r="Q103" s="81"/>
      <c r="R103" s="82">
        <f t="shared" si="8"/>
      </c>
      <c r="S103" s="82"/>
      <c r="T103" s="83">
        <f t="shared" si="9"/>
      </c>
      <c r="U103" s="83"/>
    </row>
    <row r="104" spans="2:21" ht="13.5">
      <c r="B104" s="20">
        <v>96</v>
      </c>
      <c r="C104" s="80">
        <f t="shared" si="6"/>
      </c>
      <c r="D104" s="80"/>
      <c r="E104" s="20"/>
      <c r="F104" s="8"/>
      <c r="G104" s="20" t="s">
        <v>4</v>
      </c>
      <c r="H104" s="81"/>
      <c r="I104" s="81"/>
      <c r="J104" s="20"/>
      <c r="K104" s="80">
        <f t="shared" si="5"/>
      </c>
      <c r="L104" s="80"/>
      <c r="M104" s="6">
        <f t="shared" si="7"/>
      </c>
      <c r="N104" s="20"/>
      <c r="O104" s="8"/>
      <c r="P104" s="81"/>
      <c r="Q104" s="81"/>
      <c r="R104" s="82">
        <f t="shared" si="8"/>
      </c>
      <c r="S104" s="82"/>
      <c r="T104" s="83">
        <f t="shared" si="9"/>
      </c>
      <c r="U104" s="83"/>
    </row>
    <row r="105" spans="2:21" ht="13.5">
      <c r="B105" s="20">
        <v>97</v>
      </c>
      <c r="C105" s="80">
        <f t="shared" si="6"/>
      </c>
      <c r="D105" s="80"/>
      <c r="E105" s="20"/>
      <c r="F105" s="8"/>
      <c r="G105" s="20" t="s">
        <v>3</v>
      </c>
      <c r="H105" s="81"/>
      <c r="I105" s="81"/>
      <c r="J105" s="20"/>
      <c r="K105" s="80">
        <f t="shared" si="5"/>
      </c>
      <c r="L105" s="80"/>
      <c r="M105" s="6">
        <f t="shared" si="7"/>
      </c>
      <c r="N105" s="20"/>
      <c r="O105" s="8"/>
      <c r="P105" s="81"/>
      <c r="Q105" s="81"/>
      <c r="R105" s="82">
        <f t="shared" si="8"/>
      </c>
      <c r="S105" s="82"/>
      <c r="T105" s="83">
        <f t="shared" si="9"/>
      </c>
      <c r="U105" s="83"/>
    </row>
    <row r="106" spans="2:21" ht="13.5">
      <c r="B106" s="20">
        <v>98</v>
      </c>
      <c r="C106" s="80">
        <f t="shared" si="6"/>
      </c>
      <c r="D106" s="80"/>
      <c r="E106" s="20"/>
      <c r="F106" s="8"/>
      <c r="G106" s="20" t="s">
        <v>4</v>
      </c>
      <c r="H106" s="81"/>
      <c r="I106" s="81"/>
      <c r="J106" s="20"/>
      <c r="K106" s="80">
        <f t="shared" si="5"/>
      </c>
      <c r="L106" s="80"/>
      <c r="M106" s="6">
        <f t="shared" si="7"/>
      </c>
      <c r="N106" s="20"/>
      <c r="O106" s="8"/>
      <c r="P106" s="81"/>
      <c r="Q106" s="81"/>
      <c r="R106" s="82">
        <f t="shared" si="8"/>
      </c>
      <c r="S106" s="82"/>
      <c r="T106" s="83">
        <f t="shared" si="9"/>
      </c>
      <c r="U106" s="83"/>
    </row>
    <row r="107" spans="2:21" ht="13.5">
      <c r="B107" s="20">
        <v>99</v>
      </c>
      <c r="C107" s="80">
        <f t="shared" si="6"/>
      </c>
      <c r="D107" s="80"/>
      <c r="E107" s="20"/>
      <c r="F107" s="8"/>
      <c r="G107" s="20" t="s">
        <v>4</v>
      </c>
      <c r="H107" s="81"/>
      <c r="I107" s="81"/>
      <c r="J107" s="20"/>
      <c r="K107" s="80">
        <f t="shared" si="5"/>
      </c>
      <c r="L107" s="80"/>
      <c r="M107" s="6">
        <f t="shared" si="7"/>
      </c>
      <c r="N107" s="20"/>
      <c r="O107" s="8"/>
      <c r="P107" s="81"/>
      <c r="Q107" s="81"/>
      <c r="R107" s="82">
        <f t="shared" si="8"/>
      </c>
      <c r="S107" s="82"/>
      <c r="T107" s="83">
        <f t="shared" si="9"/>
      </c>
      <c r="U107" s="83"/>
    </row>
    <row r="108" spans="2:21" ht="13.5">
      <c r="B108" s="20">
        <v>100</v>
      </c>
      <c r="C108" s="80">
        <f t="shared" si="6"/>
      </c>
      <c r="D108" s="80"/>
      <c r="E108" s="20"/>
      <c r="F108" s="8"/>
      <c r="G108" s="20" t="s">
        <v>3</v>
      </c>
      <c r="H108" s="81"/>
      <c r="I108" s="81"/>
      <c r="J108" s="20"/>
      <c r="K108" s="80">
        <f t="shared" si="5"/>
      </c>
      <c r="L108" s="80"/>
      <c r="M108" s="6">
        <f t="shared" si="7"/>
      </c>
      <c r="N108" s="20"/>
      <c r="O108" s="8"/>
      <c r="P108" s="81"/>
      <c r="Q108" s="81"/>
      <c r="R108" s="82">
        <f t="shared" si="8"/>
      </c>
      <c r="S108" s="82"/>
      <c r="T108" s="83">
        <f t="shared" si="9"/>
      </c>
      <c r="U108" s="83"/>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32" operator="equal" stopIfTrue="1">
      <formula>"買"</formula>
    </cfRule>
    <cfRule type="cellIs" priority="2" dxfId="33" operator="equal" stopIfTrue="1">
      <formula>"売"</formula>
    </cfRule>
  </conditionalFormatting>
  <conditionalFormatting sqref="G9:G11 G14:G45 G47:G108">
    <cfRule type="cellIs" priority="7" dxfId="32" operator="equal" stopIfTrue="1">
      <formula>"買"</formula>
    </cfRule>
    <cfRule type="cellIs" priority="8" dxfId="33" operator="equal" stopIfTrue="1">
      <formula>"売"</formula>
    </cfRule>
  </conditionalFormatting>
  <conditionalFormatting sqref="G12">
    <cfRule type="cellIs" priority="5" dxfId="32" operator="equal" stopIfTrue="1">
      <formula>"買"</formula>
    </cfRule>
    <cfRule type="cellIs" priority="6" dxfId="33" operator="equal" stopIfTrue="1">
      <formula>"売"</formula>
    </cfRule>
  </conditionalFormatting>
  <conditionalFormatting sqref="G13">
    <cfRule type="cellIs" priority="3" dxfId="32" operator="equal" stopIfTrue="1">
      <formula>"買"</formula>
    </cfRule>
    <cfRule type="cellIs" priority="4" dxfId="33"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nac</cp:lastModifiedBy>
  <cp:lastPrinted>2015-07-15T10:17:15Z</cp:lastPrinted>
  <dcterms:created xsi:type="dcterms:W3CDTF">2013-10-09T23:04:08Z</dcterms:created>
  <dcterms:modified xsi:type="dcterms:W3CDTF">2016-04-19T10:36:53Z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