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1"/>
  </bookViews>
  <sheets>
    <sheet name="検証(ドル円60分No.4)" sheetId="1" r:id="rId1"/>
    <sheet name="気づき (No.４)" sheetId="2" r:id="rId2"/>
    <sheet name="検証(ドル円60分No.3)" sheetId="3" r:id="rId3"/>
    <sheet name="気づき (No.３)" sheetId="4" r:id="rId4"/>
    <sheet name="検証(ドル円60分No.2)" sheetId="5" r:id="rId5"/>
    <sheet name="気づき (No.2)" sheetId="6" r:id="rId6"/>
    <sheet name="検証(ドル円60分)" sheetId="7" r:id="rId7"/>
    <sheet name="気づき (ドル円60分)" sheetId="8" r:id="rId8"/>
    <sheet name="検証（USDJPY４H）" sheetId="9" r:id="rId9"/>
    <sheet name="画像" sheetId="10" r:id="rId10"/>
    <sheet name="気づき" sheetId="11" r:id="rId11"/>
    <sheet name="検証終了通貨" sheetId="12" r:id="rId12"/>
    <sheet name="テンプレ" sheetId="13" r:id="rId13"/>
  </sheets>
  <definedNames/>
  <calcPr fullCalcOnLoad="1"/>
</workbook>
</file>

<file path=xl/sharedStrings.xml><?xml version="1.0" encoding="utf-8"?>
<sst xmlns="http://schemas.openxmlformats.org/spreadsheetml/2006/main" count="905" uniqueCount="100">
  <si>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</si>
  <si>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</si>
  <si>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</si>
  <si>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</si>
  <si>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</si>
  <si>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</si>
  <si>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</si>
  <si>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</si>
  <si>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</si>
  <si>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</si>
  <si>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</si>
  <si>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</si>
  <si>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</si>
  <si>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</si>
  <si>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</si>
  <si>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</si>
  <si>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</si>
  <si>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</si>
  <si>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</si>
  <si>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</si>
  <si>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</si>
  <si>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</si>
  <si>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</si>
  <si>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</si>
  <si>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</si>
  <si>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</si>
  <si>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</si>
  <si>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</si>
  <si>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</si>
  <si>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</si>
  <si>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</si>
  <si>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</si>
  <si>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</si>
  <si>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</si>
  <si>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</si>
  <si>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</si>
  <si>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</si>
  <si>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</si>
  <si>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</si>
  <si>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</si>
  <si>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</si>
  <si>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</si>
  <si>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</si>
  <si>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</si>
  <si>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</si>
  <si>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</si>
  <si>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USDJPY</t>
  </si>
  <si>
    <t>・トレーリングストップ（ダウ理論）、約定後新値３本発生した場合の最低ストップは建値とする。</t>
  </si>
  <si>
    <t>10MA・20MAの両方の上側にキャンドルがあれば買い方向、下側なら売り方向。MAに触れてPB出現でエントリー待ち、PB高値or安値ブレイクでエントリー。反転EBでのドテン有また裁量見送りも有。</t>
  </si>
  <si>
    <t>この手法なら使えそうに思える。</t>
  </si>
  <si>
    <t>EB</t>
  </si>
  <si>
    <t>USDJPY</t>
  </si>
  <si>
    <t>最高で8連敗は今までの検証では無かった事、その当時は介入等があったのかどうか良く分からないが、流れが出なかった。検証とは言え8連敗はあまり気持ちの良いものでは無かった。しかし結果を見れば圧倒的に勝率は悪かったが損益は悪くなかった検証中のムードからするともっと悪い結果をイメージしていたが100トレード終えて確認した時は率直にここまで良かったんだと言う思いが大きかった。</t>
  </si>
  <si>
    <t>ストップについて検討の余地あり、新値３本で良いのか、またロングキャンドルが出た後の対応はどうすれば良いのか等々。</t>
  </si>
  <si>
    <t>反転EB</t>
  </si>
  <si>
    <t>陽線２本+MA2上+1σブレイク</t>
  </si>
  <si>
    <t>陽線２本+σ２ブレイク</t>
  </si>
  <si>
    <t>決済陽線２本</t>
  </si>
  <si>
    <t>バンドタイトσ1抜け</t>
  </si>
  <si>
    <t>陽線３本</t>
  </si>
  <si>
    <t>陽線２本</t>
  </si>
  <si>
    <t>陰線２本</t>
  </si>
  <si>
    <t>ドテン売り・まだ早いか?</t>
  </si>
  <si>
    <t>陽線２本+バンドタイトから一気にσ２ブレイク</t>
  </si>
  <si>
    <t>EB整うも次のキャンドル見定めた</t>
  </si>
  <si>
    <t>EB後陽線1本確認&amp;+2σ</t>
  </si>
  <si>
    <t>安値ブレイク</t>
  </si>
  <si>
    <t>・トレーリングストップ（ダウ理論）を基本として見做しEBを活用して早めのストップを入れている。</t>
  </si>
  <si>
    <t>10MA・20MAの両方の上側にキャンドルがあれば買い方向、下側なら売り方向。MAに触れてPB出現でエントリー待ち、EB高値or安値ブレイクでエントリー。見做しEBも対象とした。</t>
  </si>
  <si>
    <t>EBの1pip未満が多数ありそれらについては裁量で見做しEBとしてエントリーしている、反転EBについても同様。また今回はかなり裁量を入れていてキャンドル複数で見做しEBとしているケースも多い。そして特にトレイル&amp;最低LC値については見做しEBを強めにしていて早めのトレイル&amp;最低LCとして検証している。全体的には80%位裁量トレードになっているのではと思っている。</t>
  </si>
  <si>
    <t>暫くこの手の検証を続ける必要がある、感想はその後に。</t>
  </si>
  <si>
    <t>検証を続ける。</t>
  </si>
  <si>
    <t>10MA・20MAの両方の上側にキャンドルがあれば買い方向、下側なら売り方向。MAに触れてPB出現でエントリー待ち、EB高値or安値ブレイクでエントリー。</t>
  </si>
  <si>
    <t>・トレーリングストップ（ダウ理論）、見做しEBと判定できればストップ変更する、また新値３本で最低建値ストップは変わらず、約定時のキャンドルがトレンドと逆行時はその安値にストップ変更する。</t>
  </si>
  <si>
    <t>単独EB完成もσ１抜け確認</t>
  </si>
  <si>
    <t>LS後のブレイクで再エントリー</t>
  </si>
  <si>
    <t>PB</t>
  </si>
  <si>
    <t>2本</t>
  </si>
  <si>
    <t>２本</t>
  </si>
  <si>
    <t>買</t>
  </si>
  <si>
    <t>4本</t>
  </si>
  <si>
    <t>引き続き検証を続ける。</t>
  </si>
  <si>
    <t>EBを基本としてそこにPB、BB、乗り遅れ時のブレイクエントリー等Fibo以外は殆んど織り込んで検証をしてみた。相変わらず勝率は悪いがストップトを裁量でやっていた事でかなり損失を抑え込み出来たと思う。</t>
  </si>
  <si>
    <t>リアルではここまでの結果は出ないかと思うがそれでもリアルでやれる実感は出てきた。</t>
  </si>
  <si>
    <t>ギャップダウン</t>
  </si>
  <si>
    <t>買</t>
  </si>
  <si>
    <t>前回同様EB判断に幅を持たせての裁量エントリー</t>
  </si>
  <si>
    <t>・トレーリングストップ（ダウ理論）、ストップについては反転EBやコマ等々キャンドル形状から裁量判断、結果早めのストップとした。</t>
  </si>
  <si>
    <t>BBの拡大・収縮、SAMとのかい離等々を判断材料にしながら特にMACDが収縮(0近辺)している時のEBは全てエントリー予定での検証を続ける。</t>
  </si>
  <si>
    <t>前回に比べると検証実績は落ちるが一応プラスを確保出来たがリアルでは24時間トレードは出来ない、またエントリーそのものの数値がリアルとではかなりの差が出てくるはず、したがって検証実績に対してパフォーマンスは落ちると想定している。</t>
  </si>
  <si>
    <t>今回の検証ではトレンドの短期反転がかなり多く結果はもう一歩と言った感じ。しかしストップについてはその効果が出ていたと認識。EBエントリーについてはそのポジション(SMAの上下)に縛られずにエントリーしても手仕舞いのやり方次第では結果が得られと思えた。</t>
  </si>
  <si>
    <t>SMAタッチで決済</t>
  </si>
  <si>
    <t>60分</t>
  </si>
  <si>
    <t>トレンドラインに対して順張りを基本とするが状況に応じては逆張りも行う。</t>
  </si>
  <si>
    <t>売</t>
  </si>
  <si>
    <t>当時LC</t>
  </si>
  <si>
    <t>トレーリングストップ（ダウ理論）、順行・逆行線のヒゲに注意して早めに行う。</t>
  </si>
  <si>
    <t>2012/11/21～2013/8/30までの400トレードの検証を行った。個々の結果に相当のかい離はあったものの一応プラスで検証を終えた事は現システムでのリアルトレードに対する有効性を感じた。</t>
  </si>
  <si>
    <t>中々勝率が上がらない、また検証実績が今までで最低であることも気になる。単に期間的な事であれば問題ないと思ってはいるが勝率が悪いとモチベーションに影響するので良いに越したことは無い。それでもかなりストップに注意しての結果である事を考えれば良しとしなければとは思っている。</t>
  </si>
  <si>
    <t>USDJPYはひとまずここまでとして今後は225先物、GOLD、OILの検証を予定。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</si>
</sst>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10"/>
      <color indexed="8"/>
      <name val="ＭＳ Ｐゴシック"/>
      <family val="3"/>
    </font>
    <font>
      <b/>
      <sz val="9"/>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1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8" fillId="31" borderId="10" xfId="0" applyFont="1" applyFill="1" applyBorder="1" applyAlignment="1">
      <alignment horizontal="center" vertical="center" shrinkToFit="1"/>
    </xf>
    <xf numFmtId="0" fontId="38" fillId="33" borderId="10" xfId="0" applyFont="1" applyFill="1" applyBorder="1" applyAlignment="1">
      <alignment horizontal="center" vertical="center" shrinkToFit="1"/>
    </xf>
    <xf numFmtId="181"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3" fillId="0" borderId="10" xfId="0" applyNumberFormat="1" applyFont="1" applyFill="1" applyBorder="1" applyAlignment="1">
      <alignment horizontal="center" vertical="center"/>
    </xf>
    <xf numFmtId="0" fontId="38" fillId="6" borderId="11" xfId="0" applyFont="1" applyFill="1" applyBorder="1" applyAlignment="1">
      <alignment vertical="center"/>
    </xf>
    <xf numFmtId="0" fontId="0" fillId="0" borderId="12" xfId="0" applyBorder="1" applyAlignment="1">
      <alignment horizontal="center" vertical="center"/>
    </xf>
    <xf numFmtId="0" fontId="38" fillId="0" borderId="12" xfId="0" applyFont="1" applyFill="1" applyBorder="1" applyAlignment="1">
      <alignment horizontal="center" vertical="center"/>
    </xf>
    <xf numFmtId="0" fontId="0" fillId="0" borderId="12" xfId="0" applyFill="1" applyBorder="1" applyAlignment="1">
      <alignment horizontal="center" vertical="center"/>
    </xf>
    <xf numFmtId="0" fontId="38" fillId="0" borderId="12" xfId="0" applyFont="1" applyFill="1" applyBorder="1" applyAlignment="1">
      <alignment vertical="center"/>
    </xf>
    <xf numFmtId="0" fontId="0" fillId="0" borderId="13" xfId="0" applyFill="1" applyBorder="1" applyAlignment="1">
      <alignment horizontal="center" vertical="center"/>
    </xf>
    <xf numFmtId="0" fontId="38"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8" fillId="6" borderId="15" xfId="0" applyFont="1" applyFill="1" applyBorder="1" applyAlignment="1">
      <alignment vertical="center"/>
    </xf>
    <xf numFmtId="0" fontId="38"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 fillId="0" borderId="0" xfId="0" applyFont="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34" fillId="0" borderId="10" xfId="0" applyFont="1" applyFill="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vertical="center"/>
    </xf>
    <xf numFmtId="0" fontId="7" fillId="0" borderId="0" xfId="0" applyFont="1" applyAlignment="1">
      <alignment vertical="center"/>
    </xf>
    <xf numFmtId="0" fontId="8" fillId="0" borderId="16" xfId="0" applyFont="1" applyBorder="1" applyAlignment="1">
      <alignment vertical="center"/>
    </xf>
    <xf numFmtId="0" fontId="8" fillId="0" borderId="0" xfId="0" applyFont="1" applyAlignment="1">
      <alignment vertical="center"/>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8" fillId="0" borderId="0" xfId="0" applyFont="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9" fillId="0" borderId="0" xfId="0" applyFont="1" applyAlignment="1">
      <alignment horizontal="center" vertical="center"/>
    </xf>
    <xf numFmtId="0" fontId="38"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8" fillId="6" borderId="10" xfId="0" applyFont="1" applyFill="1" applyBorder="1" applyAlignment="1">
      <alignment horizontal="center" vertical="center" shrinkToFit="1"/>
    </xf>
    <xf numFmtId="0" fontId="38" fillId="6" borderId="14"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8" fillId="34" borderId="18" xfId="0" applyFont="1" applyFill="1" applyBorder="1" applyAlignment="1">
      <alignment horizontal="center" vertical="center" shrinkToFit="1"/>
    </xf>
    <xf numFmtId="0" fontId="38" fillId="34" borderId="10" xfId="0" applyFont="1" applyFill="1" applyBorder="1" applyAlignment="1">
      <alignment horizontal="center" vertical="center" shrinkToFit="1"/>
    </xf>
    <xf numFmtId="0" fontId="38" fillId="35" borderId="15" xfId="0" applyFont="1" applyFill="1" applyBorder="1" applyAlignment="1">
      <alignment horizontal="center" vertical="center" shrinkToFit="1"/>
    </xf>
    <xf numFmtId="0" fontId="38" fillId="35" borderId="19" xfId="0" applyFont="1" applyFill="1" applyBorder="1" applyAlignment="1">
      <alignment horizontal="center" vertical="center" shrinkToFit="1"/>
    </xf>
    <xf numFmtId="0" fontId="38" fillId="35" borderId="20" xfId="0" applyFont="1" applyFill="1" applyBorder="1" applyAlignment="1">
      <alignment horizontal="center" vertical="center" shrinkToFit="1"/>
    </xf>
    <xf numFmtId="0" fontId="38" fillId="35" borderId="21" xfId="0" applyFont="1" applyFill="1" applyBorder="1" applyAlignment="1">
      <alignment horizontal="center" vertical="center" shrinkToFit="1"/>
    </xf>
    <xf numFmtId="0" fontId="38" fillId="28" borderId="20" xfId="0" applyFont="1" applyFill="1" applyBorder="1" applyAlignment="1">
      <alignment horizontal="center" vertical="center" shrinkToFit="1"/>
    </xf>
    <xf numFmtId="0" fontId="38" fillId="28" borderId="12" xfId="0" applyFont="1" applyFill="1" applyBorder="1" applyAlignment="1">
      <alignment horizontal="center" vertical="center" shrinkToFit="1"/>
    </xf>
    <xf numFmtId="0" fontId="38" fillId="28" borderId="11" xfId="0" applyFont="1" applyFill="1" applyBorder="1" applyAlignment="1">
      <alignment horizontal="center" vertical="center" shrinkToFit="1"/>
    </xf>
    <xf numFmtId="0" fontId="38" fillId="31" borderId="20" xfId="0" applyFont="1" applyFill="1" applyBorder="1" applyAlignment="1">
      <alignment horizontal="center" vertical="center" shrinkToFit="1"/>
    </xf>
    <xf numFmtId="0" fontId="38" fillId="31" borderId="12" xfId="0" applyFont="1" applyFill="1" applyBorder="1" applyAlignment="1">
      <alignment horizontal="center" vertical="center" shrinkToFit="1"/>
    </xf>
    <xf numFmtId="0" fontId="38" fillId="31" borderId="11" xfId="0" applyFont="1" applyFill="1" applyBorder="1" applyAlignment="1">
      <alignment horizontal="center" vertical="center" shrinkToFit="1"/>
    </xf>
    <xf numFmtId="0" fontId="38" fillId="36" borderId="10" xfId="0" applyFont="1" applyFill="1" applyBorder="1" applyAlignment="1">
      <alignment horizontal="center" vertical="center" shrinkToFit="1"/>
    </xf>
    <xf numFmtId="0" fontId="38" fillId="33" borderId="20" xfId="0" applyFont="1" applyFill="1" applyBorder="1" applyAlignment="1">
      <alignment horizontal="center" vertical="center" shrinkToFit="1"/>
    </xf>
    <xf numFmtId="0" fontId="38" fillId="33" borderId="12" xfId="0" applyFont="1" applyFill="1" applyBorder="1" applyAlignment="1">
      <alignment horizontal="center" vertical="center" shrinkToFit="1"/>
    </xf>
    <xf numFmtId="0" fontId="38" fillId="33" borderId="11" xfId="0" applyFont="1" applyFill="1" applyBorder="1" applyAlignment="1">
      <alignment horizontal="center" vertical="center" shrinkToFit="1"/>
    </xf>
    <xf numFmtId="0" fontId="38" fillId="37" borderId="10" xfId="0" applyFont="1" applyFill="1" applyBorder="1" applyAlignment="1">
      <alignment horizontal="center" vertical="center" shrinkToFit="1"/>
    </xf>
    <xf numFmtId="0" fontId="38" fillId="28" borderId="17" xfId="0" applyFont="1" applyFill="1" applyBorder="1" applyAlignment="1">
      <alignment horizontal="center" vertical="center" shrinkToFit="1"/>
    </xf>
    <xf numFmtId="0" fontId="38" fillId="31" borderId="17" xfId="0" applyFont="1" applyFill="1" applyBorder="1" applyAlignment="1">
      <alignment horizontal="center" vertical="center" shrinkToFit="1"/>
    </xf>
    <xf numFmtId="0" fontId="38" fillId="33" borderId="17" xfId="0" applyFont="1" applyFill="1" applyBorder="1" applyAlignment="1">
      <alignment horizontal="center" vertical="center" shrinkToFit="1"/>
    </xf>
    <xf numFmtId="18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86" fontId="43" fillId="0" borderId="10" xfId="0" applyNumberFormat="1" applyFont="1" applyFill="1" applyBorder="1" applyAlignment="1">
      <alignment horizontal="center" vertical="center"/>
    </xf>
    <xf numFmtId="190" fontId="43"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8" fillId="0" borderId="16" xfId="0" applyFont="1" applyBorder="1" applyAlignment="1">
      <alignment horizontal="center" vertical="center"/>
    </xf>
    <xf numFmtId="0" fontId="8" fillId="0" borderId="0" xfId="0" applyFont="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34" fillId="0" borderId="10" xfId="0" applyFont="1" applyFill="1" applyBorder="1" applyAlignment="1">
      <alignment horizontal="center" vertical="center"/>
    </xf>
    <xf numFmtId="0" fontId="43" fillId="38" borderId="10" xfId="0" applyFont="1" applyFill="1" applyBorder="1" applyAlignment="1">
      <alignment horizontal="center" vertical="center"/>
    </xf>
    <xf numFmtId="0" fontId="34" fillId="38" borderId="10" xfId="0" applyFont="1" applyFill="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34" fillId="39"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5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87" activePane="bottomLeft" state="frozen"/>
      <selection pane="topLeft" activeCell="A1" sqref="A1"/>
      <selection pane="bottomLeft" activeCell="S3" sqref="S3"/>
    </sheetView>
  </sheetViews>
  <sheetFormatPr defaultColWidth="9.00390625" defaultRowHeight="13.5"/>
  <cols>
    <col min="1" max="1" width="2.875" style="0" customWidth="1"/>
    <col min="2" max="18" width="6.625" style="0" customWidth="1"/>
    <col min="22" max="22" width="10.875" style="23" bestFit="1" customWidth="1"/>
  </cols>
  <sheetData>
    <row r="2" spans="2:20" ht="13.5">
      <c r="B2" s="60" t="s">
        <v>5</v>
      </c>
      <c r="C2" s="60"/>
      <c r="D2" s="62" t="s">
        <v>46</v>
      </c>
      <c r="E2" s="62"/>
      <c r="F2" s="60" t="s">
        <v>6</v>
      </c>
      <c r="G2" s="60"/>
      <c r="H2" s="62" t="s">
        <v>92</v>
      </c>
      <c r="I2" s="62"/>
      <c r="J2" s="60" t="s">
        <v>7</v>
      </c>
      <c r="K2" s="60"/>
      <c r="L2" s="61">
        <f>C9</f>
        <v>1000000</v>
      </c>
      <c r="M2" s="62"/>
      <c r="N2" s="60" t="s">
        <v>8</v>
      </c>
      <c r="O2" s="60"/>
      <c r="P2" s="61">
        <f>C108+R108</f>
        <v>1849908.4338135102</v>
      </c>
      <c r="Q2" s="62"/>
      <c r="R2" s="1"/>
      <c r="S2" s="1"/>
      <c r="T2" s="1"/>
    </row>
    <row r="3" spans="2:19" ht="57" customHeight="1">
      <c r="B3" s="60" t="s">
        <v>9</v>
      </c>
      <c r="C3" s="60"/>
      <c r="D3" s="63" t="s">
        <v>93</v>
      </c>
      <c r="E3" s="63"/>
      <c r="F3" s="63"/>
      <c r="G3" s="63"/>
      <c r="H3" s="63"/>
      <c r="I3" s="63"/>
      <c r="J3" s="60" t="s">
        <v>10</v>
      </c>
      <c r="K3" s="60"/>
      <c r="L3" s="63" t="s">
        <v>96</v>
      </c>
      <c r="M3" s="64"/>
      <c r="N3" s="64"/>
      <c r="O3" s="64"/>
      <c r="P3" s="64"/>
      <c r="Q3" s="64"/>
      <c r="R3" s="1"/>
      <c r="S3" s="1"/>
    </row>
    <row r="4" spans="2:20" ht="13.5">
      <c r="B4" s="60" t="s">
        <v>11</v>
      </c>
      <c r="C4" s="60"/>
      <c r="D4" s="65">
        <f>SUM($R$9:$S$993)</f>
        <v>849908.4338135098</v>
      </c>
      <c r="E4" s="65"/>
      <c r="F4" s="60" t="s">
        <v>12</v>
      </c>
      <c r="G4" s="60"/>
      <c r="H4" s="66">
        <f>SUM($T$9:$U$108)</f>
        <v>-158.99999999999523</v>
      </c>
      <c r="I4" s="62"/>
      <c r="J4" s="67" t="s">
        <v>13</v>
      </c>
      <c r="K4" s="67"/>
      <c r="L4" s="61">
        <f>MAX($C$9:$D$990)-C9</f>
        <v>869415.3768765696</v>
      </c>
      <c r="M4" s="61"/>
      <c r="N4" s="67" t="s">
        <v>14</v>
      </c>
      <c r="O4" s="67"/>
      <c r="P4" s="65">
        <f>MIN($C$9:$D$990)-C9</f>
        <v>-1994.147006580839</v>
      </c>
      <c r="Q4" s="65"/>
      <c r="R4" s="1"/>
      <c r="S4" s="1"/>
      <c r="T4" s="1"/>
    </row>
    <row r="5" spans="2:20" ht="13.5">
      <c r="B5" s="57" t="s">
        <v>15</v>
      </c>
      <c r="C5" s="2">
        <f>COUNTIF($R$9:$R$990,"&gt;0")</f>
        <v>49</v>
      </c>
      <c r="D5" s="58" t="s">
        <v>16</v>
      </c>
      <c r="E5" s="16">
        <f>COUNTIF($R$9:$R$990,"&lt;0")</f>
        <v>49</v>
      </c>
      <c r="F5" s="58" t="s">
        <v>17</v>
      </c>
      <c r="G5" s="2">
        <f>COUNTIF($R$9:$R$990,"=0")</f>
        <v>2</v>
      </c>
      <c r="H5" s="58" t="s">
        <v>18</v>
      </c>
      <c r="I5" s="3">
        <f>C5/SUM(C5,E5,G5)</f>
        <v>0.49</v>
      </c>
      <c r="J5" s="68" t="s">
        <v>19</v>
      </c>
      <c r="K5" s="60"/>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71" t="s">
        <v>21</v>
      </c>
      <c r="C7" s="73" t="s">
        <v>22</v>
      </c>
      <c r="D7" s="74"/>
      <c r="E7" s="77" t="s">
        <v>23</v>
      </c>
      <c r="F7" s="78"/>
      <c r="G7" s="78"/>
      <c r="H7" s="78"/>
      <c r="I7" s="79"/>
      <c r="J7" s="80" t="s">
        <v>24</v>
      </c>
      <c r="K7" s="81"/>
      <c r="L7" s="82"/>
      <c r="M7" s="83" t="s">
        <v>25</v>
      </c>
      <c r="N7" s="84" t="s">
        <v>26</v>
      </c>
      <c r="O7" s="85"/>
      <c r="P7" s="85"/>
      <c r="Q7" s="86"/>
      <c r="R7" s="87" t="s">
        <v>27</v>
      </c>
      <c r="S7" s="87"/>
      <c r="T7" s="87"/>
      <c r="U7" s="87"/>
    </row>
    <row r="8" spans="2:21" ht="13.5">
      <c r="B8" s="72"/>
      <c r="C8" s="75"/>
      <c r="D8" s="76"/>
      <c r="E8" s="19" t="s">
        <v>28</v>
      </c>
      <c r="F8" s="19" t="s">
        <v>29</v>
      </c>
      <c r="G8" s="19" t="s">
        <v>30</v>
      </c>
      <c r="H8" s="88" t="s">
        <v>31</v>
      </c>
      <c r="I8" s="79"/>
      <c r="J8" s="4" t="s">
        <v>32</v>
      </c>
      <c r="K8" s="89" t="s">
        <v>33</v>
      </c>
      <c r="L8" s="82"/>
      <c r="M8" s="83"/>
      <c r="N8" s="5" t="s">
        <v>28</v>
      </c>
      <c r="O8" s="5" t="s">
        <v>29</v>
      </c>
      <c r="P8" s="90" t="s">
        <v>31</v>
      </c>
      <c r="Q8" s="86"/>
      <c r="R8" s="87" t="s">
        <v>34</v>
      </c>
      <c r="S8" s="87"/>
      <c r="T8" s="87" t="s">
        <v>32</v>
      </c>
      <c r="U8" s="87"/>
    </row>
    <row r="9" spans="2:22" ht="13.5">
      <c r="B9" s="56">
        <v>1</v>
      </c>
      <c r="C9" s="91">
        <v>1000000</v>
      </c>
      <c r="D9" s="91"/>
      <c r="E9" s="56">
        <v>2013</v>
      </c>
      <c r="F9" s="8">
        <v>42566</v>
      </c>
      <c r="G9" s="56" t="s">
        <v>3</v>
      </c>
      <c r="H9" s="92">
        <v>99.81</v>
      </c>
      <c r="I9" s="92"/>
      <c r="J9" s="56">
        <v>16</v>
      </c>
      <c r="K9" s="91">
        <f aca="true" t="shared" si="0" ref="K9:K72">IF(F9="","",C9*0.03)</f>
        <v>30000</v>
      </c>
      <c r="L9" s="91"/>
      <c r="M9" s="6">
        <f>IF(J9="","",(K9/J9)/1000)</f>
        <v>1.875</v>
      </c>
      <c r="N9" s="56">
        <v>2013</v>
      </c>
      <c r="O9" s="8">
        <v>42566</v>
      </c>
      <c r="P9" s="92">
        <v>99.72</v>
      </c>
      <c r="Q9" s="92"/>
      <c r="R9" s="93">
        <f>IF(O9="","",(IF(G9="売",H9-P9,P9-H9))*M9*100000)</f>
        <v>16875.00000000064</v>
      </c>
      <c r="S9" s="93"/>
      <c r="T9" s="94">
        <f>IF(O9="","",IF(R9&lt;0,J9*(-1),IF(G9="買",(P9-H9)*100,(H9-P9)*100)))</f>
        <v>9.000000000000341</v>
      </c>
      <c r="U9" s="94"/>
      <c r="V9" s="59" t="s">
        <v>91</v>
      </c>
    </row>
    <row r="10" spans="2:21" ht="13.5">
      <c r="B10" s="56">
        <v>2</v>
      </c>
      <c r="C10" s="91">
        <f aca="true" t="shared" si="1" ref="C10:C73">IF(R9="","",C9+R9)</f>
        <v>1016875.0000000007</v>
      </c>
      <c r="D10" s="91"/>
      <c r="E10" s="56">
        <v>2013</v>
      </c>
      <c r="F10" s="8">
        <v>42567</v>
      </c>
      <c r="G10" s="56" t="s">
        <v>3</v>
      </c>
      <c r="H10" s="92">
        <v>99.72</v>
      </c>
      <c r="I10" s="92"/>
      <c r="J10" s="56">
        <v>26</v>
      </c>
      <c r="K10" s="91">
        <f t="shared" si="0"/>
        <v>30506.25000000002</v>
      </c>
      <c r="L10" s="91"/>
      <c r="M10" s="6">
        <f aca="true" t="shared" si="2" ref="M10:M73">IF(J10="","",(K10/J10)/1000)</f>
        <v>1.1733173076923082</v>
      </c>
      <c r="N10" s="56">
        <v>2013</v>
      </c>
      <c r="O10" s="8">
        <v>42567</v>
      </c>
      <c r="P10" s="92">
        <v>99.43</v>
      </c>
      <c r="Q10" s="92"/>
      <c r="R10" s="93">
        <f aca="true" t="shared" si="3" ref="R10:R73">IF(O10="","",(IF(G10="売",H10-P10,P10-H10))*M10*100000)</f>
        <v>34026.201923076005</v>
      </c>
      <c r="S10" s="93"/>
      <c r="T10" s="94">
        <f aca="true" t="shared" si="4" ref="T10:T73">IF(O10="","",IF(R10&lt;0,J10*(-1),IF(G10="買",(P10-H10)*100,(H10-P10)*100)))</f>
        <v>28.999999999999204</v>
      </c>
      <c r="U10" s="94"/>
    </row>
    <row r="11" spans="2:21" ht="13.5">
      <c r="B11" s="56">
        <v>3</v>
      </c>
      <c r="C11" s="91">
        <f t="shared" si="1"/>
        <v>1050901.2019230768</v>
      </c>
      <c r="D11" s="91"/>
      <c r="E11" s="56">
        <v>2013</v>
      </c>
      <c r="F11" s="8">
        <v>42567</v>
      </c>
      <c r="G11" s="56" t="s">
        <v>3</v>
      </c>
      <c r="H11" s="92">
        <v>99.24</v>
      </c>
      <c r="I11" s="92"/>
      <c r="J11" s="56">
        <v>41</v>
      </c>
      <c r="K11" s="91">
        <f t="shared" si="0"/>
        <v>31527.0360576923</v>
      </c>
      <c r="L11" s="91"/>
      <c r="M11" s="6">
        <f t="shared" si="2"/>
        <v>0.7689520989681049</v>
      </c>
      <c r="N11" s="56">
        <v>2013</v>
      </c>
      <c r="O11" s="8">
        <v>42568</v>
      </c>
      <c r="P11" s="92">
        <v>99.23</v>
      </c>
      <c r="Q11" s="92"/>
      <c r="R11" s="93">
        <f t="shared" si="3"/>
        <v>768.9520989674055</v>
      </c>
      <c r="S11" s="93"/>
      <c r="T11" s="94">
        <f t="shared" si="4"/>
        <v>0.9999999999990905</v>
      </c>
      <c r="U11" s="94"/>
    </row>
    <row r="12" spans="2:21" ht="13.5">
      <c r="B12" s="56">
        <v>4</v>
      </c>
      <c r="C12" s="91">
        <f t="shared" si="1"/>
        <v>1051670.1540220443</v>
      </c>
      <c r="D12" s="91"/>
      <c r="E12" s="56">
        <v>2013</v>
      </c>
      <c r="F12" s="8">
        <v>42568</v>
      </c>
      <c r="G12" s="56" t="s">
        <v>4</v>
      </c>
      <c r="H12" s="92">
        <v>99.68</v>
      </c>
      <c r="I12" s="92"/>
      <c r="J12" s="56">
        <v>10</v>
      </c>
      <c r="K12" s="91">
        <f t="shared" si="0"/>
        <v>31550.10462066133</v>
      </c>
      <c r="L12" s="91"/>
      <c r="M12" s="6">
        <f t="shared" si="2"/>
        <v>3.155010462066133</v>
      </c>
      <c r="N12" s="56">
        <v>2013</v>
      </c>
      <c r="O12" s="8">
        <v>42568</v>
      </c>
      <c r="P12" s="92">
        <v>99.6</v>
      </c>
      <c r="Q12" s="92"/>
      <c r="R12" s="93">
        <f t="shared" si="3"/>
        <v>-25240.083696533005</v>
      </c>
      <c r="S12" s="93"/>
      <c r="T12" s="94">
        <f t="shared" si="4"/>
        <v>-10</v>
      </c>
      <c r="U12" s="94"/>
    </row>
    <row r="13" spans="2:21" ht="13.5">
      <c r="B13" s="56">
        <v>5</v>
      </c>
      <c r="C13" s="91">
        <f t="shared" si="1"/>
        <v>1026430.0703255113</v>
      </c>
      <c r="D13" s="91"/>
      <c r="E13" s="56">
        <v>2013</v>
      </c>
      <c r="F13" s="8">
        <v>42569</v>
      </c>
      <c r="G13" s="56" t="s">
        <v>4</v>
      </c>
      <c r="H13" s="92">
        <v>99.68</v>
      </c>
      <c r="I13" s="92"/>
      <c r="J13" s="56">
        <v>13</v>
      </c>
      <c r="K13" s="91">
        <f t="shared" si="0"/>
        <v>30792.90210976534</v>
      </c>
      <c r="L13" s="91"/>
      <c r="M13" s="6">
        <f t="shared" si="2"/>
        <v>2.368684777674257</v>
      </c>
      <c r="N13" s="56">
        <v>2013</v>
      </c>
      <c r="O13" s="8">
        <v>42569</v>
      </c>
      <c r="P13" s="92">
        <v>99.56</v>
      </c>
      <c r="Q13" s="92"/>
      <c r="R13" s="93">
        <f t="shared" si="3"/>
        <v>-28424.21733209216</v>
      </c>
      <c r="S13" s="93"/>
      <c r="T13" s="94">
        <f t="shared" si="4"/>
        <v>-13</v>
      </c>
      <c r="U13" s="94"/>
    </row>
    <row r="14" spans="2:21" ht="13.5">
      <c r="B14" s="56">
        <v>6</v>
      </c>
      <c r="C14" s="91">
        <f t="shared" si="1"/>
        <v>998005.8529934192</v>
      </c>
      <c r="D14" s="91"/>
      <c r="E14" s="56">
        <v>2013</v>
      </c>
      <c r="F14" s="8">
        <v>42569</v>
      </c>
      <c r="G14" s="56" t="s">
        <v>4</v>
      </c>
      <c r="H14" s="92">
        <v>99.71</v>
      </c>
      <c r="I14" s="92"/>
      <c r="J14" s="56">
        <v>28</v>
      </c>
      <c r="K14" s="91">
        <f t="shared" si="0"/>
        <v>29940.175589802573</v>
      </c>
      <c r="L14" s="91"/>
      <c r="M14" s="6">
        <f t="shared" si="2"/>
        <v>1.069291985350092</v>
      </c>
      <c r="N14" s="56">
        <v>2013</v>
      </c>
      <c r="O14" s="8">
        <v>42569</v>
      </c>
      <c r="P14" s="92">
        <v>100.23</v>
      </c>
      <c r="Q14" s="92"/>
      <c r="R14" s="93">
        <f t="shared" si="3"/>
        <v>55603.18323820588</v>
      </c>
      <c r="S14" s="93"/>
      <c r="T14" s="94">
        <f t="shared" si="4"/>
        <v>52.00000000000102</v>
      </c>
      <c r="U14" s="94"/>
    </row>
    <row r="15" spans="2:21" ht="13.5">
      <c r="B15" s="56">
        <v>7</v>
      </c>
      <c r="C15" s="91">
        <f t="shared" si="1"/>
        <v>1053609.0362316251</v>
      </c>
      <c r="D15" s="91"/>
      <c r="E15" s="56">
        <v>2013</v>
      </c>
      <c r="F15" s="8">
        <v>42569</v>
      </c>
      <c r="G15" s="56" t="s">
        <v>4</v>
      </c>
      <c r="H15" s="92">
        <v>100.24</v>
      </c>
      <c r="I15" s="92"/>
      <c r="J15" s="56">
        <v>18</v>
      </c>
      <c r="K15" s="91">
        <f t="shared" si="0"/>
        <v>31608.271086948753</v>
      </c>
      <c r="L15" s="91"/>
      <c r="M15" s="6">
        <f t="shared" si="2"/>
        <v>1.7560150603860418</v>
      </c>
      <c r="N15" s="56">
        <v>2013</v>
      </c>
      <c r="O15" s="8">
        <v>42569</v>
      </c>
      <c r="P15" s="92">
        <v>100.47</v>
      </c>
      <c r="Q15" s="92"/>
      <c r="R15" s="93">
        <f t="shared" si="3"/>
        <v>40388.34638887966</v>
      </c>
      <c r="S15" s="93"/>
      <c r="T15" s="94">
        <f t="shared" si="4"/>
        <v>23.000000000000398</v>
      </c>
      <c r="U15" s="94"/>
    </row>
    <row r="16" spans="2:21" ht="13.5">
      <c r="B16" s="56">
        <v>8</v>
      </c>
      <c r="C16" s="91">
        <f t="shared" si="1"/>
        <v>1093997.3826205048</v>
      </c>
      <c r="D16" s="91"/>
      <c r="E16" s="56">
        <v>2013</v>
      </c>
      <c r="F16" s="8">
        <v>42570</v>
      </c>
      <c r="G16" s="56" t="s">
        <v>4</v>
      </c>
      <c r="H16" s="92">
        <v>100.59</v>
      </c>
      <c r="I16" s="92"/>
      <c r="J16" s="56">
        <v>12</v>
      </c>
      <c r="K16" s="91">
        <f t="shared" si="0"/>
        <v>32819.92147861514</v>
      </c>
      <c r="L16" s="91"/>
      <c r="M16" s="6">
        <f t="shared" si="2"/>
        <v>2.734993456551262</v>
      </c>
      <c r="N16" s="56">
        <v>2013</v>
      </c>
      <c r="O16" s="8">
        <v>42570</v>
      </c>
      <c r="P16" s="92">
        <v>100.48</v>
      </c>
      <c r="Q16" s="92"/>
      <c r="R16" s="93">
        <f t="shared" si="3"/>
        <v>-30084.928022063727</v>
      </c>
      <c r="S16" s="93"/>
      <c r="T16" s="94">
        <f t="shared" si="4"/>
        <v>-12</v>
      </c>
      <c r="U16" s="94"/>
    </row>
    <row r="17" spans="2:21" ht="13.5">
      <c r="B17" s="56">
        <v>9</v>
      </c>
      <c r="C17" s="91">
        <f t="shared" si="1"/>
        <v>1063912.454598441</v>
      </c>
      <c r="D17" s="91"/>
      <c r="E17" s="56">
        <v>2013</v>
      </c>
      <c r="F17" s="8">
        <v>42570</v>
      </c>
      <c r="G17" s="56" t="s">
        <v>3</v>
      </c>
      <c r="H17" s="92">
        <v>100.2</v>
      </c>
      <c r="I17" s="92"/>
      <c r="J17" s="56">
        <v>59</v>
      </c>
      <c r="K17" s="91">
        <f t="shared" si="0"/>
        <v>31917.37363795323</v>
      </c>
      <c r="L17" s="91"/>
      <c r="M17" s="6">
        <f t="shared" si="2"/>
        <v>0.5409724345415803</v>
      </c>
      <c r="N17" s="56">
        <v>2013</v>
      </c>
      <c r="O17" s="8">
        <v>42570</v>
      </c>
      <c r="P17" s="92">
        <v>100.14</v>
      </c>
      <c r="Q17" s="92"/>
      <c r="R17" s="93">
        <f t="shared" si="3"/>
        <v>3245.834607249605</v>
      </c>
      <c r="S17" s="93"/>
      <c r="T17" s="94">
        <f t="shared" si="4"/>
        <v>6.000000000000227</v>
      </c>
      <c r="U17" s="94"/>
    </row>
    <row r="18" spans="2:21" ht="13.5">
      <c r="B18" s="56">
        <v>10</v>
      </c>
      <c r="C18" s="91">
        <f t="shared" si="1"/>
        <v>1067158.2892056906</v>
      </c>
      <c r="D18" s="91"/>
      <c r="E18" s="56">
        <v>2013</v>
      </c>
      <c r="F18" s="8">
        <v>42570</v>
      </c>
      <c r="G18" s="56" t="s">
        <v>4</v>
      </c>
      <c r="H18" s="92">
        <v>100.36</v>
      </c>
      <c r="I18" s="92"/>
      <c r="J18" s="56">
        <v>17</v>
      </c>
      <c r="K18" s="91">
        <f t="shared" si="0"/>
        <v>32014.74867617072</v>
      </c>
      <c r="L18" s="91"/>
      <c r="M18" s="6">
        <f t="shared" si="2"/>
        <v>1.8832205103629835</v>
      </c>
      <c r="N18" s="56">
        <v>2013</v>
      </c>
      <c r="O18" s="8">
        <v>42573</v>
      </c>
      <c r="P18" s="92">
        <v>100.2</v>
      </c>
      <c r="Q18" s="92"/>
      <c r="R18" s="93">
        <f t="shared" si="3"/>
        <v>-30131.528165807093</v>
      </c>
      <c r="S18" s="93"/>
      <c r="T18" s="94">
        <f t="shared" si="4"/>
        <v>-17</v>
      </c>
      <c r="U18" s="94"/>
    </row>
    <row r="19" spans="2:21" ht="13.5">
      <c r="B19" s="56">
        <v>11</v>
      </c>
      <c r="C19" s="91">
        <f t="shared" si="1"/>
        <v>1037026.7610398835</v>
      </c>
      <c r="D19" s="91"/>
      <c r="E19" s="56">
        <v>2013</v>
      </c>
      <c r="F19" s="8">
        <v>42573</v>
      </c>
      <c r="G19" s="56" t="s">
        <v>3</v>
      </c>
      <c r="H19" s="92">
        <v>99.85</v>
      </c>
      <c r="I19" s="92"/>
      <c r="J19" s="56">
        <v>20</v>
      </c>
      <c r="K19" s="91">
        <f t="shared" si="0"/>
        <v>31110.802831196503</v>
      </c>
      <c r="L19" s="91"/>
      <c r="M19" s="6">
        <f t="shared" si="2"/>
        <v>1.5555401415598251</v>
      </c>
      <c r="N19" s="56">
        <v>2013</v>
      </c>
      <c r="O19" s="8">
        <v>42573</v>
      </c>
      <c r="P19" s="92">
        <v>99.53</v>
      </c>
      <c r="Q19" s="92"/>
      <c r="R19" s="93">
        <f t="shared" si="3"/>
        <v>49777.28452991334</v>
      </c>
      <c r="S19" s="93"/>
      <c r="T19" s="94">
        <f t="shared" si="4"/>
        <v>31.999999999999318</v>
      </c>
      <c r="U19" s="94"/>
    </row>
    <row r="20" spans="2:21" ht="13.5">
      <c r="B20" s="56">
        <v>12</v>
      </c>
      <c r="C20" s="91">
        <f t="shared" si="1"/>
        <v>1086804.0455697968</v>
      </c>
      <c r="D20" s="91"/>
      <c r="E20" s="56">
        <v>2013</v>
      </c>
      <c r="F20" s="8">
        <v>42574</v>
      </c>
      <c r="G20" s="56" t="s">
        <v>3</v>
      </c>
      <c r="H20" s="92">
        <v>99.21</v>
      </c>
      <c r="I20" s="92"/>
      <c r="J20" s="56">
        <v>37</v>
      </c>
      <c r="K20" s="91">
        <f t="shared" si="0"/>
        <v>32604.121367093903</v>
      </c>
      <c r="L20" s="91"/>
      <c r="M20" s="6">
        <f t="shared" si="2"/>
        <v>0.8811924693809163</v>
      </c>
      <c r="N20" s="56">
        <v>2013</v>
      </c>
      <c r="O20" s="8">
        <v>42574</v>
      </c>
      <c r="P20" s="92">
        <v>99.55</v>
      </c>
      <c r="Q20" s="92"/>
      <c r="R20" s="93">
        <f t="shared" si="3"/>
        <v>-29960.543958951457</v>
      </c>
      <c r="S20" s="93"/>
      <c r="T20" s="94">
        <f t="shared" si="4"/>
        <v>-37</v>
      </c>
      <c r="U20" s="94"/>
    </row>
    <row r="21" spans="2:21" ht="13.5">
      <c r="B21" s="56">
        <v>13</v>
      </c>
      <c r="C21" s="91">
        <f t="shared" si="1"/>
        <v>1056843.5016108453</v>
      </c>
      <c r="D21" s="91"/>
      <c r="E21" s="56">
        <v>2013</v>
      </c>
      <c r="F21" s="8">
        <v>42574</v>
      </c>
      <c r="G21" s="56" t="s">
        <v>4</v>
      </c>
      <c r="H21" s="92">
        <v>99.57</v>
      </c>
      <c r="I21" s="92"/>
      <c r="J21" s="56">
        <v>20</v>
      </c>
      <c r="K21" s="91">
        <f t="shared" si="0"/>
        <v>31705.305048325357</v>
      </c>
      <c r="L21" s="91"/>
      <c r="M21" s="6">
        <f t="shared" si="2"/>
        <v>1.5852652524162678</v>
      </c>
      <c r="N21" s="56">
        <v>2013</v>
      </c>
      <c r="O21" s="8">
        <v>42574</v>
      </c>
      <c r="P21" s="92">
        <v>99.92</v>
      </c>
      <c r="Q21" s="92"/>
      <c r="R21" s="93">
        <f t="shared" si="3"/>
        <v>55484.28383457073</v>
      </c>
      <c r="S21" s="93"/>
      <c r="T21" s="94">
        <f t="shared" si="4"/>
        <v>35.00000000000085</v>
      </c>
      <c r="U21" s="94"/>
    </row>
    <row r="22" spans="2:21" ht="13.5">
      <c r="B22" s="56">
        <v>14</v>
      </c>
      <c r="C22" s="91">
        <f t="shared" si="1"/>
        <v>1112327.785445416</v>
      </c>
      <c r="D22" s="91"/>
      <c r="E22" s="56">
        <v>2013</v>
      </c>
      <c r="F22" s="8">
        <v>42574</v>
      </c>
      <c r="G22" s="56" t="s">
        <v>3</v>
      </c>
      <c r="H22" s="92">
        <v>99.67</v>
      </c>
      <c r="I22" s="92"/>
      <c r="J22" s="56">
        <v>12</v>
      </c>
      <c r="K22" s="91">
        <f t="shared" si="0"/>
        <v>33369.83356336248</v>
      </c>
      <c r="L22" s="91"/>
      <c r="M22" s="6">
        <f t="shared" si="2"/>
        <v>2.78081946361354</v>
      </c>
      <c r="N22" s="56">
        <v>2013</v>
      </c>
      <c r="O22" s="8">
        <v>42575</v>
      </c>
      <c r="P22" s="92">
        <v>99.47</v>
      </c>
      <c r="Q22" s="92"/>
      <c r="R22" s="93">
        <f t="shared" si="3"/>
        <v>55616.38927227159</v>
      </c>
      <c r="S22" s="93"/>
      <c r="T22" s="94">
        <f t="shared" si="4"/>
        <v>20.000000000000284</v>
      </c>
      <c r="U22" s="94"/>
    </row>
    <row r="23" spans="2:21" ht="13.5">
      <c r="B23" s="56">
        <v>15</v>
      </c>
      <c r="C23" s="91">
        <f t="shared" si="1"/>
        <v>1167944.1747176878</v>
      </c>
      <c r="D23" s="91"/>
      <c r="E23" s="56">
        <v>2013</v>
      </c>
      <c r="F23" s="8">
        <v>42575</v>
      </c>
      <c r="G23" s="56" t="s">
        <v>4</v>
      </c>
      <c r="H23" s="92">
        <v>99.85</v>
      </c>
      <c r="I23" s="92"/>
      <c r="J23" s="56">
        <v>22</v>
      </c>
      <c r="K23" s="91">
        <f t="shared" si="0"/>
        <v>35038.325241530634</v>
      </c>
      <c r="L23" s="91"/>
      <c r="M23" s="6">
        <f t="shared" si="2"/>
        <v>1.5926511473423015</v>
      </c>
      <c r="N23" s="56">
        <v>2013</v>
      </c>
      <c r="O23" s="8">
        <v>42575</v>
      </c>
      <c r="P23" s="92">
        <v>99.77</v>
      </c>
      <c r="Q23" s="92"/>
      <c r="R23" s="93">
        <f t="shared" si="3"/>
        <v>-12741.209178738141</v>
      </c>
      <c r="S23" s="93"/>
      <c r="T23" s="94">
        <f t="shared" si="4"/>
        <v>-22</v>
      </c>
      <c r="U23" s="94"/>
    </row>
    <row r="24" spans="2:21" ht="13.5">
      <c r="B24" s="56">
        <v>16</v>
      </c>
      <c r="C24" s="91">
        <f t="shared" si="1"/>
        <v>1155202.9655389497</v>
      </c>
      <c r="D24" s="91"/>
      <c r="E24" s="56">
        <v>2013</v>
      </c>
      <c r="F24" s="8">
        <v>42575</v>
      </c>
      <c r="G24" s="56" t="s">
        <v>4</v>
      </c>
      <c r="H24" s="92">
        <v>99.97</v>
      </c>
      <c r="I24" s="92"/>
      <c r="J24" s="56">
        <v>23</v>
      </c>
      <c r="K24" s="91">
        <f t="shared" si="0"/>
        <v>34656.08896616849</v>
      </c>
      <c r="L24" s="91"/>
      <c r="M24" s="6">
        <f t="shared" si="2"/>
        <v>1.5067864767899344</v>
      </c>
      <c r="N24" s="56">
        <v>2013</v>
      </c>
      <c r="O24" s="8">
        <v>42575</v>
      </c>
      <c r="P24" s="92">
        <v>100.01</v>
      </c>
      <c r="Q24" s="92"/>
      <c r="R24" s="93">
        <f t="shared" si="3"/>
        <v>6027.14590716068</v>
      </c>
      <c r="S24" s="93"/>
      <c r="T24" s="94">
        <f t="shared" si="4"/>
        <v>4.000000000000625</v>
      </c>
      <c r="U24" s="94"/>
    </row>
    <row r="25" spans="2:21" ht="13.5">
      <c r="B25" s="56">
        <v>17</v>
      </c>
      <c r="C25" s="91">
        <f t="shared" si="1"/>
        <v>1161230.1114461103</v>
      </c>
      <c r="D25" s="91"/>
      <c r="E25" s="56">
        <v>2013</v>
      </c>
      <c r="F25" s="8">
        <v>42575</v>
      </c>
      <c r="G25" s="56" t="s">
        <v>4</v>
      </c>
      <c r="H25" s="92">
        <v>100.36</v>
      </c>
      <c r="I25" s="92"/>
      <c r="J25" s="56">
        <v>33</v>
      </c>
      <c r="K25" s="91">
        <f t="shared" si="0"/>
        <v>34836.90334338331</v>
      </c>
      <c r="L25" s="91"/>
      <c r="M25" s="6">
        <f t="shared" si="2"/>
        <v>1.055663737678282</v>
      </c>
      <c r="N25" s="56">
        <v>2013</v>
      </c>
      <c r="O25" s="8">
        <v>42575</v>
      </c>
      <c r="P25" s="92">
        <v>100.19</v>
      </c>
      <c r="Q25" s="92"/>
      <c r="R25" s="93">
        <f t="shared" si="3"/>
        <v>-17946.283540530974</v>
      </c>
      <c r="S25" s="93"/>
      <c r="T25" s="94">
        <f t="shared" si="4"/>
        <v>-33</v>
      </c>
      <c r="U25" s="94"/>
    </row>
    <row r="26" spans="2:21" ht="13.5">
      <c r="B26" s="56">
        <v>18</v>
      </c>
      <c r="C26" s="91">
        <f t="shared" si="1"/>
        <v>1143283.8279055792</v>
      </c>
      <c r="D26" s="91"/>
      <c r="E26" s="56">
        <v>2013</v>
      </c>
      <c r="F26" s="8">
        <v>42575</v>
      </c>
      <c r="G26" s="56" t="s">
        <v>4</v>
      </c>
      <c r="H26" s="92">
        <v>100.29</v>
      </c>
      <c r="I26" s="92"/>
      <c r="J26" s="56">
        <v>17</v>
      </c>
      <c r="K26" s="91">
        <f t="shared" si="0"/>
        <v>34298.51483716738</v>
      </c>
      <c r="L26" s="91"/>
      <c r="M26" s="6">
        <f t="shared" si="2"/>
        <v>2.0175596963039633</v>
      </c>
      <c r="N26" s="56">
        <v>2013</v>
      </c>
      <c r="O26" s="8">
        <v>42575</v>
      </c>
      <c r="P26" s="92">
        <v>100.25</v>
      </c>
      <c r="Q26" s="92"/>
      <c r="R26" s="93">
        <f t="shared" si="3"/>
        <v>-8070.238785217114</v>
      </c>
      <c r="S26" s="93"/>
      <c r="T26" s="94">
        <f t="shared" si="4"/>
        <v>-17</v>
      </c>
      <c r="U26" s="94"/>
    </row>
    <row r="27" spans="2:21" ht="13.5">
      <c r="B27" s="56">
        <v>19</v>
      </c>
      <c r="C27" s="91">
        <f t="shared" si="1"/>
        <v>1135213.5891203622</v>
      </c>
      <c r="D27" s="91"/>
      <c r="E27" s="56">
        <v>2013</v>
      </c>
      <c r="F27" s="8">
        <v>42576</v>
      </c>
      <c r="G27" s="56" t="s">
        <v>3</v>
      </c>
      <c r="H27" s="92">
        <v>100.02</v>
      </c>
      <c r="I27" s="92"/>
      <c r="J27" s="56">
        <v>31</v>
      </c>
      <c r="K27" s="91">
        <f t="shared" si="0"/>
        <v>34056.40767361086</v>
      </c>
      <c r="L27" s="91"/>
      <c r="M27" s="6">
        <f t="shared" si="2"/>
        <v>1.098593795922931</v>
      </c>
      <c r="N27" s="56">
        <v>2013</v>
      </c>
      <c r="O27" s="8">
        <v>42576</v>
      </c>
      <c r="P27" s="92">
        <v>100.13</v>
      </c>
      <c r="Q27" s="92"/>
      <c r="R27" s="93">
        <f t="shared" si="3"/>
        <v>-12084.53175515218</v>
      </c>
      <c r="S27" s="93"/>
      <c r="T27" s="94">
        <f t="shared" si="4"/>
        <v>-31</v>
      </c>
      <c r="U27" s="94"/>
    </row>
    <row r="28" spans="2:21" ht="13.5">
      <c r="B28" s="56">
        <v>20</v>
      </c>
      <c r="C28" s="91">
        <f t="shared" si="1"/>
        <v>1123129.05736521</v>
      </c>
      <c r="D28" s="91"/>
      <c r="E28" s="56">
        <v>2013</v>
      </c>
      <c r="F28" s="8">
        <v>42576</v>
      </c>
      <c r="G28" s="56" t="s">
        <v>3</v>
      </c>
      <c r="H28" s="92">
        <v>99.97</v>
      </c>
      <c r="I28" s="92"/>
      <c r="J28" s="56">
        <v>20</v>
      </c>
      <c r="K28" s="91">
        <f t="shared" si="0"/>
        <v>33693.8717209563</v>
      </c>
      <c r="L28" s="91"/>
      <c r="M28" s="6">
        <f t="shared" si="2"/>
        <v>1.6846935860478147</v>
      </c>
      <c r="N28" s="56">
        <v>2013</v>
      </c>
      <c r="O28" s="8">
        <v>42576</v>
      </c>
      <c r="P28" s="92">
        <v>100.04</v>
      </c>
      <c r="Q28" s="92"/>
      <c r="R28" s="93">
        <f t="shared" si="3"/>
        <v>-11792.855102335947</v>
      </c>
      <c r="S28" s="93"/>
      <c r="T28" s="94">
        <f t="shared" si="4"/>
        <v>-20</v>
      </c>
      <c r="U28" s="94"/>
    </row>
    <row r="29" spans="2:21" ht="13.5">
      <c r="B29" s="56">
        <v>21</v>
      </c>
      <c r="C29" s="91">
        <f t="shared" si="1"/>
        <v>1111336.202262874</v>
      </c>
      <c r="D29" s="91"/>
      <c r="E29" s="56">
        <v>2013</v>
      </c>
      <c r="F29" s="8">
        <v>42576</v>
      </c>
      <c r="G29" s="56" t="s">
        <v>3</v>
      </c>
      <c r="H29" s="92">
        <v>99.83</v>
      </c>
      <c r="I29" s="92"/>
      <c r="J29" s="56">
        <v>20</v>
      </c>
      <c r="K29" s="91">
        <f t="shared" si="0"/>
        <v>33340.086067886215</v>
      </c>
      <c r="L29" s="91"/>
      <c r="M29" s="6">
        <f t="shared" si="2"/>
        <v>1.6670043033943107</v>
      </c>
      <c r="N29" s="56">
        <v>2013</v>
      </c>
      <c r="O29" s="8">
        <v>42576</v>
      </c>
      <c r="P29" s="92">
        <v>99.78</v>
      </c>
      <c r="Q29" s="92"/>
      <c r="R29" s="93">
        <f t="shared" si="3"/>
        <v>8335.02151697108</v>
      </c>
      <c r="S29" s="93"/>
      <c r="T29" s="94">
        <f t="shared" si="4"/>
        <v>4.999999999999716</v>
      </c>
      <c r="U29" s="94"/>
    </row>
    <row r="30" spans="2:21" ht="13.5">
      <c r="B30" s="56">
        <v>22</v>
      </c>
      <c r="C30" s="91">
        <f t="shared" si="1"/>
        <v>1119671.223779845</v>
      </c>
      <c r="D30" s="91"/>
      <c r="E30" s="56">
        <v>2013</v>
      </c>
      <c r="F30" s="8">
        <v>42576</v>
      </c>
      <c r="G30" s="56" t="s">
        <v>3</v>
      </c>
      <c r="H30" s="92">
        <v>99.59</v>
      </c>
      <c r="I30" s="92"/>
      <c r="J30" s="56">
        <v>21</v>
      </c>
      <c r="K30" s="91">
        <f t="shared" si="0"/>
        <v>33590.13671339535</v>
      </c>
      <c r="L30" s="91"/>
      <c r="M30" s="6">
        <f t="shared" si="2"/>
        <v>1.5995303196854929</v>
      </c>
      <c r="N30" s="56">
        <v>2013</v>
      </c>
      <c r="O30" s="8">
        <v>42576</v>
      </c>
      <c r="P30" s="92">
        <v>99.65</v>
      </c>
      <c r="Q30" s="92"/>
      <c r="R30" s="93">
        <f t="shared" si="3"/>
        <v>-9597.181918113321</v>
      </c>
      <c r="S30" s="93"/>
      <c r="T30" s="94">
        <f t="shared" si="4"/>
        <v>-21</v>
      </c>
      <c r="U30" s="94"/>
    </row>
    <row r="31" spans="2:21" ht="13.5">
      <c r="B31" s="56">
        <v>23</v>
      </c>
      <c r="C31" s="91">
        <f t="shared" si="1"/>
        <v>1110074.0418617318</v>
      </c>
      <c r="D31" s="91"/>
      <c r="E31" s="56">
        <v>2013</v>
      </c>
      <c r="F31" s="8">
        <v>42576</v>
      </c>
      <c r="G31" s="56" t="s">
        <v>3</v>
      </c>
      <c r="H31" s="92">
        <v>99.43</v>
      </c>
      <c r="I31" s="92"/>
      <c r="J31" s="56">
        <v>23</v>
      </c>
      <c r="K31" s="91">
        <f t="shared" si="0"/>
        <v>33302.22125585195</v>
      </c>
      <c r="L31" s="91"/>
      <c r="M31" s="6">
        <f t="shared" si="2"/>
        <v>1.447922663297911</v>
      </c>
      <c r="N31" s="56">
        <v>2013</v>
      </c>
      <c r="O31" s="8">
        <v>42577</v>
      </c>
      <c r="P31" s="92">
        <v>99.3</v>
      </c>
      <c r="Q31" s="92"/>
      <c r="R31" s="93">
        <f t="shared" si="3"/>
        <v>18822.99462287424</v>
      </c>
      <c r="S31" s="93"/>
      <c r="T31" s="94">
        <f t="shared" si="4"/>
        <v>13.000000000000966</v>
      </c>
      <c r="U31" s="94"/>
    </row>
    <row r="32" spans="2:21" ht="13.5">
      <c r="B32" s="56">
        <v>24</v>
      </c>
      <c r="C32" s="91">
        <f t="shared" si="1"/>
        <v>1128897.036484606</v>
      </c>
      <c r="D32" s="91"/>
      <c r="E32" s="56">
        <v>2013</v>
      </c>
      <c r="F32" s="8">
        <v>42577</v>
      </c>
      <c r="G32" s="56" t="s">
        <v>3</v>
      </c>
      <c r="H32" s="92">
        <v>99.15</v>
      </c>
      <c r="I32" s="92"/>
      <c r="J32" s="56">
        <v>22</v>
      </c>
      <c r="K32" s="91">
        <f t="shared" si="0"/>
        <v>33866.91109453818</v>
      </c>
      <c r="L32" s="91"/>
      <c r="M32" s="6">
        <f t="shared" si="2"/>
        <v>1.5394050497517355</v>
      </c>
      <c r="N32" s="56">
        <v>2013</v>
      </c>
      <c r="O32" s="8">
        <v>42577</v>
      </c>
      <c r="P32" s="92">
        <v>98.91</v>
      </c>
      <c r="Q32" s="92"/>
      <c r="R32" s="93">
        <f t="shared" si="3"/>
        <v>36945.72119404305</v>
      </c>
      <c r="S32" s="93"/>
      <c r="T32" s="94">
        <f t="shared" si="4"/>
        <v>24.00000000000091</v>
      </c>
      <c r="U32" s="94"/>
    </row>
    <row r="33" spans="2:21" ht="13.5">
      <c r="B33" s="56">
        <v>25</v>
      </c>
      <c r="C33" s="91">
        <f t="shared" si="1"/>
        <v>1165842.7576786492</v>
      </c>
      <c r="D33" s="91"/>
      <c r="E33" s="56">
        <v>2013</v>
      </c>
      <c r="F33" s="8">
        <v>42577</v>
      </c>
      <c r="G33" s="56" t="s">
        <v>3</v>
      </c>
      <c r="H33" s="92">
        <v>98.65</v>
      </c>
      <c r="I33" s="92"/>
      <c r="J33" s="56">
        <v>25</v>
      </c>
      <c r="K33" s="91">
        <f t="shared" si="0"/>
        <v>34975.282730359475</v>
      </c>
      <c r="L33" s="91"/>
      <c r="M33" s="6">
        <f t="shared" si="2"/>
        <v>1.399011309214379</v>
      </c>
      <c r="N33" s="56">
        <v>2013</v>
      </c>
      <c r="O33" s="8">
        <v>42577</v>
      </c>
      <c r="P33" s="92">
        <v>98.27</v>
      </c>
      <c r="Q33" s="92"/>
      <c r="R33" s="93">
        <f t="shared" si="3"/>
        <v>53162.429750147756</v>
      </c>
      <c r="S33" s="93"/>
      <c r="T33" s="94">
        <f t="shared" si="4"/>
        <v>38.000000000000966</v>
      </c>
      <c r="U33" s="94"/>
    </row>
    <row r="34" spans="2:21" ht="13.5">
      <c r="B34" s="56">
        <v>26</v>
      </c>
      <c r="C34" s="91">
        <f t="shared" si="1"/>
        <v>1219005.187428797</v>
      </c>
      <c r="D34" s="91"/>
      <c r="E34" s="56">
        <v>2013</v>
      </c>
      <c r="F34" s="8">
        <v>42577</v>
      </c>
      <c r="G34" s="56" t="s">
        <v>3</v>
      </c>
      <c r="H34" s="92">
        <v>98.03</v>
      </c>
      <c r="I34" s="92"/>
      <c r="J34" s="56">
        <v>25</v>
      </c>
      <c r="K34" s="91">
        <f t="shared" si="0"/>
        <v>36570.1556228639</v>
      </c>
      <c r="L34" s="91"/>
      <c r="M34" s="6">
        <f t="shared" si="2"/>
        <v>1.462806224914556</v>
      </c>
      <c r="N34" s="56">
        <v>2013</v>
      </c>
      <c r="O34" s="8">
        <v>42577</v>
      </c>
      <c r="P34" s="92">
        <v>98.13</v>
      </c>
      <c r="Q34" s="92"/>
      <c r="R34" s="93">
        <f t="shared" si="3"/>
        <v>-14628.062249144727</v>
      </c>
      <c r="S34" s="93"/>
      <c r="T34" s="94">
        <f t="shared" si="4"/>
        <v>-25</v>
      </c>
      <c r="U34" s="94"/>
    </row>
    <row r="35" spans="2:21" ht="13.5">
      <c r="B35" s="56">
        <v>27</v>
      </c>
      <c r="C35" s="91">
        <f t="shared" si="1"/>
        <v>1204377.1251796521</v>
      </c>
      <c r="D35" s="91"/>
      <c r="E35" s="56">
        <v>2013</v>
      </c>
      <c r="F35" s="8">
        <v>42580</v>
      </c>
      <c r="G35" s="56" t="s">
        <v>3</v>
      </c>
      <c r="H35" s="92">
        <v>97.98</v>
      </c>
      <c r="I35" s="92"/>
      <c r="J35" s="56">
        <v>34</v>
      </c>
      <c r="K35" s="91">
        <f t="shared" si="0"/>
        <v>36131.313755389565</v>
      </c>
      <c r="L35" s="91"/>
      <c r="M35" s="6">
        <f t="shared" si="2"/>
        <v>1.0626856986879283</v>
      </c>
      <c r="N35" s="56">
        <v>2013</v>
      </c>
      <c r="O35" s="8">
        <v>42580</v>
      </c>
      <c r="P35" s="92">
        <v>98.06</v>
      </c>
      <c r="Q35" s="92"/>
      <c r="R35" s="93">
        <f t="shared" si="3"/>
        <v>-8501.485589503245</v>
      </c>
      <c r="S35" s="93"/>
      <c r="T35" s="94">
        <f t="shared" si="4"/>
        <v>-34</v>
      </c>
      <c r="U35" s="94"/>
    </row>
    <row r="36" spans="2:21" ht="13.5">
      <c r="B36" s="56">
        <v>28</v>
      </c>
      <c r="C36" s="91">
        <f t="shared" si="1"/>
        <v>1195875.6395901488</v>
      </c>
      <c r="D36" s="91"/>
      <c r="E36" s="56">
        <v>2013</v>
      </c>
      <c r="F36" s="8">
        <v>42580</v>
      </c>
      <c r="G36" s="56" t="s">
        <v>3</v>
      </c>
      <c r="H36" s="92">
        <v>97.72</v>
      </c>
      <c r="I36" s="92"/>
      <c r="J36" s="56">
        <v>35</v>
      </c>
      <c r="K36" s="91">
        <f t="shared" si="0"/>
        <v>35876.26918770446</v>
      </c>
      <c r="L36" s="91"/>
      <c r="M36" s="6">
        <f t="shared" si="2"/>
        <v>1.0250362625058418</v>
      </c>
      <c r="N36" s="56">
        <v>2013</v>
      </c>
      <c r="O36" s="8">
        <v>42580</v>
      </c>
      <c r="P36" s="92">
        <v>97.83</v>
      </c>
      <c r="Q36" s="92"/>
      <c r="R36" s="93">
        <f t="shared" si="3"/>
        <v>-11275.3988875642</v>
      </c>
      <c r="S36" s="93"/>
      <c r="T36" s="94">
        <f t="shared" si="4"/>
        <v>-35</v>
      </c>
      <c r="U36" s="94"/>
    </row>
    <row r="37" spans="2:21" ht="13.5">
      <c r="B37" s="56">
        <v>29</v>
      </c>
      <c r="C37" s="91">
        <f t="shared" si="1"/>
        <v>1184600.2407025846</v>
      </c>
      <c r="D37" s="91"/>
      <c r="E37" s="56">
        <v>2013</v>
      </c>
      <c r="F37" s="8">
        <v>42580</v>
      </c>
      <c r="G37" s="56" t="s">
        <v>4</v>
      </c>
      <c r="H37" s="92">
        <v>97.98</v>
      </c>
      <c r="I37" s="92"/>
      <c r="J37" s="56">
        <v>23</v>
      </c>
      <c r="K37" s="91">
        <f t="shared" si="0"/>
        <v>35538.00722107754</v>
      </c>
      <c r="L37" s="91"/>
      <c r="M37" s="6">
        <f t="shared" si="2"/>
        <v>1.5451307487425017</v>
      </c>
      <c r="N37" s="56">
        <v>2013</v>
      </c>
      <c r="O37" s="8">
        <v>42580</v>
      </c>
      <c r="P37" s="92">
        <v>97.89</v>
      </c>
      <c r="Q37" s="92"/>
      <c r="R37" s="93">
        <f t="shared" si="3"/>
        <v>-13906.176738683043</v>
      </c>
      <c r="S37" s="93"/>
      <c r="T37" s="94">
        <f t="shared" si="4"/>
        <v>-23</v>
      </c>
      <c r="U37" s="94"/>
    </row>
    <row r="38" spans="2:21" ht="13.5">
      <c r="B38" s="56">
        <v>30</v>
      </c>
      <c r="C38" s="91">
        <f t="shared" si="1"/>
        <v>1170694.0639639015</v>
      </c>
      <c r="D38" s="91"/>
      <c r="E38" s="56">
        <v>2013</v>
      </c>
      <c r="F38" s="8">
        <v>42580</v>
      </c>
      <c r="G38" s="56" t="s">
        <v>3</v>
      </c>
      <c r="H38" s="92">
        <v>97.68</v>
      </c>
      <c r="I38" s="92"/>
      <c r="J38" s="56">
        <v>31</v>
      </c>
      <c r="K38" s="91">
        <f t="shared" si="0"/>
        <v>35120.82191891704</v>
      </c>
      <c r="L38" s="91"/>
      <c r="M38" s="6">
        <f t="shared" si="2"/>
        <v>1.1329297393199045</v>
      </c>
      <c r="N38" s="56">
        <v>2013</v>
      </c>
      <c r="O38" s="8">
        <v>42580</v>
      </c>
      <c r="P38" s="92">
        <v>97.81</v>
      </c>
      <c r="Q38" s="92"/>
      <c r="R38" s="93">
        <f t="shared" si="3"/>
        <v>-14728.086611158242</v>
      </c>
      <c r="S38" s="93"/>
      <c r="T38" s="94">
        <f t="shared" si="4"/>
        <v>-31</v>
      </c>
      <c r="U38" s="94"/>
    </row>
    <row r="39" spans="2:21" ht="13.5">
      <c r="B39" s="56">
        <v>31</v>
      </c>
      <c r="C39" s="91">
        <f t="shared" si="1"/>
        <v>1155965.9773527433</v>
      </c>
      <c r="D39" s="91"/>
      <c r="E39" s="56">
        <v>2013</v>
      </c>
      <c r="F39" s="8">
        <v>42580</v>
      </c>
      <c r="G39" s="56" t="s">
        <v>4</v>
      </c>
      <c r="H39" s="92">
        <v>98.04</v>
      </c>
      <c r="I39" s="92"/>
      <c r="J39" s="56">
        <v>25</v>
      </c>
      <c r="K39" s="91">
        <f t="shared" si="0"/>
        <v>34678.97932058229</v>
      </c>
      <c r="L39" s="91"/>
      <c r="M39" s="6">
        <f t="shared" si="2"/>
        <v>1.3871591728232917</v>
      </c>
      <c r="N39" s="56">
        <v>2013</v>
      </c>
      <c r="O39" s="8">
        <v>42580</v>
      </c>
      <c r="P39" s="92">
        <v>97.9</v>
      </c>
      <c r="Q39" s="92"/>
      <c r="R39" s="93">
        <f t="shared" si="3"/>
        <v>-19420.22841952616</v>
      </c>
      <c r="S39" s="93"/>
      <c r="T39" s="94">
        <f t="shared" si="4"/>
        <v>-25</v>
      </c>
      <c r="U39" s="94"/>
    </row>
    <row r="40" spans="2:21" ht="13.5">
      <c r="B40" s="56">
        <v>32</v>
      </c>
      <c r="C40" s="91">
        <f t="shared" si="1"/>
        <v>1136545.748933217</v>
      </c>
      <c r="D40" s="91"/>
      <c r="E40" s="56">
        <v>2013</v>
      </c>
      <c r="F40" s="8">
        <v>42580</v>
      </c>
      <c r="G40" s="56" t="s">
        <v>3</v>
      </c>
      <c r="H40" s="92">
        <v>97.79</v>
      </c>
      <c r="I40" s="92"/>
      <c r="J40" s="56">
        <v>31</v>
      </c>
      <c r="K40" s="91">
        <f t="shared" si="0"/>
        <v>34096.37246799651</v>
      </c>
      <c r="L40" s="91"/>
      <c r="M40" s="6">
        <f t="shared" si="2"/>
        <v>1.0998829828385972</v>
      </c>
      <c r="N40" s="56">
        <v>2013</v>
      </c>
      <c r="O40" s="8">
        <v>42580</v>
      </c>
      <c r="P40" s="92">
        <v>97.9</v>
      </c>
      <c r="Q40" s="92"/>
      <c r="R40" s="93">
        <f t="shared" si="3"/>
        <v>-12098.712811224508</v>
      </c>
      <c r="S40" s="93"/>
      <c r="T40" s="94">
        <f t="shared" si="4"/>
        <v>-31</v>
      </c>
      <c r="U40" s="94"/>
    </row>
    <row r="41" spans="2:21" ht="13.5">
      <c r="B41" s="56">
        <v>33</v>
      </c>
      <c r="C41" s="91">
        <f t="shared" si="1"/>
        <v>1124447.0361219926</v>
      </c>
      <c r="D41" s="91"/>
      <c r="E41" s="56">
        <v>2013</v>
      </c>
      <c r="F41" s="8">
        <v>42581</v>
      </c>
      <c r="G41" s="56" t="s">
        <v>4</v>
      </c>
      <c r="H41" s="92">
        <v>97.95</v>
      </c>
      <c r="I41" s="92"/>
      <c r="J41" s="56">
        <v>15</v>
      </c>
      <c r="K41" s="91">
        <f t="shared" si="0"/>
        <v>33733.411083659776</v>
      </c>
      <c r="L41" s="91"/>
      <c r="M41" s="6">
        <f t="shared" si="2"/>
        <v>2.2488940722439854</v>
      </c>
      <c r="N41" s="56">
        <v>2013</v>
      </c>
      <c r="O41" s="8">
        <v>42581</v>
      </c>
      <c r="P41" s="92">
        <v>98.27</v>
      </c>
      <c r="Q41" s="92"/>
      <c r="R41" s="93">
        <f t="shared" si="3"/>
        <v>71964.610311806</v>
      </c>
      <c r="S41" s="93"/>
      <c r="T41" s="94">
        <f t="shared" si="4"/>
        <v>31.999999999999318</v>
      </c>
      <c r="U41" s="94"/>
    </row>
    <row r="42" spans="2:21" ht="13.5">
      <c r="B42" s="56">
        <v>34</v>
      </c>
      <c r="C42" s="91">
        <f t="shared" si="1"/>
        <v>1196411.6464337986</v>
      </c>
      <c r="D42" s="91"/>
      <c r="E42" s="56">
        <v>2013</v>
      </c>
      <c r="F42" s="8">
        <v>42581</v>
      </c>
      <c r="G42" s="56" t="s">
        <v>3</v>
      </c>
      <c r="H42" s="92">
        <v>97.96</v>
      </c>
      <c r="I42" s="92"/>
      <c r="J42" s="56">
        <v>27</v>
      </c>
      <c r="K42" s="91">
        <f t="shared" si="0"/>
        <v>35892.34939301396</v>
      </c>
      <c r="L42" s="91"/>
      <c r="M42" s="6">
        <f t="shared" si="2"/>
        <v>1.3293462738153319</v>
      </c>
      <c r="N42" s="56">
        <v>2013</v>
      </c>
      <c r="O42" s="8">
        <v>42581</v>
      </c>
      <c r="P42" s="92">
        <v>98</v>
      </c>
      <c r="Q42" s="92"/>
      <c r="R42" s="93">
        <f t="shared" si="3"/>
        <v>-5317.385095262159</v>
      </c>
      <c r="S42" s="93"/>
      <c r="T42" s="94">
        <f t="shared" si="4"/>
        <v>-27</v>
      </c>
      <c r="U42" s="94"/>
    </row>
    <row r="43" spans="2:21" ht="13.5">
      <c r="B43" s="56">
        <v>35</v>
      </c>
      <c r="C43" s="91">
        <f t="shared" si="1"/>
        <v>1191094.2613385364</v>
      </c>
      <c r="D43" s="91"/>
      <c r="E43" s="56">
        <v>2013</v>
      </c>
      <c r="F43" s="8">
        <v>42581</v>
      </c>
      <c r="G43" s="56" t="s">
        <v>4</v>
      </c>
      <c r="H43" s="92">
        <v>98.21</v>
      </c>
      <c r="I43" s="92"/>
      <c r="J43" s="56">
        <v>31</v>
      </c>
      <c r="K43" s="91">
        <f t="shared" si="0"/>
        <v>35732.82784015609</v>
      </c>
      <c r="L43" s="91"/>
      <c r="M43" s="6">
        <f t="shared" si="2"/>
        <v>1.1526718658114867</v>
      </c>
      <c r="N43" s="56">
        <v>2013</v>
      </c>
      <c r="O43" s="8">
        <v>42581</v>
      </c>
      <c r="P43" s="92">
        <v>98.01</v>
      </c>
      <c r="Q43" s="92"/>
      <c r="R43" s="93">
        <f t="shared" si="3"/>
        <v>-23053.437316228425</v>
      </c>
      <c r="S43" s="93"/>
      <c r="T43" s="94">
        <f t="shared" si="4"/>
        <v>-31</v>
      </c>
      <c r="U43" s="94"/>
    </row>
    <row r="44" spans="2:21" ht="13.5">
      <c r="B44" s="56">
        <v>36</v>
      </c>
      <c r="C44" s="91">
        <f t="shared" si="1"/>
        <v>1168040.824022308</v>
      </c>
      <c r="D44" s="91"/>
      <c r="E44" s="56">
        <v>2013</v>
      </c>
      <c r="F44" s="8">
        <v>42581</v>
      </c>
      <c r="G44" s="56" t="s">
        <v>3</v>
      </c>
      <c r="H44" s="92">
        <v>97.94</v>
      </c>
      <c r="I44" s="92"/>
      <c r="J44" s="56">
        <v>17</v>
      </c>
      <c r="K44" s="91">
        <f t="shared" si="0"/>
        <v>35041.22472066924</v>
      </c>
      <c r="L44" s="91"/>
      <c r="M44" s="6">
        <f t="shared" si="2"/>
        <v>2.061248512980544</v>
      </c>
      <c r="N44" s="56">
        <v>2013</v>
      </c>
      <c r="O44" s="8">
        <v>42581</v>
      </c>
      <c r="P44" s="92">
        <v>98.02</v>
      </c>
      <c r="Q44" s="92"/>
      <c r="R44" s="93">
        <f t="shared" si="3"/>
        <v>-16489.988103844</v>
      </c>
      <c r="S44" s="93"/>
      <c r="T44" s="94">
        <f t="shared" si="4"/>
        <v>-17</v>
      </c>
      <c r="U44" s="94"/>
    </row>
    <row r="45" spans="2:21" ht="13.5">
      <c r="B45" s="56">
        <v>37</v>
      </c>
      <c r="C45" s="91">
        <f t="shared" si="1"/>
        <v>1151550.835918464</v>
      </c>
      <c r="D45" s="91"/>
      <c r="E45" s="56">
        <v>2013</v>
      </c>
      <c r="F45" s="8">
        <v>42582</v>
      </c>
      <c r="G45" s="56" t="s">
        <v>3</v>
      </c>
      <c r="H45" s="92">
        <v>97.94</v>
      </c>
      <c r="I45" s="92"/>
      <c r="J45" s="56">
        <v>17</v>
      </c>
      <c r="K45" s="91">
        <f t="shared" si="0"/>
        <v>34546.52507755392</v>
      </c>
      <c r="L45" s="91"/>
      <c r="M45" s="6">
        <f t="shared" si="2"/>
        <v>2.0321485339737597</v>
      </c>
      <c r="N45" s="56">
        <v>2013</v>
      </c>
      <c r="O45" s="8">
        <v>42582</v>
      </c>
      <c r="P45" s="92">
        <v>97.94</v>
      </c>
      <c r="Q45" s="92"/>
      <c r="R45" s="93">
        <f t="shared" si="3"/>
        <v>0</v>
      </c>
      <c r="S45" s="93"/>
      <c r="T45" s="94">
        <f t="shared" si="4"/>
        <v>0</v>
      </c>
      <c r="U45" s="94"/>
    </row>
    <row r="46" spans="2:21" ht="13.5">
      <c r="B46" s="56">
        <v>38</v>
      </c>
      <c r="C46" s="91">
        <f t="shared" si="1"/>
        <v>1151550.835918464</v>
      </c>
      <c r="D46" s="91"/>
      <c r="E46" s="56">
        <v>2013</v>
      </c>
      <c r="F46" s="8">
        <v>42582</v>
      </c>
      <c r="G46" s="56" t="s">
        <v>3</v>
      </c>
      <c r="H46" s="92">
        <v>97.78</v>
      </c>
      <c r="I46" s="92"/>
      <c r="J46" s="56">
        <v>25</v>
      </c>
      <c r="K46" s="91">
        <f t="shared" si="0"/>
        <v>34546.52507755392</v>
      </c>
      <c r="L46" s="91"/>
      <c r="M46" s="6">
        <f t="shared" si="2"/>
        <v>1.3818610031021568</v>
      </c>
      <c r="N46" s="56">
        <v>2013</v>
      </c>
      <c r="O46" s="8">
        <v>42582</v>
      </c>
      <c r="P46" s="92">
        <v>97.7</v>
      </c>
      <c r="Q46" s="92"/>
      <c r="R46" s="93">
        <f t="shared" si="3"/>
        <v>11054.888024817019</v>
      </c>
      <c r="S46" s="93"/>
      <c r="T46" s="94">
        <f t="shared" si="4"/>
        <v>7.9999999999998295</v>
      </c>
      <c r="U46" s="94"/>
    </row>
    <row r="47" spans="2:21" ht="13.5">
      <c r="B47" s="56">
        <v>39</v>
      </c>
      <c r="C47" s="91">
        <f t="shared" si="1"/>
        <v>1162605.723943281</v>
      </c>
      <c r="D47" s="91"/>
      <c r="E47" s="56">
        <v>2013</v>
      </c>
      <c r="F47" s="8">
        <v>42582</v>
      </c>
      <c r="G47" s="56" t="s">
        <v>4</v>
      </c>
      <c r="H47" s="92">
        <v>97.8</v>
      </c>
      <c r="I47" s="92"/>
      <c r="J47" s="56">
        <v>23</v>
      </c>
      <c r="K47" s="91">
        <f t="shared" si="0"/>
        <v>34878.17171829843</v>
      </c>
      <c r="L47" s="91"/>
      <c r="M47" s="6">
        <f t="shared" si="2"/>
        <v>1.5164422486216709</v>
      </c>
      <c r="N47" s="56">
        <v>2013</v>
      </c>
      <c r="O47" s="8">
        <v>42582</v>
      </c>
      <c r="P47" s="92">
        <v>98.24</v>
      </c>
      <c r="Q47" s="92"/>
      <c r="R47" s="93">
        <f t="shared" si="3"/>
        <v>66723.45893935318</v>
      </c>
      <c r="S47" s="93"/>
      <c r="T47" s="94">
        <f t="shared" si="4"/>
        <v>43.99999999999977</v>
      </c>
      <c r="U47" s="94"/>
    </row>
    <row r="48" spans="2:21" ht="13.5">
      <c r="B48" s="56">
        <v>40</v>
      </c>
      <c r="C48" s="91">
        <f t="shared" si="1"/>
        <v>1229329.1828826342</v>
      </c>
      <c r="D48" s="91"/>
      <c r="E48" s="56">
        <v>2013</v>
      </c>
      <c r="F48" s="8">
        <v>42583</v>
      </c>
      <c r="G48" s="56" t="s">
        <v>4</v>
      </c>
      <c r="H48" s="92">
        <v>98.08</v>
      </c>
      <c r="I48" s="92"/>
      <c r="J48" s="56">
        <v>27</v>
      </c>
      <c r="K48" s="91">
        <f t="shared" si="0"/>
        <v>36879.875486479024</v>
      </c>
      <c r="L48" s="91"/>
      <c r="M48" s="6">
        <f t="shared" si="2"/>
        <v>1.365921314314038</v>
      </c>
      <c r="N48" s="56">
        <v>2013</v>
      </c>
      <c r="O48" s="8">
        <v>42583</v>
      </c>
      <c r="P48" s="92">
        <v>98.57</v>
      </c>
      <c r="Q48" s="92"/>
      <c r="R48" s="93">
        <f t="shared" si="3"/>
        <v>66930.14440138717</v>
      </c>
      <c r="S48" s="93"/>
      <c r="T48" s="94">
        <f t="shared" si="4"/>
        <v>48.99999999999949</v>
      </c>
      <c r="U48" s="94"/>
    </row>
    <row r="49" spans="2:21" ht="13.5">
      <c r="B49" s="56">
        <v>41</v>
      </c>
      <c r="C49" s="91">
        <f t="shared" si="1"/>
        <v>1296259.3272840213</v>
      </c>
      <c r="D49" s="91"/>
      <c r="E49" s="56">
        <v>2013</v>
      </c>
      <c r="F49" s="8">
        <v>42583</v>
      </c>
      <c r="G49" s="56" t="s">
        <v>4</v>
      </c>
      <c r="H49" s="92">
        <v>99.06</v>
      </c>
      <c r="I49" s="92"/>
      <c r="J49" s="56">
        <v>29</v>
      </c>
      <c r="K49" s="91">
        <f t="shared" si="0"/>
        <v>38887.77981852064</v>
      </c>
      <c r="L49" s="91"/>
      <c r="M49" s="6">
        <f t="shared" si="2"/>
        <v>1.340957924776574</v>
      </c>
      <c r="N49" s="56">
        <v>2013</v>
      </c>
      <c r="O49" s="8">
        <v>42584</v>
      </c>
      <c r="P49" s="92">
        <v>99.46</v>
      </c>
      <c r="Q49" s="92"/>
      <c r="R49" s="93">
        <f t="shared" si="3"/>
        <v>53638.316991061816</v>
      </c>
      <c r="S49" s="93"/>
      <c r="T49" s="94">
        <f t="shared" si="4"/>
        <v>39.99999999999915</v>
      </c>
      <c r="U49" s="94"/>
    </row>
    <row r="50" spans="2:21" ht="13.5">
      <c r="B50" s="56">
        <v>42</v>
      </c>
      <c r="C50" s="91">
        <f t="shared" si="1"/>
        <v>1349897.6442750832</v>
      </c>
      <c r="D50" s="91"/>
      <c r="E50" s="56">
        <v>2013</v>
      </c>
      <c r="F50" s="8">
        <v>42584</v>
      </c>
      <c r="G50" s="56" t="s">
        <v>3</v>
      </c>
      <c r="H50" s="92">
        <v>99.39</v>
      </c>
      <c r="I50" s="92"/>
      <c r="J50" s="56">
        <v>18</v>
      </c>
      <c r="K50" s="91">
        <f t="shared" si="0"/>
        <v>40496.929328252496</v>
      </c>
      <c r="L50" s="91"/>
      <c r="M50" s="6">
        <f t="shared" si="2"/>
        <v>2.2498294071251386</v>
      </c>
      <c r="N50" s="56">
        <v>2013</v>
      </c>
      <c r="O50" s="8">
        <v>42584</v>
      </c>
      <c r="P50" s="92">
        <v>99.56</v>
      </c>
      <c r="Q50" s="92"/>
      <c r="R50" s="93">
        <f t="shared" si="3"/>
        <v>-38247.099921127745</v>
      </c>
      <c r="S50" s="93"/>
      <c r="T50" s="94">
        <f t="shared" si="4"/>
        <v>-18</v>
      </c>
      <c r="U50" s="94"/>
    </row>
    <row r="51" spans="2:21" ht="13.5">
      <c r="B51" s="56">
        <v>43</v>
      </c>
      <c r="C51" s="91">
        <f t="shared" si="1"/>
        <v>1311650.5443539554</v>
      </c>
      <c r="D51" s="91"/>
      <c r="E51" s="56">
        <v>2013</v>
      </c>
      <c r="F51" s="8">
        <v>42584</v>
      </c>
      <c r="G51" s="56" t="s">
        <v>3</v>
      </c>
      <c r="H51" s="92">
        <v>99.35</v>
      </c>
      <c r="I51" s="92"/>
      <c r="J51" s="56">
        <v>25</v>
      </c>
      <c r="K51" s="91">
        <f t="shared" si="0"/>
        <v>39349.51633061866</v>
      </c>
      <c r="L51" s="91"/>
      <c r="M51" s="6">
        <f t="shared" si="2"/>
        <v>1.5739806532247465</v>
      </c>
      <c r="N51" s="56">
        <v>2013</v>
      </c>
      <c r="O51" s="8">
        <v>42584</v>
      </c>
      <c r="P51" s="92">
        <v>99.58</v>
      </c>
      <c r="Q51" s="92"/>
      <c r="R51" s="93">
        <f t="shared" si="3"/>
        <v>-36201.55502416979</v>
      </c>
      <c r="S51" s="93"/>
      <c r="T51" s="94">
        <f t="shared" si="4"/>
        <v>-25</v>
      </c>
      <c r="U51" s="94"/>
    </row>
    <row r="52" spans="2:21" ht="13.5">
      <c r="B52" s="56">
        <v>44</v>
      </c>
      <c r="C52" s="91">
        <f t="shared" si="1"/>
        <v>1275448.9893297856</v>
      </c>
      <c r="D52" s="91"/>
      <c r="E52" s="56">
        <v>2013</v>
      </c>
      <c r="F52" s="8">
        <v>42584</v>
      </c>
      <c r="G52" s="56" t="s">
        <v>4</v>
      </c>
      <c r="H52" s="92">
        <v>99.63</v>
      </c>
      <c r="I52" s="92"/>
      <c r="J52" s="56">
        <v>19</v>
      </c>
      <c r="K52" s="91">
        <f t="shared" si="0"/>
        <v>38263.46967989357</v>
      </c>
      <c r="L52" s="91"/>
      <c r="M52" s="6">
        <f t="shared" si="2"/>
        <v>2.0138668252575562</v>
      </c>
      <c r="N52" s="56">
        <v>2013</v>
      </c>
      <c r="O52" s="8">
        <v>42584</v>
      </c>
      <c r="P52" s="92">
        <v>99.74</v>
      </c>
      <c r="Q52" s="92"/>
      <c r="R52" s="93">
        <f t="shared" si="3"/>
        <v>22152.535077833007</v>
      </c>
      <c r="S52" s="93"/>
      <c r="T52" s="94">
        <f t="shared" si="4"/>
        <v>10.999999999999943</v>
      </c>
      <c r="U52" s="94"/>
    </row>
    <row r="53" spans="2:21" ht="13.5">
      <c r="B53" s="56">
        <v>45</v>
      </c>
      <c r="C53" s="91">
        <f t="shared" si="1"/>
        <v>1297601.5244076187</v>
      </c>
      <c r="D53" s="91"/>
      <c r="E53" s="56">
        <v>2013</v>
      </c>
      <c r="F53" s="8">
        <v>42587</v>
      </c>
      <c r="G53" s="56" t="s">
        <v>3</v>
      </c>
      <c r="H53" s="92">
        <v>98.83</v>
      </c>
      <c r="I53" s="92"/>
      <c r="J53" s="56">
        <v>33</v>
      </c>
      <c r="K53" s="91">
        <f t="shared" si="0"/>
        <v>38928.04573222856</v>
      </c>
      <c r="L53" s="91"/>
      <c r="M53" s="6">
        <f t="shared" si="2"/>
        <v>1.1796377494614714</v>
      </c>
      <c r="N53" s="56">
        <v>2013</v>
      </c>
      <c r="O53" s="8">
        <v>42587</v>
      </c>
      <c r="P53" s="92">
        <v>98.45</v>
      </c>
      <c r="Q53" s="92"/>
      <c r="R53" s="93">
        <f t="shared" si="3"/>
        <v>44826.23447953538</v>
      </c>
      <c r="S53" s="93"/>
      <c r="T53" s="94">
        <f t="shared" si="4"/>
        <v>37.999999999999545</v>
      </c>
      <c r="U53" s="94"/>
    </row>
    <row r="54" spans="2:21" ht="13.5">
      <c r="B54" s="56">
        <v>46</v>
      </c>
      <c r="C54" s="91">
        <f t="shared" si="1"/>
        <v>1342427.758887154</v>
      </c>
      <c r="D54" s="91"/>
      <c r="E54" s="56">
        <v>2013</v>
      </c>
      <c r="F54" s="8">
        <v>42587</v>
      </c>
      <c r="G54" s="56" t="s">
        <v>4</v>
      </c>
      <c r="H54" s="92">
        <v>98.51</v>
      </c>
      <c r="I54" s="92"/>
      <c r="J54" s="56">
        <v>22</v>
      </c>
      <c r="K54" s="91">
        <f t="shared" si="0"/>
        <v>40272.83276661462</v>
      </c>
      <c r="L54" s="91"/>
      <c r="M54" s="6">
        <f t="shared" si="2"/>
        <v>1.830583307573392</v>
      </c>
      <c r="N54" s="56">
        <v>2013</v>
      </c>
      <c r="O54" s="8">
        <v>42587</v>
      </c>
      <c r="P54" s="92">
        <v>98.56</v>
      </c>
      <c r="Q54" s="92"/>
      <c r="R54" s="93">
        <f t="shared" si="3"/>
        <v>9152.916537866438</v>
      </c>
      <c r="S54" s="93"/>
      <c r="T54" s="94">
        <f t="shared" si="4"/>
        <v>4.999999999999716</v>
      </c>
      <c r="U54" s="94"/>
    </row>
    <row r="55" spans="2:21" ht="13.5">
      <c r="B55" s="56">
        <v>47</v>
      </c>
      <c r="C55" s="91">
        <f t="shared" si="1"/>
        <v>1351580.6754250205</v>
      </c>
      <c r="D55" s="91"/>
      <c r="E55" s="56">
        <v>2013</v>
      </c>
      <c r="F55" s="8">
        <v>42587</v>
      </c>
      <c r="G55" s="56" t="s">
        <v>3</v>
      </c>
      <c r="H55" s="92">
        <v>98.51</v>
      </c>
      <c r="I55" s="92"/>
      <c r="J55" s="56">
        <v>20</v>
      </c>
      <c r="K55" s="91">
        <f t="shared" si="0"/>
        <v>40547.42026275062</v>
      </c>
      <c r="L55" s="91"/>
      <c r="M55" s="6">
        <f t="shared" si="2"/>
        <v>2.0273710131375307</v>
      </c>
      <c r="N55" s="56">
        <v>2013</v>
      </c>
      <c r="O55" s="8">
        <v>42588</v>
      </c>
      <c r="P55" s="92">
        <v>98.33</v>
      </c>
      <c r="Q55" s="92"/>
      <c r="R55" s="93">
        <f t="shared" si="3"/>
        <v>36492.67823647693</v>
      </c>
      <c r="S55" s="93"/>
      <c r="T55" s="94">
        <f t="shared" si="4"/>
        <v>18.000000000000682</v>
      </c>
      <c r="U55" s="94"/>
    </row>
    <row r="56" spans="2:21" ht="13.5">
      <c r="B56" s="56">
        <v>48</v>
      </c>
      <c r="C56" s="91">
        <f t="shared" si="1"/>
        <v>1388073.3536614974</v>
      </c>
      <c r="D56" s="91"/>
      <c r="E56" s="56">
        <v>2013</v>
      </c>
      <c r="F56" s="8">
        <v>42588</v>
      </c>
      <c r="G56" s="56" t="s">
        <v>3</v>
      </c>
      <c r="H56" s="92">
        <v>98</v>
      </c>
      <c r="I56" s="92"/>
      <c r="J56" s="56">
        <v>42</v>
      </c>
      <c r="K56" s="91">
        <f t="shared" si="0"/>
        <v>41642.20060984492</v>
      </c>
      <c r="L56" s="91"/>
      <c r="M56" s="6">
        <f t="shared" si="2"/>
        <v>0.9914809669010696</v>
      </c>
      <c r="N56" s="56">
        <v>2013</v>
      </c>
      <c r="O56" s="8">
        <v>42588</v>
      </c>
      <c r="P56" s="92">
        <v>97.75</v>
      </c>
      <c r="Q56" s="92"/>
      <c r="R56" s="93">
        <f t="shared" si="3"/>
        <v>24787.02417252674</v>
      </c>
      <c r="S56" s="93"/>
      <c r="T56" s="94">
        <f t="shared" si="4"/>
        <v>25</v>
      </c>
      <c r="U56" s="94"/>
    </row>
    <row r="57" spans="2:21" ht="13.5">
      <c r="B57" s="56">
        <v>49</v>
      </c>
      <c r="C57" s="91">
        <f t="shared" si="1"/>
        <v>1412860.3778340241</v>
      </c>
      <c r="D57" s="91"/>
      <c r="E57" s="56">
        <v>2013</v>
      </c>
      <c r="F57" s="8">
        <v>42589</v>
      </c>
      <c r="G57" s="56" t="s">
        <v>3</v>
      </c>
      <c r="H57" s="92">
        <v>97.64</v>
      </c>
      <c r="I57" s="92"/>
      <c r="J57" s="56">
        <v>15</v>
      </c>
      <c r="K57" s="91">
        <f t="shared" si="0"/>
        <v>42385.81133502072</v>
      </c>
      <c r="L57" s="91"/>
      <c r="M57" s="6">
        <f t="shared" si="2"/>
        <v>2.825720755668048</v>
      </c>
      <c r="N57" s="56">
        <v>2013</v>
      </c>
      <c r="O57" s="8">
        <v>42589</v>
      </c>
      <c r="P57" s="92">
        <v>97.36</v>
      </c>
      <c r="Q57" s="92"/>
      <c r="R57" s="93">
        <f t="shared" si="3"/>
        <v>79120.18115870567</v>
      </c>
      <c r="S57" s="93"/>
      <c r="T57" s="94">
        <f t="shared" si="4"/>
        <v>28.000000000000114</v>
      </c>
      <c r="U57" s="94"/>
    </row>
    <row r="58" spans="2:21" ht="13.5">
      <c r="B58" s="56">
        <v>50</v>
      </c>
      <c r="C58" s="91">
        <f t="shared" si="1"/>
        <v>1491980.5589927298</v>
      </c>
      <c r="D58" s="91"/>
      <c r="E58" s="56">
        <v>2013</v>
      </c>
      <c r="F58" s="8">
        <v>42589</v>
      </c>
      <c r="G58" s="56" t="s">
        <v>4</v>
      </c>
      <c r="H58" s="92">
        <v>97.32</v>
      </c>
      <c r="I58" s="92"/>
      <c r="J58" s="56">
        <v>37</v>
      </c>
      <c r="K58" s="91">
        <f t="shared" si="0"/>
        <v>44759.41676978189</v>
      </c>
      <c r="L58" s="91"/>
      <c r="M58" s="6">
        <f t="shared" si="2"/>
        <v>1.209713966750862</v>
      </c>
      <c r="N58" s="56">
        <v>2013</v>
      </c>
      <c r="O58" s="8">
        <v>42589</v>
      </c>
      <c r="P58" s="92">
        <v>97.18</v>
      </c>
      <c r="Q58" s="92"/>
      <c r="R58" s="93">
        <f t="shared" si="3"/>
        <v>-16935.995534510417</v>
      </c>
      <c r="S58" s="93"/>
      <c r="T58" s="94">
        <f t="shared" si="4"/>
        <v>-37</v>
      </c>
      <c r="U58" s="94"/>
    </row>
    <row r="59" spans="2:21" ht="13.5">
      <c r="B59" s="56">
        <v>51</v>
      </c>
      <c r="C59" s="91">
        <f t="shared" si="1"/>
        <v>1475044.5634582194</v>
      </c>
      <c r="D59" s="91"/>
      <c r="E59" s="56">
        <v>2013</v>
      </c>
      <c r="F59" s="8">
        <v>42589</v>
      </c>
      <c r="G59" s="56" t="s">
        <v>3</v>
      </c>
      <c r="H59" s="92">
        <v>96.84</v>
      </c>
      <c r="I59" s="92"/>
      <c r="J59" s="56">
        <v>43</v>
      </c>
      <c r="K59" s="91">
        <f t="shared" si="0"/>
        <v>44251.33690374658</v>
      </c>
      <c r="L59" s="91"/>
      <c r="M59" s="6">
        <f t="shared" si="2"/>
        <v>1.0291008582266647</v>
      </c>
      <c r="N59" s="56">
        <v>2013</v>
      </c>
      <c r="O59" s="8">
        <v>42590</v>
      </c>
      <c r="P59" s="92">
        <v>96.45</v>
      </c>
      <c r="Q59" s="92"/>
      <c r="R59" s="93">
        <f t="shared" si="3"/>
        <v>40134.933470839984</v>
      </c>
      <c r="S59" s="93"/>
      <c r="T59" s="94">
        <f t="shared" si="4"/>
        <v>39.00000000000006</v>
      </c>
      <c r="U59" s="94"/>
    </row>
    <row r="60" spans="2:21" ht="13.5">
      <c r="B60" s="56">
        <v>52</v>
      </c>
      <c r="C60" s="91">
        <f t="shared" si="1"/>
        <v>1515179.4969290593</v>
      </c>
      <c r="D60" s="91"/>
      <c r="E60" s="56">
        <v>2013</v>
      </c>
      <c r="F60" s="8">
        <v>42590</v>
      </c>
      <c r="G60" s="56" t="s">
        <v>4</v>
      </c>
      <c r="H60" s="92">
        <v>96.52</v>
      </c>
      <c r="I60" s="92"/>
      <c r="J60" s="56">
        <v>18</v>
      </c>
      <c r="K60" s="91">
        <f t="shared" si="0"/>
        <v>45455.384907871776</v>
      </c>
      <c r="L60" s="91"/>
      <c r="M60" s="6">
        <f t="shared" si="2"/>
        <v>2.525299161548432</v>
      </c>
      <c r="N60" s="56">
        <v>2013</v>
      </c>
      <c r="O60" s="8">
        <v>42590</v>
      </c>
      <c r="P60" s="92">
        <v>96.54</v>
      </c>
      <c r="Q60" s="92"/>
      <c r="R60" s="93">
        <f t="shared" si="3"/>
        <v>5050.598323099448</v>
      </c>
      <c r="S60" s="93"/>
      <c r="T60" s="94">
        <f t="shared" si="4"/>
        <v>2.000000000001023</v>
      </c>
      <c r="U60" s="94"/>
    </row>
    <row r="61" spans="2:21" ht="13.5">
      <c r="B61" s="56">
        <v>53</v>
      </c>
      <c r="C61" s="91">
        <f t="shared" si="1"/>
        <v>1520230.0952521588</v>
      </c>
      <c r="D61" s="91"/>
      <c r="E61" s="56">
        <v>2013</v>
      </c>
      <c r="F61" s="8">
        <v>42590</v>
      </c>
      <c r="G61" s="56" t="s">
        <v>3</v>
      </c>
      <c r="H61" s="92">
        <v>96.15</v>
      </c>
      <c r="I61" s="92"/>
      <c r="J61" s="56">
        <v>55</v>
      </c>
      <c r="K61" s="91">
        <f t="shared" si="0"/>
        <v>45606.90285756476</v>
      </c>
      <c r="L61" s="91"/>
      <c r="M61" s="6">
        <f t="shared" si="2"/>
        <v>0.8292164155920866</v>
      </c>
      <c r="N61" s="56">
        <v>2013</v>
      </c>
      <c r="O61" s="8">
        <v>42590</v>
      </c>
      <c r="P61" s="92">
        <v>96.39</v>
      </c>
      <c r="Q61" s="92"/>
      <c r="R61" s="93">
        <f t="shared" si="3"/>
        <v>-19901.193974209655</v>
      </c>
      <c r="S61" s="93"/>
      <c r="T61" s="94">
        <f t="shared" si="4"/>
        <v>-55</v>
      </c>
      <c r="U61" s="94"/>
    </row>
    <row r="62" spans="2:21" ht="13.5">
      <c r="B62" s="56">
        <v>54</v>
      </c>
      <c r="C62" s="91">
        <f t="shared" si="1"/>
        <v>1500328.901277949</v>
      </c>
      <c r="D62" s="91"/>
      <c r="E62" s="56">
        <v>2013</v>
      </c>
      <c r="F62" s="8">
        <v>42590</v>
      </c>
      <c r="G62" s="56" t="s">
        <v>3</v>
      </c>
      <c r="H62" s="92">
        <v>96.02</v>
      </c>
      <c r="I62" s="92"/>
      <c r="J62" s="56">
        <v>45</v>
      </c>
      <c r="K62" s="91">
        <f t="shared" si="0"/>
        <v>45009.867038338474</v>
      </c>
      <c r="L62" s="91"/>
      <c r="M62" s="6">
        <f t="shared" si="2"/>
        <v>1.0002192675186328</v>
      </c>
      <c r="N62" s="56">
        <v>2013</v>
      </c>
      <c r="O62" s="8">
        <v>42590</v>
      </c>
      <c r="P62" s="92">
        <v>96.02</v>
      </c>
      <c r="Q62" s="92"/>
      <c r="R62" s="93">
        <f t="shared" si="3"/>
        <v>0</v>
      </c>
      <c r="S62" s="93"/>
      <c r="T62" s="94">
        <f t="shared" si="4"/>
        <v>0</v>
      </c>
      <c r="U62" s="94"/>
    </row>
    <row r="63" spans="2:21" ht="13.5">
      <c r="B63" s="56">
        <v>55</v>
      </c>
      <c r="C63" s="91">
        <f t="shared" si="1"/>
        <v>1500328.901277949</v>
      </c>
      <c r="D63" s="91"/>
      <c r="E63" s="56">
        <v>2013</v>
      </c>
      <c r="F63" s="8">
        <v>42590</v>
      </c>
      <c r="G63" s="56" t="s">
        <v>4</v>
      </c>
      <c r="H63" s="92">
        <v>96.36</v>
      </c>
      <c r="I63" s="92"/>
      <c r="J63" s="56">
        <v>41</v>
      </c>
      <c r="K63" s="91">
        <f t="shared" si="0"/>
        <v>45009.867038338474</v>
      </c>
      <c r="L63" s="91"/>
      <c r="M63" s="6">
        <f t="shared" si="2"/>
        <v>1.0978016350814261</v>
      </c>
      <c r="N63" s="56">
        <v>2013</v>
      </c>
      <c r="O63" s="8">
        <v>42591</v>
      </c>
      <c r="P63" s="92">
        <v>96.55</v>
      </c>
      <c r="Q63" s="92"/>
      <c r="R63" s="93">
        <f t="shared" si="3"/>
        <v>20858.231066546847</v>
      </c>
      <c r="S63" s="93"/>
      <c r="T63" s="94">
        <f t="shared" si="4"/>
        <v>18.999999999999773</v>
      </c>
      <c r="U63" s="94"/>
    </row>
    <row r="64" spans="2:21" ht="13.5">
      <c r="B64" s="56">
        <v>56</v>
      </c>
      <c r="C64" s="91">
        <f t="shared" si="1"/>
        <v>1521187.132344496</v>
      </c>
      <c r="D64" s="91"/>
      <c r="E64" s="56">
        <v>2013</v>
      </c>
      <c r="F64" s="8">
        <v>42591</v>
      </c>
      <c r="G64" s="56" t="s">
        <v>4</v>
      </c>
      <c r="H64" s="92">
        <v>96.85</v>
      </c>
      <c r="I64" s="92"/>
      <c r="J64" s="56">
        <v>20</v>
      </c>
      <c r="K64" s="91">
        <f t="shared" si="0"/>
        <v>45635.613970334874</v>
      </c>
      <c r="L64" s="91"/>
      <c r="M64" s="6">
        <f t="shared" si="2"/>
        <v>2.2817806985167435</v>
      </c>
      <c r="N64" s="56">
        <v>2013</v>
      </c>
      <c r="O64" s="8">
        <v>42591</v>
      </c>
      <c r="P64" s="92">
        <v>96.67</v>
      </c>
      <c r="Q64" s="92"/>
      <c r="R64" s="93">
        <f t="shared" si="3"/>
        <v>-41072.0525732997</v>
      </c>
      <c r="S64" s="93"/>
      <c r="T64" s="94">
        <f t="shared" si="4"/>
        <v>-20</v>
      </c>
      <c r="U64" s="94"/>
    </row>
    <row r="65" spans="2:21" ht="13.5">
      <c r="B65" s="56">
        <v>57</v>
      </c>
      <c r="C65" s="91">
        <f t="shared" si="1"/>
        <v>1480115.0797711962</v>
      </c>
      <c r="D65" s="91"/>
      <c r="E65" s="56">
        <v>2013</v>
      </c>
      <c r="F65" s="8">
        <v>42591</v>
      </c>
      <c r="G65" s="56" t="s">
        <v>3</v>
      </c>
      <c r="H65" s="92">
        <v>96.5</v>
      </c>
      <c r="I65" s="92"/>
      <c r="J65" s="56">
        <v>29</v>
      </c>
      <c r="K65" s="91">
        <f t="shared" si="0"/>
        <v>44403.452393135885</v>
      </c>
      <c r="L65" s="91"/>
      <c r="M65" s="6">
        <f t="shared" si="2"/>
        <v>1.5311535307977893</v>
      </c>
      <c r="N65" s="56">
        <v>2013</v>
      </c>
      <c r="O65" s="8">
        <v>42591</v>
      </c>
      <c r="P65" s="92">
        <v>96.64</v>
      </c>
      <c r="Q65" s="92"/>
      <c r="R65" s="93">
        <f t="shared" si="3"/>
        <v>-21436.14943116914</v>
      </c>
      <c r="S65" s="93"/>
      <c r="T65" s="94">
        <f t="shared" si="4"/>
        <v>-29</v>
      </c>
      <c r="U65" s="94"/>
    </row>
    <row r="66" spans="2:21" ht="13.5">
      <c r="B66" s="56">
        <v>58</v>
      </c>
      <c r="C66" s="91">
        <f t="shared" si="1"/>
        <v>1458678.9303400272</v>
      </c>
      <c r="D66" s="91"/>
      <c r="E66" s="56">
        <v>2013</v>
      </c>
      <c r="F66" s="8">
        <v>42591</v>
      </c>
      <c r="G66" s="56" t="s">
        <v>4</v>
      </c>
      <c r="H66" s="92">
        <v>96.72</v>
      </c>
      <c r="I66" s="92"/>
      <c r="J66" s="56">
        <v>36</v>
      </c>
      <c r="K66" s="91">
        <f t="shared" si="0"/>
        <v>43760.36791020082</v>
      </c>
      <c r="L66" s="91"/>
      <c r="M66" s="6">
        <f t="shared" si="2"/>
        <v>1.215565775283356</v>
      </c>
      <c r="N66" s="56">
        <v>2013</v>
      </c>
      <c r="O66" s="8">
        <v>42591</v>
      </c>
      <c r="P66" s="92">
        <v>96.56</v>
      </c>
      <c r="Q66" s="92"/>
      <c r="R66" s="93">
        <f t="shared" si="3"/>
        <v>-19449.052404533282</v>
      </c>
      <c r="S66" s="93"/>
      <c r="T66" s="94">
        <f t="shared" si="4"/>
        <v>-36</v>
      </c>
      <c r="U66" s="94"/>
    </row>
    <row r="67" spans="2:21" ht="13.5">
      <c r="B67" s="56">
        <v>59</v>
      </c>
      <c r="C67" s="91">
        <f t="shared" si="1"/>
        <v>1439229.8779354938</v>
      </c>
      <c r="D67" s="91"/>
      <c r="E67" s="56">
        <v>2013</v>
      </c>
      <c r="F67" s="8">
        <v>42591</v>
      </c>
      <c r="G67" s="56" t="s">
        <v>3</v>
      </c>
      <c r="H67" s="92">
        <v>96.47</v>
      </c>
      <c r="I67" s="92"/>
      <c r="J67" s="56">
        <v>25</v>
      </c>
      <c r="K67" s="91">
        <f t="shared" si="0"/>
        <v>43176.89633806481</v>
      </c>
      <c r="L67" s="91"/>
      <c r="M67" s="6">
        <f t="shared" si="2"/>
        <v>1.7270758535225925</v>
      </c>
      <c r="N67" s="56">
        <v>2013</v>
      </c>
      <c r="O67" s="8">
        <v>42591</v>
      </c>
      <c r="P67" s="92">
        <v>96.36</v>
      </c>
      <c r="Q67" s="92"/>
      <c r="R67" s="93">
        <f t="shared" si="3"/>
        <v>18997.83438874842</v>
      </c>
      <c r="S67" s="93"/>
      <c r="T67" s="94">
        <f t="shared" si="4"/>
        <v>10.999999999999943</v>
      </c>
      <c r="U67" s="94"/>
    </row>
    <row r="68" spans="2:21" ht="13.5">
      <c r="B68" s="56">
        <v>60</v>
      </c>
      <c r="C68" s="91">
        <f t="shared" si="1"/>
        <v>1458227.7123242423</v>
      </c>
      <c r="D68" s="91"/>
      <c r="E68" s="56">
        <v>2013</v>
      </c>
      <c r="F68" s="8">
        <v>42591</v>
      </c>
      <c r="G68" s="56" t="s">
        <v>3</v>
      </c>
      <c r="H68" s="92">
        <v>96.35</v>
      </c>
      <c r="I68" s="92"/>
      <c r="J68" s="56">
        <v>14</v>
      </c>
      <c r="K68" s="91">
        <f t="shared" si="0"/>
        <v>43746.83136972727</v>
      </c>
      <c r="L68" s="91"/>
      <c r="M68" s="6">
        <f t="shared" si="2"/>
        <v>3.1247736692662333</v>
      </c>
      <c r="N68" s="56">
        <v>2013</v>
      </c>
      <c r="O68" s="8">
        <v>42594</v>
      </c>
      <c r="P68" s="92">
        <v>96.3</v>
      </c>
      <c r="Q68" s="92"/>
      <c r="R68" s="93">
        <f t="shared" si="3"/>
        <v>15623.868346330277</v>
      </c>
      <c r="S68" s="93"/>
      <c r="T68" s="94">
        <f t="shared" si="4"/>
        <v>4.999999999999716</v>
      </c>
      <c r="U68" s="94"/>
    </row>
    <row r="69" spans="2:21" ht="13.5">
      <c r="B69" s="56">
        <v>61</v>
      </c>
      <c r="C69" s="91">
        <f t="shared" si="1"/>
        <v>1473851.5806705726</v>
      </c>
      <c r="D69" s="91"/>
      <c r="E69" s="56">
        <v>2013</v>
      </c>
      <c r="F69" s="8">
        <v>42594</v>
      </c>
      <c r="G69" s="56" t="s">
        <v>4</v>
      </c>
      <c r="H69" s="92">
        <v>96.77</v>
      </c>
      <c r="I69" s="92"/>
      <c r="J69" s="56">
        <v>14</v>
      </c>
      <c r="K69" s="91">
        <f t="shared" si="0"/>
        <v>44215.547420117175</v>
      </c>
      <c r="L69" s="91"/>
      <c r="M69" s="6">
        <f t="shared" si="2"/>
        <v>3.158253387151227</v>
      </c>
      <c r="N69" s="56">
        <v>2013</v>
      </c>
      <c r="O69" s="8">
        <v>42594</v>
      </c>
      <c r="P69" s="92">
        <v>96.7</v>
      </c>
      <c r="Q69" s="92"/>
      <c r="R69" s="93">
        <f t="shared" si="3"/>
        <v>-22107.773710056434</v>
      </c>
      <c r="S69" s="93"/>
      <c r="T69" s="94">
        <f t="shared" si="4"/>
        <v>-14</v>
      </c>
      <c r="U69" s="94"/>
    </row>
    <row r="70" spans="2:21" ht="13.5">
      <c r="B70" s="56">
        <v>62</v>
      </c>
      <c r="C70" s="91">
        <f t="shared" si="1"/>
        <v>1451743.8069605161</v>
      </c>
      <c r="D70" s="91"/>
      <c r="E70" s="56">
        <v>2013</v>
      </c>
      <c r="F70" s="8">
        <v>42594</v>
      </c>
      <c r="G70" s="56" t="s">
        <v>94</v>
      </c>
      <c r="H70" s="92">
        <v>96.59</v>
      </c>
      <c r="I70" s="92"/>
      <c r="J70" s="56">
        <v>18</v>
      </c>
      <c r="K70" s="91">
        <f t="shared" si="0"/>
        <v>43552.314208815485</v>
      </c>
      <c r="L70" s="91"/>
      <c r="M70" s="6">
        <f t="shared" si="2"/>
        <v>2.4195730116008605</v>
      </c>
      <c r="N70" s="56">
        <v>2013</v>
      </c>
      <c r="O70" s="8">
        <v>42594</v>
      </c>
      <c r="P70" s="92">
        <v>96.54</v>
      </c>
      <c r="Q70" s="92"/>
      <c r="R70" s="93">
        <f t="shared" si="3"/>
        <v>12097.865058003616</v>
      </c>
      <c r="S70" s="93"/>
      <c r="T70" s="94">
        <f t="shared" si="4"/>
        <v>4.999999999999716</v>
      </c>
      <c r="U70" s="94"/>
    </row>
    <row r="71" spans="2:21" ht="13.5">
      <c r="B71" s="56">
        <v>63</v>
      </c>
      <c r="C71" s="91">
        <f t="shared" si="1"/>
        <v>1463841.6720185198</v>
      </c>
      <c r="D71" s="91"/>
      <c r="E71" s="56">
        <v>2013</v>
      </c>
      <c r="F71" s="8">
        <v>42594</v>
      </c>
      <c r="G71" s="56" t="s">
        <v>4</v>
      </c>
      <c r="H71" s="92">
        <v>96.68</v>
      </c>
      <c r="I71" s="92"/>
      <c r="J71" s="56">
        <v>19</v>
      </c>
      <c r="K71" s="91">
        <f t="shared" si="0"/>
        <v>43915.250160555595</v>
      </c>
      <c r="L71" s="91"/>
      <c r="M71" s="6">
        <f t="shared" si="2"/>
        <v>2.311328955818716</v>
      </c>
      <c r="N71" s="56">
        <v>2013</v>
      </c>
      <c r="O71" s="8">
        <v>42595</v>
      </c>
      <c r="P71" s="92">
        <v>97.17</v>
      </c>
      <c r="Q71" s="92"/>
      <c r="R71" s="93">
        <f t="shared" si="3"/>
        <v>113255.11883511589</v>
      </c>
      <c r="S71" s="93"/>
      <c r="T71" s="94">
        <f t="shared" si="4"/>
        <v>48.99999999999949</v>
      </c>
      <c r="U71" s="94"/>
    </row>
    <row r="72" spans="2:21" ht="13.5">
      <c r="B72" s="56">
        <v>64</v>
      </c>
      <c r="C72" s="91">
        <f t="shared" si="1"/>
        <v>1577096.7908536356</v>
      </c>
      <c r="D72" s="91"/>
      <c r="E72" s="56">
        <v>2013</v>
      </c>
      <c r="F72" s="8">
        <v>42595</v>
      </c>
      <c r="G72" s="56" t="s">
        <v>4</v>
      </c>
      <c r="H72" s="92">
        <v>97.37</v>
      </c>
      <c r="I72" s="92"/>
      <c r="J72" s="56">
        <v>19</v>
      </c>
      <c r="K72" s="91">
        <f t="shared" si="0"/>
        <v>47312.90372560907</v>
      </c>
      <c r="L72" s="91"/>
      <c r="M72" s="6">
        <f t="shared" si="2"/>
        <v>2.490152827663635</v>
      </c>
      <c r="N72" s="56">
        <v>2013</v>
      </c>
      <c r="O72" s="8">
        <v>42595</v>
      </c>
      <c r="P72" s="92">
        <v>98.06</v>
      </c>
      <c r="Q72" s="92"/>
      <c r="R72" s="93">
        <f t="shared" si="3"/>
        <v>171820.54510879025</v>
      </c>
      <c r="S72" s="93"/>
      <c r="T72" s="94">
        <f t="shared" si="4"/>
        <v>68.99999999999977</v>
      </c>
      <c r="U72" s="94"/>
    </row>
    <row r="73" spans="2:21" ht="13.5">
      <c r="B73" s="56">
        <v>65</v>
      </c>
      <c r="C73" s="91">
        <f t="shared" si="1"/>
        <v>1748917.335962426</v>
      </c>
      <c r="D73" s="91"/>
      <c r="E73" s="56">
        <v>2013</v>
      </c>
      <c r="F73" s="8">
        <v>42596</v>
      </c>
      <c r="G73" s="56" t="s">
        <v>3</v>
      </c>
      <c r="H73" s="92">
        <v>97.91</v>
      </c>
      <c r="I73" s="92"/>
      <c r="J73" s="56">
        <v>23</v>
      </c>
      <c r="K73" s="91">
        <f aca="true" t="shared" si="5" ref="K73:K108">IF(F73="","",C73*0.03)</f>
        <v>52467.520078872774</v>
      </c>
      <c r="L73" s="91"/>
      <c r="M73" s="6">
        <f t="shared" si="2"/>
        <v>2.2811965251683812</v>
      </c>
      <c r="N73" s="56">
        <v>2013</v>
      </c>
      <c r="O73" s="8">
        <v>42596</v>
      </c>
      <c r="P73" s="92">
        <v>98.12</v>
      </c>
      <c r="Q73" s="92"/>
      <c r="R73" s="93">
        <f t="shared" si="3"/>
        <v>-47905.12702853782</v>
      </c>
      <c r="S73" s="93"/>
      <c r="T73" s="94">
        <f t="shared" si="4"/>
        <v>-23</v>
      </c>
      <c r="U73" s="94"/>
    </row>
    <row r="74" spans="2:21" ht="13.5">
      <c r="B74" s="56">
        <v>66</v>
      </c>
      <c r="C74" s="91">
        <f aca="true" t="shared" si="6" ref="C74:C108">IF(R73="","",C73+R73)</f>
        <v>1701012.208933888</v>
      </c>
      <c r="D74" s="91"/>
      <c r="E74" s="56">
        <v>2013</v>
      </c>
      <c r="F74" s="8">
        <v>42596</v>
      </c>
      <c r="G74" s="56" t="s">
        <v>3</v>
      </c>
      <c r="H74" s="92">
        <v>98.06</v>
      </c>
      <c r="I74" s="92"/>
      <c r="J74" s="56">
        <v>26</v>
      </c>
      <c r="K74" s="91">
        <f t="shared" si="5"/>
        <v>51030.36626801664</v>
      </c>
      <c r="L74" s="91"/>
      <c r="M74" s="6">
        <f aca="true" t="shared" si="7" ref="M74:M108">IF(J74="","",(K74/J74)/1000)</f>
        <v>1.9627063949237167</v>
      </c>
      <c r="N74" s="56">
        <v>2013</v>
      </c>
      <c r="O74" s="8">
        <v>42597</v>
      </c>
      <c r="P74" s="92">
        <v>98.01</v>
      </c>
      <c r="Q74" s="92"/>
      <c r="R74" s="93">
        <f aca="true" t="shared" si="8" ref="R74:R108">IF(O74="","",(IF(G74="売",H74-P74,P74-H74))*M74*100000)</f>
        <v>9813.531974618025</v>
      </c>
      <c r="S74" s="93"/>
      <c r="T74" s="94">
        <f aca="true" t="shared" si="9" ref="T74:T108">IF(O74="","",IF(R74&lt;0,J74*(-1),IF(G74="買",(P74-H74)*100,(H74-P74)*100)))</f>
        <v>4.999999999999716</v>
      </c>
      <c r="U74" s="94"/>
    </row>
    <row r="75" spans="2:21" ht="13.5">
      <c r="B75" s="56">
        <v>67</v>
      </c>
      <c r="C75" s="91">
        <f t="shared" si="6"/>
        <v>1710825.740908506</v>
      </c>
      <c r="D75" s="91"/>
      <c r="E75" s="56">
        <v>2013</v>
      </c>
      <c r="F75" s="8">
        <v>42597</v>
      </c>
      <c r="G75" s="56" t="s">
        <v>3</v>
      </c>
      <c r="H75" s="92">
        <v>97.64</v>
      </c>
      <c r="I75" s="92"/>
      <c r="J75" s="56">
        <v>51</v>
      </c>
      <c r="K75" s="91">
        <f t="shared" si="5"/>
        <v>51324.772227255184</v>
      </c>
      <c r="L75" s="91"/>
      <c r="M75" s="6">
        <f t="shared" si="7"/>
        <v>1.0063680828873565</v>
      </c>
      <c r="N75" s="56">
        <v>2013</v>
      </c>
      <c r="O75" s="8">
        <v>42597</v>
      </c>
      <c r="P75" s="92">
        <v>97.86</v>
      </c>
      <c r="Q75" s="92"/>
      <c r="R75" s="93">
        <f t="shared" si="8"/>
        <v>-22140.09782352173</v>
      </c>
      <c r="S75" s="93"/>
      <c r="T75" s="94">
        <f t="shared" si="9"/>
        <v>-51</v>
      </c>
      <c r="U75" s="94"/>
    </row>
    <row r="76" spans="2:21" ht="13.5">
      <c r="B76" s="56">
        <v>68</v>
      </c>
      <c r="C76" s="91">
        <f t="shared" si="6"/>
        <v>1688685.6430849843</v>
      </c>
      <c r="D76" s="91"/>
      <c r="E76" s="56">
        <v>2013</v>
      </c>
      <c r="F76" s="8">
        <v>42597</v>
      </c>
      <c r="G76" s="56" t="s">
        <v>4</v>
      </c>
      <c r="H76" s="92">
        <v>98.2</v>
      </c>
      <c r="I76" s="92"/>
      <c r="J76" s="56">
        <v>35</v>
      </c>
      <c r="K76" s="91">
        <f t="shared" si="5"/>
        <v>50660.569292549524</v>
      </c>
      <c r="L76" s="91"/>
      <c r="M76" s="6">
        <f t="shared" si="7"/>
        <v>1.4474448369299864</v>
      </c>
      <c r="N76" s="56">
        <v>2013</v>
      </c>
      <c r="O76" s="8">
        <v>42597</v>
      </c>
      <c r="P76" s="92">
        <v>98.06</v>
      </c>
      <c r="Q76" s="92"/>
      <c r="R76" s="93">
        <f t="shared" si="8"/>
        <v>-20264.22771701989</v>
      </c>
      <c r="S76" s="93"/>
      <c r="T76" s="94">
        <f t="shared" si="9"/>
        <v>-35</v>
      </c>
      <c r="U76" s="94"/>
    </row>
    <row r="77" spans="2:21" ht="13.5">
      <c r="B77" s="56">
        <v>69</v>
      </c>
      <c r="C77" s="91">
        <f t="shared" si="6"/>
        <v>1668421.4153679644</v>
      </c>
      <c r="D77" s="91"/>
      <c r="E77" s="56">
        <v>2013</v>
      </c>
      <c r="F77" s="8">
        <v>42597</v>
      </c>
      <c r="G77" s="56" t="s">
        <v>3</v>
      </c>
      <c r="H77" s="92">
        <v>97.68</v>
      </c>
      <c r="I77" s="92"/>
      <c r="J77" s="56">
        <v>58</v>
      </c>
      <c r="K77" s="91">
        <f t="shared" si="5"/>
        <v>50052.64246103893</v>
      </c>
      <c r="L77" s="91"/>
      <c r="M77" s="6">
        <f t="shared" si="7"/>
        <v>0.8629765941558436</v>
      </c>
      <c r="N77" s="56">
        <v>2013</v>
      </c>
      <c r="O77" s="8">
        <v>42598</v>
      </c>
      <c r="P77" s="92">
        <v>97.25</v>
      </c>
      <c r="Q77" s="92"/>
      <c r="R77" s="93">
        <f t="shared" si="8"/>
        <v>37107.99354870186</v>
      </c>
      <c r="S77" s="93"/>
      <c r="T77" s="94">
        <f t="shared" si="9"/>
        <v>43.00000000000068</v>
      </c>
      <c r="U77" s="94"/>
    </row>
    <row r="78" spans="2:21" ht="13.5">
      <c r="B78" s="56">
        <v>70</v>
      </c>
      <c r="C78" s="91">
        <f t="shared" si="6"/>
        <v>1705529.4089166662</v>
      </c>
      <c r="D78" s="91"/>
      <c r="E78" s="56">
        <v>2013</v>
      </c>
      <c r="F78" s="8">
        <v>42598</v>
      </c>
      <c r="G78" s="56" t="s">
        <v>4</v>
      </c>
      <c r="H78" s="92">
        <v>97.47</v>
      </c>
      <c r="I78" s="92"/>
      <c r="J78" s="56">
        <v>26</v>
      </c>
      <c r="K78" s="91">
        <f t="shared" si="5"/>
        <v>51165.88226749998</v>
      </c>
      <c r="L78" s="91"/>
      <c r="M78" s="6">
        <f t="shared" si="7"/>
        <v>1.9679185487499995</v>
      </c>
      <c r="N78" s="56">
        <v>2013</v>
      </c>
      <c r="O78" s="8">
        <v>42598</v>
      </c>
      <c r="P78" s="92">
        <v>97.51</v>
      </c>
      <c r="Q78" s="92"/>
      <c r="R78" s="93">
        <f t="shared" si="8"/>
        <v>7871.674195001228</v>
      </c>
      <c r="S78" s="93"/>
      <c r="T78" s="94">
        <f t="shared" si="9"/>
        <v>4.000000000000625</v>
      </c>
      <c r="U78" s="94"/>
    </row>
    <row r="79" spans="2:21" ht="13.5">
      <c r="B79" s="56">
        <v>71</v>
      </c>
      <c r="C79" s="91">
        <f t="shared" si="6"/>
        <v>1713401.0831116673</v>
      </c>
      <c r="D79" s="91"/>
      <c r="E79" s="56">
        <v>2013</v>
      </c>
      <c r="F79" s="8">
        <v>42598</v>
      </c>
      <c r="G79" s="56" t="s">
        <v>3</v>
      </c>
      <c r="H79" s="92">
        <v>97.3</v>
      </c>
      <c r="I79" s="92"/>
      <c r="J79" s="56">
        <v>42</v>
      </c>
      <c r="K79" s="91">
        <f t="shared" si="5"/>
        <v>51402.032493350016</v>
      </c>
      <c r="L79" s="91"/>
      <c r="M79" s="6">
        <f t="shared" si="7"/>
        <v>1.2238579165083339</v>
      </c>
      <c r="N79" s="56">
        <v>2013</v>
      </c>
      <c r="O79" s="8">
        <v>42598</v>
      </c>
      <c r="P79" s="92">
        <v>97.51</v>
      </c>
      <c r="Q79" s="92"/>
      <c r="R79" s="93">
        <f t="shared" si="8"/>
        <v>-25701.016246675983</v>
      </c>
      <c r="S79" s="93"/>
      <c r="T79" s="94">
        <f t="shared" si="9"/>
        <v>-42</v>
      </c>
      <c r="U79" s="94"/>
    </row>
    <row r="80" spans="2:21" ht="13.5">
      <c r="B80" s="56">
        <v>72</v>
      </c>
      <c r="C80" s="91">
        <f t="shared" si="6"/>
        <v>1687700.0668649913</v>
      </c>
      <c r="D80" s="91"/>
      <c r="E80" s="56">
        <v>2013</v>
      </c>
      <c r="F80" s="8">
        <v>42598</v>
      </c>
      <c r="G80" s="56" t="s">
        <v>3</v>
      </c>
      <c r="H80" s="92">
        <v>97.25</v>
      </c>
      <c r="I80" s="92"/>
      <c r="J80" s="56">
        <v>31</v>
      </c>
      <c r="K80" s="91">
        <f t="shared" si="5"/>
        <v>50631.00200594974</v>
      </c>
      <c r="L80" s="91"/>
      <c r="M80" s="6">
        <f t="shared" si="7"/>
        <v>1.6332581292241852</v>
      </c>
      <c r="N80" s="56">
        <v>2013</v>
      </c>
      <c r="O80" s="8">
        <v>42598</v>
      </c>
      <c r="P80" s="92">
        <v>97.43</v>
      </c>
      <c r="Q80" s="92"/>
      <c r="R80" s="93">
        <f t="shared" si="8"/>
        <v>-29398.646326036447</v>
      </c>
      <c r="S80" s="93"/>
      <c r="T80" s="94">
        <f t="shared" si="9"/>
        <v>-31</v>
      </c>
      <c r="U80" s="94"/>
    </row>
    <row r="81" spans="2:21" ht="13.5">
      <c r="B81" s="56">
        <v>73</v>
      </c>
      <c r="C81" s="91">
        <f t="shared" si="6"/>
        <v>1658301.420538955</v>
      </c>
      <c r="D81" s="91"/>
      <c r="E81" s="56">
        <v>2013</v>
      </c>
      <c r="F81" s="8">
        <v>42598</v>
      </c>
      <c r="G81" s="56" t="s">
        <v>4</v>
      </c>
      <c r="H81" s="92">
        <v>97.63</v>
      </c>
      <c r="I81" s="92"/>
      <c r="J81" s="56">
        <v>13</v>
      </c>
      <c r="K81" s="91">
        <f t="shared" si="5"/>
        <v>49749.04261616865</v>
      </c>
      <c r="L81" s="91"/>
      <c r="M81" s="6">
        <f t="shared" si="7"/>
        <v>3.826849432012973</v>
      </c>
      <c r="N81" s="56">
        <v>2013</v>
      </c>
      <c r="O81" s="8">
        <v>42598</v>
      </c>
      <c r="P81" s="92">
        <v>97.52</v>
      </c>
      <c r="Q81" s="92"/>
      <c r="R81" s="93">
        <f t="shared" si="8"/>
        <v>-42095.343752142486</v>
      </c>
      <c r="S81" s="93"/>
      <c r="T81" s="94">
        <f t="shared" si="9"/>
        <v>-13</v>
      </c>
      <c r="U81" s="94"/>
    </row>
    <row r="82" spans="2:21" ht="13.5">
      <c r="B82" s="56">
        <v>74</v>
      </c>
      <c r="C82" s="91">
        <f t="shared" si="6"/>
        <v>1616206.0767868124</v>
      </c>
      <c r="D82" s="91"/>
      <c r="E82" s="56">
        <v>2013</v>
      </c>
      <c r="F82" s="8">
        <v>42601</v>
      </c>
      <c r="G82" s="56" t="s">
        <v>4</v>
      </c>
      <c r="H82" s="92">
        <v>97.63</v>
      </c>
      <c r="I82" s="92"/>
      <c r="J82" s="56">
        <v>13</v>
      </c>
      <c r="K82" s="91">
        <f t="shared" si="5"/>
        <v>48486.18230360437</v>
      </c>
      <c r="L82" s="91"/>
      <c r="M82" s="6">
        <f t="shared" si="7"/>
        <v>3.72970633104649</v>
      </c>
      <c r="N82" s="56">
        <v>2013</v>
      </c>
      <c r="O82" s="8">
        <v>42598</v>
      </c>
      <c r="P82" s="92">
        <v>97.61</v>
      </c>
      <c r="Q82" s="92"/>
      <c r="R82" s="93">
        <f t="shared" si="8"/>
        <v>-7459.412662091496</v>
      </c>
      <c r="S82" s="93"/>
      <c r="T82" s="94">
        <f t="shared" si="9"/>
        <v>-13</v>
      </c>
      <c r="U82" s="94"/>
    </row>
    <row r="83" spans="2:21" ht="13.5">
      <c r="B83" s="56">
        <v>75</v>
      </c>
      <c r="C83" s="91">
        <f t="shared" si="6"/>
        <v>1608746.664124721</v>
      </c>
      <c r="D83" s="91"/>
      <c r="E83" s="56">
        <v>2013</v>
      </c>
      <c r="F83" s="8">
        <v>42601</v>
      </c>
      <c r="G83" s="56" t="s">
        <v>3</v>
      </c>
      <c r="H83" s="92">
        <v>97.58</v>
      </c>
      <c r="I83" s="92"/>
      <c r="J83" s="56">
        <v>28</v>
      </c>
      <c r="K83" s="91">
        <f t="shared" si="5"/>
        <v>48262.39992374163</v>
      </c>
      <c r="L83" s="91"/>
      <c r="M83" s="6">
        <f t="shared" si="7"/>
        <v>1.7236571401336296</v>
      </c>
      <c r="N83" s="56">
        <v>2013</v>
      </c>
      <c r="O83" s="8">
        <v>42601</v>
      </c>
      <c r="P83" s="92">
        <v>97.54</v>
      </c>
      <c r="Q83" s="92"/>
      <c r="R83" s="93">
        <f t="shared" si="8"/>
        <v>6894.628560533146</v>
      </c>
      <c r="S83" s="93"/>
      <c r="T83" s="94">
        <f t="shared" si="9"/>
        <v>3.999999999999204</v>
      </c>
      <c r="U83" s="94"/>
    </row>
    <row r="84" spans="2:21" ht="13.5">
      <c r="B84" s="56">
        <v>76</v>
      </c>
      <c r="C84" s="91">
        <f t="shared" si="6"/>
        <v>1615641.292685254</v>
      </c>
      <c r="D84" s="91"/>
      <c r="E84" s="56">
        <v>2013</v>
      </c>
      <c r="F84" s="8">
        <v>42601</v>
      </c>
      <c r="G84" s="56" t="s">
        <v>4</v>
      </c>
      <c r="H84" s="92">
        <v>97.65</v>
      </c>
      <c r="I84" s="92"/>
      <c r="J84" s="56">
        <v>17</v>
      </c>
      <c r="K84" s="91">
        <f t="shared" si="5"/>
        <v>48469.23878055762</v>
      </c>
      <c r="L84" s="91"/>
      <c r="M84" s="6">
        <f t="shared" si="7"/>
        <v>2.851131692973978</v>
      </c>
      <c r="N84" s="56">
        <v>2013</v>
      </c>
      <c r="O84" s="8">
        <v>42601</v>
      </c>
      <c r="P84" s="92">
        <v>97.56</v>
      </c>
      <c r="Q84" s="92"/>
      <c r="R84" s="93">
        <f t="shared" si="8"/>
        <v>-25660.185236766774</v>
      </c>
      <c r="S84" s="93"/>
      <c r="T84" s="94">
        <f t="shared" si="9"/>
        <v>-17</v>
      </c>
      <c r="U84" s="94"/>
    </row>
    <row r="85" spans="2:21" ht="13.5">
      <c r="B85" s="56">
        <v>77</v>
      </c>
      <c r="C85" s="91">
        <f t="shared" si="6"/>
        <v>1589981.1074484873</v>
      </c>
      <c r="D85" s="91"/>
      <c r="E85" s="56">
        <v>2013</v>
      </c>
      <c r="F85" s="8">
        <v>42601</v>
      </c>
      <c r="G85" s="56" t="s">
        <v>4</v>
      </c>
      <c r="H85" s="92">
        <v>97.81</v>
      </c>
      <c r="I85" s="92"/>
      <c r="J85" s="56">
        <v>25</v>
      </c>
      <c r="K85" s="91">
        <f t="shared" si="5"/>
        <v>47699.43322345462</v>
      </c>
      <c r="L85" s="91"/>
      <c r="M85" s="6">
        <f t="shared" si="7"/>
        <v>1.9079773289381847</v>
      </c>
      <c r="N85" s="56">
        <v>2013</v>
      </c>
      <c r="O85" s="8">
        <v>42601</v>
      </c>
      <c r="P85" s="92">
        <v>97.84</v>
      </c>
      <c r="Q85" s="92"/>
      <c r="R85" s="93">
        <f t="shared" si="8"/>
        <v>5723.931986814771</v>
      </c>
      <c r="S85" s="93"/>
      <c r="T85" s="94">
        <f t="shared" si="9"/>
        <v>3.0000000000001137</v>
      </c>
      <c r="U85" s="94"/>
    </row>
    <row r="86" spans="2:21" ht="13.5">
      <c r="B86" s="56">
        <v>78</v>
      </c>
      <c r="C86" s="91">
        <f t="shared" si="6"/>
        <v>1595705.0394353021</v>
      </c>
      <c r="D86" s="91"/>
      <c r="E86" s="56">
        <v>2013</v>
      </c>
      <c r="F86" s="8">
        <v>42601</v>
      </c>
      <c r="G86" s="56" t="s">
        <v>3</v>
      </c>
      <c r="H86" s="92">
        <v>97.62</v>
      </c>
      <c r="I86" s="92"/>
      <c r="J86" s="56">
        <v>36</v>
      </c>
      <c r="K86" s="91">
        <f t="shared" si="5"/>
        <v>47871.15118305906</v>
      </c>
      <c r="L86" s="91"/>
      <c r="M86" s="6">
        <f t="shared" si="7"/>
        <v>1.3297541995294184</v>
      </c>
      <c r="N86" s="56">
        <v>2013</v>
      </c>
      <c r="O86" s="8">
        <v>42602</v>
      </c>
      <c r="P86" s="92">
        <v>97.61</v>
      </c>
      <c r="Q86" s="92"/>
      <c r="R86" s="93">
        <f t="shared" si="8"/>
        <v>1329.7541995300987</v>
      </c>
      <c r="S86" s="93"/>
      <c r="T86" s="94">
        <f t="shared" si="9"/>
        <v>1.0000000000005116</v>
      </c>
      <c r="U86" s="94"/>
    </row>
    <row r="87" spans="2:21" ht="13.5">
      <c r="B87" s="56">
        <v>79</v>
      </c>
      <c r="C87" s="91">
        <f t="shared" si="6"/>
        <v>1597034.7936348321</v>
      </c>
      <c r="D87" s="91"/>
      <c r="E87" s="56">
        <v>2013</v>
      </c>
      <c r="F87" s="8">
        <v>42602</v>
      </c>
      <c r="G87" s="56" t="s">
        <v>4</v>
      </c>
      <c r="H87" s="92">
        <v>97.75</v>
      </c>
      <c r="I87" s="92"/>
      <c r="J87" s="56">
        <v>21</v>
      </c>
      <c r="K87" s="91">
        <f t="shared" si="5"/>
        <v>47911.04380904496</v>
      </c>
      <c r="L87" s="91"/>
      <c r="M87" s="6">
        <f t="shared" si="7"/>
        <v>2.281478276621189</v>
      </c>
      <c r="N87" s="56">
        <v>2013</v>
      </c>
      <c r="O87" s="8">
        <v>42602</v>
      </c>
      <c r="P87" s="92">
        <v>97.64</v>
      </c>
      <c r="Q87" s="92"/>
      <c r="R87" s="93">
        <f t="shared" si="8"/>
        <v>-25096.26104283295</v>
      </c>
      <c r="S87" s="93"/>
      <c r="T87" s="94">
        <f t="shared" si="9"/>
        <v>-21</v>
      </c>
      <c r="U87" s="94"/>
    </row>
    <row r="88" spans="2:21" ht="13.5">
      <c r="B88" s="56">
        <v>80</v>
      </c>
      <c r="C88" s="91">
        <f t="shared" si="6"/>
        <v>1571938.5325919993</v>
      </c>
      <c r="D88" s="91"/>
      <c r="E88" s="56">
        <v>2013</v>
      </c>
      <c r="F88" s="8">
        <v>42602</v>
      </c>
      <c r="G88" s="56" t="s">
        <v>3</v>
      </c>
      <c r="H88" s="92">
        <v>97.47</v>
      </c>
      <c r="I88" s="92"/>
      <c r="J88" s="56">
        <v>27</v>
      </c>
      <c r="K88" s="91">
        <f t="shared" si="5"/>
        <v>47158.155977759976</v>
      </c>
      <c r="L88" s="91"/>
      <c r="M88" s="6">
        <f t="shared" si="7"/>
        <v>1.7465983695466658</v>
      </c>
      <c r="N88" s="56">
        <v>2013</v>
      </c>
      <c r="O88" s="8">
        <v>42602</v>
      </c>
      <c r="P88" s="92">
        <v>97.31</v>
      </c>
      <c r="Q88" s="92"/>
      <c r="R88" s="93">
        <f t="shared" si="8"/>
        <v>27945.57391274606</v>
      </c>
      <c r="S88" s="93"/>
      <c r="T88" s="94">
        <f t="shared" si="9"/>
        <v>15.999999999999659</v>
      </c>
      <c r="U88" s="94"/>
    </row>
    <row r="89" spans="2:21" ht="13.5">
      <c r="B89" s="56">
        <v>81</v>
      </c>
      <c r="C89" s="91">
        <f t="shared" si="6"/>
        <v>1599884.1065047453</v>
      </c>
      <c r="D89" s="91"/>
      <c r="E89" s="56">
        <v>2013</v>
      </c>
      <c r="F89" s="8">
        <v>42602</v>
      </c>
      <c r="G89" s="56" t="s">
        <v>3</v>
      </c>
      <c r="H89" s="92">
        <v>96.99</v>
      </c>
      <c r="I89" s="92"/>
      <c r="J89" s="56">
        <v>34</v>
      </c>
      <c r="K89" s="91">
        <f t="shared" si="5"/>
        <v>47996.523195142356</v>
      </c>
      <c r="L89" s="91"/>
      <c r="M89" s="6">
        <f t="shared" si="7"/>
        <v>1.4116624469159518</v>
      </c>
      <c r="N89" s="56">
        <v>2013</v>
      </c>
      <c r="O89" s="8">
        <v>42602</v>
      </c>
      <c r="P89" s="92">
        <v>97.18</v>
      </c>
      <c r="Q89" s="92"/>
      <c r="R89" s="93">
        <f t="shared" si="8"/>
        <v>-26821.58649140477</v>
      </c>
      <c r="S89" s="93"/>
      <c r="T89" s="94">
        <f t="shared" si="9"/>
        <v>-34</v>
      </c>
      <c r="U89" s="94"/>
    </row>
    <row r="90" spans="2:21" ht="13.5">
      <c r="B90" s="56">
        <v>82</v>
      </c>
      <c r="C90" s="91">
        <f t="shared" si="6"/>
        <v>1573062.5200133405</v>
      </c>
      <c r="D90" s="91"/>
      <c r="E90" s="56">
        <v>2013</v>
      </c>
      <c r="F90" s="8">
        <v>42603</v>
      </c>
      <c r="G90" s="56" t="s">
        <v>4</v>
      </c>
      <c r="H90" s="92">
        <v>97.33</v>
      </c>
      <c r="I90" s="92"/>
      <c r="J90" s="56">
        <v>11</v>
      </c>
      <c r="K90" s="91">
        <f t="shared" si="5"/>
        <v>47191.87560040021</v>
      </c>
      <c r="L90" s="91"/>
      <c r="M90" s="6">
        <f t="shared" si="7"/>
        <v>4.290170509127292</v>
      </c>
      <c r="N90" s="56">
        <v>2013</v>
      </c>
      <c r="O90" s="8">
        <v>42603</v>
      </c>
      <c r="P90" s="92">
        <v>97.29</v>
      </c>
      <c r="Q90" s="92"/>
      <c r="R90" s="93">
        <f t="shared" si="8"/>
        <v>-17160.682036505754</v>
      </c>
      <c r="S90" s="93"/>
      <c r="T90" s="94">
        <f t="shared" si="9"/>
        <v>-11</v>
      </c>
      <c r="U90" s="94"/>
    </row>
    <row r="91" spans="2:21" ht="13.5">
      <c r="B91" s="56">
        <v>83</v>
      </c>
      <c r="C91" s="91">
        <f t="shared" si="6"/>
        <v>1555901.8379768347</v>
      </c>
      <c r="D91" s="91"/>
      <c r="E91" s="56">
        <v>2013</v>
      </c>
      <c r="F91" s="8">
        <v>42603</v>
      </c>
      <c r="G91" s="56" t="s">
        <v>4</v>
      </c>
      <c r="H91" s="92">
        <v>97.53</v>
      </c>
      <c r="I91" s="92"/>
      <c r="J91" s="56">
        <v>33</v>
      </c>
      <c r="K91" s="91">
        <f t="shared" si="5"/>
        <v>46677.05513930504</v>
      </c>
      <c r="L91" s="91"/>
      <c r="M91" s="6">
        <f t="shared" si="7"/>
        <v>1.414456216342577</v>
      </c>
      <c r="N91" s="56">
        <v>2013</v>
      </c>
      <c r="O91" s="8">
        <v>42603</v>
      </c>
      <c r="P91" s="92">
        <v>97.44</v>
      </c>
      <c r="Q91" s="92"/>
      <c r="R91" s="93">
        <f t="shared" si="8"/>
        <v>-12730.105947083675</v>
      </c>
      <c r="S91" s="93"/>
      <c r="T91" s="94">
        <f t="shared" si="9"/>
        <v>-33</v>
      </c>
      <c r="U91" s="94"/>
    </row>
    <row r="92" spans="2:22" ht="13.5">
      <c r="B92" s="56">
        <v>84</v>
      </c>
      <c r="C92" s="91">
        <f t="shared" si="6"/>
        <v>1543171.7320297512</v>
      </c>
      <c r="D92" s="91"/>
      <c r="E92" s="56">
        <v>2013</v>
      </c>
      <c r="F92" s="8">
        <v>42603</v>
      </c>
      <c r="G92" s="56" t="s">
        <v>4</v>
      </c>
      <c r="H92" s="92">
        <v>97.61</v>
      </c>
      <c r="I92" s="92"/>
      <c r="J92" s="56">
        <v>21</v>
      </c>
      <c r="K92" s="91">
        <f t="shared" si="5"/>
        <v>46295.15196089253</v>
      </c>
      <c r="L92" s="91"/>
      <c r="M92" s="6">
        <f t="shared" si="7"/>
        <v>2.204531045756787</v>
      </c>
      <c r="N92" s="56">
        <v>2013</v>
      </c>
      <c r="O92" s="8">
        <v>42603</v>
      </c>
      <c r="P92" s="92">
        <v>97.41</v>
      </c>
      <c r="Q92" s="92"/>
      <c r="R92" s="93">
        <f t="shared" si="8"/>
        <v>-44090.62091513637</v>
      </c>
      <c r="S92" s="93"/>
      <c r="T92" s="94">
        <f t="shared" si="9"/>
        <v>-21</v>
      </c>
      <c r="U92" s="94"/>
      <c r="V92" s="23" t="s">
        <v>95</v>
      </c>
    </row>
    <row r="93" spans="2:21" ht="13.5">
      <c r="B93" s="56">
        <v>85</v>
      </c>
      <c r="C93" s="91">
        <f t="shared" si="6"/>
        <v>1499081.1111146149</v>
      </c>
      <c r="D93" s="91"/>
      <c r="E93" s="56">
        <v>2013</v>
      </c>
      <c r="F93" s="8">
        <v>42604</v>
      </c>
      <c r="G93" s="56" t="s">
        <v>4</v>
      </c>
      <c r="H93" s="92">
        <v>98.73</v>
      </c>
      <c r="I93" s="92"/>
      <c r="J93" s="56">
        <v>26</v>
      </c>
      <c r="K93" s="91">
        <f t="shared" si="5"/>
        <v>44972.43333343844</v>
      </c>
      <c r="L93" s="91"/>
      <c r="M93" s="6">
        <f t="shared" si="7"/>
        <v>1.729708974363017</v>
      </c>
      <c r="N93" s="56">
        <v>2013</v>
      </c>
      <c r="O93" s="8">
        <v>42603</v>
      </c>
      <c r="P93" s="92">
        <v>98.68</v>
      </c>
      <c r="Q93" s="92"/>
      <c r="R93" s="93">
        <f t="shared" si="8"/>
        <v>-8648.544871814594</v>
      </c>
      <c r="S93" s="93"/>
      <c r="T93" s="94">
        <f t="shared" si="9"/>
        <v>-26</v>
      </c>
      <c r="U93" s="94"/>
    </row>
    <row r="94" spans="2:21" ht="13.5">
      <c r="B94" s="56">
        <v>86</v>
      </c>
      <c r="C94" s="91">
        <f t="shared" si="6"/>
        <v>1490432.5662428003</v>
      </c>
      <c r="D94" s="91"/>
      <c r="E94" s="56">
        <v>2013</v>
      </c>
      <c r="F94" s="8">
        <v>42605</v>
      </c>
      <c r="G94" s="56" t="s">
        <v>4</v>
      </c>
      <c r="H94" s="92">
        <v>98.92</v>
      </c>
      <c r="I94" s="92"/>
      <c r="J94" s="56">
        <v>29</v>
      </c>
      <c r="K94" s="91">
        <f t="shared" si="5"/>
        <v>44712.97698728401</v>
      </c>
      <c r="L94" s="91"/>
      <c r="M94" s="6">
        <f t="shared" si="7"/>
        <v>1.541826792664966</v>
      </c>
      <c r="N94" s="56">
        <v>2013</v>
      </c>
      <c r="O94" s="8">
        <v>42605</v>
      </c>
      <c r="P94" s="92">
        <v>98.95</v>
      </c>
      <c r="Q94" s="92"/>
      <c r="R94" s="93">
        <f t="shared" si="8"/>
        <v>4625.4803779950735</v>
      </c>
      <c r="S94" s="93"/>
      <c r="T94" s="94">
        <f t="shared" si="9"/>
        <v>3.0000000000001137</v>
      </c>
      <c r="U94" s="94"/>
    </row>
    <row r="95" spans="2:21" ht="13.5">
      <c r="B95" s="56">
        <v>87</v>
      </c>
      <c r="C95" s="91">
        <f t="shared" si="6"/>
        <v>1495058.0466207955</v>
      </c>
      <c r="D95" s="91"/>
      <c r="E95" s="56">
        <v>2013</v>
      </c>
      <c r="F95" s="8">
        <v>42605</v>
      </c>
      <c r="G95" s="56" t="s">
        <v>3</v>
      </c>
      <c r="H95" s="92">
        <v>98.82</v>
      </c>
      <c r="I95" s="92"/>
      <c r="J95" s="56">
        <v>27</v>
      </c>
      <c r="K95" s="91">
        <f t="shared" si="5"/>
        <v>44851.74139862386</v>
      </c>
      <c r="L95" s="91"/>
      <c r="M95" s="6">
        <f t="shared" si="7"/>
        <v>1.6611756073564392</v>
      </c>
      <c r="N95" s="56">
        <v>2013</v>
      </c>
      <c r="O95" s="8">
        <v>42605</v>
      </c>
      <c r="P95" s="92">
        <v>98.98</v>
      </c>
      <c r="Q95" s="92"/>
      <c r="R95" s="93">
        <f t="shared" si="8"/>
        <v>-26578.809717704822</v>
      </c>
      <c r="S95" s="93"/>
      <c r="T95" s="94">
        <f t="shared" si="9"/>
        <v>-27</v>
      </c>
      <c r="U95" s="94"/>
    </row>
    <row r="96" spans="2:22" ht="13.5">
      <c r="B96" s="56">
        <v>88</v>
      </c>
      <c r="C96" s="91">
        <f t="shared" si="6"/>
        <v>1468479.2369030907</v>
      </c>
      <c r="D96" s="91"/>
      <c r="E96" s="56">
        <v>2013</v>
      </c>
      <c r="F96" s="8">
        <v>42605</v>
      </c>
      <c r="G96" s="56" t="s">
        <v>4</v>
      </c>
      <c r="H96" s="92">
        <v>99.08</v>
      </c>
      <c r="I96" s="92"/>
      <c r="J96" s="56">
        <v>19</v>
      </c>
      <c r="K96" s="91">
        <f t="shared" si="5"/>
        <v>44054.37710709272</v>
      </c>
      <c r="L96" s="91"/>
      <c r="M96" s="6">
        <f t="shared" si="7"/>
        <v>2.3186514266890903</v>
      </c>
      <c r="N96" s="56">
        <v>2013</v>
      </c>
      <c r="O96" s="8">
        <v>42605</v>
      </c>
      <c r="P96" s="92">
        <v>98.91</v>
      </c>
      <c r="Q96" s="92"/>
      <c r="R96" s="93">
        <f t="shared" si="8"/>
        <v>-39417.07425371493</v>
      </c>
      <c r="S96" s="93"/>
      <c r="T96" s="94">
        <f t="shared" si="9"/>
        <v>-19</v>
      </c>
      <c r="U96" s="94"/>
      <c r="V96" s="23" t="s">
        <v>95</v>
      </c>
    </row>
    <row r="97" spans="2:21" ht="13.5">
      <c r="B97" s="56">
        <v>89</v>
      </c>
      <c r="C97" s="91">
        <f t="shared" si="6"/>
        <v>1429062.1626493759</v>
      </c>
      <c r="D97" s="91"/>
      <c r="E97" s="56">
        <v>2013</v>
      </c>
      <c r="F97" s="8">
        <v>42605</v>
      </c>
      <c r="G97" s="56" t="s">
        <v>3</v>
      </c>
      <c r="H97" s="92">
        <v>98.88</v>
      </c>
      <c r="I97" s="92"/>
      <c r="J97" s="56">
        <v>28</v>
      </c>
      <c r="K97" s="91">
        <f t="shared" si="5"/>
        <v>42871.864879481276</v>
      </c>
      <c r="L97" s="91"/>
      <c r="M97" s="6">
        <f t="shared" si="7"/>
        <v>1.5311380314100456</v>
      </c>
      <c r="N97" s="56">
        <v>2013</v>
      </c>
      <c r="O97" s="8">
        <v>42605</v>
      </c>
      <c r="P97" s="92">
        <v>98.63</v>
      </c>
      <c r="Q97" s="92"/>
      <c r="R97" s="93">
        <f t="shared" si="8"/>
        <v>38278.45078525114</v>
      </c>
      <c r="S97" s="93"/>
      <c r="T97" s="94">
        <f t="shared" si="9"/>
        <v>25</v>
      </c>
      <c r="U97" s="94"/>
    </row>
    <row r="98" spans="2:22" ht="13.5">
      <c r="B98" s="56">
        <v>90</v>
      </c>
      <c r="C98" s="91">
        <f t="shared" si="6"/>
        <v>1467340.613434627</v>
      </c>
      <c r="D98" s="91"/>
      <c r="E98" s="56">
        <v>2013</v>
      </c>
      <c r="F98" s="8">
        <v>42605</v>
      </c>
      <c r="G98" s="56" t="s">
        <v>3</v>
      </c>
      <c r="H98" s="92">
        <v>98.59</v>
      </c>
      <c r="I98" s="92"/>
      <c r="J98" s="56">
        <v>15</v>
      </c>
      <c r="K98" s="91">
        <f t="shared" si="5"/>
        <v>44020.21840303881</v>
      </c>
      <c r="L98" s="91"/>
      <c r="M98" s="6">
        <f t="shared" si="7"/>
        <v>2.934681226869254</v>
      </c>
      <c r="N98" s="56">
        <v>2013</v>
      </c>
      <c r="O98" s="8">
        <v>42605</v>
      </c>
      <c r="P98" s="92">
        <v>98.73</v>
      </c>
      <c r="Q98" s="92"/>
      <c r="R98" s="93">
        <f t="shared" si="8"/>
        <v>-41085.537176169724</v>
      </c>
      <c r="S98" s="93"/>
      <c r="T98" s="94">
        <f t="shared" si="9"/>
        <v>-15</v>
      </c>
      <c r="U98" s="94"/>
      <c r="V98" s="23" t="s">
        <v>95</v>
      </c>
    </row>
    <row r="99" spans="2:21" ht="13.5">
      <c r="B99" s="56">
        <v>91</v>
      </c>
      <c r="C99" s="91">
        <f t="shared" si="6"/>
        <v>1426255.0762584573</v>
      </c>
      <c r="D99" s="91"/>
      <c r="E99" s="56">
        <v>2013</v>
      </c>
      <c r="F99" s="8">
        <v>42608</v>
      </c>
      <c r="G99" s="56" t="s">
        <v>3</v>
      </c>
      <c r="H99" s="92">
        <v>98.47</v>
      </c>
      <c r="I99" s="92"/>
      <c r="J99" s="56">
        <v>21</v>
      </c>
      <c r="K99" s="91">
        <f t="shared" si="5"/>
        <v>42787.65228775371</v>
      </c>
      <c r="L99" s="91"/>
      <c r="M99" s="6">
        <f t="shared" si="7"/>
        <v>2.0375072517977957</v>
      </c>
      <c r="N99" s="56">
        <v>2013</v>
      </c>
      <c r="O99" s="8">
        <v>42608</v>
      </c>
      <c r="P99" s="92">
        <v>98.55</v>
      </c>
      <c r="Q99" s="92"/>
      <c r="R99" s="93">
        <f t="shared" si="8"/>
        <v>-16300.058014382019</v>
      </c>
      <c r="S99" s="93"/>
      <c r="T99" s="94">
        <f t="shared" si="9"/>
        <v>-21</v>
      </c>
      <c r="U99" s="94"/>
    </row>
    <row r="100" spans="2:21" ht="13.5">
      <c r="B100" s="56">
        <v>92</v>
      </c>
      <c r="C100" s="91">
        <f t="shared" si="6"/>
        <v>1409955.0182440754</v>
      </c>
      <c r="D100" s="91"/>
      <c r="E100" s="56">
        <v>2013</v>
      </c>
      <c r="F100" s="8">
        <v>42608</v>
      </c>
      <c r="G100" s="56" t="s">
        <v>3</v>
      </c>
      <c r="H100" s="92">
        <v>98.61</v>
      </c>
      <c r="I100" s="92"/>
      <c r="J100" s="56">
        <v>10</v>
      </c>
      <c r="K100" s="91">
        <f t="shared" si="5"/>
        <v>42298.65054732226</v>
      </c>
      <c r="L100" s="91"/>
      <c r="M100" s="6">
        <f t="shared" si="7"/>
        <v>4.229865054732226</v>
      </c>
      <c r="N100" s="56">
        <v>2013</v>
      </c>
      <c r="O100" s="8">
        <v>42608</v>
      </c>
      <c r="P100" s="92">
        <v>98.52</v>
      </c>
      <c r="Q100" s="92"/>
      <c r="R100" s="93">
        <f t="shared" si="8"/>
        <v>38068.78549259148</v>
      </c>
      <c r="S100" s="93"/>
      <c r="T100" s="94">
        <f t="shared" si="9"/>
        <v>9.000000000000341</v>
      </c>
      <c r="U100" s="94"/>
    </row>
    <row r="101" spans="2:21" ht="13.5">
      <c r="B101" s="56">
        <v>93</v>
      </c>
      <c r="C101" s="91">
        <f t="shared" si="6"/>
        <v>1448023.803736667</v>
      </c>
      <c r="D101" s="91"/>
      <c r="E101" s="56">
        <v>2013</v>
      </c>
      <c r="F101" s="8">
        <v>42609</v>
      </c>
      <c r="G101" s="56" t="s">
        <v>3</v>
      </c>
      <c r="H101" s="92">
        <v>98.37</v>
      </c>
      <c r="I101" s="92"/>
      <c r="J101" s="56">
        <v>20</v>
      </c>
      <c r="K101" s="91">
        <f t="shared" si="5"/>
        <v>43440.7141121</v>
      </c>
      <c r="L101" s="91"/>
      <c r="M101" s="6">
        <f t="shared" si="7"/>
        <v>2.1720357056050004</v>
      </c>
      <c r="N101" s="56">
        <v>2013</v>
      </c>
      <c r="O101" s="8">
        <v>42609</v>
      </c>
      <c r="P101" s="92">
        <v>98.26</v>
      </c>
      <c r="Q101" s="92"/>
      <c r="R101" s="93">
        <f t="shared" si="8"/>
        <v>23892.39276165488</v>
      </c>
      <c r="S101" s="93"/>
      <c r="T101" s="94">
        <f t="shared" si="9"/>
        <v>10.999999999999943</v>
      </c>
      <c r="U101" s="94"/>
    </row>
    <row r="102" spans="2:21" ht="13.5">
      <c r="B102" s="56">
        <v>94</v>
      </c>
      <c r="C102" s="91">
        <f t="shared" si="6"/>
        <v>1471916.1964983218</v>
      </c>
      <c r="D102" s="91"/>
      <c r="E102" s="56">
        <v>2013</v>
      </c>
      <c r="F102" s="8">
        <v>42609</v>
      </c>
      <c r="G102" s="56" t="s">
        <v>3</v>
      </c>
      <c r="H102" s="92">
        <v>98.23</v>
      </c>
      <c r="I102" s="92"/>
      <c r="J102" s="56">
        <v>17</v>
      </c>
      <c r="K102" s="91">
        <f t="shared" si="5"/>
        <v>44157.485894949656</v>
      </c>
      <c r="L102" s="91"/>
      <c r="M102" s="6">
        <f t="shared" si="7"/>
        <v>2.5974991702911563</v>
      </c>
      <c r="N102" s="56">
        <v>2013</v>
      </c>
      <c r="O102" s="8">
        <v>42609</v>
      </c>
      <c r="P102" s="92">
        <v>97.14</v>
      </c>
      <c r="Q102" s="92"/>
      <c r="R102" s="93">
        <f t="shared" si="8"/>
        <v>283127.4095617369</v>
      </c>
      <c r="S102" s="93"/>
      <c r="T102" s="94">
        <f t="shared" si="9"/>
        <v>109.00000000000034</v>
      </c>
      <c r="U102" s="94"/>
    </row>
    <row r="103" spans="2:21" ht="13.5">
      <c r="B103" s="56">
        <v>95</v>
      </c>
      <c r="C103" s="91">
        <f t="shared" si="6"/>
        <v>1755043.6060600588</v>
      </c>
      <c r="D103" s="91"/>
      <c r="E103" s="56">
        <v>2013</v>
      </c>
      <c r="F103" s="8">
        <v>42610</v>
      </c>
      <c r="G103" s="56" t="s">
        <v>4</v>
      </c>
      <c r="H103" s="92">
        <v>97.55</v>
      </c>
      <c r="I103" s="92"/>
      <c r="J103" s="56">
        <v>18</v>
      </c>
      <c r="K103" s="91">
        <f t="shared" si="5"/>
        <v>52651.30818180176</v>
      </c>
      <c r="L103" s="91"/>
      <c r="M103" s="6">
        <f t="shared" si="7"/>
        <v>2.925072676766764</v>
      </c>
      <c r="N103" s="56">
        <v>2013</v>
      </c>
      <c r="O103" s="8">
        <v>42610</v>
      </c>
      <c r="P103" s="92">
        <v>97.62</v>
      </c>
      <c r="Q103" s="92"/>
      <c r="R103" s="93">
        <f t="shared" si="8"/>
        <v>20475.50873736951</v>
      </c>
      <c r="S103" s="93"/>
      <c r="T103" s="94">
        <f t="shared" si="9"/>
        <v>7.000000000000739</v>
      </c>
      <c r="U103" s="94"/>
    </row>
    <row r="104" spans="2:21" ht="13.5">
      <c r="B104" s="56">
        <v>96</v>
      </c>
      <c r="C104" s="91">
        <f t="shared" si="6"/>
        <v>1775519.1147974283</v>
      </c>
      <c r="D104" s="91"/>
      <c r="E104" s="56">
        <v>2013</v>
      </c>
      <c r="F104" s="8">
        <v>42611</v>
      </c>
      <c r="G104" s="56" t="s">
        <v>4</v>
      </c>
      <c r="H104" s="92">
        <v>97.77</v>
      </c>
      <c r="I104" s="92"/>
      <c r="J104" s="56">
        <v>13</v>
      </c>
      <c r="K104" s="91">
        <f t="shared" si="5"/>
        <v>53265.57344392285</v>
      </c>
      <c r="L104" s="91"/>
      <c r="M104" s="6">
        <f t="shared" si="7"/>
        <v>4.097351803378681</v>
      </c>
      <c r="N104" s="56">
        <v>2013</v>
      </c>
      <c r="O104" s="8">
        <v>42611</v>
      </c>
      <c r="P104" s="92">
        <v>97.65</v>
      </c>
      <c r="Q104" s="92"/>
      <c r="R104" s="93">
        <f t="shared" si="8"/>
        <v>-49168.221640540214</v>
      </c>
      <c r="S104" s="93"/>
      <c r="T104" s="94">
        <f t="shared" si="9"/>
        <v>-13</v>
      </c>
      <c r="U104" s="94"/>
    </row>
    <row r="105" spans="2:21" ht="13.5">
      <c r="B105" s="56">
        <v>97</v>
      </c>
      <c r="C105" s="91">
        <f t="shared" si="6"/>
        <v>1726350.893156888</v>
      </c>
      <c r="D105" s="91"/>
      <c r="E105" s="56">
        <v>2013</v>
      </c>
      <c r="F105" s="8">
        <v>42611</v>
      </c>
      <c r="G105" s="56" t="s">
        <v>3</v>
      </c>
      <c r="H105" s="92">
        <v>97.59</v>
      </c>
      <c r="I105" s="92"/>
      <c r="J105" s="56">
        <v>33</v>
      </c>
      <c r="K105" s="91">
        <f t="shared" si="5"/>
        <v>51790.52679470664</v>
      </c>
      <c r="L105" s="91"/>
      <c r="M105" s="6">
        <f t="shared" si="7"/>
        <v>1.5694099028698982</v>
      </c>
      <c r="N105" s="56">
        <v>2013</v>
      </c>
      <c r="O105" s="8">
        <v>42611</v>
      </c>
      <c r="P105" s="92">
        <v>97.58</v>
      </c>
      <c r="Q105" s="92"/>
      <c r="R105" s="93">
        <f t="shared" si="8"/>
        <v>1569.4099028707012</v>
      </c>
      <c r="S105" s="93"/>
      <c r="T105" s="94">
        <f t="shared" si="9"/>
        <v>1.0000000000005116</v>
      </c>
      <c r="U105" s="94"/>
    </row>
    <row r="106" spans="2:21" ht="13.5">
      <c r="B106" s="56">
        <v>98</v>
      </c>
      <c r="C106" s="91">
        <f t="shared" si="6"/>
        <v>1727920.3030597586</v>
      </c>
      <c r="D106" s="91"/>
      <c r="E106" s="56">
        <v>2013</v>
      </c>
      <c r="F106" s="8">
        <v>42611</v>
      </c>
      <c r="G106" s="56" t="s">
        <v>4</v>
      </c>
      <c r="H106" s="92">
        <v>97.74</v>
      </c>
      <c r="I106" s="92"/>
      <c r="J106" s="56">
        <v>20</v>
      </c>
      <c r="K106" s="91">
        <f t="shared" si="5"/>
        <v>51837.60909179276</v>
      </c>
      <c r="L106" s="91"/>
      <c r="M106" s="6">
        <f t="shared" si="7"/>
        <v>2.5918804545896377</v>
      </c>
      <c r="N106" s="56">
        <v>2013</v>
      </c>
      <c r="O106" s="8">
        <v>42611</v>
      </c>
      <c r="P106" s="92">
        <v>98.11</v>
      </c>
      <c r="Q106" s="92"/>
      <c r="R106" s="93">
        <f t="shared" si="8"/>
        <v>95899.57681981778</v>
      </c>
      <c r="S106" s="93"/>
      <c r="T106" s="94">
        <f t="shared" si="9"/>
        <v>37.000000000000455</v>
      </c>
      <c r="U106" s="94"/>
    </row>
    <row r="107" spans="2:21" ht="13.5">
      <c r="B107" s="56">
        <v>99</v>
      </c>
      <c r="C107" s="91">
        <f t="shared" si="6"/>
        <v>1823819.8798795764</v>
      </c>
      <c r="D107" s="91"/>
      <c r="E107" s="56">
        <v>2013</v>
      </c>
      <c r="F107" s="8">
        <v>42611</v>
      </c>
      <c r="G107" s="56" t="s">
        <v>4</v>
      </c>
      <c r="H107" s="92">
        <v>98.21</v>
      </c>
      <c r="I107" s="92"/>
      <c r="J107" s="56">
        <v>12</v>
      </c>
      <c r="K107" s="91">
        <f t="shared" si="5"/>
        <v>54714.59639638729</v>
      </c>
      <c r="L107" s="91"/>
      <c r="M107" s="6">
        <f t="shared" si="7"/>
        <v>4.559549699698941</v>
      </c>
      <c r="N107" s="56">
        <v>2013</v>
      </c>
      <c r="O107" s="8">
        <v>42611</v>
      </c>
      <c r="P107" s="92">
        <v>98.31</v>
      </c>
      <c r="Q107" s="92"/>
      <c r="R107" s="93">
        <f t="shared" si="8"/>
        <v>45595.4969969933</v>
      </c>
      <c r="S107" s="93"/>
      <c r="T107" s="94">
        <f t="shared" si="9"/>
        <v>10.000000000000853</v>
      </c>
      <c r="U107" s="94"/>
    </row>
    <row r="108" spans="2:21" ht="13.5">
      <c r="B108" s="56">
        <v>100</v>
      </c>
      <c r="C108" s="91">
        <f t="shared" si="6"/>
        <v>1869415.3768765696</v>
      </c>
      <c r="D108" s="91"/>
      <c r="E108" s="56">
        <v>2013</v>
      </c>
      <c r="F108" s="8">
        <v>42612</v>
      </c>
      <c r="G108" s="56" t="s">
        <v>3</v>
      </c>
      <c r="H108" s="92">
        <v>98.12</v>
      </c>
      <c r="I108" s="92"/>
      <c r="J108" s="56">
        <v>23</v>
      </c>
      <c r="K108" s="91">
        <f t="shared" si="5"/>
        <v>56082.46130629708</v>
      </c>
      <c r="L108" s="91"/>
      <c r="M108" s="6">
        <f t="shared" si="7"/>
        <v>2.4383678828824817</v>
      </c>
      <c r="N108" s="56">
        <v>2013</v>
      </c>
      <c r="O108" s="8">
        <v>42612</v>
      </c>
      <c r="P108" s="92">
        <v>98.2</v>
      </c>
      <c r="Q108" s="92"/>
      <c r="R108" s="93">
        <f t="shared" si="8"/>
        <v>-19506.943063059436</v>
      </c>
      <c r="S108" s="93"/>
      <c r="T108" s="94">
        <f t="shared" si="9"/>
        <v>-23</v>
      </c>
      <c r="U108" s="9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95" t="s">
        <v>52</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49</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53</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H11" sqref="H11"/>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50</v>
      </c>
      <c r="C5" s="29" t="s">
        <v>51</v>
      </c>
      <c r="D5" s="29"/>
      <c r="E5" s="34"/>
      <c r="F5" s="29">
        <v>40</v>
      </c>
      <c r="G5" s="33">
        <v>42480</v>
      </c>
      <c r="H5" s="29"/>
      <c r="I5" s="33"/>
    </row>
    <row r="6" spans="2:9" ht="17.25">
      <c r="B6" s="28" t="s">
        <v>50</v>
      </c>
      <c r="C6" s="29" t="s">
        <v>51</v>
      </c>
      <c r="D6" s="29"/>
      <c r="E6" s="33"/>
      <c r="F6" s="29">
        <v>60</v>
      </c>
      <c r="G6" s="33">
        <v>42481</v>
      </c>
      <c r="H6" s="29"/>
      <c r="I6" s="34"/>
    </row>
    <row r="7" spans="2:9" ht="17.25">
      <c r="B7" s="28" t="s">
        <v>50</v>
      </c>
      <c r="C7" s="29" t="s">
        <v>46</v>
      </c>
      <c r="D7" s="29"/>
      <c r="E7" s="34"/>
      <c r="F7" s="29"/>
      <c r="G7" s="34"/>
      <c r="H7" s="29">
        <v>100</v>
      </c>
      <c r="I7" s="33">
        <v>42484</v>
      </c>
    </row>
    <row r="8" spans="2:9" ht="17.25">
      <c r="B8" s="28" t="s">
        <v>50</v>
      </c>
      <c r="C8" s="29"/>
      <c r="D8" s="29"/>
      <c r="E8" s="34"/>
      <c r="F8" s="29"/>
      <c r="G8" s="34"/>
      <c r="H8" s="29">
        <v>100</v>
      </c>
      <c r="I8" s="34"/>
    </row>
    <row r="9" spans="2:9" ht="17.25">
      <c r="B9" s="28" t="s">
        <v>50</v>
      </c>
      <c r="C9" s="29"/>
      <c r="D9" s="29"/>
      <c r="E9" s="34"/>
      <c r="F9" s="29"/>
      <c r="G9" s="34"/>
      <c r="H9" s="29">
        <v>100</v>
      </c>
      <c r="I9" s="33">
        <v>42486</v>
      </c>
    </row>
    <row r="10" spans="2:9" ht="17.25">
      <c r="B10" s="28" t="s">
        <v>50</v>
      </c>
      <c r="C10" s="29"/>
      <c r="D10" s="29"/>
      <c r="E10" s="34"/>
      <c r="F10" s="29"/>
      <c r="G10" s="34"/>
      <c r="H10" s="29">
        <v>100</v>
      </c>
      <c r="I10" s="33">
        <v>42489</v>
      </c>
    </row>
    <row r="11" spans="2:9" ht="17.25">
      <c r="B11" s="28" t="s">
        <v>50</v>
      </c>
      <c r="C11" s="29"/>
      <c r="D11" s="29"/>
      <c r="E11" s="34"/>
      <c r="F11" s="29"/>
      <c r="G11" s="34"/>
      <c r="H11" s="29"/>
      <c r="I11" s="34"/>
    </row>
    <row r="12" spans="2:9" ht="17.25">
      <c r="B12" s="28" t="s">
        <v>50</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E10" sqref="E10"/>
    </sheetView>
  </sheetViews>
  <sheetFormatPr defaultColWidth="9.00390625" defaultRowHeight="13.5"/>
  <cols>
    <col min="1" max="1" width="2.875" style="0" customWidth="1"/>
    <col min="2" max="18" width="6.625" style="0" customWidth="1"/>
    <col min="22" max="22" width="10.875" style="23" bestFit="1" customWidth="1"/>
  </cols>
  <sheetData>
    <row r="2" spans="2:20" ht="13.5">
      <c r="B2" s="60" t="s">
        <v>5</v>
      </c>
      <c r="C2" s="60"/>
      <c r="D2" s="62"/>
      <c r="E2" s="62"/>
      <c r="F2" s="60" t="s">
        <v>6</v>
      </c>
      <c r="G2" s="60"/>
      <c r="H2" s="62" t="s">
        <v>36</v>
      </c>
      <c r="I2" s="62"/>
      <c r="J2" s="60" t="s">
        <v>7</v>
      </c>
      <c r="K2" s="60"/>
      <c r="L2" s="61">
        <f>C9</f>
        <v>1000000</v>
      </c>
      <c r="M2" s="62"/>
      <c r="N2" s="60" t="s">
        <v>8</v>
      </c>
      <c r="O2" s="60"/>
      <c r="P2" s="61" t="e">
        <f>C108+R108</f>
        <v>#VALUE!</v>
      </c>
      <c r="Q2" s="62"/>
      <c r="R2" s="1"/>
      <c r="S2" s="1"/>
      <c r="T2" s="1"/>
    </row>
    <row r="3" spans="2:19" ht="57" customHeight="1">
      <c r="B3" s="60" t="s">
        <v>9</v>
      </c>
      <c r="C3" s="60"/>
      <c r="D3" s="63" t="s">
        <v>38</v>
      </c>
      <c r="E3" s="63"/>
      <c r="F3" s="63"/>
      <c r="G3" s="63"/>
      <c r="H3" s="63"/>
      <c r="I3" s="63"/>
      <c r="J3" s="60" t="s">
        <v>10</v>
      </c>
      <c r="K3" s="60"/>
      <c r="L3" s="63" t="s">
        <v>35</v>
      </c>
      <c r="M3" s="64"/>
      <c r="N3" s="64"/>
      <c r="O3" s="64"/>
      <c r="P3" s="64"/>
      <c r="Q3" s="64"/>
      <c r="R3" s="1"/>
      <c r="S3" s="1"/>
    </row>
    <row r="4" spans="2:20" ht="13.5">
      <c r="B4" s="60" t="s">
        <v>11</v>
      </c>
      <c r="C4" s="60"/>
      <c r="D4" s="65">
        <f>SUM($R$9:$S$993)</f>
        <v>0</v>
      </c>
      <c r="E4" s="65"/>
      <c r="F4" s="60" t="s">
        <v>12</v>
      </c>
      <c r="G4" s="60"/>
      <c r="H4" s="66">
        <f>SUM($T$9:$U$108)</f>
        <v>0</v>
      </c>
      <c r="I4" s="62"/>
      <c r="J4" s="67" t="s">
        <v>13</v>
      </c>
      <c r="K4" s="67"/>
      <c r="L4" s="61">
        <f>MAX($C$9:$D$990)-C9</f>
        <v>0</v>
      </c>
      <c r="M4" s="61"/>
      <c r="N4" s="67" t="s">
        <v>14</v>
      </c>
      <c r="O4" s="67"/>
      <c r="P4" s="65">
        <f>MIN($C$9:$D$990)-C9</f>
        <v>0</v>
      </c>
      <c r="Q4" s="65"/>
      <c r="R4" s="1"/>
      <c r="S4" s="1"/>
      <c r="T4" s="1"/>
    </row>
    <row r="5" spans="2:20" ht="13.5">
      <c r="B5" s="22" t="s">
        <v>15</v>
      </c>
      <c r="C5" s="2">
        <f>COUNTIF($R$9:$R$990,"&gt;0")</f>
        <v>0</v>
      </c>
      <c r="D5" s="21" t="s">
        <v>16</v>
      </c>
      <c r="E5" s="16">
        <f>COUNTIF($R$9:$R$990,"&lt;0")</f>
        <v>0</v>
      </c>
      <c r="F5" s="21" t="s">
        <v>17</v>
      </c>
      <c r="G5" s="2">
        <f>COUNTIF($R$9:$R$990,"=0")</f>
        <v>0</v>
      </c>
      <c r="H5" s="21" t="s">
        <v>18</v>
      </c>
      <c r="I5" s="3" t="e">
        <f>C5/SUM(C5,E5,G5)</f>
        <v>#DIV/0!</v>
      </c>
      <c r="J5" s="68" t="s">
        <v>19</v>
      </c>
      <c r="K5" s="60"/>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71" t="s">
        <v>21</v>
      </c>
      <c r="C7" s="73" t="s">
        <v>22</v>
      </c>
      <c r="D7" s="74"/>
      <c r="E7" s="77" t="s">
        <v>23</v>
      </c>
      <c r="F7" s="78"/>
      <c r="G7" s="78"/>
      <c r="H7" s="78"/>
      <c r="I7" s="79"/>
      <c r="J7" s="80" t="s">
        <v>24</v>
      </c>
      <c r="K7" s="81"/>
      <c r="L7" s="82"/>
      <c r="M7" s="83" t="s">
        <v>25</v>
      </c>
      <c r="N7" s="84" t="s">
        <v>26</v>
      </c>
      <c r="O7" s="85"/>
      <c r="P7" s="85"/>
      <c r="Q7" s="86"/>
      <c r="R7" s="87" t="s">
        <v>27</v>
      </c>
      <c r="S7" s="87"/>
      <c r="T7" s="87"/>
      <c r="U7" s="87"/>
    </row>
    <row r="8" spans="2:21" ht="13.5">
      <c r="B8" s="72"/>
      <c r="C8" s="75"/>
      <c r="D8" s="76"/>
      <c r="E8" s="19" t="s">
        <v>28</v>
      </c>
      <c r="F8" s="19" t="s">
        <v>29</v>
      </c>
      <c r="G8" s="19" t="s">
        <v>30</v>
      </c>
      <c r="H8" s="88" t="s">
        <v>31</v>
      </c>
      <c r="I8" s="79"/>
      <c r="J8" s="4" t="s">
        <v>32</v>
      </c>
      <c r="K8" s="89" t="s">
        <v>33</v>
      </c>
      <c r="L8" s="82"/>
      <c r="M8" s="83"/>
      <c r="N8" s="5" t="s">
        <v>28</v>
      </c>
      <c r="O8" s="5" t="s">
        <v>29</v>
      </c>
      <c r="P8" s="90" t="s">
        <v>31</v>
      </c>
      <c r="Q8" s="86"/>
      <c r="R8" s="87" t="s">
        <v>34</v>
      </c>
      <c r="S8" s="87"/>
      <c r="T8" s="87" t="s">
        <v>32</v>
      </c>
      <c r="U8" s="87"/>
    </row>
    <row r="9" spans="2:21" ht="13.5">
      <c r="B9" s="20">
        <v>1</v>
      </c>
      <c r="C9" s="91">
        <v>1000000</v>
      </c>
      <c r="D9" s="91"/>
      <c r="E9" s="20"/>
      <c r="F9" s="8"/>
      <c r="G9" s="20" t="s">
        <v>4</v>
      </c>
      <c r="H9" s="92"/>
      <c r="I9" s="92"/>
      <c r="J9" s="20"/>
      <c r="K9" s="91">
        <f aca="true" t="shared" si="0" ref="K9:K72">IF(F9="","",C9*0.03)</f>
      </c>
      <c r="L9" s="91"/>
      <c r="M9" s="6">
        <f>IF(J9="","",(K9/J9)/1000)</f>
      </c>
      <c r="N9" s="20"/>
      <c r="O9" s="8"/>
      <c r="P9" s="92"/>
      <c r="Q9" s="92"/>
      <c r="R9" s="93">
        <f>IF(O9="","",(IF(G9="売",H9-P9,P9-H9))*M9*100000)</f>
      </c>
      <c r="S9" s="93"/>
      <c r="T9" s="94">
        <f>IF(O9="","",IF(R9&lt;0,J9*(-1),IF(G9="買",(P9-H9)*100,(H9-P9)*100)))</f>
      </c>
      <c r="U9" s="94"/>
    </row>
    <row r="10" spans="2:21" ht="13.5">
      <c r="B10" s="20">
        <v>2</v>
      </c>
      <c r="C10" s="91">
        <f aca="true" t="shared" si="1" ref="C10:C73">IF(R9="","",C9+R9)</f>
      </c>
      <c r="D10" s="91"/>
      <c r="E10" s="20"/>
      <c r="F10" s="8"/>
      <c r="G10" s="20" t="s">
        <v>4</v>
      </c>
      <c r="H10" s="92"/>
      <c r="I10" s="92"/>
      <c r="J10" s="20"/>
      <c r="K10" s="91">
        <f t="shared" si="0"/>
      </c>
      <c r="L10" s="91"/>
      <c r="M10" s="6">
        <f aca="true" t="shared" si="2" ref="M10:M73">IF(J10="","",(K10/J10)/1000)</f>
      </c>
      <c r="N10" s="20"/>
      <c r="O10" s="8"/>
      <c r="P10" s="92"/>
      <c r="Q10" s="92"/>
      <c r="R10" s="93">
        <f aca="true" t="shared" si="3" ref="R10:R73">IF(O10="","",(IF(G10="売",H10-P10,P10-H10))*M10*100000)</f>
      </c>
      <c r="S10" s="93"/>
      <c r="T10" s="94">
        <f aca="true" t="shared" si="4" ref="T10:T73">IF(O10="","",IF(R10&lt;0,J10*(-1),IF(G10="買",(P10-H10)*100,(H10-P10)*100)))</f>
      </c>
      <c r="U10" s="94"/>
    </row>
    <row r="11" spans="2:21" ht="13.5">
      <c r="B11" s="20">
        <v>3</v>
      </c>
      <c r="C11" s="91">
        <f t="shared" si="1"/>
      </c>
      <c r="D11" s="91"/>
      <c r="E11" s="20"/>
      <c r="F11" s="8"/>
      <c r="G11" s="20" t="s">
        <v>4</v>
      </c>
      <c r="H11" s="92"/>
      <c r="I11" s="92"/>
      <c r="J11" s="20"/>
      <c r="K11" s="91">
        <f t="shared" si="0"/>
      </c>
      <c r="L11" s="91"/>
      <c r="M11" s="6">
        <f t="shared" si="2"/>
      </c>
      <c r="N11" s="20"/>
      <c r="O11" s="8"/>
      <c r="P11" s="92"/>
      <c r="Q11" s="92"/>
      <c r="R11" s="93">
        <f t="shared" si="3"/>
      </c>
      <c r="S11" s="93"/>
      <c r="T11" s="94">
        <f t="shared" si="4"/>
      </c>
      <c r="U11" s="94"/>
    </row>
    <row r="12" spans="2:21" ht="13.5">
      <c r="B12" s="20">
        <v>4</v>
      </c>
      <c r="C12" s="91">
        <f t="shared" si="1"/>
      </c>
      <c r="D12" s="91"/>
      <c r="E12" s="20"/>
      <c r="F12" s="8"/>
      <c r="G12" s="20" t="s">
        <v>3</v>
      </c>
      <c r="H12" s="92"/>
      <c r="I12" s="92"/>
      <c r="J12" s="20"/>
      <c r="K12" s="91">
        <f t="shared" si="0"/>
      </c>
      <c r="L12" s="91"/>
      <c r="M12" s="6">
        <f t="shared" si="2"/>
      </c>
      <c r="N12" s="20"/>
      <c r="O12" s="8"/>
      <c r="P12" s="92"/>
      <c r="Q12" s="92"/>
      <c r="R12" s="93">
        <f t="shared" si="3"/>
      </c>
      <c r="S12" s="93"/>
      <c r="T12" s="94">
        <f t="shared" si="4"/>
      </c>
      <c r="U12" s="94"/>
    </row>
    <row r="13" spans="2:21" ht="13.5">
      <c r="B13" s="20">
        <v>5</v>
      </c>
      <c r="C13" s="91">
        <f t="shared" si="1"/>
      </c>
      <c r="D13" s="91"/>
      <c r="E13" s="20"/>
      <c r="F13" s="8"/>
      <c r="G13" s="20" t="s">
        <v>3</v>
      </c>
      <c r="H13" s="92"/>
      <c r="I13" s="92"/>
      <c r="J13" s="20"/>
      <c r="K13" s="91">
        <f t="shared" si="0"/>
      </c>
      <c r="L13" s="91"/>
      <c r="M13" s="6">
        <f t="shared" si="2"/>
      </c>
      <c r="N13" s="20"/>
      <c r="O13" s="8"/>
      <c r="P13" s="92"/>
      <c r="Q13" s="92"/>
      <c r="R13" s="93">
        <f t="shared" si="3"/>
      </c>
      <c r="S13" s="93"/>
      <c r="T13" s="94">
        <f t="shared" si="4"/>
      </c>
      <c r="U13" s="94"/>
    </row>
    <row r="14" spans="2:21" ht="13.5">
      <c r="B14" s="20">
        <v>6</v>
      </c>
      <c r="C14" s="91">
        <f t="shared" si="1"/>
      </c>
      <c r="D14" s="91"/>
      <c r="E14" s="20"/>
      <c r="F14" s="8"/>
      <c r="G14" s="20" t="s">
        <v>4</v>
      </c>
      <c r="H14" s="92"/>
      <c r="I14" s="92"/>
      <c r="J14" s="20"/>
      <c r="K14" s="91">
        <f t="shared" si="0"/>
      </c>
      <c r="L14" s="91"/>
      <c r="M14" s="6">
        <f t="shared" si="2"/>
      </c>
      <c r="N14" s="20"/>
      <c r="O14" s="8"/>
      <c r="P14" s="92"/>
      <c r="Q14" s="92"/>
      <c r="R14" s="93">
        <f t="shared" si="3"/>
      </c>
      <c r="S14" s="93"/>
      <c r="T14" s="94">
        <f t="shared" si="4"/>
      </c>
      <c r="U14" s="94"/>
    </row>
    <row r="15" spans="2:21" ht="13.5">
      <c r="B15" s="20">
        <v>7</v>
      </c>
      <c r="C15" s="91">
        <f t="shared" si="1"/>
      </c>
      <c r="D15" s="91"/>
      <c r="E15" s="20"/>
      <c r="F15" s="8"/>
      <c r="G15" s="20" t="s">
        <v>4</v>
      </c>
      <c r="H15" s="92"/>
      <c r="I15" s="92"/>
      <c r="J15" s="20"/>
      <c r="K15" s="91">
        <f t="shared" si="0"/>
      </c>
      <c r="L15" s="91"/>
      <c r="M15" s="6">
        <f t="shared" si="2"/>
      </c>
      <c r="N15" s="20"/>
      <c r="O15" s="8"/>
      <c r="P15" s="92"/>
      <c r="Q15" s="92"/>
      <c r="R15" s="93">
        <f t="shared" si="3"/>
      </c>
      <c r="S15" s="93"/>
      <c r="T15" s="94">
        <f t="shared" si="4"/>
      </c>
      <c r="U15" s="94"/>
    </row>
    <row r="16" spans="2:21" ht="13.5">
      <c r="B16" s="20">
        <v>8</v>
      </c>
      <c r="C16" s="91">
        <f t="shared" si="1"/>
      </c>
      <c r="D16" s="91"/>
      <c r="E16" s="20"/>
      <c r="F16" s="8"/>
      <c r="G16" s="20" t="s">
        <v>4</v>
      </c>
      <c r="H16" s="92"/>
      <c r="I16" s="92"/>
      <c r="J16" s="20"/>
      <c r="K16" s="91">
        <f t="shared" si="0"/>
      </c>
      <c r="L16" s="91"/>
      <c r="M16" s="6">
        <f t="shared" si="2"/>
      </c>
      <c r="N16" s="20"/>
      <c r="O16" s="8"/>
      <c r="P16" s="92"/>
      <c r="Q16" s="92"/>
      <c r="R16" s="93">
        <f t="shared" si="3"/>
      </c>
      <c r="S16" s="93"/>
      <c r="T16" s="94">
        <f t="shared" si="4"/>
      </c>
      <c r="U16" s="94"/>
    </row>
    <row r="17" spans="2:21" ht="13.5">
      <c r="B17" s="20">
        <v>9</v>
      </c>
      <c r="C17" s="91">
        <f t="shared" si="1"/>
      </c>
      <c r="D17" s="91"/>
      <c r="E17" s="20"/>
      <c r="F17" s="8"/>
      <c r="G17" s="20" t="s">
        <v>4</v>
      </c>
      <c r="H17" s="92"/>
      <c r="I17" s="92"/>
      <c r="J17" s="20"/>
      <c r="K17" s="91">
        <f t="shared" si="0"/>
      </c>
      <c r="L17" s="91"/>
      <c r="M17" s="6">
        <f t="shared" si="2"/>
      </c>
      <c r="N17" s="20"/>
      <c r="O17" s="8"/>
      <c r="P17" s="92"/>
      <c r="Q17" s="92"/>
      <c r="R17" s="93">
        <f t="shared" si="3"/>
      </c>
      <c r="S17" s="93"/>
      <c r="T17" s="94">
        <f t="shared" si="4"/>
      </c>
      <c r="U17" s="94"/>
    </row>
    <row r="18" spans="2:21" ht="13.5">
      <c r="B18" s="20">
        <v>10</v>
      </c>
      <c r="C18" s="91">
        <f t="shared" si="1"/>
      </c>
      <c r="D18" s="91"/>
      <c r="E18" s="20"/>
      <c r="F18" s="8"/>
      <c r="G18" s="20" t="s">
        <v>4</v>
      </c>
      <c r="H18" s="92"/>
      <c r="I18" s="92"/>
      <c r="J18" s="20"/>
      <c r="K18" s="91">
        <f t="shared" si="0"/>
      </c>
      <c r="L18" s="91"/>
      <c r="M18" s="6">
        <f t="shared" si="2"/>
      </c>
      <c r="N18" s="20"/>
      <c r="O18" s="8"/>
      <c r="P18" s="92"/>
      <c r="Q18" s="92"/>
      <c r="R18" s="93">
        <f t="shared" si="3"/>
      </c>
      <c r="S18" s="93"/>
      <c r="T18" s="94">
        <f t="shared" si="4"/>
      </c>
      <c r="U18" s="94"/>
    </row>
    <row r="19" spans="2:21" ht="13.5">
      <c r="B19" s="20">
        <v>11</v>
      </c>
      <c r="C19" s="91">
        <f t="shared" si="1"/>
      </c>
      <c r="D19" s="91"/>
      <c r="E19" s="20"/>
      <c r="F19" s="8"/>
      <c r="G19" s="20" t="s">
        <v>4</v>
      </c>
      <c r="H19" s="92"/>
      <c r="I19" s="92"/>
      <c r="J19" s="20"/>
      <c r="K19" s="91">
        <f t="shared" si="0"/>
      </c>
      <c r="L19" s="91"/>
      <c r="M19" s="6">
        <f t="shared" si="2"/>
      </c>
      <c r="N19" s="20"/>
      <c r="O19" s="8"/>
      <c r="P19" s="92"/>
      <c r="Q19" s="92"/>
      <c r="R19" s="93">
        <f t="shared" si="3"/>
      </c>
      <c r="S19" s="93"/>
      <c r="T19" s="94">
        <f t="shared" si="4"/>
      </c>
      <c r="U19" s="94"/>
    </row>
    <row r="20" spans="2:21" ht="13.5">
      <c r="B20" s="20">
        <v>12</v>
      </c>
      <c r="C20" s="91">
        <f t="shared" si="1"/>
      </c>
      <c r="D20" s="91"/>
      <c r="E20" s="20"/>
      <c r="F20" s="8"/>
      <c r="G20" s="20" t="s">
        <v>4</v>
      </c>
      <c r="H20" s="92"/>
      <c r="I20" s="92"/>
      <c r="J20" s="20"/>
      <c r="K20" s="91">
        <f t="shared" si="0"/>
      </c>
      <c r="L20" s="91"/>
      <c r="M20" s="6">
        <f t="shared" si="2"/>
      </c>
      <c r="N20" s="20"/>
      <c r="O20" s="8"/>
      <c r="P20" s="92"/>
      <c r="Q20" s="92"/>
      <c r="R20" s="93">
        <f t="shared" si="3"/>
      </c>
      <c r="S20" s="93"/>
      <c r="T20" s="94">
        <f t="shared" si="4"/>
      </c>
      <c r="U20" s="94"/>
    </row>
    <row r="21" spans="2:21" ht="13.5">
      <c r="B21" s="20">
        <v>13</v>
      </c>
      <c r="C21" s="91">
        <f t="shared" si="1"/>
      </c>
      <c r="D21" s="91"/>
      <c r="E21" s="20"/>
      <c r="F21" s="8"/>
      <c r="G21" s="20" t="s">
        <v>4</v>
      </c>
      <c r="H21" s="92"/>
      <c r="I21" s="92"/>
      <c r="J21" s="20"/>
      <c r="K21" s="91">
        <f t="shared" si="0"/>
      </c>
      <c r="L21" s="91"/>
      <c r="M21" s="6">
        <f t="shared" si="2"/>
      </c>
      <c r="N21" s="20"/>
      <c r="O21" s="8"/>
      <c r="P21" s="92"/>
      <c r="Q21" s="92"/>
      <c r="R21" s="93">
        <f t="shared" si="3"/>
      </c>
      <c r="S21" s="93"/>
      <c r="T21" s="94">
        <f t="shared" si="4"/>
      </c>
      <c r="U21" s="94"/>
    </row>
    <row r="22" spans="2:21" ht="13.5">
      <c r="B22" s="20">
        <v>14</v>
      </c>
      <c r="C22" s="91">
        <f t="shared" si="1"/>
      </c>
      <c r="D22" s="91"/>
      <c r="E22" s="20"/>
      <c r="F22" s="8"/>
      <c r="G22" s="20" t="s">
        <v>3</v>
      </c>
      <c r="H22" s="92"/>
      <c r="I22" s="92"/>
      <c r="J22" s="20"/>
      <c r="K22" s="91">
        <f t="shared" si="0"/>
      </c>
      <c r="L22" s="91"/>
      <c r="M22" s="6">
        <f t="shared" si="2"/>
      </c>
      <c r="N22" s="20"/>
      <c r="O22" s="8"/>
      <c r="P22" s="92"/>
      <c r="Q22" s="92"/>
      <c r="R22" s="93">
        <f t="shared" si="3"/>
      </c>
      <c r="S22" s="93"/>
      <c r="T22" s="94">
        <f t="shared" si="4"/>
      </c>
      <c r="U22" s="94"/>
    </row>
    <row r="23" spans="2:21" ht="13.5">
      <c r="B23" s="20">
        <v>15</v>
      </c>
      <c r="C23" s="91">
        <f t="shared" si="1"/>
      </c>
      <c r="D23" s="91"/>
      <c r="E23" s="20"/>
      <c r="F23" s="8"/>
      <c r="G23" s="20" t="s">
        <v>4</v>
      </c>
      <c r="H23" s="92"/>
      <c r="I23" s="92"/>
      <c r="J23" s="20"/>
      <c r="K23" s="91">
        <f t="shared" si="0"/>
      </c>
      <c r="L23" s="91"/>
      <c r="M23" s="6">
        <f t="shared" si="2"/>
      </c>
      <c r="N23" s="20"/>
      <c r="O23" s="8"/>
      <c r="P23" s="92"/>
      <c r="Q23" s="92"/>
      <c r="R23" s="93">
        <f t="shared" si="3"/>
      </c>
      <c r="S23" s="93"/>
      <c r="T23" s="94">
        <f t="shared" si="4"/>
      </c>
      <c r="U23" s="94"/>
    </row>
    <row r="24" spans="2:21" ht="13.5">
      <c r="B24" s="20">
        <v>16</v>
      </c>
      <c r="C24" s="91">
        <f t="shared" si="1"/>
      </c>
      <c r="D24" s="91"/>
      <c r="E24" s="20"/>
      <c r="F24" s="8"/>
      <c r="G24" s="20" t="s">
        <v>4</v>
      </c>
      <c r="H24" s="92"/>
      <c r="I24" s="92"/>
      <c r="J24" s="20"/>
      <c r="K24" s="91">
        <f t="shared" si="0"/>
      </c>
      <c r="L24" s="91"/>
      <c r="M24" s="6">
        <f t="shared" si="2"/>
      </c>
      <c r="N24" s="20"/>
      <c r="O24" s="8"/>
      <c r="P24" s="92"/>
      <c r="Q24" s="92"/>
      <c r="R24" s="93">
        <f t="shared" si="3"/>
      </c>
      <c r="S24" s="93"/>
      <c r="T24" s="94">
        <f t="shared" si="4"/>
      </c>
      <c r="U24" s="94"/>
    </row>
    <row r="25" spans="2:21" ht="13.5">
      <c r="B25" s="20">
        <v>17</v>
      </c>
      <c r="C25" s="91">
        <f t="shared" si="1"/>
      </c>
      <c r="D25" s="91"/>
      <c r="E25" s="20"/>
      <c r="F25" s="8"/>
      <c r="G25" s="20" t="s">
        <v>4</v>
      </c>
      <c r="H25" s="92"/>
      <c r="I25" s="92"/>
      <c r="J25" s="20"/>
      <c r="K25" s="91">
        <f t="shared" si="0"/>
      </c>
      <c r="L25" s="91"/>
      <c r="M25" s="6">
        <f t="shared" si="2"/>
      </c>
      <c r="N25" s="20"/>
      <c r="O25" s="8"/>
      <c r="P25" s="92"/>
      <c r="Q25" s="92"/>
      <c r="R25" s="93">
        <f t="shared" si="3"/>
      </c>
      <c r="S25" s="93"/>
      <c r="T25" s="94">
        <f t="shared" si="4"/>
      </c>
      <c r="U25" s="94"/>
    </row>
    <row r="26" spans="2:21" ht="13.5">
      <c r="B26" s="20">
        <v>18</v>
      </c>
      <c r="C26" s="91">
        <f t="shared" si="1"/>
      </c>
      <c r="D26" s="91"/>
      <c r="E26" s="20"/>
      <c r="F26" s="8"/>
      <c r="G26" s="20" t="s">
        <v>4</v>
      </c>
      <c r="H26" s="92"/>
      <c r="I26" s="92"/>
      <c r="J26" s="20"/>
      <c r="K26" s="91">
        <f t="shared" si="0"/>
      </c>
      <c r="L26" s="91"/>
      <c r="M26" s="6">
        <f t="shared" si="2"/>
      </c>
      <c r="N26" s="20"/>
      <c r="O26" s="8"/>
      <c r="P26" s="92"/>
      <c r="Q26" s="92"/>
      <c r="R26" s="93">
        <f t="shared" si="3"/>
      </c>
      <c r="S26" s="93"/>
      <c r="T26" s="94">
        <f t="shared" si="4"/>
      </c>
      <c r="U26" s="94"/>
    </row>
    <row r="27" spans="2:21" ht="13.5">
      <c r="B27" s="20">
        <v>19</v>
      </c>
      <c r="C27" s="91">
        <f t="shared" si="1"/>
      </c>
      <c r="D27" s="91"/>
      <c r="E27" s="20"/>
      <c r="F27" s="8"/>
      <c r="G27" s="20" t="s">
        <v>3</v>
      </c>
      <c r="H27" s="92"/>
      <c r="I27" s="92"/>
      <c r="J27" s="20"/>
      <c r="K27" s="91">
        <f t="shared" si="0"/>
      </c>
      <c r="L27" s="91"/>
      <c r="M27" s="6">
        <f t="shared" si="2"/>
      </c>
      <c r="N27" s="20"/>
      <c r="O27" s="8"/>
      <c r="P27" s="92"/>
      <c r="Q27" s="92"/>
      <c r="R27" s="93">
        <f t="shared" si="3"/>
      </c>
      <c r="S27" s="93"/>
      <c r="T27" s="94">
        <f t="shared" si="4"/>
      </c>
      <c r="U27" s="94"/>
    </row>
    <row r="28" spans="2:21" ht="13.5">
      <c r="B28" s="20">
        <v>20</v>
      </c>
      <c r="C28" s="91">
        <f t="shared" si="1"/>
      </c>
      <c r="D28" s="91"/>
      <c r="E28" s="20"/>
      <c r="F28" s="8"/>
      <c r="G28" s="20" t="s">
        <v>4</v>
      </c>
      <c r="H28" s="92"/>
      <c r="I28" s="92"/>
      <c r="J28" s="20"/>
      <c r="K28" s="91">
        <f t="shared" si="0"/>
      </c>
      <c r="L28" s="91"/>
      <c r="M28" s="6">
        <f t="shared" si="2"/>
      </c>
      <c r="N28" s="20"/>
      <c r="O28" s="8"/>
      <c r="P28" s="92"/>
      <c r="Q28" s="92"/>
      <c r="R28" s="93">
        <f t="shared" si="3"/>
      </c>
      <c r="S28" s="93"/>
      <c r="T28" s="94">
        <f t="shared" si="4"/>
      </c>
      <c r="U28" s="94"/>
    </row>
    <row r="29" spans="2:21" ht="13.5">
      <c r="B29" s="20">
        <v>21</v>
      </c>
      <c r="C29" s="91">
        <f t="shared" si="1"/>
      </c>
      <c r="D29" s="91"/>
      <c r="E29" s="20"/>
      <c r="F29" s="8"/>
      <c r="G29" s="20" t="s">
        <v>3</v>
      </c>
      <c r="H29" s="92"/>
      <c r="I29" s="92"/>
      <c r="J29" s="20"/>
      <c r="K29" s="91">
        <f t="shared" si="0"/>
      </c>
      <c r="L29" s="91"/>
      <c r="M29" s="6">
        <f t="shared" si="2"/>
      </c>
      <c r="N29" s="20"/>
      <c r="O29" s="8"/>
      <c r="P29" s="92"/>
      <c r="Q29" s="92"/>
      <c r="R29" s="93">
        <f t="shared" si="3"/>
      </c>
      <c r="S29" s="93"/>
      <c r="T29" s="94">
        <f t="shared" si="4"/>
      </c>
      <c r="U29" s="94"/>
    </row>
    <row r="30" spans="2:21" ht="13.5">
      <c r="B30" s="20">
        <v>22</v>
      </c>
      <c r="C30" s="91">
        <f t="shared" si="1"/>
      </c>
      <c r="D30" s="91"/>
      <c r="E30" s="20"/>
      <c r="F30" s="8"/>
      <c r="G30" s="20" t="s">
        <v>3</v>
      </c>
      <c r="H30" s="92"/>
      <c r="I30" s="92"/>
      <c r="J30" s="20"/>
      <c r="K30" s="91">
        <f t="shared" si="0"/>
      </c>
      <c r="L30" s="91"/>
      <c r="M30" s="6">
        <f t="shared" si="2"/>
      </c>
      <c r="N30" s="20"/>
      <c r="O30" s="8"/>
      <c r="P30" s="92"/>
      <c r="Q30" s="92"/>
      <c r="R30" s="93">
        <f t="shared" si="3"/>
      </c>
      <c r="S30" s="93"/>
      <c r="T30" s="94">
        <f t="shared" si="4"/>
      </c>
      <c r="U30" s="94"/>
    </row>
    <row r="31" spans="2:21" ht="13.5">
      <c r="B31" s="20">
        <v>23</v>
      </c>
      <c r="C31" s="91">
        <f t="shared" si="1"/>
      </c>
      <c r="D31" s="91"/>
      <c r="E31" s="20"/>
      <c r="F31" s="8"/>
      <c r="G31" s="20" t="s">
        <v>3</v>
      </c>
      <c r="H31" s="92"/>
      <c r="I31" s="92"/>
      <c r="J31" s="20"/>
      <c r="K31" s="91">
        <f t="shared" si="0"/>
      </c>
      <c r="L31" s="91"/>
      <c r="M31" s="6">
        <f t="shared" si="2"/>
      </c>
      <c r="N31" s="20"/>
      <c r="O31" s="8"/>
      <c r="P31" s="92"/>
      <c r="Q31" s="92"/>
      <c r="R31" s="93">
        <f t="shared" si="3"/>
      </c>
      <c r="S31" s="93"/>
      <c r="T31" s="94">
        <f t="shared" si="4"/>
      </c>
      <c r="U31" s="94"/>
    </row>
    <row r="32" spans="2:21" ht="13.5">
      <c r="B32" s="20">
        <v>24</v>
      </c>
      <c r="C32" s="91">
        <f t="shared" si="1"/>
      </c>
      <c r="D32" s="91"/>
      <c r="E32" s="20"/>
      <c r="F32" s="8"/>
      <c r="G32" s="20" t="s">
        <v>3</v>
      </c>
      <c r="H32" s="92"/>
      <c r="I32" s="92"/>
      <c r="J32" s="20"/>
      <c r="K32" s="91">
        <f t="shared" si="0"/>
      </c>
      <c r="L32" s="91"/>
      <c r="M32" s="6">
        <f t="shared" si="2"/>
      </c>
      <c r="N32" s="20"/>
      <c r="O32" s="8"/>
      <c r="P32" s="92"/>
      <c r="Q32" s="92"/>
      <c r="R32" s="93">
        <f t="shared" si="3"/>
      </c>
      <c r="S32" s="93"/>
      <c r="T32" s="94">
        <f t="shared" si="4"/>
      </c>
      <c r="U32" s="94"/>
    </row>
    <row r="33" spans="2:21" ht="13.5">
      <c r="B33" s="20">
        <v>25</v>
      </c>
      <c r="C33" s="91">
        <f t="shared" si="1"/>
      </c>
      <c r="D33" s="91"/>
      <c r="E33" s="20"/>
      <c r="F33" s="8"/>
      <c r="G33" s="20" t="s">
        <v>4</v>
      </c>
      <c r="H33" s="92"/>
      <c r="I33" s="92"/>
      <c r="J33" s="20"/>
      <c r="K33" s="91">
        <f t="shared" si="0"/>
      </c>
      <c r="L33" s="91"/>
      <c r="M33" s="6">
        <f t="shared" si="2"/>
      </c>
      <c r="N33" s="20"/>
      <c r="O33" s="8"/>
      <c r="P33" s="92"/>
      <c r="Q33" s="92"/>
      <c r="R33" s="93">
        <f t="shared" si="3"/>
      </c>
      <c r="S33" s="93"/>
      <c r="T33" s="94">
        <f t="shared" si="4"/>
      </c>
      <c r="U33" s="94"/>
    </row>
    <row r="34" spans="2:21" ht="13.5">
      <c r="B34" s="20">
        <v>26</v>
      </c>
      <c r="C34" s="91">
        <f t="shared" si="1"/>
      </c>
      <c r="D34" s="91"/>
      <c r="E34" s="20"/>
      <c r="F34" s="8"/>
      <c r="G34" s="20" t="s">
        <v>3</v>
      </c>
      <c r="H34" s="92"/>
      <c r="I34" s="92"/>
      <c r="J34" s="20"/>
      <c r="K34" s="91">
        <f t="shared" si="0"/>
      </c>
      <c r="L34" s="91"/>
      <c r="M34" s="6">
        <f t="shared" si="2"/>
      </c>
      <c r="N34" s="20"/>
      <c r="O34" s="8"/>
      <c r="P34" s="92"/>
      <c r="Q34" s="92"/>
      <c r="R34" s="93">
        <f t="shared" si="3"/>
      </c>
      <c r="S34" s="93"/>
      <c r="T34" s="94">
        <f t="shared" si="4"/>
      </c>
      <c r="U34" s="94"/>
    </row>
    <row r="35" spans="2:21" ht="13.5">
      <c r="B35" s="20">
        <v>27</v>
      </c>
      <c r="C35" s="91">
        <f t="shared" si="1"/>
      </c>
      <c r="D35" s="91"/>
      <c r="E35" s="20"/>
      <c r="F35" s="8"/>
      <c r="G35" s="20" t="s">
        <v>3</v>
      </c>
      <c r="H35" s="92"/>
      <c r="I35" s="92"/>
      <c r="J35" s="20"/>
      <c r="K35" s="91">
        <f t="shared" si="0"/>
      </c>
      <c r="L35" s="91"/>
      <c r="M35" s="6">
        <f t="shared" si="2"/>
      </c>
      <c r="N35" s="20"/>
      <c r="O35" s="8"/>
      <c r="P35" s="92"/>
      <c r="Q35" s="92"/>
      <c r="R35" s="93">
        <f t="shared" si="3"/>
      </c>
      <c r="S35" s="93"/>
      <c r="T35" s="94">
        <f t="shared" si="4"/>
      </c>
      <c r="U35" s="94"/>
    </row>
    <row r="36" spans="2:21" ht="13.5">
      <c r="B36" s="20">
        <v>28</v>
      </c>
      <c r="C36" s="91">
        <f t="shared" si="1"/>
      </c>
      <c r="D36" s="91"/>
      <c r="E36" s="20"/>
      <c r="F36" s="8"/>
      <c r="G36" s="20" t="s">
        <v>3</v>
      </c>
      <c r="H36" s="92"/>
      <c r="I36" s="92"/>
      <c r="J36" s="20"/>
      <c r="K36" s="91">
        <f t="shared" si="0"/>
      </c>
      <c r="L36" s="91"/>
      <c r="M36" s="6">
        <f t="shared" si="2"/>
      </c>
      <c r="N36" s="20"/>
      <c r="O36" s="8"/>
      <c r="P36" s="92"/>
      <c r="Q36" s="92"/>
      <c r="R36" s="93">
        <f t="shared" si="3"/>
      </c>
      <c r="S36" s="93"/>
      <c r="T36" s="94">
        <f t="shared" si="4"/>
      </c>
      <c r="U36" s="94"/>
    </row>
    <row r="37" spans="2:21" ht="13.5">
      <c r="B37" s="20">
        <v>29</v>
      </c>
      <c r="C37" s="91">
        <f t="shared" si="1"/>
      </c>
      <c r="D37" s="91"/>
      <c r="E37" s="20"/>
      <c r="F37" s="8"/>
      <c r="G37" s="20" t="s">
        <v>3</v>
      </c>
      <c r="H37" s="92"/>
      <c r="I37" s="92"/>
      <c r="J37" s="20"/>
      <c r="K37" s="91">
        <f t="shared" si="0"/>
      </c>
      <c r="L37" s="91"/>
      <c r="M37" s="6">
        <f t="shared" si="2"/>
      </c>
      <c r="N37" s="20"/>
      <c r="O37" s="8"/>
      <c r="P37" s="92"/>
      <c r="Q37" s="92"/>
      <c r="R37" s="93">
        <f t="shared" si="3"/>
      </c>
      <c r="S37" s="93"/>
      <c r="T37" s="94">
        <f t="shared" si="4"/>
      </c>
      <c r="U37" s="94"/>
    </row>
    <row r="38" spans="2:21" ht="13.5">
      <c r="B38" s="20">
        <v>30</v>
      </c>
      <c r="C38" s="91">
        <f t="shared" si="1"/>
      </c>
      <c r="D38" s="91"/>
      <c r="E38" s="20"/>
      <c r="F38" s="8"/>
      <c r="G38" s="20" t="s">
        <v>4</v>
      </c>
      <c r="H38" s="92"/>
      <c r="I38" s="92"/>
      <c r="J38" s="20"/>
      <c r="K38" s="91">
        <f t="shared" si="0"/>
      </c>
      <c r="L38" s="91"/>
      <c r="M38" s="6">
        <f t="shared" si="2"/>
      </c>
      <c r="N38" s="20"/>
      <c r="O38" s="8"/>
      <c r="P38" s="92"/>
      <c r="Q38" s="92"/>
      <c r="R38" s="93">
        <f t="shared" si="3"/>
      </c>
      <c r="S38" s="93"/>
      <c r="T38" s="94">
        <f t="shared" si="4"/>
      </c>
      <c r="U38" s="94"/>
    </row>
    <row r="39" spans="2:21" ht="13.5">
      <c r="B39" s="20">
        <v>31</v>
      </c>
      <c r="C39" s="91">
        <f t="shared" si="1"/>
      </c>
      <c r="D39" s="91"/>
      <c r="E39" s="20"/>
      <c r="F39" s="8"/>
      <c r="G39" s="20" t="s">
        <v>4</v>
      </c>
      <c r="H39" s="92"/>
      <c r="I39" s="92"/>
      <c r="J39" s="20"/>
      <c r="K39" s="91">
        <f t="shared" si="0"/>
      </c>
      <c r="L39" s="91"/>
      <c r="M39" s="6">
        <f t="shared" si="2"/>
      </c>
      <c r="N39" s="20"/>
      <c r="O39" s="8"/>
      <c r="P39" s="92"/>
      <c r="Q39" s="92"/>
      <c r="R39" s="93">
        <f t="shared" si="3"/>
      </c>
      <c r="S39" s="93"/>
      <c r="T39" s="94">
        <f t="shared" si="4"/>
      </c>
      <c r="U39" s="94"/>
    </row>
    <row r="40" spans="2:21" ht="13.5">
      <c r="B40" s="20">
        <v>32</v>
      </c>
      <c r="C40" s="91">
        <f t="shared" si="1"/>
      </c>
      <c r="D40" s="91"/>
      <c r="E40" s="20"/>
      <c r="F40" s="8"/>
      <c r="G40" s="20" t="s">
        <v>4</v>
      </c>
      <c r="H40" s="92"/>
      <c r="I40" s="92"/>
      <c r="J40" s="20"/>
      <c r="K40" s="91">
        <f t="shared" si="0"/>
      </c>
      <c r="L40" s="91"/>
      <c r="M40" s="6">
        <f t="shared" si="2"/>
      </c>
      <c r="N40" s="20"/>
      <c r="O40" s="8"/>
      <c r="P40" s="92"/>
      <c r="Q40" s="92"/>
      <c r="R40" s="93">
        <f t="shared" si="3"/>
      </c>
      <c r="S40" s="93"/>
      <c r="T40" s="94">
        <f t="shared" si="4"/>
      </c>
      <c r="U40" s="94"/>
    </row>
    <row r="41" spans="2:21" ht="13.5">
      <c r="B41" s="20">
        <v>33</v>
      </c>
      <c r="C41" s="91">
        <f t="shared" si="1"/>
      </c>
      <c r="D41" s="91"/>
      <c r="E41" s="20"/>
      <c r="F41" s="8"/>
      <c r="G41" s="20" t="s">
        <v>3</v>
      </c>
      <c r="H41" s="92"/>
      <c r="I41" s="92"/>
      <c r="J41" s="20"/>
      <c r="K41" s="91">
        <f t="shared" si="0"/>
      </c>
      <c r="L41" s="91"/>
      <c r="M41" s="6">
        <f t="shared" si="2"/>
      </c>
      <c r="N41" s="20"/>
      <c r="O41" s="8"/>
      <c r="P41" s="92"/>
      <c r="Q41" s="92"/>
      <c r="R41" s="93">
        <f t="shared" si="3"/>
      </c>
      <c r="S41" s="93"/>
      <c r="T41" s="94">
        <f t="shared" si="4"/>
      </c>
      <c r="U41" s="94"/>
    </row>
    <row r="42" spans="2:21" ht="13.5">
      <c r="B42" s="20">
        <v>34</v>
      </c>
      <c r="C42" s="91">
        <f t="shared" si="1"/>
      </c>
      <c r="D42" s="91"/>
      <c r="E42" s="20"/>
      <c r="F42" s="8"/>
      <c r="G42" s="20" t="s">
        <v>4</v>
      </c>
      <c r="H42" s="92"/>
      <c r="I42" s="92"/>
      <c r="J42" s="20"/>
      <c r="K42" s="91">
        <f t="shared" si="0"/>
      </c>
      <c r="L42" s="91"/>
      <c r="M42" s="6">
        <f t="shared" si="2"/>
      </c>
      <c r="N42" s="20"/>
      <c r="O42" s="8"/>
      <c r="P42" s="92"/>
      <c r="Q42" s="92"/>
      <c r="R42" s="93">
        <f t="shared" si="3"/>
      </c>
      <c r="S42" s="93"/>
      <c r="T42" s="94">
        <f t="shared" si="4"/>
      </c>
      <c r="U42" s="94"/>
    </row>
    <row r="43" spans="2:21" ht="13.5">
      <c r="B43" s="20">
        <v>35</v>
      </c>
      <c r="C43" s="91">
        <f t="shared" si="1"/>
      </c>
      <c r="D43" s="91"/>
      <c r="E43" s="20"/>
      <c r="F43" s="8"/>
      <c r="G43" s="20" t="s">
        <v>3</v>
      </c>
      <c r="H43" s="92"/>
      <c r="I43" s="92"/>
      <c r="J43" s="20"/>
      <c r="K43" s="91">
        <f t="shared" si="0"/>
      </c>
      <c r="L43" s="91"/>
      <c r="M43" s="6">
        <f t="shared" si="2"/>
      </c>
      <c r="N43" s="20"/>
      <c r="O43" s="8"/>
      <c r="P43" s="92"/>
      <c r="Q43" s="92"/>
      <c r="R43" s="93">
        <f t="shared" si="3"/>
      </c>
      <c r="S43" s="93"/>
      <c r="T43" s="94">
        <f t="shared" si="4"/>
      </c>
      <c r="U43" s="94"/>
    </row>
    <row r="44" spans="2:21" ht="13.5">
      <c r="B44" s="20">
        <v>36</v>
      </c>
      <c r="C44" s="91">
        <f t="shared" si="1"/>
      </c>
      <c r="D44" s="91"/>
      <c r="E44" s="20"/>
      <c r="F44" s="8"/>
      <c r="G44" s="20" t="s">
        <v>4</v>
      </c>
      <c r="H44" s="92"/>
      <c r="I44" s="92"/>
      <c r="J44" s="20"/>
      <c r="K44" s="91">
        <f t="shared" si="0"/>
      </c>
      <c r="L44" s="91"/>
      <c r="M44" s="6">
        <f t="shared" si="2"/>
      </c>
      <c r="N44" s="20"/>
      <c r="O44" s="8"/>
      <c r="P44" s="92"/>
      <c r="Q44" s="92"/>
      <c r="R44" s="93">
        <f t="shared" si="3"/>
      </c>
      <c r="S44" s="93"/>
      <c r="T44" s="94">
        <f t="shared" si="4"/>
      </c>
      <c r="U44" s="94"/>
    </row>
    <row r="45" spans="2:21" ht="13.5">
      <c r="B45" s="20">
        <v>37</v>
      </c>
      <c r="C45" s="91">
        <f t="shared" si="1"/>
      </c>
      <c r="D45" s="91"/>
      <c r="E45" s="20"/>
      <c r="F45" s="8"/>
      <c r="G45" s="20" t="s">
        <v>3</v>
      </c>
      <c r="H45" s="92"/>
      <c r="I45" s="92"/>
      <c r="J45" s="20"/>
      <c r="K45" s="91">
        <f t="shared" si="0"/>
      </c>
      <c r="L45" s="91"/>
      <c r="M45" s="6">
        <f t="shared" si="2"/>
      </c>
      <c r="N45" s="20"/>
      <c r="O45" s="8"/>
      <c r="P45" s="92"/>
      <c r="Q45" s="92"/>
      <c r="R45" s="93">
        <f t="shared" si="3"/>
      </c>
      <c r="S45" s="93"/>
      <c r="T45" s="94">
        <f t="shared" si="4"/>
      </c>
      <c r="U45" s="94"/>
    </row>
    <row r="46" spans="2:21" ht="13.5">
      <c r="B46" s="20">
        <v>38</v>
      </c>
      <c r="C46" s="91">
        <f t="shared" si="1"/>
      </c>
      <c r="D46" s="91"/>
      <c r="E46" s="20"/>
      <c r="F46" s="8"/>
      <c r="G46" s="20" t="s">
        <v>4</v>
      </c>
      <c r="H46" s="92"/>
      <c r="I46" s="92"/>
      <c r="J46" s="20"/>
      <c r="K46" s="91">
        <f t="shared" si="0"/>
      </c>
      <c r="L46" s="91"/>
      <c r="M46" s="6">
        <f t="shared" si="2"/>
      </c>
      <c r="N46" s="20"/>
      <c r="O46" s="8"/>
      <c r="P46" s="92"/>
      <c r="Q46" s="92"/>
      <c r="R46" s="93">
        <f t="shared" si="3"/>
      </c>
      <c r="S46" s="93"/>
      <c r="T46" s="94">
        <f t="shared" si="4"/>
      </c>
      <c r="U46" s="94"/>
    </row>
    <row r="47" spans="2:21" ht="13.5">
      <c r="B47" s="20">
        <v>39</v>
      </c>
      <c r="C47" s="91">
        <f t="shared" si="1"/>
      </c>
      <c r="D47" s="91"/>
      <c r="E47" s="20"/>
      <c r="F47" s="8"/>
      <c r="G47" s="20" t="s">
        <v>4</v>
      </c>
      <c r="H47" s="92"/>
      <c r="I47" s="92"/>
      <c r="J47" s="20"/>
      <c r="K47" s="91">
        <f t="shared" si="0"/>
      </c>
      <c r="L47" s="91"/>
      <c r="M47" s="6">
        <f t="shared" si="2"/>
      </c>
      <c r="N47" s="20"/>
      <c r="O47" s="8"/>
      <c r="P47" s="92"/>
      <c r="Q47" s="92"/>
      <c r="R47" s="93">
        <f t="shared" si="3"/>
      </c>
      <c r="S47" s="93"/>
      <c r="T47" s="94">
        <f t="shared" si="4"/>
      </c>
      <c r="U47" s="94"/>
    </row>
    <row r="48" spans="2:21" ht="13.5">
      <c r="B48" s="20">
        <v>40</v>
      </c>
      <c r="C48" s="91">
        <f t="shared" si="1"/>
      </c>
      <c r="D48" s="91"/>
      <c r="E48" s="20"/>
      <c r="F48" s="8"/>
      <c r="G48" s="20" t="s">
        <v>37</v>
      </c>
      <c r="H48" s="92"/>
      <c r="I48" s="92"/>
      <c r="J48" s="20"/>
      <c r="K48" s="91">
        <f t="shared" si="0"/>
      </c>
      <c r="L48" s="91"/>
      <c r="M48" s="6">
        <f t="shared" si="2"/>
      </c>
      <c r="N48" s="20"/>
      <c r="O48" s="8"/>
      <c r="P48" s="92"/>
      <c r="Q48" s="92"/>
      <c r="R48" s="93">
        <f t="shared" si="3"/>
      </c>
      <c r="S48" s="93"/>
      <c r="T48" s="94">
        <f t="shared" si="4"/>
      </c>
      <c r="U48" s="94"/>
    </row>
    <row r="49" spans="2:21" ht="13.5">
      <c r="B49" s="20">
        <v>41</v>
      </c>
      <c r="C49" s="91">
        <f t="shared" si="1"/>
      </c>
      <c r="D49" s="91"/>
      <c r="E49" s="20"/>
      <c r="F49" s="8"/>
      <c r="G49" s="20" t="s">
        <v>4</v>
      </c>
      <c r="H49" s="92"/>
      <c r="I49" s="92"/>
      <c r="J49" s="20"/>
      <c r="K49" s="91">
        <f t="shared" si="0"/>
      </c>
      <c r="L49" s="91"/>
      <c r="M49" s="6">
        <f t="shared" si="2"/>
      </c>
      <c r="N49" s="20"/>
      <c r="O49" s="8"/>
      <c r="P49" s="92"/>
      <c r="Q49" s="92"/>
      <c r="R49" s="93">
        <f t="shared" si="3"/>
      </c>
      <c r="S49" s="93"/>
      <c r="T49" s="94">
        <f t="shared" si="4"/>
      </c>
      <c r="U49" s="94"/>
    </row>
    <row r="50" spans="2:21" ht="13.5">
      <c r="B50" s="20">
        <v>42</v>
      </c>
      <c r="C50" s="91">
        <f t="shared" si="1"/>
      </c>
      <c r="D50" s="91"/>
      <c r="E50" s="20"/>
      <c r="F50" s="8"/>
      <c r="G50" s="20" t="s">
        <v>4</v>
      </c>
      <c r="H50" s="92"/>
      <c r="I50" s="92"/>
      <c r="J50" s="20"/>
      <c r="K50" s="91">
        <f t="shared" si="0"/>
      </c>
      <c r="L50" s="91"/>
      <c r="M50" s="6">
        <f t="shared" si="2"/>
      </c>
      <c r="N50" s="20"/>
      <c r="O50" s="8"/>
      <c r="P50" s="92"/>
      <c r="Q50" s="92"/>
      <c r="R50" s="93">
        <f t="shared" si="3"/>
      </c>
      <c r="S50" s="93"/>
      <c r="T50" s="94">
        <f t="shared" si="4"/>
      </c>
      <c r="U50" s="94"/>
    </row>
    <row r="51" spans="2:21" ht="13.5">
      <c r="B51" s="20">
        <v>43</v>
      </c>
      <c r="C51" s="91">
        <f t="shared" si="1"/>
      </c>
      <c r="D51" s="91"/>
      <c r="E51" s="20"/>
      <c r="F51" s="8"/>
      <c r="G51" s="20" t="s">
        <v>3</v>
      </c>
      <c r="H51" s="92"/>
      <c r="I51" s="92"/>
      <c r="J51" s="20"/>
      <c r="K51" s="91">
        <f t="shared" si="0"/>
      </c>
      <c r="L51" s="91"/>
      <c r="M51" s="6">
        <f t="shared" si="2"/>
      </c>
      <c r="N51" s="20"/>
      <c r="O51" s="8"/>
      <c r="P51" s="92"/>
      <c r="Q51" s="92"/>
      <c r="R51" s="93">
        <f t="shared" si="3"/>
      </c>
      <c r="S51" s="93"/>
      <c r="T51" s="94">
        <f t="shared" si="4"/>
      </c>
      <c r="U51" s="94"/>
    </row>
    <row r="52" spans="2:21" ht="13.5">
      <c r="B52" s="20">
        <v>44</v>
      </c>
      <c r="C52" s="91">
        <f t="shared" si="1"/>
      </c>
      <c r="D52" s="91"/>
      <c r="E52" s="20"/>
      <c r="F52" s="8"/>
      <c r="G52" s="20" t="s">
        <v>3</v>
      </c>
      <c r="H52" s="92"/>
      <c r="I52" s="92"/>
      <c r="J52" s="20"/>
      <c r="K52" s="91">
        <f t="shared" si="0"/>
      </c>
      <c r="L52" s="91"/>
      <c r="M52" s="6">
        <f t="shared" si="2"/>
      </c>
      <c r="N52" s="20"/>
      <c r="O52" s="8"/>
      <c r="P52" s="92"/>
      <c r="Q52" s="92"/>
      <c r="R52" s="93">
        <f t="shared" si="3"/>
      </c>
      <c r="S52" s="93"/>
      <c r="T52" s="94">
        <f t="shared" si="4"/>
      </c>
      <c r="U52" s="94"/>
    </row>
    <row r="53" spans="2:21" ht="13.5">
      <c r="B53" s="20">
        <v>45</v>
      </c>
      <c r="C53" s="91">
        <f t="shared" si="1"/>
      </c>
      <c r="D53" s="91"/>
      <c r="E53" s="20"/>
      <c r="F53" s="8"/>
      <c r="G53" s="20" t="s">
        <v>4</v>
      </c>
      <c r="H53" s="92"/>
      <c r="I53" s="92"/>
      <c r="J53" s="20"/>
      <c r="K53" s="91">
        <f t="shared" si="0"/>
      </c>
      <c r="L53" s="91"/>
      <c r="M53" s="6">
        <f t="shared" si="2"/>
      </c>
      <c r="N53" s="20"/>
      <c r="O53" s="8"/>
      <c r="P53" s="92"/>
      <c r="Q53" s="92"/>
      <c r="R53" s="93">
        <f t="shared" si="3"/>
      </c>
      <c r="S53" s="93"/>
      <c r="T53" s="94">
        <f t="shared" si="4"/>
      </c>
      <c r="U53" s="94"/>
    </row>
    <row r="54" spans="2:21" ht="13.5">
      <c r="B54" s="20">
        <v>46</v>
      </c>
      <c r="C54" s="91">
        <f t="shared" si="1"/>
      </c>
      <c r="D54" s="91"/>
      <c r="E54" s="20"/>
      <c r="F54" s="8"/>
      <c r="G54" s="20" t="s">
        <v>4</v>
      </c>
      <c r="H54" s="92"/>
      <c r="I54" s="92"/>
      <c r="J54" s="20"/>
      <c r="K54" s="91">
        <f t="shared" si="0"/>
      </c>
      <c r="L54" s="91"/>
      <c r="M54" s="6">
        <f t="shared" si="2"/>
      </c>
      <c r="N54" s="20"/>
      <c r="O54" s="8"/>
      <c r="P54" s="92"/>
      <c r="Q54" s="92"/>
      <c r="R54" s="93">
        <f t="shared" si="3"/>
      </c>
      <c r="S54" s="93"/>
      <c r="T54" s="94">
        <f t="shared" si="4"/>
      </c>
      <c r="U54" s="94"/>
    </row>
    <row r="55" spans="2:21" ht="13.5">
      <c r="B55" s="20">
        <v>47</v>
      </c>
      <c r="C55" s="91">
        <f t="shared" si="1"/>
      </c>
      <c r="D55" s="91"/>
      <c r="E55" s="20"/>
      <c r="F55" s="8"/>
      <c r="G55" s="20" t="s">
        <v>3</v>
      </c>
      <c r="H55" s="92"/>
      <c r="I55" s="92"/>
      <c r="J55" s="20"/>
      <c r="K55" s="91">
        <f t="shared" si="0"/>
      </c>
      <c r="L55" s="91"/>
      <c r="M55" s="6">
        <f t="shared" si="2"/>
      </c>
      <c r="N55" s="20"/>
      <c r="O55" s="8"/>
      <c r="P55" s="92"/>
      <c r="Q55" s="92"/>
      <c r="R55" s="93">
        <f t="shared" si="3"/>
      </c>
      <c r="S55" s="93"/>
      <c r="T55" s="94">
        <f t="shared" si="4"/>
      </c>
      <c r="U55" s="94"/>
    </row>
    <row r="56" spans="2:21" ht="13.5">
      <c r="B56" s="20">
        <v>48</v>
      </c>
      <c r="C56" s="91">
        <f t="shared" si="1"/>
      </c>
      <c r="D56" s="91"/>
      <c r="E56" s="20"/>
      <c r="F56" s="8"/>
      <c r="G56" s="20" t="s">
        <v>3</v>
      </c>
      <c r="H56" s="92"/>
      <c r="I56" s="92"/>
      <c r="J56" s="20"/>
      <c r="K56" s="91">
        <f t="shared" si="0"/>
      </c>
      <c r="L56" s="91"/>
      <c r="M56" s="6">
        <f t="shared" si="2"/>
      </c>
      <c r="N56" s="20"/>
      <c r="O56" s="8"/>
      <c r="P56" s="92"/>
      <c r="Q56" s="92"/>
      <c r="R56" s="93">
        <f t="shared" si="3"/>
      </c>
      <c r="S56" s="93"/>
      <c r="T56" s="94">
        <f t="shared" si="4"/>
      </c>
      <c r="U56" s="94"/>
    </row>
    <row r="57" spans="2:21" ht="13.5">
      <c r="B57" s="20">
        <v>49</v>
      </c>
      <c r="C57" s="91">
        <f t="shared" si="1"/>
      </c>
      <c r="D57" s="91"/>
      <c r="E57" s="20"/>
      <c r="F57" s="8"/>
      <c r="G57" s="20" t="s">
        <v>3</v>
      </c>
      <c r="H57" s="92"/>
      <c r="I57" s="92"/>
      <c r="J57" s="20"/>
      <c r="K57" s="91">
        <f t="shared" si="0"/>
      </c>
      <c r="L57" s="91"/>
      <c r="M57" s="6">
        <f t="shared" si="2"/>
      </c>
      <c r="N57" s="20"/>
      <c r="O57" s="8"/>
      <c r="P57" s="92"/>
      <c r="Q57" s="92"/>
      <c r="R57" s="93">
        <f t="shared" si="3"/>
      </c>
      <c r="S57" s="93"/>
      <c r="T57" s="94">
        <f t="shared" si="4"/>
      </c>
      <c r="U57" s="94"/>
    </row>
    <row r="58" spans="2:21" ht="13.5">
      <c r="B58" s="20">
        <v>50</v>
      </c>
      <c r="C58" s="91">
        <f t="shared" si="1"/>
      </c>
      <c r="D58" s="91"/>
      <c r="E58" s="20"/>
      <c r="F58" s="8"/>
      <c r="G58" s="20" t="s">
        <v>3</v>
      </c>
      <c r="H58" s="92"/>
      <c r="I58" s="92"/>
      <c r="J58" s="20"/>
      <c r="K58" s="91">
        <f t="shared" si="0"/>
      </c>
      <c r="L58" s="91"/>
      <c r="M58" s="6">
        <f t="shared" si="2"/>
      </c>
      <c r="N58" s="20"/>
      <c r="O58" s="8"/>
      <c r="P58" s="92"/>
      <c r="Q58" s="92"/>
      <c r="R58" s="93">
        <f t="shared" si="3"/>
      </c>
      <c r="S58" s="93"/>
      <c r="T58" s="94">
        <f t="shared" si="4"/>
      </c>
      <c r="U58" s="94"/>
    </row>
    <row r="59" spans="2:21" ht="13.5">
      <c r="B59" s="20">
        <v>51</v>
      </c>
      <c r="C59" s="91">
        <f t="shared" si="1"/>
      </c>
      <c r="D59" s="91"/>
      <c r="E59" s="20"/>
      <c r="F59" s="8"/>
      <c r="G59" s="20" t="s">
        <v>3</v>
      </c>
      <c r="H59" s="92"/>
      <c r="I59" s="92"/>
      <c r="J59" s="20"/>
      <c r="K59" s="91">
        <f t="shared" si="0"/>
      </c>
      <c r="L59" s="91"/>
      <c r="M59" s="6">
        <f t="shared" si="2"/>
      </c>
      <c r="N59" s="20"/>
      <c r="O59" s="8"/>
      <c r="P59" s="92"/>
      <c r="Q59" s="92"/>
      <c r="R59" s="93">
        <f t="shared" si="3"/>
      </c>
      <c r="S59" s="93"/>
      <c r="T59" s="94">
        <f t="shared" si="4"/>
      </c>
      <c r="U59" s="94"/>
    </row>
    <row r="60" spans="2:21" ht="13.5">
      <c r="B60" s="20">
        <v>52</v>
      </c>
      <c r="C60" s="91">
        <f t="shared" si="1"/>
      </c>
      <c r="D60" s="91"/>
      <c r="E60" s="20"/>
      <c r="F60" s="8"/>
      <c r="G60" s="20" t="s">
        <v>3</v>
      </c>
      <c r="H60" s="92"/>
      <c r="I60" s="92"/>
      <c r="J60" s="20"/>
      <c r="K60" s="91">
        <f t="shared" si="0"/>
      </c>
      <c r="L60" s="91"/>
      <c r="M60" s="6">
        <f t="shared" si="2"/>
      </c>
      <c r="N60" s="20"/>
      <c r="O60" s="8"/>
      <c r="P60" s="92"/>
      <c r="Q60" s="92"/>
      <c r="R60" s="93">
        <f t="shared" si="3"/>
      </c>
      <c r="S60" s="93"/>
      <c r="T60" s="94">
        <f t="shared" si="4"/>
      </c>
      <c r="U60" s="94"/>
    </row>
    <row r="61" spans="2:21" ht="13.5">
      <c r="B61" s="20">
        <v>53</v>
      </c>
      <c r="C61" s="91">
        <f t="shared" si="1"/>
      </c>
      <c r="D61" s="91"/>
      <c r="E61" s="20"/>
      <c r="F61" s="8"/>
      <c r="G61" s="20" t="s">
        <v>3</v>
      </c>
      <c r="H61" s="92"/>
      <c r="I61" s="92"/>
      <c r="J61" s="20"/>
      <c r="K61" s="91">
        <f t="shared" si="0"/>
      </c>
      <c r="L61" s="91"/>
      <c r="M61" s="6">
        <f t="shared" si="2"/>
      </c>
      <c r="N61" s="20"/>
      <c r="O61" s="8"/>
      <c r="P61" s="92"/>
      <c r="Q61" s="92"/>
      <c r="R61" s="93">
        <f t="shared" si="3"/>
      </c>
      <c r="S61" s="93"/>
      <c r="T61" s="94">
        <f t="shared" si="4"/>
      </c>
      <c r="U61" s="94"/>
    </row>
    <row r="62" spans="2:21" ht="13.5">
      <c r="B62" s="20">
        <v>54</v>
      </c>
      <c r="C62" s="91">
        <f t="shared" si="1"/>
      </c>
      <c r="D62" s="91"/>
      <c r="E62" s="20"/>
      <c r="F62" s="8"/>
      <c r="G62" s="20" t="s">
        <v>3</v>
      </c>
      <c r="H62" s="92"/>
      <c r="I62" s="92"/>
      <c r="J62" s="20"/>
      <c r="K62" s="91">
        <f t="shared" si="0"/>
      </c>
      <c r="L62" s="91"/>
      <c r="M62" s="6">
        <f t="shared" si="2"/>
      </c>
      <c r="N62" s="20"/>
      <c r="O62" s="8"/>
      <c r="P62" s="92"/>
      <c r="Q62" s="92"/>
      <c r="R62" s="93">
        <f t="shared" si="3"/>
      </c>
      <c r="S62" s="93"/>
      <c r="T62" s="94">
        <f t="shared" si="4"/>
      </c>
      <c r="U62" s="94"/>
    </row>
    <row r="63" spans="2:21" ht="13.5">
      <c r="B63" s="20">
        <v>55</v>
      </c>
      <c r="C63" s="91">
        <f t="shared" si="1"/>
      </c>
      <c r="D63" s="91"/>
      <c r="E63" s="20"/>
      <c r="F63" s="8"/>
      <c r="G63" s="20" t="s">
        <v>4</v>
      </c>
      <c r="H63" s="92"/>
      <c r="I63" s="92"/>
      <c r="J63" s="20"/>
      <c r="K63" s="91">
        <f t="shared" si="0"/>
      </c>
      <c r="L63" s="91"/>
      <c r="M63" s="6">
        <f t="shared" si="2"/>
      </c>
      <c r="N63" s="20"/>
      <c r="O63" s="8"/>
      <c r="P63" s="92"/>
      <c r="Q63" s="92"/>
      <c r="R63" s="93">
        <f t="shared" si="3"/>
      </c>
      <c r="S63" s="93"/>
      <c r="T63" s="94">
        <f t="shared" si="4"/>
      </c>
      <c r="U63" s="94"/>
    </row>
    <row r="64" spans="2:21" ht="13.5">
      <c r="B64" s="20">
        <v>56</v>
      </c>
      <c r="C64" s="91">
        <f t="shared" si="1"/>
      </c>
      <c r="D64" s="91"/>
      <c r="E64" s="20"/>
      <c r="F64" s="8"/>
      <c r="G64" s="20" t="s">
        <v>3</v>
      </c>
      <c r="H64" s="92"/>
      <c r="I64" s="92"/>
      <c r="J64" s="20"/>
      <c r="K64" s="91">
        <f t="shared" si="0"/>
      </c>
      <c r="L64" s="91"/>
      <c r="M64" s="6">
        <f t="shared" si="2"/>
      </c>
      <c r="N64" s="20"/>
      <c r="O64" s="8"/>
      <c r="P64" s="92"/>
      <c r="Q64" s="92"/>
      <c r="R64" s="93">
        <f t="shared" si="3"/>
      </c>
      <c r="S64" s="93"/>
      <c r="T64" s="94">
        <f t="shared" si="4"/>
      </c>
      <c r="U64" s="94"/>
    </row>
    <row r="65" spans="2:21" ht="13.5">
      <c r="B65" s="20">
        <v>57</v>
      </c>
      <c r="C65" s="91">
        <f t="shared" si="1"/>
      </c>
      <c r="D65" s="91"/>
      <c r="E65" s="20"/>
      <c r="F65" s="8"/>
      <c r="G65" s="20" t="s">
        <v>3</v>
      </c>
      <c r="H65" s="92"/>
      <c r="I65" s="92"/>
      <c r="J65" s="20"/>
      <c r="K65" s="91">
        <f t="shared" si="0"/>
      </c>
      <c r="L65" s="91"/>
      <c r="M65" s="6">
        <f t="shared" si="2"/>
      </c>
      <c r="N65" s="20"/>
      <c r="O65" s="8"/>
      <c r="P65" s="92"/>
      <c r="Q65" s="92"/>
      <c r="R65" s="93">
        <f t="shared" si="3"/>
      </c>
      <c r="S65" s="93"/>
      <c r="T65" s="94">
        <f t="shared" si="4"/>
      </c>
      <c r="U65" s="94"/>
    </row>
    <row r="66" spans="2:21" ht="13.5">
      <c r="B66" s="20">
        <v>58</v>
      </c>
      <c r="C66" s="91">
        <f t="shared" si="1"/>
      </c>
      <c r="D66" s="91"/>
      <c r="E66" s="20"/>
      <c r="F66" s="8"/>
      <c r="G66" s="20" t="s">
        <v>3</v>
      </c>
      <c r="H66" s="92"/>
      <c r="I66" s="92"/>
      <c r="J66" s="20"/>
      <c r="K66" s="91">
        <f t="shared" si="0"/>
      </c>
      <c r="L66" s="91"/>
      <c r="M66" s="6">
        <f t="shared" si="2"/>
      </c>
      <c r="N66" s="20"/>
      <c r="O66" s="8"/>
      <c r="P66" s="92"/>
      <c r="Q66" s="92"/>
      <c r="R66" s="93">
        <f t="shared" si="3"/>
      </c>
      <c r="S66" s="93"/>
      <c r="T66" s="94">
        <f t="shared" si="4"/>
      </c>
      <c r="U66" s="94"/>
    </row>
    <row r="67" spans="2:21" ht="13.5">
      <c r="B67" s="20">
        <v>59</v>
      </c>
      <c r="C67" s="91">
        <f t="shared" si="1"/>
      </c>
      <c r="D67" s="91"/>
      <c r="E67" s="20"/>
      <c r="F67" s="8"/>
      <c r="G67" s="20" t="s">
        <v>3</v>
      </c>
      <c r="H67" s="92"/>
      <c r="I67" s="92"/>
      <c r="J67" s="20"/>
      <c r="K67" s="91">
        <f t="shared" si="0"/>
      </c>
      <c r="L67" s="91"/>
      <c r="M67" s="6">
        <f t="shared" si="2"/>
      </c>
      <c r="N67" s="20"/>
      <c r="O67" s="8"/>
      <c r="P67" s="92"/>
      <c r="Q67" s="92"/>
      <c r="R67" s="93">
        <f t="shared" si="3"/>
      </c>
      <c r="S67" s="93"/>
      <c r="T67" s="94">
        <f t="shared" si="4"/>
      </c>
      <c r="U67" s="94"/>
    </row>
    <row r="68" spans="2:21" ht="13.5">
      <c r="B68" s="20">
        <v>60</v>
      </c>
      <c r="C68" s="91">
        <f t="shared" si="1"/>
      </c>
      <c r="D68" s="91"/>
      <c r="E68" s="20"/>
      <c r="F68" s="8"/>
      <c r="G68" s="20" t="s">
        <v>4</v>
      </c>
      <c r="H68" s="92"/>
      <c r="I68" s="92"/>
      <c r="J68" s="20"/>
      <c r="K68" s="91">
        <f t="shared" si="0"/>
      </c>
      <c r="L68" s="91"/>
      <c r="M68" s="6">
        <f t="shared" si="2"/>
      </c>
      <c r="N68" s="20"/>
      <c r="O68" s="8"/>
      <c r="P68" s="92"/>
      <c r="Q68" s="92"/>
      <c r="R68" s="93">
        <f t="shared" si="3"/>
      </c>
      <c r="S68" s="93"/>
      <c r="T68" s="94">
        <f t="shared" si="4"/>
      </c>
      <c r="U68" s="94"/>
    </row>
    <row r="69" spans="2:21" ht="13.5">
      <c r="B69" s="20">
        <v>61</v>
      </c>
      <c r="C69" s="91">
        <f t="shared" si="1"/>
      </c>
      <c r="D69" s="91"/>
      <c r="E69" s="20"/>
      <c r="F69" s="8"/>
      <c r="G69" s="20" t="s">
        <v>4</v>
      </c>
      <c r="H69" s="92"/>
      <c r="I69" s="92"/>
      <c r="J69" s="20"/>
      <c r="K69" s="91">
        <f t="shared" si="0"/>
      </c>
      <c r="L69" s="91"/>
      <c r="M69" s="6">
        <f t="shared" si="2"/>
      </c>
      <c r="N69" s="20"/>
      <c r="O69" s="8"/>
      <c r="P69" s="92"/>
      <c r="Q69" s="92"/>
      <c r="R69" s="93">
        <f t="shared" si="3"/>
      </c>
      <c r="S69" s="93"/>
      <c r="T69" s="94">
        <f t="shared" si="4"/>
      </c>
      <c r="U69" s="94"/>
    </row>
    <row r="70" spans="2:21" ht="13.5">
      <c r="B70" s="20">
        <v>62</v>
      </c>
      <c r="C70" s="91">
        <f t="shared" si="1"/>
      </c>
      <c r="D70" s="91"/>
      <c r="E70" s="20"/>
      <c r="F70" s="8"/>
      <c r="G70" s="20" t="s">
        <v>3</v>
      </c>
      <c r="H70" s="92"/>
      <c r="I70" s="92"/>
      <c r="J70" s="20"/>
      <c r="K70" s="91">
        <f t="shared" si="0"/>
      </c>
      <c r="L70" s="91"/>
      <c r="M70" s="6">
        <f t="shared" si="2"/>
      </c>
      <c r="N70" s="20"/>
      <c r="O70" s="8"/>
      <c r="P70" s="92"/>
      <c r="Q70" s="92"/>
      <c r="R70" s="93">
        <f t="shared" si="3"/>
      </c>
      <c r="S70" s="93"/>
      <c r="T70" s="94">
        <f t="shared" si="4"/>
      </c>
      <c r="U70" s="94"/>
    </row>
    <row r="71" spans="2:21" ht="13.5">
      <c r="B71" s="20">
        <v>63</v>
      </c>
      <c r="C71" s="91">
        <f t="shared" si="1"/>
      </c>
      <c r="D71" s="91"/>
      <c r="E71" s="20"/>
      <c r="F71" s="8"/>
      <c r="G71" s="20" t="s">
        <v>4</v>
      </c>
      <c r="H71" s="92"/>
      <c r="I71" s="92"/>
      <c r="J71" s="20"/>
      <c r="K71" s="91">
        <f t="shared" si="0"/>
      </c>
      <c r="L71" s="91"/>
      <c r="M71" s="6">
        <f t="shared" si="2"/>
      </c>
      <c r="N71" s="20"/>
      <c r="O71" s="8"/>
      <c r="P71" s="92"/>
      <c r="Q71" s="92"/>
      <c r="R71" s="93">
        <f t="shared" si="3"/>
      </c>
      <c r="S71" s="93"/>
      <c r="T71" s="94">
        <f t="shared" si="4"/>
      </c>
      <c r="U71" s="94"/>
    </row>
    <row r="72" spans="2:21" ht="13.5">
      <c r="B72" s="20">
        <v>64</v>
      </c>
      <c r="C72" s="91">
        <f t="shared" si="1"/>
      </c>
      <c r="D72" s="91"/>
      <c r="E72" s="20"/>
      <c r="F72" s="8"/>
      <c r="G72" s="20" t="s">
        <v>3</v>
      </c>
      <c r="H72" s="92"/>
      <c r="I72" s="92"/>
      <c r="J72" s="20"/>
      <c r="K72" s="91">
        <f t="shared" si="0"/>
      </c>
      <c r="L72" s="91"/>
      <c r="M72" s="6">
        <f t="shared" si="2"/>
      </c>
      <c r="N72" s="20"/>
      <c r="O72" s="8"/>
      <c r="P72" s="92"/>
      <c r="Q72" s="92"/>
      <c r="R72" s="93">
        <f t="shared" si="3"/>
      </c>
      <c r="S72" s="93"/>
      <c r="T72" s="94">
        <f t="shared" si="4"/>
      </c>
      <c r="U72" s="94"/>
    </row>
    <row r="73" spans="2:21" ht="13.5">
      <c r="B73" s="20">
        <v>65</v>
      </c>
      <c r="C73" s="91">
        <f t="shared" si="1"/>
      </c>
      <c r="D73" s="91"/>
      <c r="E73" s="20"/>
      <c r="F73" s="8"/>
      <c r="G73" s="20" t="s">
        <v>4</v>
      </c>
      <c r="H73" s="92"/>
      <c r="I73" s="92"/>
      <c r="J73" s="20"/>
      <c r="K73" s="91">
        <f aca="true" t="shared" si="5" ref="K73:K108">IF(F73="","",C73*0.03)</f>
      </c>
      <c r="L73" s="91"/>
      <c r="M73" s="6">
        <f t="shared" si="2"/>
      </c>
      <c r="N73" s="20"/>
      <c r="O73" s="8"/>
      <c r="P73" s="92"/>
      <c r="Q73" s="92"/>
      <c r="R73" s="93">
        <f t="shared" si="3"/>
      </c>
      <c r="S73" s="93"/>
      <c r="T73" s="94">
        <f t="shared" si="4"/>
      </c>
      <c r="U73" s="94"/>
    </row>
    <row r="74" spans="2:21" ht="13.5">
      <c r="B74" s="20">
        <v>66</v>
      </c>
      <c r="C74" s="91">
        <f aca="true" t="shared" si="6" ref="C74:C108">IF(R73="","",C73+R73)</f>
      </c>
      <c r="D74" s="91"/>
      <c r="E74" s="20"/>
      <c r="F74" s="8"/>
      <c r="G74" s="20" t="s">
        <v>4</v>
      </c>
      <c r="H74" s="92"/>
      <c r="I74" s="92"/>
      <c r="J74" s="20"/>
      <c r="K74" s="91">
        <f t="shared" si="5"/>
      </c>
      <c r="L74" s="91"/>
      <c r="M74" s="6">
        <f aca="true" t="shared" si="7" ref="M74:M108">IF(J74="","",(K74/J74)/1000)</f>
      </c>
      <c r="N74" s="20"/>
      <c r="O74" s="8"/>
      <c r="P74" s="92"/>
      <c r="Q74" s="92"/>
      <c r="R74" s="93">
        <f aca="true" t="shared" si="8" ref="R74:R108">IF(O74="","",(IF(G74="売",H74-P74,P74-H74))*M74*100000)</f>
      </c>
      <c r="S74" s="93"/>
      <c r="T74" s="94">
        <f aca="true" t="shared" si="9" ref="T74:T108">IF(O74="","",IF(R74&lt;0,J74*(-1),IF(G74="買",(P74-H74)*100,(H74-P74)*100)))</f>
      </c>
      <c r="U74" s="94"/>
    </row>
    <row r="75" spans="2:21" ht="13.5">
      <c r="B75" s="20">
        <v>67</v>
      </c>
      <c r="C75" s="91">
        <f t="shared" si="6"/>
      </c>
      <c r="D75" s="91"/>
      <c r="E75" s="20"/>
      <c r="F75" s="8"/>
      <c r="G75" s="20" t="s">
        <v>3</v>
      </c>
      <c r="H75" s="92"/>
      <c r="I75" s="92"/>
      <c r="J75" s="20"/>
      <c r="K75" s="91">
        <f t="shared" si="5"/>
      </c>
      <c r="L75" s="91"/>
      <c r="M75" s="6">
        <f t="shared" si="7"/>
      </c>
      <c r="N75" s="20"/>
      <c r="O75" s="8"/>
      <c r="P75" s="92"/>
      <c r="Q75" s="92"/>
      <c r="R75" s="93">
        <f t="shared" si="8"/>
      </c>
      <c r="S75" s="93"/>
      <c r="T75" s="94">
        <f t="shared" si="9"/>
      </c>
      <c r="U75" s="94"/>
    </row>
    <row r="76" spans="2:21" ht="13.5">
      <c r="B76" s="20">
        <v>68</v>
      </c>
      <c r="C76" s="91">
        <f t="shared" si="6"/>
      </c>
      <c r="D76" s="91"/>
      <c r="E76" s="20"/>
      <c r="F76" s="8"/>
      <c r="G76" s="20" t="s">
        <v>3</v>
      </c>
      <c r="H76" s="92"/>
      <c r="I76" s="92"/>
      <c r="J76" s="20"/>
      <c r="K76" s="91">
        <f t="shared" si="5"/>
      </c>
      <c r="L76" s="91"/>
      <c r="M76" s="6">
        <f t="shared" si="7"/>
      </c>
      <c r="N76" s="20"/>
      <c r="O76" s="8"/>
      <c r="P76" s="92"/>
      <c r="Q76" s="92"/>
      <c r="R76" s="93">
        <f t="shared" si="8"/>
      </c>
      <c r="S76" s="93"/>
      <c r="T76" s="94">
        <f t="shared" si="9"/>
      </c>
      <c r="U76" s="94"/>
    </row>
    <row r="77" spans="2:21" ht="13.5">
      <c r="B77" s="20">
        <v>69</v>
      </c>
      <c r="C77" s="91">
        <f t="shared" si="6"/>
      </c>
      <c r="D77" s="91"/>
      <c r="E77" s="20"/>
      <c r="F77" s="8"/>
      <c r="G77" s="20" t="s">
        <v>3</v>
      </c>
      <c r="H77" s="92"/>
      <c r="I77" s="92"/>
      <c r="J77" s="20"/>
      <c r="K77" s="91">
        <f t="shared" si="5"/>
      </c>
      <c r="L77" s="91"/>
      <c r="M77" s="6">
        <f t="shared" si="7"/>
      </c>
      <c r="N77" s="20"/>
      <c r="O77" s="8"/>
      <c r="P77" s="92"/>
      <c r="Q77" s="92"/>
      <c r="R77" s="93">
        <f t="shared" si="8"/>
      </c>
      <c r="S77" s="93"/>
      <c r="T77" s="94">
        <f t="shared" si="9"/>
      </c>
      <c r="U77" s="94"/>
    </row>
    <row r="78" spans="2:21" ht="13.5">
      <c r="B78" s="20">
        <v>70</v>
      </c>
      <c r="C78" s="91">
        <f t="shared" si="6"/>
      </c>
      <c r="D78" s="91"/>
      <c r="E78" s="20"/>
      <c r="F78" s="8"/>
      <c r="G78" s="20" t="s">
        <v>4</v>
      </c>
      <c r="H78" s="92"/>
      <c r="I78" s="92"/>
      <c r="J78" s="20"/>
      <c r="K78" s="91">
        <f t="shared" si="5"/>
      </c>
      <c r="L78" s="91"/>
      <c r="M78" s="6">
        <f t="shared" si="7"/>
      </c>
      <c r="N78" s="20"/>
      <c r="O78" s="8"/>
      <c r="P78" s="92"/>
      <c r="Q78" s="92"/>
      <c r="R78" s="93">
        <f t="shared" si="8"/>
      </c>
      <c r="S78" s="93"/>
      <c r="T78" s="94">
        <f t="shared" si="9"/>
      </c>
      <c r="U78" s="94"/>
    </row>
    <row r="79" spans="2:21" ht="13.5">
      <c r="B79" s="20">
        <v>71</v>
      </c>
      <c r="C79" s="91">
        <f t="shared" si="6"/>
      </c>
      <c r="D79" s="91"/>
      <c r="E79" s="20"/>
      <c r="F79" s="8"/>
      <c r="G79" s="20" t="s">
        <v>3</v>
      </c>
      <c r="H79" s="92"/>
      <c r="I79" s="92"/>
      <c r="J79" s="20"/>
      <c r="K79" s="91">
        <f t="shared" si="5"/>
      </c>
      <c r="L79" s="91"/>
      <c r="M79" s="6">
        <f t="shared" si="7"/>
      </c>
      <c r="N79" s="20"/>
      <c r="O79" s="8"/>
      <c r="P79" s="92"/>
      <c r="Q79" s="92"/>
      <c r="R79" s="93">
        <f t="shared" si="8"/>
      </c>
      <c r="S79" s="93"/>
      <c r="T79" s="94">
        <f t="shared" si="9"/>
      </c>
      <c r="U79" s="94"/>
    </row>
    <row r="80" spans="2:21" ht="13.5">
      <c r="B80" s="20">
        <v>72</v>
      </c>
      <c r="C80" s="91">
        <f t="shared" si="6"/>
      </c>
      <c r="D80" s="91"/>
      <c r="E80" s="20"/>
      <c r="F80" s="8"/>
      <c r="G80" s="20" t="s">
        <v>4</v>
      </c>
      <c r="H80" s="92"/>
      <c r="I80" s="92"/>
      <c r="J80" s="20"/>
      <c r="K80" s="91">
        <f t="shared" si="5"/>
      </c>
      <c r="L80" s="91"/>
      <c r="M80" s="6">
        <f t="shared" si="7"/>
      </c>
      <c r="N80" s="20"/>
      <c r="O80" s="8"/>
      <c r="P80" s="92"/>
      <c r="Q80" s="92"/>
      <c r="R80" s="93">
        <f t="shared" si="8"/>
      </c>
      <c r="S80" s="93"/>
      <c r="T80" s="94">
        <f t="shared" si="9"/>
      </c>
      <c r="U80" s="94"/>
    </row>
    <row r="81" spans="2:21" ht="13.5">
      <c r="B81" s="20">
        <v>73</v>
      </c>
      <c r="C81" s="91">
        <f t="shared" si="6"/>
      </c>
      <c r="D81" s="91"/>
      <c r="E81" s="20"/>
      <c r="F81" s="8"/>
      <c r="G81" s="20" t="s">
        <v>3</v>
      </c>
      <c r="H81" s="92"/>
      <c r="I81" s="92"/>
      <c r="J81" s="20"/>
      <c r="K81" s="91">
        <f t="shared" si="5"/>
      </c>
      <c r="L81" s="91"/>
      <c r="M81" s="6">
        <f t="shared" si="7"/>
      </c>
      <c r="N81" s="20"/>
      <c r="O81" s="8"/>
      <c r="P81" s="92"/>
      <c r="Q81" s="92"/>
      <c r="R81" s="93">
        <f t="shared" si="8"/>
      </c>
      <c r="S81" s="93"/>
      <c r="T81" s="94">
        <f t="shared" si="9"/>
      </c>
      <c r="U81" s="94"/>
    </row>
    <row r="82" spans="2:21" ht="13.5">
      <c r="B82" s="20">
        <v>74</v>
      </c>
      <c r="C82" s="91">
        <f t="shared" si="6"/>
      </c>
      <c r="D82" s="91"/>
      <c r="E82" s="20"/>
      <c r="F82" s="8"/>
      <c r="G82" s="20" t="s">
        <v>3</v>
      </c>
      <c r="H82" s="92"/>
      <c r="I82" s="92"/>
      <c r="J82" s="20"/>
      <c r="K82" s="91">
        <f t="shared" si="5"/>
      </c>
      <c r="L82" s="91"/>
      <c r="M82" s="6">
        <f t="shared" si="7"/>
      </c>
      <c r="N82" s="20"/>
      <c r="O82" s="8"/>
      <c r="P82" s="92"/>
      <c r="Q82" s="92"/>
      <c r="R82" s="93">
        <f t="shared" si="8"/>
      </c>
      <c r="S82" s="93"/>
      <c r="T82" s="94">
        <f t="shared" si="9"/>
      </c>
      <c r="U82" s="94"/>
    </row>
    <row r="83" spans="2:21" ht="13.5">
      <c r="B83" s="20">
        <v>75</v>
      </c>
      <c r="C83" s="91">
        <f t="shared" si="6"/>
      </c>
      <c r="D83" s="91"/>
      <c r="E83" s="20"/>
      <c r="F83" s="8"/>
      <c r="G83" s="20" t="s">
        <v>3</v>
      </c>
      <c r="H83" s="92"/>
      <c r="I83" s="92"/>
      <c r="J83" s="20"/>
      <c r="K83" s="91">
        <f t="shared" si="5"/>
      </c>
      <c r="L83" s="91"/>
      <c r="M83" s="6">
        <f t="shared" si="7"/>
      </c>
      <c r="N83" s="20"/>
      <c r="O83" s="8"/>
      <c r="P83" s="92"/>
      <c r="Q83" s="92"/>
      <c r="R83" s="93">
        <f t="shared" si="8"/>
      </c>
      <c r="S83" s="93"/>
      <c r="T83" s="94">
        <f t="shared" si="9"/>
      </c>
      <c r="U83" s="94"/>
    </row>
    <row r="84" spans="2:21" ht="13.5">
      <c r="B84" s="20">
        <v>76</v>
      </c>
      <c r="C84" s="91">
        <f t="shared" si="6"/>
      </c>
      <c r="D84" s="91"/>
      <c r="E84" s="20"/>
      <c r="F84" s="8"/>
      <c r="G84" s="20" t="s">
        <v>3</v>
      </c>
      <c r="H84" s="92"/>
      <c r="I84" s="92"/>
      <c r="J84" s="20"/>
      <c r="K84" s="91">
        <f t="shared" si="5"/>
      </c>
      <c r="L84" s="91"/>
      <c r="M84" s="6">
        <f t="shared" si="7"/>
      </c>
      <c r="N84" s="20"/>
      <c r="O84" s="8"/>
      <c r="P84" s="92"/>
      <c r="Q84" s="92"/>
      <c r="R84" s="93">
        <f t="shared" si="8"/>
      </c>
      <c r="S84" s="93"/>
      <c r="T84" s="94">
        <f t="shared" si="9"/>
      </c>
      <c r="U84" s="94"/>
    </row>
    <row r="85" spans="2:21" ht="13.5">
      <c r="B85" s="20">
        <v>77</v>
      </c>
      <c r="C85" s="91">
        <f t="shared" si="6"/>
      </c>
      <c r="D85" s="91"/>
      <c r="E85" s="20"/>
      <c r="F85" s="8"/>
      <c r="G85" s="20" t="s">
        <v>4</v>
      </c>
      <c r="H85" s="92"/>
      <c r="I85" s="92"/>
      <c r="J85" s="20"/>
      <c r="K85" s="91">
        <f t="shared" si="5"/>
      </c>
      <c r="L85" s="91"/>
      <c r="M85" s="6">
        <f t="shared" si="7"/>
      </c>
      <c r="N85" s="20"/>
      <c r="O85" s="8"/>
      <c r="P85" s="92"/>
      <c r="Q85" s="92"/>
      <c r="R85" s="93">
        <f t="shared" si="8"/>
      </c>
      <c r="S85" s="93"/>
      <c r="T85" s="94">
        <f t="shared" si="9"/>
      </c>
      <c r="U85" s="94"/>
    </row>
    <row r="86" spans="2:21" ht="13.5">
      <c r="B86" s="20">
        <v>78</v>
      </c>
      <c r="C86" s="91">
        <f t="shared" si="6"/>
      </c>
      <c r="D86" s="91"/>
      <c r="E86" s="20"/>
      <c r="F86" s="8"/>
      <c r="G86" s="20" t="s">
        <v>3</v>
      </c>
      <c r="H86" s="92"/>
      <c r="I86" s="92"/>
      <c r="J86" s="20"/>
      <c r="K86" s="91">
        <f t="shared" si="5"/>
      </c>
      <c r="L86" s="91"/>
      <c r="M86" s="6">
        <f t="shared" si="7"/>
      </c>
      <c r="N86" s="20"/>
      <c r="O86" s="8"/>
      <c r="P86" s="92"/>
      <c r="Q86" s="92"/>
      <c r="R86" s="93">
        <f t="shared" si="8"/>
      </c>
      <c r="S86" s="93"/>
      <c r="T86" s="94">
        <f t="shared" si="9"/>
      </c>
      <c r="U86" s="94"/>
    </row>
    <row r="87" spans="2:21" ht="13.5">
      <c r="B87" s="20">
        <v>79</v>
      </c>
      <c r="C87" s="91">
        <f t="shared" si="6"/>
      </c>
      <c r="D87" s="91"/>
      <c r="E87" s="20"/>
      <c r="F87" s="8"/>
      <c r="G87" s="20" t="s">
        <v>4</v>
      </c>
      <c r="H87" s="92"/>
      <c r="I87" s="92"/>
      <c r="J87" s="20"/>
      <c r="K87" s="91">
        <f t="shared" si="5"/>
      </c>
      <c r="L87" s="91"/>
      <c r="M87" s="6">
        <f t="shared" si="7"/>
      </c>
      <c r="N87" s="20"/>
      <c r="O87" s="8"/>
      <c r="P87" s="92"/>
      <c r="Q87" s="92"/>
      <c r="R87" s="93">
        <f t="shared" si="8"/>
      </c>
      <c r="S87" s="93"/>
      <c r="T87" s="94">
        <f t="shared" si="9"/>
      </c>
      <c r="U87" s="94"/>
    </row>
    <row r="88" spans="2:21" ht="13.5">
      <c r="B88" s="20">
        <v>80</v>
      </c>
      <c r="C88" s="91">
        <f t="shared" si="6"/>
      </c>
      <c r="D88" s="91"/>
      <c r="E88" s="20"/>
      <c r="F88" s="8"/>
      <c r="G88" s="20" t="s">
        <v>4</v>
      </c>
      <c r="H88" s="92"/>
      <c r="I88" s="92"/>
      <c r="J88" s="20"/>
      <c r="K88" s="91">
        <f t="shared" si="5"/>
      </c>
      <c r="L88" s="91"/>
      <c r="M88" s="6">
        <f t="shared" si="7"/>
      </c>
      <c r="N88" s="20"/>
      <c r="O88" s="8"/>
      <c r="P88" s="92"/>
      <c r="Q88" s="92"/>
      <c r="R88" s="93">
        <f t="shared" si="8"/>
      </c>
      <c r="S88" s="93"/>
      <c r="T88" s="94">
        <f t="shared" si="9"/>
      </c>
      <c r="U88" s="94"/>
    </row>
    <row r="89" spans="2:21" ht="13.5">
      <c r="B89" s="20">
        <v>81</v>
      </c>
      <c r="C89" s="91">
        <f t="shared" si="6"/>
      </c>
      <c r="D89" s="91"/>
      <c r="E89" s="20"/>
      <c r="F89" s="8"/>
      <c r="G89" s="20" t="s">
        <v>4</v>
      </c>
      <c r="H89" s="92"/>
      <c r="I89" s="92"/>
      <c r="J89" s="20"/>
      <c r="K89" s="91">
        <f t="shared" si="5"/>
      </c>
      <c r="L89" s="91"/>
      <c r="M89" s="6">
        <f t="shared" si="7"/>
      </c>
      <c r="N89" s="20"/>
      <c r="O89" s="8"/>
      <c r="P89" s="92"/>
      <c r="Q89" s="92"/>
      <c r="R89" s="93">
        <f t="shared" si="8"/>
      </c>
      <c r="S89" s="93"/>
      <c r="T89" s="94">
        <f t="shared" si="9"/>
      </c>
      <c r="U89" s="94"/>
    </row>
    <row r="90" spans="2:21" ht="13.5">
      <c r="B90" s="20">
        <v>82</v>
      </c>
      <c r="C90" s="91">
        <f t="shared" si="6"/>
      </c>
      <c r="D90" s="91"/>
      <c r="E90" s="20"/>
      <c r="F90" s="8"/>
      <c r="G90" s="20" t="s">
        <v>4</v>
      </c>
      <c r="H90" s="92"/>
      <c r="I90" s="92"/>
      <c r="J90" s="20"/>
      <c r="K90" s="91">
        <f t="shared" si="5"/>
      </c>
      <c r="L90" s="91"/>
      <c r="M90" s="6">
        <f t="shared" si="7"/>
      </c>
      <c r="N90" s="20"/>
      <c r="O90" s="8"/>
      <c r="P90" s="92"/>
      <c r="Q90" s="92"/>
      <c r="R90" s="93">
        <f t="shared" si="8"/>
      </c>
      <c r="S90" s="93"/>
      <c r="T90" s="94">
        <f t="shared" si="9"/>
      </c>
      <c r="U90" s="94"/>
    </row>
    <row r="91" spans="2:21" ht="13.5">
      <c r="B91" s="20">
        <v>83</v>
      </c>
      <c r="C91" s="91">
        <f t="shared" si="6"/>
      </c>
      <c r="D91" s="91"/>
      <c r="E91" s="20"/>
      <c r="F91" s="8"/>
      <c r="G91" s="20" t="s">
        <v>4</v>
      </c>
      <c r="H91" s="92"/>
      <c r="I91" s="92"/>
      <c r="J91" s="20"/>
      <c r="K91" s="91">
        <f t="shared" si="5"/>
      </c>
      <c r="L91" s="91"/>
      <c r="M91" s="6">
        <f t="shared" si="7"/>
      </c>
      <c r="N91" s="20"/>
      <c r="O91" s="8"/>
      <c r="P91" s="92"/>
      <c r="Q91" s="92"/>
      <c r="R91" s="93">
        <f t="shared" si="8"/>
      </c>
      <c r="S91" s="93"/>
      <c r="T91" s="94">
        <f t="shared" si="9"/>
      </c>
      <c r="U91" s="94"/>
    </row>
    <row r="92" spans="2:21" ht="13.5">
      <c r="B92" s="20">
        <v>84</v>
      </c>
      <c r="C92" s="91">
        <f t="shared" si="6"/>
      </c>
      <c r="D92" s="91"/>
      <c r="E92" s="20"/>
      <c r="F92" s="8"/>
      <c r="G92" s="20" t="s">
        <v>3</v>
      </c>
      <c r="H92" s="92"/>
      <c r="I92" s="92"/>
      <c r="J92" s="20"/>
      <c r="K92" s="91">
        <f t="shared" si="5"/>
      </c>
      <c r="L92" s="91"/>
      <c r="M92" s="6">
        <f t="shared" si="7"/>
      </c>
      <c r="N92" s="20"/>
      <c r="O92" s="8"/>
      <c r="P92" s="92"/>
      <c r="Q92" s="92"/>
      <c r="R92" s="93">
        <f t="shared" si="8"/>
      </c>
      <c r="S92" s="93"/>
      <c r="T92" s="94">
        <f t="shared" si="9"/>
      </c>
      <c r="U92" s="94"/>
    </row>
    <row r="93" spans="2:21" ht="13.5">
      <c r="B93" s="20">
        <v>85</v>
      </c>
      <c r="C93" s="91">
        <f t="shared" si="6"/>
      </c>
      <c r="D93" s="91"/>
      <c r="E93" s="20"/>
      <c r="F93" s="8"/>
      <c r="G93" s="20" t="s">
        <v>4</v>
      </c>
      <c r="H93" s="92"/>
      <c r="I93" s="92"/>
      <c r="J93" s="20"/>
      <c r="K93" s="91">
        <f t="shared" si="5"/>
      </c>
      <c r="L93" s="91"/>
      <c r="M93" s="6">
        <f t="shared" si="7"/>
      </c>
      <c r="N93" s="20"/>
      <c r="O93" s="8"/>
      <c r="P93" s="92"/>
      <c r="Q93" s="92"/>
      <c r="R93" s="93">
        <f t="shared" si="8"/>
      </c>
      <c r="S93" s="93"/>
      <c r="T93" s="94">
        <f t="shared" si="9"/>
      </c>
      <c r="U93" s="94"/>
    </row>
    <row r="94" spans="2:21" ht="13.5">
      <c r="B94" s="20">
        <v>86</v>
      </c>
      <c r="C94" s="91">
        <f t="shared" si="6"/>
      </c>
      <c r="D94" s="91"/>
      <c r="E94" s="20"/>
      <c r="F94" s="8"/>
      <c r="G94" s="20" t="s">
        <v>3</v>
      </c>
      <c r="H94" s="92"/>
      <c r="I94" s="92"/>
      <c r="J94" s="20"/>
      <c r="K94" s="91">
        <f t="shared" si="5"/>
      </c>
      <c r="L94" s="91"/>
      <c r="M94" s="6">
        <f t="shared" si="7"/>
      </c>
      <c r="N94" s="20"/>
      <c r="O94" s="8"/>
      <c r="P94" s="92"/>
      <c r="Q94" s="92"/>
      <c r="R94" s="93">
        <f t="shared" si="8"/>
      </c>
      <c r="S94" s="93"/>
      <c r="T94" s="94">
        <f t="shared" si="9"/>
      </c>
      <c r="U94" s="94"/>
    </row>
    <row r="95" spans="2:21" ht="13.5">
      <c r="B95" s="20">
        <v>87</v>
      </c>
      <c r="C95" s="91">
        <f t="shared" si="6"/>
      </c>
      <c r="D95" s="91"/>
      <c r="E95" s="20"/>
      <c r="F95" s="8"/>
      <c r="G95" s="20" t="s">
        <v>4</v>
      </c>
      <c r="H95" s="92"/>
      <c r="I95" s="92"/>
      <c r="J95" s="20"/>
      <c r="K95" s="91">
        <f t="shared" si="5"/>
      </c>
      <c r="L95" s="91"/>
      <c r="M95" s="6">
        <f t="shared" si="7"/>
      </c>
      <c r="N95" s="20"/>
      <c r="O95" s="8"/>
      <c r="P95" s="92"/>
      <c r="Q95" s="92"/>
      <c r="R95" s="93">
        <f t="shared" si="8"/>
      </c>
      <c r="S95" s="93"/>
      <c r="T95" s="94">
        <f t="shared" si="9"/>
      </c>
      <c r="U95" s="94"/>
    </row>
    <row r="96" spans="2:21" ht="13.5">
      <c r="B96" s="20">
        <v>88</v>
      </c>
      <c r="C96" s="91">
        <f t="shared" si="6"/>
      </c>
      <c r="D96" s="91"/>
      <c r="E96" s="20"/>
      <c r="F96" s="8"/>
      <c r="G96" s="20" t="s">
        <v>3</v>
      </c>
      <c r="H96" s="92"/>
      <c r="I96" s="92"/>
      <c r="J96" s="20"/>
      <c r="K96" s="91">
        <f t="shared" si="5"/>
      </c>
      <c r="L96" s="91"/>
      <c r="M96" s="6">
        <f t="shared" si="7"/>
      </c>
      <c r="N96" s="20"/>
      <c r="O96" s="8"/>
      <c r="P96" s="92"/>
      <c r="Q96" s="92"/>
      <c r="R96" s="93">
        <f t="shared" si="8"/>
      </c>
      <c r="S96" s="93"/>
      <c r="T96" s="94">
        <f t="shared" si="9"/>
      </c>
      <c r="U96" s="94"/>
    </row>
    <row r="97" spans="2:21" ht="13.5">
      <c r="B97" s="20">
        <v>89</v>
      </c>
      <c r="C97" s="91">
        <f t="shared" si="6"/>
      </c>
      <c r="D97" s="91"/>
      <c r="E97" s="20"/>
      <c r="F97" s="8"/>
      <c r="G97" s="20" t="s">
        <v>4</v>
      </c>
      <c r="H97" s="92"/>
      <c r="I97" s="92"/>
      <c r="J97" s="20"/>
      <c r="K97" s="91">
        <f t="shared" si="5"/>
      </c>
      <c r="L97" s="91"/>
      <c r="M97" s="6">
        <f t="shared" si="7"/>
      </c>
      <c r="N97" s="20"/>
      <c r="O97" s="8"/>
      <c r="P97" s="92"/>
      <c r="Q97" s="92"/>
      <c r="R97" s="93">
        <f t="shared" si="8"/>
      </c>
      <c r="S97" s="93"/>
      <c r="T97" s="94">
        <f t="shared" si="9"/>
      </c>
      <c r="U97" s="94"/>
    </row>
    <row r="98" spans="2:21" ht="13.5">
      <c r="B98" s="20">
        <v>90</v>
      </c>
      <c r="C98" s="91">
        <f t="shared" si="6"/>
      </c>
      <c r="D98" s="91"/>
      <c r="E98" s="20"/>
      <c r="F98" s="8"/>
      <c r="G98" s="20" t="s">
        <v>3</v>
      </c>
      <c r="H98" s="92"/>
      <c r="I98" s="92"/>
      <c r="J98" s="20"/>
      <c r="K98" s="91">
        <f t="shared" si="5"/>
      </c>
      <c r="L98" s="91"/>
      <c r="M98" s="6">
        <f t="shared" si="7"/>
      </c>
      <c r="N98" s="20"/>
      <c r="O98" s="8"/>
      <c r="P98" s="92"/>
      <c r="Q98" s="92"/>
      <c r="R98" s="93">
        <f t="shared" si="8"/>
      </c>
      <c r="S98" s="93"/>
      <c r="T98" s="94">
        <f t="shared" si="9"/>
      </c>
      <c r="U98" s="94"/>
    </row>
    <row r="99" spans="2:21" ht="13.5">
      <c r="B99" s="20">
        <v>91</v>
      </c>
      <c r="C99" s="91">
        <f t="shared" si="6"/>
      </c>
      <c r="D99" s="91"/>
      <c r="E99" s="20"/>
      <c r="F99" s="8"/>
      <c r="G99" s="20" t="s">
        <v>4</v>
      </c>
      <c r="H99" s="92"/>
      <c r="I99" s="92"/>
      <c r="J99" s="20"/>
      <c r="K99" s="91">
        <f t="shared" si="5"/>
      </c>
      <c r="L99" s="91"/>
      <c r="M99" s="6">
        <f t="shared" si="7"/>
      </c>
      <c r="N99" s="20"/>
      <c r="O99" s="8"/>
      <c r="P99" s="92"/>
      <c r="Q99" s="92"/>
      <c r="R99" s="93">
        <f t="shared" si="8"/>
      </c>
      <c r="S99" s="93"/>
      <c r="T99" s="94">
        <f t="shared" si="9"/>
      </c>
      <c r="U99" s="94"/>
    </row>
    <row r="100" spans="2:21" ht="13.5">
      <c r="B100" s="20">
        <v>92</v>
      </c>
      <c r="C100" s="91">
        <f t="shared" si="6"/>
      </c>
      <c r="D100" s="91"/>
      <c r="E100" s="20"/>
      <c r="F100" s="8"/>
      <c r="G100" s="20" t="s">
        <v>4</v>
      </c>
      <c r="H100" s="92"/>
      <c r="I100" s="92"/>
      <c r="J100" s="20"/>
      <c r="K100" s="91">
        <f t="shared" si="5"/>
      </c>
      <c r="L100" s="91"/>
      <c r="M100" s="6">
        <f t="shared" si="7"/>
      </c>
      <c r="N100" s="20"/>
      <c r="O100" s="8"/>
      <c r="P100" s="92"/>
      <c r="Q100" s="92"/>
      <c r="R100" s="93">
        <f t="shared" si="8"/>
      </c>
      <c r="S100" s="93"/>
      <c r="T100" s="94">
        <f t="shared" si="9"/>
      </c>
      <c r="U100" s="94"/>
    </row>
    <row r="101" spans="2:21" ht="13.5">
      <c r="B101" s="20">
        <v>93</v>
      </c>
      <c r="C101" s="91">
        <f t="shared" si="6"/>
      </c>
      <c r="D101" s="91"/>
      <c r="E101" s="20"/>
      <c r="F101" s="8"/>
      <c r="G101" s="20" t="s">
        <v>3</v>
      </c>
      <c r="H101" s="92"/>
      <c r="I101" s="92"/>
      <c r="J101" s="20"/>
      <c r="K101" s="91">
        <f t="shared" si="5"/>
      </c>
      <c r="L101" s="91"/>
      <c r="M101" s="6">
        <f t="shared" si="7"/>
      </c>
      <c r="N101" s="20"/>
      <c r="O101" s="8"/>
      <c r="P101" s="92"/>
      <c r="Q101" s="92"/>
      <c r="R101" s="93">
        <f t="shared" si="8"/>
      </c>
      <c r="S101" s="93"/>
      <c r="T101" s="94">
        <f t="shared" si="9"/>
      </c>
      <c r="U101" s="94"/>
    </row>
    <row r="102" spans="2:21" ht="13.5">
      <c r="B102" s="20">
        <v>94</v>
      </c>
      <c r="C102" s="91">
        <f t="shared" si="6"/>
      </c>
      <c r="D102" s="91"/>
      <c r="E102" s="20"/>
      <c r="F102" s="8"/>
      <c r="G102" s="20" t="s">
        <v>3</v>
      </c>
      <c r="H102" s="92"/>
      <c r="I102" s="92"/>
      <c r="J102" s="20"/>
      <c r="K102" s="91">
        <f t="shared" si="5"/>
      </c>
      <c r="L102" s="91"/>
      <c r="M102" s="6">
        <f t="shared" si="7"/>
      </c>
      <c r="N102" s="20"/>
      <c r="O102" s="8"/>
      <c r="P102" s="92"/>
      <c r="Q102" s="92"/>
      <c r="R102" s="93">
        <f t="shared" si="8"/>
      </c>
      <c r="S102" s="93"/>
      <c r="T102" s="94">
        <f t="shared" si="9"/>
      </c>
      <c r="U102" s="94"/>
    </row>
    <row r="103" spans="2:21" ht="13.5">
      <c r="B103" s="20">
        <v>95</v>
      </c>
      <c r="C103" s="91">
        <f t="shared" si="6"/>
      </c>
      <c r="D103" s="91"/>
      <c r="E103" s="20"/>
      <c r="F103" s="8"/>
      <c r="G103" s="20" t="s">
        <v>3</v>
      </c>
      <c r="H103" s="92"/>
      <c r="I103" s="92"/>
      <c r="J103" s="20"/>
      <c r="K103" s="91">
        <f t="shared" si="5"/>
      </c>
      <c r="L103" s="91"/>
      <c r="M103" s="6">
        <f t="shared" si="7"/>
      </c>
      <c r="N103" s="20"/>
      <c r="O103" s="8"/>
      <c r="P103" s="92"/>
      <c r="Q103" s="92"/>
      <c r="R103" s="93">
        <f t="shared" si="8"/>
      </c>
      <c r="S103" s="93"/>
      <c r="T103" s="94">
        <f t="shared" si="9"/>
      </c>
      <c r="U103" s="94"/>
    </row>
    <row r="104" spans="2:21" ht="13.5">
      <c r="B104" s="20">
        <v>96</v>
      </c>
      <c r="C104" s="91">
        <f t="shared" si="6"/>
      </c>
      <c r="D104" s="91"/>
      <c r="E104" s="20"/>
      <c r="F104" s="8"/>
      <c r="G104" s="20" t="s">
        <v>4</v>
      </c>
      <c r="H104" s="92"/>
      <c r="I104" s="92"/>
      <c r="J104" s="20"/>
      <c r="K104" s="91">
        <f t="shared" si="5"/>
      </c>
      <c r="L104" s="91"/>
      <c r="M104" s="6">
        <f t="shared" si="7"/>
      </c>
      <c r="N104" s="20"/>
      <c r="O104" s="8"/>
      <c r="P104" s="92"/>
      <c r="Q104" s="92"/>
      <c r="R104" s="93">
        <f t="shared" si="8"/>
      </c>
      <c r="S104" s="93"/>
      <c r="T104" s="94">
        <f t="shared" si="9"/>
      </c>
      <c r="U104" s="94"/>
    </row>
    <row r="105" spans="2:21" ht="13.5">
      <c r="B105" s="20">
        <v>97</v>
      </c>
      <c r="C105" s="91">
        <f t="shared" si="6"/>
      </c>
      <c r="D105" s="91"/>
      <c r="E105" s="20"/>
      <c r="F105" s="8"/>
      <c r="G105" s="20" t="s">
        <v>3</v>
      </c>
      <c r="H105" s="92"/>
      <c r="I105" s="92"/>
      <c r="J105" s="20"/>
      <c r="K105" s="91">
        <f t="shared" si="5"/>
      </c>
      <c r="L105" s="91"/>
      <c r="M105" s="6">
        <f t="shared" si="7"/>
      </c>
      <c r="N105" s="20"/>
      <c r="O105" s="8"/>
      <c r="P105" s="92"/>
      <c r="Q105" s="92"/>
      <c r="R105" s="93">
        <f t="shared" si="8"/>
      </c>
      <c r="S105" s="93"/>
      <c r="T105" s="94">
        <f t="shared" si="9"/>
      </c>
      <c r="U105" s="94"/>
    </row>
    <row r="106" spans="2:21" ht="13.5">
      <c r="B106" s="20">
        <v>98</v>
      </c>
      <c r="C106" s="91">
        <f t="shared" si="6"/>
      </c>
      <c r="D106" s="91"/>
      <c r="E106" s="20"/>
      <c r="F106" s="8"/>
      <c r="G106" s="20" t="s">
        <v>4</v>
      </c>
      <c r="H106" s="92"/>
      <c r="I106" s="92"/>
      <c r="J106" s="20"/>
      <c r="K106" s="91">
        <f t="shared" si="5"/>
      </c>
      <c r="L106" s="91"/>
      <c r="M106" s="6">
        <f t="shared" si="7"/>
      </c>
      <c r="N106" s="20"/>
      <c r="O106" s="8"/>
      <c r="P106" s="92"/>
      <c r="Q106" s="92"/>
      <c r="R106" s="93">
        <f t="shared" si="8"/>
      </c>
      <c r="S106" s="93"/>
      <c r="T106" s="94">
        <f t="shared" si="9"/>
      </c>
      <c r="U106" s="94"/>
    </row>
    <row r="107" spans="2:21" ht="13.5">
      <c r="B107" s="20">
        <v>99</v>
      </c>
      <c r="C107" s="91">
        <f t="shared" si="6"/>
      </c>
      <c r="D107" s="91"/>
      <c r="E107" s="20"/>
      <c r="F107" s="8"/>
      <c r="G107" s="20" t="s">
        <v>4</v>
      </c>
      <c r="H107" s="92"/>
      <c r="I107" s="92"/>
      <c r="J107" s="20"/>
      <c r="K107" s="91">
        <f t="shared" si="5"/>
      </c>
      <c r="L107" s="91"/>
      <c r="M107" s="6">
        <f t="shared" si="7"/>
      </c>
      <c r="N107" s="20"/>
      <c r="O107" s="8"/>
      <c r="P107" s="92"/>
      <c r="Q107" s="92"/>
      <c r="R107" s="93">
        <f t="shared" si="8"/>
      </c>
      <c r="S107" s="93"/>
      <c r="T107" s="94">
        <f t="shared" si="9"/>
      </c>
      <c r="U107" s="94"/>
    </row>
    <row r="108" spans="2:21" ht="13.5">
      <c r="B108" s="20">
        <v>100</v>
      </c>
      <c r="C108" s="91">
        <f t="shared" si="6"/>
      </c>
      <c r="D108" s="91"/>
      <c r="E108" s="20"/>
      <c r="F108" s="8"/>
      <c r="G108" s="20" t="s">
        <v>3</v>
      </c>
      <c r="H108" s="92"/>
      <c r="I108" s="92"/>
      <c r="J108" s="20"/>
      <c r="K108" s="91">
        <f t="shared" si="5"/>
      </c>
      <c r="L108" s="91"/>
      <c r="M108" s="6">
        <f t="shared" si="7"/>
      </c>
      <c r="N108" s="20"/>
      <c r="O108" s="8"/>
      <c r="P108" s="92"/>
      <c r="Q108" s="92"/>
      <c r="R108" s="93">
        <f t="shared" si="8"/>
      </c>
      <c r="S108" s="93"/>
      <c r="T108" s="94">
        <f t="shared" si="9"/>
      </c>
      <c r="U108" s="9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4">
      <selection activeCell="A22" sqref="A22:J29"/>
    </sheetView>
  </sheetViews>
  <sheetFormatPr defaultColWidth="9.00390625" defaultRowHeight="13.5"/>
  <sheetData>
    <row r="1" ht="13.5">
      <c r="A1" t="s">
        <v>0</v>
      </c>
    </row>
    <row r="2" spans="1:10" ht="13.5">
      <c r="A2" s="95" t="s">
        <v>98</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97</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99</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87"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60" t="s">
        <v>5</v>
      </c>
      <c r="C2" s="60"/>
      <c r="D2" s="62" t="s">
        <v>46</v>
      </c>
      <c r="E2" s="62"/>
      <c r="F2" s="60" t="s">
        <v>6</v>
      </c>
      <c r="G2" s="60"/>
      <c r="H2" s="62" t="s">
        <v>36</v>
      </c>
      <c r="I2" s="62"/>
      <c r="J2" s="60" t="s">
        <v>7</v>
      </c>
      <c r="K2" s="60"/>
      <c r="L2" s="61">
        <f>C9</f>
        <v>1000000</v>
      </c>
      <c r="M2" s="62"/>
      <c r="N2" s="60" t="s">
        <v>8</v>
      </c>
      <c r="O2" s="60"/>
      <c r="P2" s="61">
        <f>C108+R108</f>
        <v>2928419.997633956</v>
      </c>
      <c r="Q2" s="62"/>
      <c r="R2" s="1"/>
      <c r="S2" s="1"/>
      <c r="T2" s="1"/>
    </row>
    <row r="3" spans="2:19" ht="57" customHeight="1">
      <c r="B3" s="60" t="s">
        <v>9</v>
      </c>
      <c r="C3" s="60"/>
      <c r="D3" s="63" t="s">
        <v>86</v>
      </c>
      <c r="E3" s="63"/>
      <c r="F3" s="63"/>
      <c r="G3" s="63"/>
      <c r="H3" s="63"/>
      <c r="I3" s="63"/>
      <c r="J3" s="60" t="s">
        <v>10</v>
      </c>
      <c r="K3" s="60"/>
      <c r="L3" s="63" t="s">
        <v>87</v>
      </c>
      <c r="M3" s="64"/>
      <c r="N3" s="64"/>
      <c r="O3" s="64"/>
      <c r="P3" s="64"/>
      <c r="Q3" s="64"/>
      <c r="R3" s="1"/>
      <c r="S3" s="1"/>
    </row>
    <row r="4" spans="2:20" ht="13.5">
      <c r="B4" s="60" t="s">
        <v>11</v>
      </c>
      <c r="C4" s="60"/>
      <c r="D4" s="65">
        <f>SUM($R$9:$S$993)</f>
        <v>1928419.9976339561</v>
      </c>
      <c r="E4" s="65"/>
      <c r="F4" s="60" t="s">
        <v>12</v>
      </c>
      <c r="G4" s="60"/>
      <c r="H4" s="66">
        <f>SUM($T$9:$U$108)</f>
        <v>-82.00000000000404</v>
      </c>
      <c r="I4" s="62"/>
      <c r="J4" s="67" t="s">
        <v>13</v>
      </c>
      <c r="K4" s="67"/>
      <c r="L4" s="61">
        <f>MAX($C$9:$D$990)-C9</f>
        <v>1747553.7871853388</v>
      </c>
      <c r="M4" s="61"/>
      <c r="N4" s="67" t="s">
        <v>14</v>
      </c>
      <c r="O4" s="67"/>
      <c r="P4" s="65">
        <f>MIN($C$9:$D$990)-C9</f>
        <v>-1804.1562769256998</v>
      </c>
      <c r="Q4" s="65"/>
      <c r="R4" s="1"/>
      <c r="S4" s="1"/>
      <c r="T4" s="1"/>
    </row>
    <row r="5" spans="2:20" ht="13.5">
      <c r="B5" s="53" t="s">
        <v>15</v>
      </c>
      <c r="C5" s="2">
        <f>COUNTIF($R$9:$R$990,"&gt;0")</f>
        <v>53</v>
      </c>
      <c r="D5" s="54" t="s">
        <v>16</v>
      </c>
      <c r="E5" s="16">
        <f>COUNTIF($R$9:$R$990,"&lt;0")</f>
        <v>47</v>
      </c>
      <c r="F5" s="54" t="s">
        <v>17</v>
      </c>
      <c r="G5" s="2">
        <f>COUNTIF($R$9:$R$990,"=0")</f>
        <v>0</v>
      </c>
      <c r="H5" s="54" t="s">
        <v>18</v>
      </c>
      <c r="I5" s="3">
        <f>C5/SUM(C5,E5,G5)</f>
        <v>0.53</v>
      </c>
      <c r="J5" s="68" t="s">
        <v>19</v>
      </c>
      <c r="K5" s="60"/>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71" t="s">
        <v>21</v>
      </c>
      <c r="C7" s="73" t="s">
        <v>22</v>
      </c>
      <c r="D7" s="74"/>
      <c r="E7" s="77" t="s">
        <v>23</v>
      </c>
      <c r="F7" s="78"/>
      <c r="G7" s="78"/>
      <c r="H7" s="78"/>
      <c r="I7" s="79"/>
      <c r="J7" s="80" t="s">
        <v>24</v>
      </c>
      <c r="K7" s="81"/>
      <c r="L7" s="82"/>
      <c r="M7" s="83" t="s">
        <v>25</v>
      </c>
      <c r="N7" s="84" t="s">
        <v>26</v>
      </c>
      <c r="O7" s="85"/>
      <c r="P7" s="85"/>
      <c r="Q7" s="86"/>
      <c r="R7" s="87" t="s">
        <v>27</v>
      </c>
      <c r="S7" s="87"/>
      <c r="T7" s="87"/>
      <c r="U7" s="87"/>
    </row>
    <row r="8" spans="2:21" ht="13.5">
      <c r="B8" s="72"/>
      <c r="C8" s="75"/>
      <c r="D8" s="76"/>
      <c r="E8" s="19" t="s">
        <v>28</v>
      </c>
      <c r="F8" s="19" t="s">
        <v>29</v>
      </c>
      <c r="G8" s="19" t="s">
        <v>30</v>
      </c>
      <c r="H8" s="88" t="s">
        <v>31</v>
      </c>
      <c r="I8" s="79"/>
      <c r="J8" s="4" t="s">
        <v>32</v>
      </c>
      <c r="K8" s="89" t="s">
        <v>33</v>
      </c>
      <c r="L8" s="82"/>
      <c r="M8" s="83"/>
      <c r="N8" s="5" t="s">
        <v>28</v>
      </c>
      <c r="O8" s="5" t="s">
        <v>29</v>
      </c>
      <c r="P8" s="90" t="s">
        <v>31</v>
      </c>
      <c r="Q8" s="86"/>
      <c r="R8" s="87" t="s">
        <v>34</v>
      </c>
      <c r="S8" s="87"/>
      <c r="T8" s="87" t="s">
        <v>32</v>
      </c>
      <c r="U8" s="87"/>
    </row>
    <row r="9" spans="2:21" ht="13.5">
      <c r="B9" s="52">
        <v>1</v>
      </c>
      <c r="C9" s="91">
        <v>1000000</v>
      </c>
      <c r="D9" s="91"/>
      <c r="E9" s="52">
        <v>2013</v>
      </c>
      <c r="F9" s="8">
        <v>42504</v>
      </c>
      <c r="G9" s="52" t="s">
        <v>4</v>
      </c>
      <c r="H9" s="92">
        <v>101.89</v>
      </c>
      <c r="I9" s="92"/>
      <c r="J9" s="52">
        <v>35</v>
      </c>
      <c r="K9" s="91">
        <f aca="true" t="shared" si="0" ref="K9:K72">IF(F9="","",C9*0.03)</f>
        <v>30000</v>
      </c>
      <c r="L9" s="91"/>
      <c r="M9" s="6">
        <f>IF(J9="","",(K9/J9)/1000)</f>
        <v>0.8571428571428571</v>
      </c>
      <c r="N9" s="52">
        <v>2013</v>
      </c>
      <c r="O9" s="8">
        <v>42504</v>
      </c>
      <c r="P9" s="92">
        <v>102.19</v>
      </c>
      <c r="Q9" s="92"/>
      <c r="R9" s="93">
        <f>IF(O9="","",(IF(G9="売",H9-P9,P9-H9))*M9*100000)</f>
        <v>25714.285714285466</v>
      </c>
      <c r="S9" s="93"/>
      <c r="T9" s="94">
        <f>IF(O9="","",IF(R9&lt;0,J9*(-1),IF(G9="買",(P9-H9)*100,(H9-P9)*100)))</f>
        <v>29.999999999999716</v>
      </c>
      <c r="U9" s="94"/>
    </row>
    <row r="10" spans="2:21" ht="13.5">
      <c r="B10" s="52">
        <v>2</v>
      </c>
      <c r="C10" s="91">
        <f aca="true" t="shared" si="1" ref="C10:C73">IF(R9="","",C9+R9)</f>
        <v>1025714.2857142854</v>
      </c>
      <c r="D10" s="91"/>
      <c r="E10" s="52">
        <v>2013</v>
      </c>
      <c r="F10" s="8">
        <v>42504</v>
      </c>
      <c r="G10" s="52" t="s">
        <v>4</v>
      </c>
      <c r="H10" s="92">
        <v>102.39</v>
      </c>
      <c r="I10" s="92"/>
      <c r="J10" s="52">
        <v>21</v>
      </c>
      <c r="K10" s="91">
        <f t="shared" si="0"/>
        <v>30771.42857142856</v>
      </c>
      <c r="L10" s="91"/>
      <c r="M10" s="6">
        <f aca="true" t="shared" si="2" ref="M10:M73">IF(J10="","",(K10/J10)/1000)</f>
        <v>1.4653061224489792</v>
      </c>
      <c r="N10" s="52">
        <v>2013</v>
      </c>
      <c r="O10" s="8">
        <v>42505</v>
      </c>
      <c r="P10" s="92">
        <v>102.23</v>
      </c>
      <c r="Q10" s="92"/>
      <c r="R10" s="93">
        <f aca="true" t="shared" si="3" ref="R10:R73">IF(O10="","",(IF(G10="売",H10-P10,P10-H10))*M10*100000)</f>
        <v>-23444.897959183167</v>
      </c>
      <c r="S10" s="93"/>
      <c r="T10" s="94">
        <f aca="true" t="shared" si="4" ref="T10:T73">IF(O10="","",IF(R10&lt;0,J10*(-1),IF(G10="買",(P10-H10)*100,(H10-P10)*100)))</f>
        <v>-21</v>
      </c>
      <c r="U10" s="94"/>
    </row>
    <row r="11" spans="2:21" ht="13.5">
      <c r="B11" s="52">
        <v>3</v>
      </c>
      <c r="C11" s="91">
        <f t="shared" si="1"/>
        <v>1002269.3877551022</v>
      </c>
      <c r="D11" s="91"/>
      <c r="E11" s="52">
        <v>2013</v>
      </c>
      <c r="F11" s="8">
        <v>42505</v>
      </c>
      <c r="G11" s="52" t="s">
        <v>4</v>
      </c>
      <c r="H11" s="92">
        <v>102.29</v>
      </c>
      <c r="I11" s="92"/>
      <c r="J11" s="52">
        <v>27</v>
      </c>
      <c r="K11" s="91">
        <f t="shared" si="0"/>
        <v>30068.081632653066</v>
      </c>
      <c r="L11" s="91"/>
      <c r="M11" s="6">
        <f t="shared" si="2"/>
        <v>1.1136326530612246</v>
      </c>
      <c r="N11" s="52">
        <v>2013</v>
      </c>
      <c r="O11" s="8">
        <v>42505</v>
      </c>
      <c r="P11" s="92">
        <v>102.32</v>
      </c>
      <c r="Q11" s="92"/>
      <c r="R11" s="93">
        <f t="shared" si="3"/>
        <v>3340.897959182218</v>
      </c>
      <c r="S11" s="93"/>
      <c r="T11" s="94">
        <f t="shared" si="4"/>
        <v>2.9999999999986926</v>
      </c>
      <c r="U11" s="94"/>
    </row>
    <row r="12" spans="2:21" ht="13.5">
      <c r="B12" s="52">
        <v>4</v>
      </c>
      <c r="C12" s="91">
        <f t="shared" si="1"/>
        <v>1005610.2857142845</v>
      </c>
      <c r="D12" s="91"/>
      <c r="E12" s="52">
        <v>2013</v>
      </c>
      <c r="F12" s="8">
        <v>42505</v>
      </c>
      <c r="G12" s="52" t="s">
        <v>3</v>
      </c>
      <c r="H12" s="92">
        <v>102.19</v>
      </c>
      <c r="I12" s="92"/>
      <c r="J12" s="52">
        <v>16</v>
      </c>
      <c r="K12" s="91">
        <f t="shared" si="0"/>
        <v>30168.308571428533</v>
      </c>
      <c r="L12" s="91"/>
      <c r="M12" s="6">
        <f t="shared" si="2"/>
        <v>1.8855192857142833</v>
      </c>
      <c r="N12" s="52">
        <v>2013</v>
      </c>
      <c r="O12" s="8">
        <v>42506</v>
      </c>
      <c r="P12" s="92">
        <v>102.18</v>
      </c>
      <c r="Q12" s="92"/>
      <c r="R12" s="93">
        <f t="shared" si="3"/>
        <v>1885.5192857125683</v>
      </c>
      <c r="S12" s="93"/>
      <c r="T12" s="94">
        <f t="shared" si="4"/>
        <v>0.9999999999990905</v>
      </c>
      <c r="U12" s="94"/>
    </row>
    <row r="13" spans="2:21" ht="13.5">
      <c r="B13" s="52">
        <v>5</v>
      </c>
      <c r="C13" s="91">
        <f t="shared" si="1"/>
        <v>1007495.8049999971</v>
      </c>
      <c r="D13" s="91"/>
      <c r="E13" s="52">
        <v>2013</v>
      </c>
      <c r="F13" s="8">
        <v>42506</v>
      </c>
      <c r="G13" s="52" t="s">
        <v>4</v>
      </c>
      <c r="H13" s="92">
        <v>102.53</v>
      </c>
      <c r="I13" s="92"/>
      <c r="J13" s="52">
        <v>26</v>
      </c>
      <c r="K13" s="91">
        <f t="shared" si="0"/>
        <v>30224.874149999912</v>
      </c>
      <c r="L13" s="91"/>
      <c r="M13" s="6">
        <f t="shared" si="2"/>
        <v>1.1624951596153812</v>
      </c>
      <c r="N13" s="52">
        <v>2013</v>
      </c>
      <c r="O13" s="8">
        <v>42506</v>
      </c>
      <c r="P13" s="92">
        <v>102.45</v>
      </c>
      <c r="Q13" s="92"/>
      <c r="R13" s="93">
        <f t="shared" si="3"/>
        <v>-9299.961276922852</v>
      </c>
      <c r="S13" s="93"/>
      <c r="T13" s="94">
        <f t="shared" si="4"/>
        <v>-26</v>
      </c>
      <c r="U13" s="94"/>
    </row>
    <row r="14" spans="2:21" ht="13.5">
      <c r="B14" s="52">
        <v>6</v>
      </c>
      <c r="C14" s="91">
        <f t="shared" si="1"/>
        <v>998195.8437230743</v>
      </c>
      <c r="D14" s="91"/>
      <c r="E14" s="52">
        <v>2013</v>
      </c>
      <c r="F14" s="8">
        <v>42507</v>
      </c>
      <c r="G14" s="52" t="s">
        <v>4</v>
      </c>
      <c r="H14" s="92">
        <v>102.32</v>
      </c>
      <c r="I14" s="92"/>
      <c r="J14" s="52">
        <v>9</v>
      </c>
      <c r="K14" s="91">
        <f t="shared" si="0"/>
        <v>29945.875311692227</v>
      </c>
      <c r="L14" s="91"/>
      <c r="M14" s="6">
        <f t="shared" si="2"/>
        <v>3.327319479076914</v>
      </c>
      <c r="N14" s="52">
        <v>2013</v>
      </c>
      <c r="O14" s="8">
        <v>42507</v>
      </c>
      <c r="P14" s="92">
        <v>102.43</v>
      </c>
      <c r="Q14" s="92"/>
      <c r="R14" s="93">
        <f t="shared" si="3"/>
        <v>36600.514269850595</v>
      </c>
      <c r="S14" s="93"/>
      <c r="T14" s="94">
        <f t="shared" si="4"/>
        <v>11.000000000001364</v>
      </c>
      <c r="U14" s="94"/>
    </row>
    <row r="15" spans="2:22" ht="13.5">
      <c r="B15" s="52">
        <v>7</v>
      </c>
      <c r="C15" s="91">
        <f t="shared" si="1"/>
        <v>1034796.3579929249</v>
      </c>
      <c r="D15" s="91"/>
      <c r="E15" s="52">
        <v>2013</v>
      </c>
      <c r="F15" s="8">
        <v>42507</v>
      </c>
      <c r="G15" s="52" t="s">
        <v>4</v>
      </c>
      <c r="H15" s="92">
        <v>102.55</v>
      </c>
      <c r="I15" s="92"/>
      <c r="J15" s="52">
        <v>22</v>
      </c>
      <c r="K15" s="91">
        <f t="shared" si="0"/>
        <v>31043.890739787745</v>
      </c>
      <c r="L15" s="91"/>
      <c r="M15" s="6">
        <f t="shared" si="2"/>
        <v>1.4110859427176248</v>
      </c>
      <c r="N15" s="52">
        <v>2013</v>
      </c>
      <c r="O15" s="8">
        <v>42510</v>
      </c>
      <c r="P15" s="92">
        <v>102.74</v>
      </c>
      <c r="Q15" s="92"/>
      <c r="R15" s="93">
        <f t="shared" si="3"/>
        <v>26810.63291163455</v>
      </c>
      <c r="S15" s="93"/>
      <c r="T15" s="94">
        <f t="shared" si="4"/>
        <v>18.999999999999773</v>
      </c>
      <c r="U15" s="94"/>
      <c r="V15" s="55" t="s">
        <v>84</v>
      </c>
    </row>
    <row r="16" spans="2:21" ht="13.5">
      <c r="B16" s="52">
        <v>8</v>
      </c>
      <c r="C16" s="91">
        <f t="shared" si="1"/>
        <v>1061606.9909045594</v>
      </c>
      <c r="D16" s="91"/>
      <c r="E16" s="52">
        <v>2013</v>
      </c>
      <c r="F16" s="8">
        <v>42510</v>
      </c>
      <c r="G16" s="52" t="s">
        <v>3</v>
      </c>
      <c r="H16" s="92">
        <v>102.6</v>
      </c>
      <c r="I16" s="92"/>
      <c r="J16" s="52">
        <v>21</v>
      </c>
      <c r="K16" s="91">
        <f t="shared" si="0"/>
        <v>31848.209727136782</v>
      </c>
      <c r="L16" s="91"/>
      <c r="M16" s="6">
        <f t="shared" si="2"/>
        <v>1.516581415577942</v>
      </c>
      <c r="N16" s="52">
        <v>2013</v>
      </c>
      <c r="O16" s="8">
        <v>42510</v>
      </c>
      <c r="P16" s="92">
        <v>102.65</v>
      </c>
      <c r="Q16" s="92"/>
      <c r="R16" s="93">
        <f t="shared" si="3"/>
        <v>-7582.907077891435</v>
      </c>
      <c r="S16" s="93"/>
      <c r="T16" s="94">
        <f t="shared" si="4"/>
        <v>-21</v>
      </c>
      <c r="U16" s="94"/>
    </row>
    <row r="17" spans="2:21" ht="13.5">
      <c r="B17" s="52">
        <v>9</v>
      </c>
      <c r="C17" s="91">
        <f t="shared" si="1"/>
        <v>1054024.0838266679</v>
      </c>
      <c r="D17" s="91"/>
      <c r="E17" s="52">
        <v>2013</v>
      </c>
      <c r="F17" s="8">
        <v>42510</v>
      </c>
      <c r="G17" s="52" t="s">
        <v>3</v>
      </c>
      <c r="H17" s="92">
        <v>102.53</v>
      </c>
      <c r="I17" s="92"/>
      <c r="J17" s="52">
        <v>24</v>
      </c>
      <c r="K17" s="91">
        <f t="shared" si="0"/>
        <v>31620.722514800036</v>
      </c>
      <c r="L17" s="91"/>
      <c r="M17" s="6">
        <f t="shared" si="2"/>
        <v>1.3175301047833348</v>
      </c>
      <c r="N17" s="52">
        <v>2013</v>
      </c>
      <c r="O17" s="8">
        <v>42510</v>
      </c>
      <c r="P17" s="92">
        <v>102.55</v>
      </c>
      <c r="Q17" s="92"/>
      <c r="R17" s="93">
        <f t="shared" si="3"/>
        <v>-2635.060209566145</v>
      </c>
      <c r="S17" s="93"/>
      <c r="T17" s="94">
        <f t="shared" si="4"/>
        <v>-24</v>
      </c>
      <c r="U17" s="94"/>
    </row>
    <row r="18" spans="2:21" ht="13.5">
      <c r="B18" s="52">
        <v>10</v>
      </c>
      <c r="C18" s="91">
        <f t="shared" si="1"/>
        <v>1051389.0236171018</v>
      </c>
      <c r="D18" s="91"/>
      <c r="E18" s="52">
        <v>2013</v>
      </c>
      <c r="F18" s="8">
        <v>42510</v>
      </c>
      <c r="G18" s="52" t="s">
        <v>3</v>
      </c>
      <c r="H18" s="92">
        <v>102.39</v>
      </c>
      <c r="I18" s="92"/>
      <c r="J18" s="52">
        <v>19</v>
      </c>
      <c r="K18" s="91">
        <f t="shared" si="0"/>
        <v>31541.670708513055</v>
      </c>
      <c r="L18" s="91"/>
      <c r="M18" s="6">
        <f t="shared" si="2"/>
        <v>1.6600879320270028</v>
      </c>
      <c r="N18" s="52">
        <v>2013</v>
      </c>
      <c r="O18" s="8">
        <v>42511</v>
      </c>
      <c r="P18" s="92">
        <v>102.28</v>
      </c>
      <c r="Q18" s="92"/>
      <c r="R18" s="93">
        <f t="shared" si="3"/>
        <v>18260.967252296938</v>
      </c>
      <c r="S18" s="93"/>
      <c r="T18" s="94">
        <f t="shared" si="4"/>
        <v>10.999999999999943</v>
      </c>
      <c r="U18" s="94"/>
    </row>
    <row r="19" spans="2:21" ht="13.5">
      <c r="B19" s="52">
        <v>11</v>
      </c>
      <c r="C19" s="91">
        <f t="shared" si="1"/>
        <v>1069649.9908693987</v>
      </c>
      <c r="D19" s="91"/>
      <c r="E19" s="52">
        <v>2013</v>
      </c>
      <c r="F19" s="8">
        <v>42511</v>
      </c>
      <c r="G19" s="52" t="s">
        <v>4</v>
      </c>
      <c r="H19" s="92">
        <v>102.55</v>
      </c>
      <c r="I19" s="92"/>
      <c r="J19" s="52">
        <v>43</v>
      </c>
      <c r="K19" s="91">
        <f t="shared" si="0"/>
        <v>32089.49972608196</v>
      </c>
      <c r="L19" s="91"/>
      <c r="M19" s="6">
        <f t="shared" si="2"/>
        <v>0.7462674354902781</v>
      </c>
      <c r="N19" s="52">
        <v>2013</v>
      </c>
      <c r="O19" s="8">
        <v>42511</v>
      </c>
      <c r="P19" s="92">
        <v>102.5</v>
      </c>
      <c r="Q19" s="92"/>
      <c r="R19" s="93">
        <f t="shared" si="3"/>
        <v>-3731.3371774511784</v>
      </c>
      <c r="S19" s="93"/>
      <c r="T19" s="94">
        <f t="shared" si="4"/>
        <v>-43</v>
      </c>
      <c r="U19" s="94"/>
    </row>
    <row r="20" spans="2:21" ht="13.5">
      <c r="B20" s="52">
        <v>12</v>
      </c>
      <c r="C20" s="91">
        <f t="shared" si="1"/>
        <v>1065918.6536919475</v>
      </c>
      <c r="D20" s="91"/>
      <c r="E20" s="52">
        <v>2013</v>
      </c>
      <c r="F20" s="8">
        <v>42511</v>
      </c>
      <c r="G20" s="52" t="s">
        <v>4</v>
      </c>
      <c r="H20" s="92">
        <v>102.62</v>
      </c>
      <c r="I20" s="92"/>
      <c r="J20" s="52">
        <v>17</v>
      </c>
      <c r="K20" s="91">
        <f t="shared" si="0"/>
        <v>31977.559610758424</v>
      </c>
      <c r="L20" s="91"/>
      <c r="M20" s="6">
        <f t="shared" si="2"/>
        <v>1.8810329182799073</v>
      </c>
      <c r="N20" s="52">
        <v>2013</v>
      </c>
      <c r="O20" s="8">
        <v>42511</v>
      </c>
      <c r="P20" s="92">
        <v>102.63</v>
      </c>
      <c r="Q20" s="92"/>
      <c r="R20" s="93">
        <f t="shared" si="3"/>
        <v>1881.0329182781963</v>
      </c>
      <c r="S20" s="93"/>
      <c r="T20" s="94">
        <f t="shared" si="4"/>
        <v>0.9999999999990905</v>
      </c>
      <c r="U20" s="94"/>
    </row>
    <row r="21" spans="2:21" ht="13.5">
      <c r="B21" s="52">
        <v>13</v>
      </c>
      <c r="C21" s="91">
        <f t="shared" si="1"/>
        <v>1067799.6866102256</v>
      </c>
      <c r="D21" s="91"/>
      <c r="E21" s="52">
        <v>2013</v>
      </c>
      <c r="F21" s="8">
        <v>42512</v>
      </c>
      <c r="G21" s="52" t="s">
        <v>3</v>
      </c>
      <c r="H21" s="92">
        <v>102.36</v>
      </c>
      <c r="I21" s="92"/>
      <c r="J21" s="52">
        <v>18</v>
      </c>
      <c r="K21" s="91">
        <f t="shared" si="0"/>
        <v>32033.990598306766</v>
      </c>
      <c r="L21" s="91"/>
      <c r="M21" s="6">
        <f t="shared" si="2"/>
        <v>1.7796661443503758</v>
      </c>
      <c r="N21" s="52">
        <v>2013</v>
      </c>
      <c r="O21" s="8">
        <v>42512</v>
      </c>
      <c r="P21" s="92">
        <v>102.46</v>
      </c>
      <c r="Q21" s="92"/>
      <c r="R21" s="93">
        <f t="shared" si="3"/>
        <v>-17796.661443502748</v>
      </c>
      <c r="S21" s="93"/>
      <c r="T21" s="94">
        <f t="shared" si="4"/>
        <v>-18</v>
      </c>
      <c r="U21" s="94"/>
    </row>
    <row r="22" spans="2:21" ht="13.5">
      <c r="B22" s="52">
        <v>14</v>
      </c>
      <c r="C22" s="91">
        <f t="shared" si="1"/>
        <v>1050003.025166723</v>
      </c>
      <c r="D22" s="91"/>
      <c r="E22" s="52">
        <v>2013</v>
      </c>
      <c r="F22" s="8">
        <v>42512</v>
      </c>
      <c r="G22" s="52" t="s">
        <v>4</v>
      </c>
      <c r="H22" s="92">
        <v>102.59</v>
      </c>
      <c r="I22" s="92"/>
      <c r="J22" s="52">
        <v>15</v>
      </c>
      <c r="K22" s="91">
        <f t="shared" si="0"/>
        <v>31500.090755001685</v>
      </c>
      <c r="L22" s="91"/>
      <c r="M22" s="6">
        <f t="shared" si="2"/>
        <v>2.100006050333446</v>
      </c>
      <c r="N22" s="52">
        <v>2013</v>
      </c>
      <c r="O22" s="8">
        <v>42512</v>
      </c>
      <c r="P22" s="92">
        <v>102.91</v>
      </c>
      <c r="Q22" s="92"/>
      <c r="R22" s="93">
        <f t="shared" si="3"/>
        <v>67200.19361066884</v>
      </c>
      <c r="S22" s="93"/>
      <c r="T22" s="94">
        <f t="shared" si="4"/>
        <v>31.999999999999318</v>
      </c>
      <c r="U22" s="94"/>
    </row>
    <row r="23" spans="2:21" ht="13.5">
      <c r="B23" s="52">
        <v>15</v>
      </c>
      <c r="C23" s="91">
        <f t="shared" si="1"/>
        <v>1117203.2187773918</v>
      </c>
      <c r="D23" s="91"/>
      <c r="E23" s="52">
        <v>2013</v>
      </c>
      <c r="F23" s="8">
        <v>42512</v>
      </c>
      <c r="G23" s="52" t="s">
        <v>4</v>
      </c>
      <c r="H23" s="92">
        <v>103.17</v>
      </c>
      <c r="I23" s="92"/>
      <c r="J23" s="52">
        <v>27</v>
      </c>
      <c r="K23" s="91">
        <f t="shared" si="0"/>
        <v>33516.09656332176</v>
      </c>
      <c r="L23" s="91"/>
      <c r="M23" s="6">
        <f t="shared" si="2"/>
        <v>1.2413369097526576</v>
      </c>
      <c r="N23" s="52">
        <v>2013</v>
      </c>
      <c r="O23" s="8">
        <v>42512</v>
      </c>
      <c r="P23" s="92">
        <v>103.5</v>
      </c>
      <c r="Q23" s="92"/>
      <c r="R23" s="93">
        <f t="shared" si="3"/>
        <v>40964.118021837494</v>
      </c>
      <c r="S23" s="93"/>
      <c r="T23" s="94">
        <f t="shared" si="4"/>
        <v>32.99999999999983</v>
      </c>
      <c r="U23" s="94"/>
    </row>
    <row r="24" spans="2:21" ht="13.5">
      <c r="B24" s="52">
        <v>16</v>
      </c>
      <c r="C24" s="91">
        <f t="shared" si="1"/>
        <v>1158167.3367992293</v>
      </c>
      <c r="D24" s="91"/>
      <c r="E24" s="52">
        <v>2013</v>
      </c>
      <c r="F24" s="8">
        <v>42513</v>
      </c>
      <c r="G24" s="52" t="s">
        <v>4</v>
      </c>
      <c r="H24" s="92">
        <v>101.73</v>
      </c>
      <c r="I24" s="92"/>
      <c r="J24" s="52">
        <v>44</v>
      </c>
      <c r="K24" s="91">
        <f t="shared" si="0"/>
        <v>34745.02010397688</v>
      </c>
      <c r="L24" s="91"/>
      <c r="M24" s="6">
        <f t="shared" si="2"/>
        <v>0.7896595478176563</v>
      </c>
      <c r="N24" s="52">
        <v>2013</v>
      </c>
      <c r="O24" s="8">
        <v>42514</v>
      </c>
      <c r="P24" s="92">
        <v>102.17</v>
      </c>
      <c r="Q24" s="92"/>
      <c r="R24" s="93">
        <f t="shared" si="3"/>
        <v>34745.0201039767</v>
      </c>
      <c r="S24" s="93"/>
      <c r="T24" s="94">
        <f t="shared" si="4"/>
        <v>43.99999999999977</v>
      </c>
      <c r="U24" s="94"/>
    </row>
    <row r="25" spans="2:21" ht="13.5">
      <c r="B25" s="52">
        <v>17</v>
      </c>
      <c r="C25" s="91">
        <f t="shared" si="1"/>
        <v>1192912.3569032059</v>
      </c>
      <c r="D25" s="91"/>
      <c r="E25" s="52">
        <v>2013</v>
      </c>
      <c r="F25" s="8">
        <v>42514</v>
      </c>
      <c r="G25" s="52" t="s">
        <v>3</v>
      </c>
      <c r="H25" s="92">
        <v>101.53</v>
      </c>
      <c r="I25" s="92"/>
      <c r="J25" s="52">
        <v>33</v>
      </c>
      <c r="K25" s="91">
        <f t="shared" si="0"/>
        <v>35787.370707096175</v>
      </c>
      <c r="L25" s="91"/>
      <c r="M25" s="6">
        <f t="shared" si="2"/>
        <v>1.0844657790029144</v>
      </c>
      <c r="N25" s="52">
        <v>2013</v>
      </c>
      <c r="O25" s="8">
        <v>42514</v>
      </c>
      <c r="P25" s="92">
        <v>101.47</v>
      </c>
      <c r="Q25" s="92"/>
      <c r="R25" s="93">
        <f t="shared" si="3"/>
        <v>6506.794674017732</v>
      </c>
      <c r="S25" s="93"/>
      <c r="T25" s="94">
        <f t="shared" si="4"/>
        <v>6.000000000000227</v>
      </c>
      <c r="U25" s="94"/>
    </row>
    <row r="26" spans="2:21" ht="13.5">
      <c r="B26" s="52">
        <v>18</v>
      </c>
      <c r="C26" s="91">
        <f t="shared" si="1"/>
        <v>1199419.1515772236</v>
      </c>
      <c r="D26" s="91"/>
      <c r="E26" s="52">
        <v>2013</v>
      </c>
      <c r="F26" s="8">
        <v>42514</v>
      </c>
      <c r="G26" s="52" t="s">
        <v>3</v>
      </c>
      <c r="H26" s="92">
        <v>101.17</v>
      </c>
      <c r="I26" s="92"/>
      <c r="J26" s="52">
        <v>49</v>
      </c>
      <c r="K26" s="91">
        <f t="shared" si="0"/>
        <v>35982.574547316704</v>
      </c>
      <c r="L26" s="91"/>
      <c r="M26" s="6">
        <f t="shared" si="2"/>
        <v>0.7343382560676879</v>
      </c>
      <c r="N26" s="52">
        <v>2013</v>
      </c>
      <c r="O26" s="8">
        <v>42514</v>
      </c>
      <c r="P26" s="92">
        <v>101</v>
      </c>
      <c r="Q26" s="92"/>
      <c r="R26" s="93">
        <f t="shared" si="3"/>
        <v>12483.75035315082</v>
      </c>
      <c r="S26" s="93"/>
      <c r="T26" s="94">
        <f t="shared" si="4"/>
        <v>17.00000000000017</v>
      </c>
      <c r="U26" s="94"/>
    </row>
    <row r="27" spans="2:21" ht="13.5">
      <c r="B27" s="52">
        <v>19</v>
      </c>
      <c r="C27" s="91">
        <f t="shared" si="1"/>
        <v>1211902.9019303743</v>
      </c>
      <c r="D27" s="91"/>
      <c r="E27" s="52">
        <v>2013</v>
      </c>
      <c r="F27" s="8">
        <v>42517</v>
      </c>
      <c r="G27" s="52" t="s">
        <v>3</v>
      </c>
      <c r="H27" s="92">
        <v>100.94</v>
      </c>
      <c r="I27" s="92"/>
      <c r="J27" s="52">
        <v>36</v>
      </c>
      <c r="K27" s="91">
        <f t="shared" si="0"/>
        <v>36357.08705791123</v>
      </c>
      <c r="L27" s="91"/>
      <c r="M27" s="6">
        <f t="shared" si="2"/>
        <v>1.0099190849419786</v>
      </c>
      <c r="N27" s="52">
        <v>2013</v>
      </c>
      <c r="O27" s="8">
        <v>42517</v>
      </c>
      <c r="P27" s="92">
        <v>100.98</v>
      </c>
      <c r="Q27" s="92"/>
      <c r="R27" s="93">
        <f t="shared" si="3"/>
        <v>-4039.6763397685454</v>
      </c>
      <c r="S27" s="93"/>
      <c r="T27" s="94">
        <f t="shared" si="4"/>
        <v>-36</v>
      </c>
      <c r="U27" s="94"/>
    </row>
    <row r="28" spans="2:21" ht="13.5">
      <c r="B28" s="52">
        <v>20</v>
      </c>
      <c r="C28" s="91">
        <f t="shared" si="1"/>
        <v>1207863.2255906058</v>
      </c>
      <c r="D28" s="91"/>
      <c r="E28" s="52">
        <v>2013</v>
      </c>
      <c r="F28" s="8">
        <v>42517</v>
      </c>
      <c r="G28" s="52" t="s">
        <v>4</v>
      </c>
      <c r="H28" s="92">
        <v>101.08</v>
      </c>
      <c r="I28" s="92"/>
      <c r="J28" s="52">
        <v>13</v>
      </c>
      <c r="K28" s="91">
        <f t="shared" si="0"/>
        <v>36235.89676771817</v>
      </c>
      <c r="L28" s="91"/>
      <c r="M28" s="6">
        <f t="shared" si="2"/>
        <v>2.7873766744398596</v>
      </c>
      <c r="N28" s="52">
        <v>2013</v>
      </c>
      <c r="O28" s="8">
        <v>42517</v>
      </c>
      <c r="P28" s="92">
        <v>101.05</v>
      </c>
      <c r="Q28" s="92"/>
      <c r="R28" s="93">
        <f t="shared" si="3"/>
        <v>-8362.130023319896</v>
      </c>
      <c r="S28" s="93"/>
      <c r="T28" s="94">
        <f t="shared" si="4"/>
        <v>-13</v>
      </c>
      <c r="U28" s="94"/>
    </row>
    <row r="29" spans="2:21" ht="13.5">
      <c r="B29" s="52">
        <v>21</v>
      </c>
      <c r="C29" s="91">
        <f t="shared" si="1"/>
        <v>1199501.0955672858</v>
      </c>
      <c r="D29" s="91"/>
      <c r="E29" s="52">
        <v>2013</v>
      </c>
      <c r="F29" s="8">
        <v>42518</v>
      </c>
      <c r="G29" s="52" t="s">
        <v>4</v>
      </c>
      <c r="H29" s="92">
        <v>101.09</v>
      </c>
      <c r="I29" s="92"/>
      <c r="J29" s="52">
        <v>13</v>
      </c>
      <c r="K29" s="91">
        <f t="shared" si="0"/>
        <v>35985.03286701857</v>
      </c>
      <c r="L29" s="91"/>
      <c r="M29" s="6">
        <f t="shared" si="2"/>
        <v>2.768079451309121</v>
      </c>
      <c r="N29" s="52">
        <v>2013</v>
      </c>
      <c r="O29" s="8">
        <v>42518</v>
      </c>
      <c r="P29" s="92">
        <v>102.04</v>
      </c>
      <c r="Q29" s="92"/>
      <c r="R29" s="93">
        <f t="shared" si="3"/>
        <v>262967.5478743673</v>
      </c>
      <c r="S29" s="93"/>
      <c r="T29" s="94">
        <f t="shared" si="4"/>
        <v>95.00000000000028</v>
      </c>
      <c r="U29" s="94"/>
    </row>
    <row r="30" spans="2:21" ht="13.5">
      <c r="B30" s="52">
        <v>22</v>
      </c>
      <c r="C30" s="91">
        <f t="shared" si="1"/>
        <v>1462468.643441653</v>
      </c>
      <c r="D30" s="91"/>
      <c r="E30" s="52">
        <v>2013</v>
      </c>
      <c r="F30" s="8">
        <v>42518</v>
      </c>
      <c r="G30" s="52" t="s">
        <v>4</v>
      </c>
      <c r="H30" s="92">
        <v>102.08</v>
      </c>
      <c r="I30" s="92"/>
      <c r="J30" s="52">
        <v>22</v>
      </c>
      <c r="K30" s="91">
        <f t="shared" si="0"/>
        <v>43874.05930324959</v>
      </c>
      <c r="L30" s="91"/>
      <c r="M30" s="6">
        <f t="shared" si="2"/>
        <v>1.9942754228749813</v>
      </c>
      <c r="N30" s="52">
        <v>2013</v>
      </c>
      <c r="O30" s="8">
        <v>42518</v>
      </c>
      <c r="P30" s="92">
        <v>102.24</v>
      </c>
      <c r="Q30" s="92"/>
      <c r="R30" s="93">
        <f t="shared" si="3"/>
        <v>31908.40676599902</v>
      </c>
      <c r="S30" s="93"/>
      <c r="T30" s="94">
        <f t="shared" si="4"/>
        <v>15.999999999999659</v>
      </c>
      <c r="U30" s="94"/>
    </row>
    <row r="31" spans="2:21" ht="13.5">
      <c r="B31" s="52">
        <v>23</v>
      </c>
      <c r="C31" s="91">
        <f t="shared" si="1"/>
        <v>1494377.0502076522</v>
      </c>
      <c r="D31" s="91"/>
      <c r="E31" s="52">
        <v>2013</v>
      </c>
      <c r="F31" s="8">
        <v>42518</v>
      </c>
      <c r="G31" s="52" t="s">
        <v>4</v>
      </c>
      <c r="H31" s="92">
        <v>102.3</v>
      </c>
      <c r="I31" s="92"/>
      <c r="J31" s="52">
        <v>29</v>
      </c>
      <c r="K31" s="91">
        <f t="shared" si="0"/>
        <v>44831.31150622956</v>
      </c>
      <c r="L31" s="91"/>
      <c r="M31" s="6">
        <f t="shared" si="2"/>
        <v>1.545907293318261</v>
      </c>
      <c r="N31" s="52">
        <v>2013</v>
      </c>
      <c r="O31" s="8">
        <v>42519</v>
      </c>
      <c r="P31" s="92">
        <v>102.23</v>
      </c>
      <c r="Q31" s="92"/>
      <c r="R31" s="93">
        <f t="shared" si="3"/>
        <v>-10821.351053226772</v>
      </c>
      <c r="S31" s="93"/>
      <c r="T31" s="94">
        <f t="shared" si="4"/>
        <v>-29</v>
      </c>
      <c r="U31" s="94"/>
    </row>
    <row r="32" spans="2:21" ht="13.5">
      <c r="B32" s="52">
        <v>24</v>
      </c>
      <c r="C32" s="91">
        <f t="shared" si="1"/>
        <v>1483555.6991544254</v>
      </c>
      <c r="D32" s="91"/>
      <c r="E32" s="52">
        <v>2013</v>
      </c>
      <c r="F32" s="8">
        <v>42519</v>
      </c>
      <c r="G32" s="52" t="s">
        <v>3</v>
      </c>
      <c r="H32" s="92">
        <v>102.06</v>
      </c>
      <c r="I32" s="92"/>
      <c r="J32" s="52">
        <v>43</v>
      </c>
      <c r="K32" s="91">
        <f t="shared" si="0"/>
        <v>44506.67097463276</v>
      </c>
      <c r="L32" s="91"/>
      <c r="M32" s="6">
        <f t="shared" si="2"/>
        <v>1.0350388598751805</v>
      </c>
      <c r="N32" s="52">
        <v>2013</v>
      </c>
      <c r="O32" s="8">
        <v>42519</v>
      </c>
      <c r="P32" s="92">
        <v>102.25</v>
      </c>
      <c r="Q32" s="92"/>
      <c r="R32" s="93">
        <f t="shared" si="3"/>
        <v>-19665.738337628194</v>
      </c>
      <c r="S32" s="93"/>
      <c r="T32" s="94">
        <f t="shared" si="4"/>
        <v>-43</v>
      </c>
      <c r="U32" s="94"/>
    </row>
    <row r="33" spans="2:21" ht="13.5">
      <c r="B33" s="52">
        <v>25</v>
      </c>
      <c r="C33" s="91">
        <f t="shared" si="1"/>
        <v>1463889.9608167973</v>
      </c>
      <c r="D33" s="91"/>
      <c r="E33" s="52">
        <v>2013</v>
      </c>
      <c r="F33" s="8">
        <v>42519</v>
      </c>
      <c r="G33" s="52" t="s">
        <v>3</v>
      </c>
      <c r="H33" s="92">
        <v>102.02</v>
      </c>
      <c r="I33" s="92"/>
      <c r="J33" s="52">
        <v>29</v>
      </c>
      <c r="K33" s="91">
        <f t="shared" si="0"/>
        <v>43916.69882450392</v>
      </c>
      <c r="L33" s="91"/>
      <c r="M33" s="6">
        <f t="shared" si="2"/>
        <v>1.5143689249828938</v>
      </c>
      <c r="N33" s="52">
        <v>2013</v>
      </c>
      <c r="O33" s="8">
        <v>42519</v>
      </c>
      <c r="P33" s="92">
        <v>101.36</v>
      </c>
      <c r="Q33" s="92"/>
      <c r="R33" s="93">
        <f t="shared" si="3"/>
        <v>99948.34904887047</v>
      </c>
      <c r="S33" s="93"/>
      <c r="T33" s="94">
        <f t="shared" si="4"/>
        <v>65.99999999999966</v>
      </c>
      <c r="U33" s="94"/>
    </row>
    <row r="34" spans="2:21" ht="13.5">
      <c r="B34" s="52">
        <v>26</v>
      </c>
      <c r="C34" s="91">
        <f t="shared" si="1"/>
        <v>1563838.3098656677</v>
      </c>
      <c r="D34" s="91"/>
      <c r="E34" s="52">
        <v>2013</v>
      </c>
      <c r="F34" s="8">
        <v>42519</v>
      </c>
      <c r="G34" s="52" t="s">
        <v>3</v>
      </c>
      <c r="H34" s="92">
        <v>101.06</v>
      </c>
      <c r="I34" s="92"/>
      <c r="J34" s="52">
        <v>33</v>
      </c>
      <c r="K34" s="91">
        <f t="shared" si="0"/>
        <v>46915.149295970026</v>
      </c>
      <c r="L34" s="91"/>
      <c r="M34" s="6">
        <f t="shared" si="2"/>
        <v>1.4216711907869706</v>
      </c>
      <c r="N34" s="52">
        <v>2013</v>
      </c>
      <c r="O34" s="8">
        <v>42519</v>
      </c>
      <c r="P34" s="92">
        <v>101.04</v>
      </c>
      <c r="Q34" s="92"/>
      <c r="R34" s="93">
        <f t="shared" si="3"/>
        <v>2843.3423815733754</v>
      </c>
      <c r="S34" s="93"/>
      <c r="T34" s="94">
        <f t="shared" si="4"/>
        <v>1.999999999999602</v>
      </c>
      <c r="U34" s="94"/>
    </row>
    <row r="35" spans="2:21" ht="13.5">
      <c r="B35" s="52">
        <v>27</v>
      </c>
      <c r="C35" s="91">
        <f t="shared" si="1"/>
        <v>1566681.652247241</v>
      </c>
      <c r="D35" s="91"/>
      <c r="E35" s="52">
        <v>2013</v>
      </c>
      <c r="F35" s="8">
        <v>42520</v>
      </c>
      <c r="G35" s="52" t="s">
        <v>3</v>
      </c>
      <c r="H35" s="92">
        <v>101.06</v>
      </c>
      <c r="I35" s="92"/>
      <c r="J35" s="52">
        <v>12</v>
      </c>
      <c r="K35" s="91">
        <f t="shared" si="0"/>
        <v>47000.44956741723</v>
      </c>
      <c r="L35" s="91"/>
      <c r="M35" s="6">
        <f t="shared" si="2"/>
        <v>3.9167041306181023</v>
      </c>
      <c r="N35" s="52">
        <v>2013</v>
      </c>
      <c r="O35" s="8">
        <v>42520</v>
      </c>
      <c r="P35" s="92">
        <v>101.16</v>
      </c>
      <c r="Q35" s="92"/>
      <c r="R35" s="93">
        <f t="shared" si="3"/>
        <v>-39167.0413061788</v>
      </c>
      <c r="S35" s="93"/>
      <c r="T35" s="94">
        <f t="shared" si="4"/>
        <v>-12</v>
      </c>
      <c r="U35" s="94"/>
    </row>
    <row r="36" spans="2:21" ht="13.5">
      <c r="B36" s="52">
        <v>28</v>
      </c>
      <c r="C36" s="91">
        <f t="shared" si="1"/>
        <v>1527514.6109410622</v>
      </c>
      <c r="D36" s="91"/>
      <c r="E36" s="52">
        <v>2013</v>
      </c>
      <c r="F36" s="8">
        <v>42520</v>
      </c>
      <c r="G36" s="52" t="s">
        <v>3</v>
      </c>
      <c r="H36" s="92">
        <v>100.54</v>
      </c>
      <c r="I36" s="92"/>
      <c r="J36" s="52">
        <v>44</v>
      </c>
      <c r="K36" s="91">
        <f t="shared" si="0"/>
        <v>45825.43832823187</v>
      </c>
      <c r="L36" s="91"/>
      <c r="M36" s="6">
        <f t="shared" si="2"/>
        <v>1.0414872347325423</v>
      </c>
      <c r="N36" s="52">
        <v>2013</v>
      </c>
      <c r="O36" s="8">
        <v>42520</v>
      </c>
      <c r="P36" s="92">
        <v>100.82</v>
      </c>
      <c r="Q36" s="92"/>
      <c r="R36" s="93">
        <f t="shared" si="3"/>
        <v>-29161.642572509823</v>
      </c>
      <c r="S36" s="93"/>
      <c r="T36" s="94">
        <f t="shared" si="4"/>
        <v>-44</v>
      </c>
      <c r="U36" s="94"/>
    </row>
    <row r="37" spans="2:21" ht="13.5">
      <c r="B37" s="52">
        <v>29</v>
      </c>
      <c r="C37" s="91">
        <f t="shared" si="1"/>
        <v>1498352.9683685524</v>
      </c>
      <c r="D37" s="91"/>
      <c r="E37" s="52">
        <v>2013</v>
      </c>
      <c r="F37" s="8">
        <v>42520</v>
      </c>
      <c r="G37" s="52" t="s">
        <v>3</v>
      </c>
      <c r="H37" s="92">
        <v>100.79</v>
      </c>
      <c r="I37" s="92"/>
      <c r="J37" s="52">
        <v>28</v>
      </c>
      <c r="K37" s="91">
        <f t="shared" si="0"/>
        <v>44950.58905105657</v>
      </c>
      <c r="L37" s="91"/>
      <c r="M37" s="6">
        <f t="shared" si="2"/>
        <v>1.6053781803948775</v>
      </c>
      <c r="N37" s="52">
        <v>2013</v>
      </c>
      <c r="O37" s="8">
        <v>42520</v>
      </c>
      <c r="P37" s="92">
        <v>100.96</v>
      </c>
      <c r="Q37" s="92"/>
      <c r="R37" s="93">
        <f t="shared" si="3"/>
        <v>-27291.42906671091</v>
      </c>
      <c r="S37" s="93"/>
      <c r="T37" s="94">
        <f t="shared" si="4"/>
        <v>-28</v>
      </c>
      <c r="U37" s="94"/>
    </row>
    <row r="38" spans="2:21" ht="13.5">
      <c r="B38" s="52">
        <v>30</v>
      </c>
      <c r="C38" s="91">
        <f t="shared" si="1"/>
        <v>1471061.5393018415</v>
      </c>
      <c r="D38" s="91"/>
      <c r="E38" s="52">
        <v>2013</v>
      </c>
      <c r="F38" s="8">
        <v>42521</v>
      </c>
      <c r="G38" s="52" t="s">
        <v>4</v>
      </c>
      <c r="H38" s="92">
        <v>101.06</v>
      </c>
      <c r="I38" s="92"/>
      <c r="J38" s="52">
        <v>31</v>
      </c>
      <c r="K38" s="91">
        <f t="shared" si="0"/>
        <v>44131.84617905525</v>
      </c>
      <c r="L38" s="91"/>
      <c r="M38" s="6">
        <f t="shared" si="2"/>
        <v>1.4236079412598468</v>
      </c>
      <c r="N38" s="52">
        <v>2013</v>
      </c>
      <c r="O38" s="8">
        <v>42521</v>
      </c>
      <c r="P38" s="92">
        <v>100.92</v>
      </c>
      <c r="Q38" s="92"/>
      <c r="R38" s="93">
        <f t="shared" si="3"/>
        <v>-19930.511177637934</v>
      </c>
      <c r="S38" s="93"/>
      <c r="T38" s="94">
        <f t="shared" si="4"/>
        <v>-31</v>
      </c>
      <c r="U38" s="94"/>
    </row>
    <row r="39" spans="2:21" ht="13.5">
      <c r="B39" s="52">
        <v>31</v>
      </c>
      <c r="C39" s="91">
        <f t="shared" si="1"/>
        <v>1451131.0281242037</v>
      </c>
      <c r="D39" s="91"/>
      <c r="E39" s="52">
        <v>2013</v>
      </c>
      <c r="F39" s="8">
        <v>42521</v>
      </c>
      <c r="G39" s="52" t="s">
        <v>3</v>
      </c>
      <c r="H39" s="92">
        <v>100.71</v>
      </c>
      <c r="I39" s="92"/>
      <c r="J39" s="52">
        <v>33</v>
      </c>
      <c r="K39" s="91">
        <f t="shared" si="0"/>
        <v>43533.930843726106</v>
      </c>
      <c r="L39" s="91"/>
      <c r="M39" s="6">
        <f t="shared" si="2"/>
        <v>1.3192100255674577</v>
      </c>
      <c r="N39" s="52">
        <v>2013</v>
      </c>
      <c r="O39" s="8">
        <v>42521</v>
      </c>
      <c r="P39" s="92">
        <v>100.64</v>
      </c>
      <c r="Q39" s="92"/>
      <c r="R39" s="93">
        <f t="shared" si="3"/>
        <v>9234.470178971305</v>
      </c>
      <c r="S39" s="93"/>
      <c r="T39" s="94">
        <f t="shared" si="4"/>
        <v>6.999999999999318</v>
      </c>
      <c r="U39" s="94"/>
    </row>
    <row r="40" spans="2:21" ht="13.5">
      <c r="B40" s="52">
        <v>32</v>
      </c>
      <c r="C40" s="91">
        <f t="shared" si="1"/>
        <v>1460365.498303175</v>
      </c>
      <c r="D40" s="91"/>
      <c r="E40" s="52">
        <v>2013</v>
      </c>
      <c r="F40" s="8">
        <v>42521</v>
      </c>
      <c r="G40" s="52" t="s">
        <v>3</v>
      </c>
      <c r="H40" s="92">
        <v>100.27</v>
      </c>
      <c r="I40" s="92"/>
      <c r="J40" s="52">
        <v>25</v>
      </c>
      <c r="K40" s="91">
        <f t="shared" si="0"/>
        <v>43810.96494909525</v>
      </c>
      <c r="L40" s="91"/>
      <c r="M40" s="6">
        <f t="shared" si="2"/>
        <v>1.75243859796381</v>
      </c>
      <c r="N40" s="52">
        <v>2013</v>
      </c>
      <c r="O40" s="8">
        <v>42521</v>
      </c>
      <c r="P40" s="92">
        <v>100.51</v>
      </c>
      <c r="Q40" s="92"/>
      <c r="R40" s="93">
        <f t="shared" si="3"/>
        <v>-42058.526351133034</v>
      </c>
      <c r="S40" s="93"/>
      <c r="T40" s="94">
        <f t="shared" si="4"/>
        <v>-25</v>
      </c>
      <c r="U40" s="94"/>
    </row>
    <row r="41" spans="2:21" ht="13.5">
      <c r="B41" s="52">
        <v>33</v>
      </c>
      <c r="C41" s="91">
        <f t="shared" si="1"/>
        <v>1418306.9719520418</v>
      </c>
      <c r="D41" s="91"/>
      <c r="E41" s="52">
        <v>2013</v>
      </c>
      <c r="F41" s="8">
        <v>42524</v>
      </c>
      <c r="G41" s="52" t="s">
        <v>3</v>
      </c>
      <c r="H41" s="92">
        <v>100.13</v>
      </c>
      <c r="I41" s="92"/>
      <c r="J41" s="52">
        <v>32</v>
      </c>
      <c r="K41" s="91">
        <f t="shared" si="0"/>
        <v>42549.20915856125</v>
      </c>
      <c r="L41" s="91"/>
      <c r="M41" s="6">
        <f t="shared" si="2"/>
        <v>1.3296627862050392</v>
      </c>
      <c r="N41" s="52">
        <v>2013</v>
      </c>
      <c r="O41" s="8">
        <v>42524</v>
      </c>
      <c r="P41" s="92">
        <v>100.38</v>
      </c>
      <c r="Q41" s="92"/>
      <c r="R41" s="93">
        <f t="shared" si="3"/>
        <v>-33241.56965512598</v>
      </c>
      <c r="S41" s="93"/>
      <c r="T41" s="94">
        <f t="shared" si="4"/>
        <v>-32</v>
      </c>
      <c r="U41" s="94"/>
    </row>
    <row r="42" spans="2:21" ht="13.5">
      <c r="B42" s="52">
        <v>34</v>
      </c>
      <c r="C42" s="91">
        <f t="shared" si="1"/>
        <v>1385065.4022969159</v>
      </c>
      <c r="D42" s="91"/>
      <c r="E42" s="52">
        <v>2013</v>
      </c>
      <c r="F42" s="8">
        <v>42524</v>
      </c>
      <c r="G42" s="52" t="s">
        <v>3</v>
      </c>
      <c r="H42" s="92">
        <v>99.86</v>
      </c>
      <c r="I42" s="92"/>
      <c r="J42" s="52">
        <v>54</v>
      </c>
      <c r="K42" s="91">
        <f t="shared" si="0"/>
        <v>41551.96206890747</v>
      </c>
      <c r="L42" s="91"/>
      <c r="M42" s="6">
        <f t="shared" si="2"/>
        <v>0.769480779053842</v>
      </c>
      <c r="N42" s="52">
        <v>2013</v>
      </c>
      <c r="O42" s="8">
        <v>42524</v>
      </c>
      <c r="P42" s="92">
        <v>99.28</v>
      </c>
      <c r="Q42" s="92"/>
      <c r="R42" s="93">
        <f t="shared" si="3"/>
        <v>44629.88518512271</v>
      </c>
      <c r="S42" s="93"/>
      <c r="T42" s="94">
        <f t="shared" si="4"/>
        <v>57.99999999999983</v>
      </c>
      <c r="U42" s="94"/>
    </row>
    <row r="43" spans="2:21" ht="13.5">
      <c r="B43" s="52">
        <v>35</v>
      </c>
      <c r="C43" s="91">
        <f t="shared" si="1"/>
        <v>1429695.2874820386</v>
      </c>
      <c r="D43" s="91"/>
      <c r="E43" s="52">
        <v>2013</v>
      </c>
      <c r="F43" s="8">
        <v>42525</v>
      </c>
      <c r="G43" s="52" t="s">
        <v>4</v>
      </c>
      <c r="H43" s="92">
        <v>99.56</v>
      </c>
      <c r="I43" s="92"/>
      <c r="J43" s="52">
        <v>16</v>
      </c>
      <c r="K43" s="91">
        <f t="shared" si="0"/>
        <v>42890.85862446116</v>
      </c>
      <c r="L43" s="91"/>
      <c r="M43" s="6">
        <f t="shared" si="2"/>
        <v>2.6806786640288225</v>
      </c>
      <c r="N43" s="52">
        <v>2013</v>
      </c>
      <c r="O43" s="8">
        <v>42525</v>
      </c>
      <c r="P43" s="92">
        <v>99.41</v>
      </c>
      <c r="Q43" s="92"/>
      <c r="R43" s="93">
        <f t="shared" si="3"/>
        <v>-40210.17996043386</v>
      </c>
      <c r="S43" s="93"/>
      <c r="T43" s="94">
        <f t="shared" si="4"/>
        <v>-16</v>
      </c>
      <c r="U43" s="94"/>
    </row>
    <row r="44" spans="2:21" ht="13.5">
      <c r="B44" s="52">
        <v>36</v>
      </c>
      <c r="C44" s="91">
        <f t="shared" si="1"/>
        <v>1389485.1075216047</v>
      </c>
      <c r="D44" s="91"/>
      <c r="E44" s="52">
        <v>2013</v>
      </c>
      <c r="F44" s="8">
        <v>42525</v>
      </c>
      <c r="G44" s="52" t="s">
        <v>4</v>
      </c>
      <c r="H44" s="92">
        <v>99.73</v>
      </c>
      <c r="I44" s="92"/>
      <c r="J44" s="52">
        <v>23</v>
      </c>
      <c r="K44" s="91">
        <f t="shared" si="0"/>
        <v>41684.55322564814</v>
      </c>
      <c r="L44" s="91"/>
      <c r="M44" s="6">
        <f t="shared" si="2"/>
        <v>1.812371879376006</v>
      </c>
      <c r="N44" s="52">
        <v>2013</v>
      </c>
      <c r="O44" s="8">
        <v>42525</v>
      </c>
      <c r="P44" s="92">
        <v>100.18</v>
      </c>
      <c r="Q44" s="92"/>
      <c r="R44" s="93">
        <f t="shared" si="3"/>
        <v>81556.73457192078</v>
      </c>
      <c r="S44" s="93"/>
      <c r="T44" s="94">
        <f t="shared" si="4"/>
        <v>45.000000000000284</v>
      </c>
      <c r="U44" s="94"/>
    </row>
    <row r="45" spans="2:21" ht="13.5">
      <c r="B45" s="52">
        <v>37</v>
      </c>
      <c r="C45" s="91">
        <f t="shared" si="1"/>
        <v>1471041.8420935255</v>
      </c>
      <c r="D45" s="91"/>
      <c r="E45" s="52">
        <v>2013</v>
      </c>
      <c r="F45" s="8">
        <v>42525</v>
      </c>
      <c r="G45" s="52" t="s">
        <v>4</v>
      </c>
      <c r="H45" s="92">
        <v>100.2</v>
      </c>
      <c r="I45" s="92"/>
      <c r="J45" s="52">
        <v>38</v>
      </c>
      <c r="K45" s="91">
        <f t="shared" si="0"/>
        <v>44131.25526280576</v>
      </c>
      <c r="L45" s="91"/>
      <c r="M45" s="6">
        <f t="shared" si="2"/>
        <v>1.1613488227054147</v>
      </c>
      <c r="N45" s="52">
        <v>2013</v>
      </c>
      <c r="O45" s="8">
        <v>42525</v>
      </c>
      <c r="P45" s="92">
        <v>100.15</v>
      </c>
      <c r="Q45" s="92"/>
      <c r="R45" s="93">
        <f t="shared" si="3"/>
        <v>-5806.744113526744</v>
      </c>
      <c r="S45" s="93"/>
      <c r="T45" s="94">
        <f t="shared" si="4"/>
        <v>-38</v>
      </c>
      <c r="U45" s="94"/>
    </row>
    <row r="46" spans="2:21" ht="13.5">
      <c r="B46" s="52">
        <v>38</v>
      </c>
      <c r="C46" s="91">
        <f t="shared" si="1"/>
        <v>1465235.0979799987</v>
      </c>
      <c r="D46" s="91"/>
      <c r="E46" s="52">
        <v>2013</v>
      </c>
      <c r="F46" s="8">
        <v>42525</v>
      </c>
      <c r="G46" s="52" t="s">
        <v>3</v>
      </c>
      <c r="H46" s="92">
        <v>100.09</v>
      </c>
      <c r="I46" s="92"/>
      <c r="J46" s="52">
        <v>27</v>
      </c>
      <c r="K46" s="91">
        <f t="shared" si="0"/>
        <v>43957.05293939996</v>
      </c>
      <c r="L46" s="91"/>
      <c r="M46" s="6">
        <f t="shared" si="2"/>
        <v>1.6280389977555543</v>
      </c>
      <c r="N46" s="52">
        <v>2013</v>
      </c>
      <c r="O46" s="8">
        <v>42526</v>
      </c>
      <c r="P46" s="92">
        <v>100.06</v>
      </c>
      <c r="Q46" s="92"/>
      <c r="R46" s="93">
        <f t="shared" si="3"/>
        <v>4884.116993266848</v>
      </c>
      <c r="S46" s="93"/>
      <c r="T46" s="94">
        <f t="shared" si="4"/>
        <v>3.0000000000001137</v>
      </c>
      <c r="U46" s="94"/>
    </row>
    <row r="47" spans="2:21" ht="13.5">
      <c r="B47" s="52">
        <v>39</v>
      </c>
      <c r="C47" s="91">
        <f t="shared" si="1"/>
        <v>1470119.2149732655</v>
      </c>
      <c r="D47" s="91"/>
      <c r="E47" s="52">
        <v>2013</v>
      </c>
      <c r="F47" s="8">
        <v>42526</v>
      </c>
      <c r="G47" s="52" t="s">
        <v>85</v>
      </c>
      <c r="H47" s="92">
        <v>100.06</v>
      </c>
      <c r="I47" s="92"/>
      <c r="J47" s="52">
        <v>13</v>
      </c>
      <c r="K47" s="91">
        <f t="shared" si="0"/>
        <v>44103.576449197964</v>
      </c>
      <c r="L47" s="91"/>
      <c r="M47" s="6">
        <f t="shared" si="2"/>
        <v>3.392582803784459</v>
      </c>
      <c r="N47" s="52">
        <v>2013</v>
      </c>
      <c r="O47" s="8">
        <v>42526</v>
      </c>
      <c r="P47" s="92">
        <v>100.14</v>
      </c>
      <c r="Q47" s="92"/>
      <c r="R47" s="93">
        <f t="shared" si="3"/>
        <v>27140.662430275093</v>
      </c>
      <c r="S47" s="93"/>
      <c r="T47" s="94">
        <f t="shared" si="4"/>
        <v>7.9999999999998295</v>
      </c>
      <c r="U47" s="94"/>
    </row>
    <row r="48" spans="2:21" ht="13.5">
      <c r="B48" s="52">
        <v>40</v>
      </c>
      <c r="C48" s="91">
        <f t="shared" si="1"/>
        <v>1497259.8774035405</v>
      </c>
      <c r="D48" s="91"/>
      <c r="E48" s="52">
        <v>2013</v>
      </c>
      <c r="F48" s="8">
        <v>42526</v>
      </c>
      <c r="G48" s="52" t="s">
        <v>37</v>
      </c>
      <c r="H48" s="92">
        <v>100.11</v>
      </c>
      <c r="I48" s="92"/>
      <c r="J48" s="52">
        <v>17</v>
      </c>
      <c r="K48" s="91">
        <f t="shared" si="0"/>
        <v>44917.79632210622</v>
      </c>
      <c r="L48" s="91"/>
      <c r="M48" s="6">
        <f t="shared" si="2"/>
        <v>2.6422233130650716</v>
      </c>
      <c r="N48" s="52">
        <v>2013</v>
      </c>
      <c r="O48" s="8">
        <v>42526</v>
      </c>
      <c r="P48" s="92">
        <v>100.26</v>
      </c>
      <c r="Q48" s="92"/>
      <c r="R48" s="93">
        <f t="shared" si="3"/>
        <v>-39633.34969597757</v>
      </c>
      <c r="S48" s="93"/>
      <c r="T48" s="94">
        <f t="shared" si="4"/>
        <v>-17</v>
      </c>
      <c r="U48" s="94"/>
    </row>
    <row r="49" spans="2:21" ht="13.5">
      <c r="B49" s="52">
        <v>41</v>
      </c>
      <c r="C49" s="91">
        <f t="shared" si="1"/>
        <v>1457626.527707563</v>
      </c>
      <c r="D49" s="91"/>
      <c r="E49" s="52">
        <v>2013</v>
      </c>
      <c r="F49" s="8">
        <v>42526</v>
      </c>
      <c r="G49" s="52" t="s">
        <v>3</v>
      </c>
      <c r="H49" s="92">
        <v>99.9</v>
      </c>
      <c r="I49" s="92"/>
      <c r="J49" s="52">
        <v>56</v>
      </c>
      <c r="K49" s="91">
        <f t="shared" si="0"/>
        <v>43728.79583122689</v>
      </c>
      <c r="L49" s="91"/>
      <c r="M49" s="6">
        <f t="shared" si="2"/>
        <v>0.7808713541290516</v>
      </c>
      <c r="N49" s="52">
        <v>2013</v>
      </c>
      <c r="O49" s="8">
        <v>42526</v>
      </c>
      <c r="P49" s="92">
        <v>99.6</v>
      </c>
      <c r="Q49" s="92"/>
      <c r="R49" s="93">
        <f t="shared" si="3"/>
        <v>23426.140623872434</v>
      </c>
      <c r="S49" s="93"/>
      <c r="T49" s="94">
        <f t="shared" si="4"/>
        <v>30.000000000001137</v>
      </c>
      <c r="U49" s="94"/>
    </row>
    <row r="50" spans="2:21" ht="13.5">
      <c r="B50" s="52">
        <v>42</v>
      </c>
      <c r="C50" s="91">
        <f t="shared" si="1"/>
        <v>1481052.6683314354</v>
      </c>
      <c r="D50" s="91"/>
      <c r="E50" s="52">
        <v>2013</v>
      </c>
      <c r="F50" s="8">
        <v>42526</v>
      </c>
      <c r="G50" s="52" t="s">
        <v>3</v>
      </c>
      <c r="H50" s="92">
        <v>99.52</v>
      </c>
      <c r="I50" s="92"/>
      <c r="J50" s="52">
        <v>40</v>
      </c>
      <c r="K50" s="91">
        <f t="shared" si="0"/>
        <v>44431.58004994306</v>
      </c>
      <c r="L50" s="91"/>
      <c r="M50" s="6">
        <f t="shared" si="2"/>
        <v>1.1107895012485764</v>
      </c>
      <c r="N50" s="52">
        <v>2013</v>
      </c>
      <c r="O50" s="8">
        <v>42526</v>
      </c>
      <c r="P50" s="92">
        <v>99.63</v>
      </c>
      <c r="Q50" s="92"/>
      <c r="R50" s="93">
        <f t="shared" si="3"/>
        <v>-12218.684513734277</v>
      </c>
      <c r="S50" s="93"/>
      <c r="T50" s="94">
        <f t="shared" si="4"/>
        <v>-40</v>
      </c>
      <c r="U50" s="94"/>
    </row>
    <row r="51" spans="2:21" ht="13.5">
      <c r="B51" s="52">
        <v>43</v>
      </c>
      <c r="C51" s="91">
        <f t="shared" si="1"/>
        <v>1468833.9838177012</v>
      </c>
      <c r="D51" s="91"/>
      <c r="E51" s="52">
        <v>2013</v>
      </c>
      <c r="F51" s="8">
        <v>42526</v>
      </c>
      <c r="G51" s="52" t="s">
        <v>3</v>
      </c>
      <c r="H51" s="92">
        <v>99.21</v>
      </c>
      <c r="I51" s="92"/>
      <c r="J51" s="52">
        <v>43</v>
      </c>
      <c r="K51" s="91">
        <f t="shared" si="0"/>
        <v>44065.019514531035</v>
      </c>
      <c r="L51" s="91"/>
      <c r="M51" s="6">
        <f t="shared" si="2"/>
        <v>1.0247678956867683</v>
      </c>
      <c r="N51" s="52">
        <v>2013</v>
      </c>
      <c r="O51" s="8">
        <v>42527</v>
      </c>
      <c r="P51" s="92">
        <v>99.12</v>
      </c>
      <c r="Q51" s="92"/>
      <c r="R51" s="93">
        <f t="shared" si="3"/>
        <v>9222.911061179808</v>
      </c>
      <c r="S51" s="93"/>
      <c r="T51" s="94">
        <f t="shared" si="4"/>
        <v>8.99999999999892</v>
      </c>
      <c r="U51" s="94"/>
    </row>
    <row r="52" spans="2:21" ht="13.5">
      <c r="B52" s="52">
        <v>44</v>
      </c>
      <c r="C52" s="91">
        <f t="shared" si="1"/>
        <v>1478056.894878881</v>
      </c>
      <c r="D52" s="91"/>
      <c r="E52" s="52">
        <v>2013</v>
      </c>
      <c r="F52" s="8">
        <v>42527</v>
      </c>
      <c r="G52" s="52" t="s">
        <v>3</v>
      </c>
      <c r="H52" s="92">
        <v>99.06</v>
      </c>
      <c r="I52" s="92"/>
      <c r="J52" s="52">
        <v>23</v>
      </c>
      <c r="K52" s="91">
        <f t="shared" si="0"/>
        <v>44341.70684636643</v>
      </c>
      <c r="L52" s="91"/>
      <c r="M52" s="6">
        <f t="shared" si="2"/>
        <v>1.9279002976681059</v>
      </c>
      <c r="N52" s="52">
        <v>2013</v>
      </c>
      <c r="O52" s="8">
        <v>42527</v>
      </c>
      <c r="P52" s="92">
        <v>99.14</v>
      </c>
      <c r="Q52" s="92"/>
      <c r="R52" s="93">
        <f t="shared" si="3"/>
        <v>-15423.20238134452</v>
      </c>
      <c r="S52" s="93"/>
      <c r="T52" s="94">
        <f t="shared" si="4"/>
        <v>-23</v>
      </c>
      <c r="U52" s="94"/>
    </row>
    <row r="53" spans="2:21" ht="13.5">
      <c r="B53" s="52">
        <v>45</v>
      </c>
      <c r="C53" s="91">
        <f t="shared" si="1"/>
        <v>1462633.6924975365</v>
      </c>
      <c r="D53" s="91"/>
      <c r="E53" s="52">
        <v>2013</v>
      </c>
      <c r="F53" s="8">
        <v>42527</v>
      </c>
      <c r="G53" s="52" t="s">
        <v>4</v>
      </c>
      <c r="H53" s="92">
        <v>99.16</v>
      </c>
      <c r="I53" s="92"/>
      <c r="J53" s="52">
        <v>34</v>
      </c>
      <c r="K53" s="91">
        <f t="shared" si="0"/>
        <v>43879.01077492609</v>
      </c>
      <c r="L53" s="91"/>
      <c r="M53" s="6">
        <f t="shared" si="2"/>
        <v>1.2905591404390027</v>
      </c>
      <c r="N53" s="52">
        <v>2013</v>
      </c>
      <c r="O53" s="8">
        <v>42527</v>
      </c>
      <c r="P53" s="92">
        <v>98.83</v>
      </c>
      <c r="Q53" s="92"/>
      <c r="R53" s="93">
        <f t="shared" si="3"/>
        <v>-42588.45163448687</v>
      </c>
      <c r="S53" s="93"/>
      <c r="T53" s="94">
        <f t="shared" si="4"/>
        <v>-34</v>
      </c>
      <c r="U53" s="94"/>
    </row>
    <row r="54" spans="2:21" ht="13.5">
      <c r="B54" s="52">
        <v>46</v>
      </c>
      <c r="C54" s="91">
        <f t="shared" si="1"/>
        <v>1420045.2408630496</v>
      </c>
      <c r="D54" s="91"/>
      <c r="E54" s="52">
        <v>2013</v>
      </c>
      <c r="F54" s="8">
        <v>42527</v>
      </c>
      <c r="G54" s="52" t="s">
        <v>3</v>
      </c>
      <c r="H54" s="92">
        <v>98.31</v>
      </c>
      <c r="I54" s="92"/>
      <c r="J54" s="52">
        <v>93</v>
      </c>
      <c r="K54" s="91">
        <f t="shared" si="0"/>
        <v>42601.35722589149</v>
      </c>
      <c r="L54" s="91"/>
      <c r="M54" s="6">
        <f t="shared" si="2"/>
        <v>0.45807910995582246</v>
      </c>
      <c r="N54" s="52">
        <v>2013</v>
      </c>
      <c r="O54" s="8">
        <v>42528</v>
      </c>
      <c r="P54" s="92">
        <v>97.23</v>
      </c>
      <c r="Q54" s="92"/>
      <c r="R54" s="93">
        <f t="shared" si="3"/>
        <v>49472.543875228745</v>
      </c>
      <c r="S54" s="93"/>
      <c r="T54" s="94">
        <f t="shared" si="4"/>
        <v>107.99999999999983</v>
      </c>
      <c r="U54" s="94"/>
    </row>
    <row r="55" spans="2:21" ht="13.5">
      <c r="B55" s="52">
        <v>47</v>
      </c>
      <c r="C55" s="91">
        <f t="shared" si="1"/>
        <v>1469517.7847382785</v>
      </c>
      <c r="D55" s="91"/>
      <c r="E55" s="52">
        <v>2013</v>
      </c>
      <c r="F55" s="8">
        <v>42528</v>
      </c>
      <c r="G55" s="52" t="s">
        <v>3</v>
      </c>
      <c r="H55" s="92">
        <v>96.53</v>
      </c>
      <c r="I55" s="92"/>
      <c r="J55" s="52">
        <v>86</v>
      </c>
      <c r="K55" s="91">
        <f t="shared" si="0"/>
        <v>44085.533542148354</v>
      </c>
      <c r="L55" s="91"/>
      <c r="M55" s="6">
        <f t="shared" si="2"/>
        <v>0.5126224830482367</v>
      </c>
      <c r="N55" s="52">
        <v>2013</v>
      </c>
      <c r="O55" s="8">
        <v>42528</v>
      </c>
      <c r="P55" s="92">
        <v>96.51</v>
      </c>
      <c r="Q55" s="92"/>
      <c r="R55" s="93">
        <f t="shared" si="3"/>
        <v>1025.2449660962693</v>
      </c>
      <c r="S55" s="93"/>
      <c r="T55" s="94">
        <f t="shared" si="4"/>
        <v>1.999999999999602</v>
      </c>
      <c r="U55" s="94"/>
    </row>
    <row r="56" spans="2:21" ht="13.5">
      <c r="B56" s="52">
        <v>48</v>
      </c>
      <c r="C56" s="91">
        <f t="shared" si="1"/>
        <v>1470543.0297043747</v>
      </c>
      <c r="D56" s="91"/>
      <c r="E56" s="52">
        <v>2013</v>
      </c>
      <c r="F56" s="8">
        <v>42528</v>
      </c>
      <c r="G56" s="52" t="s">
        <v>4</v>
      </c>
      <c r="H56" s="92">
        <v>97.07</v>
      </c>
      <c r="I56" s="92"/>
      <c r="J56" s="52">
        <v>90</v>
      </c>
      <c r="K56" s="91">
        <f t="shared" si="0"/>
        <v>44116.29089113124</v>
      </c>
      <c r="L56" s="91"/>
      <c r="M56" s="6">
        <f t="shared" si="2"/>
        <v>0.49018100990145824</v>
      </c>
      <c r="N56" s="52">
        <v>2013</v>
      </c>
      <c r="O56" s="8">
        <v>42528</v>
      </c>
      <c r="P56" s="92">
        <v>96.33</v>
      </c>
      <c r="Q56" s="92"/>
      <c r="R56" s="93">
        <f t="shared" si="3"/>
        <v>-36273.39473270766</v>
      </c>
      <c r="S56" s="93"/>
      <c r="T56" s="94">
        <f t="shared" si="4"/>
        <v>-90</v>
      </c>
      <c r="U56" s="94"/>
    </row>
    <row r="57" spans="2:21" ht="13.5">
      <c r="B57" s="52">
        <v>49</v>
      </c>
      <c r="C57" s="91">
        <f t="shared" si="1"/>
        <v>1434269.634971667</v>
      </c>
      <c r="D57" s="91"/>
      <c r="E57" s="52">
        <v>2013</v>
      </c>
      <c r="F57" s="8">
        <v>42528</v>
      </c>
      <c r="G57" s="52" t="s">
        <v>3</v>
      </c>
      <c r="H57" s="92">
        <v>95.82</v>
      </c>
      <c r="I57" s="92"/>
      <c r="J57" s="52">
        <v>75</v>
      </c>
      <c r="K57" s="91">
        <f t="shared" si="0"/>
        <v>43028.08904915001</v>
      </c>
      <c r="L57" s="91"/>
      <c r="M57" s="6">
        <f t="shared" si="2"/>
        <v>0.5737078539886667</v>
      </c>
      <c r="N57" s="52">
        <v>2013</v>
      </c>
      <c r="O57" s="8">
        <v>42528</v>
      </c>
      <c r="P57" s="92">
        <v>95.78</v>
      </c>
      <c r="Q57" s="92"/>
      <c r="R57" s="93">
        <f t="shared" si="3"/>
        <v>2294.83141595421</v>
      </c>
      <c r="S57" s="93"/>
      <c r="T57" s="94">
        <f t="shared" si="4"/>
        <v>3.999999999999204</v>
      </c>
      <c r="U57" s="94"/>
    </row>
    <row r="58" spans="2:21" ht="13.5">
      <c r="B58" s="52">
        <v>50</v>
      </c>
      <c r="C58" s="91">
        <f t="shared" si="1"/>
        <v>1436564.4663876214</v>
      </c>
      <c r="D58" s="91"/>
      <c r="E58" s="52">
        <v>2013</v>
      </c>
      <c r="F58" s="8">
        <v>42528</v>
      </c>
      <c r="G58" s="52" t="s">
        <v>4</v>
      </c>
      <c r="H58" s="92">
        <v>96.68</v>
      </c>
      <c r="I58" s="92"/>
      <c r="J58" s="52">
        <v>172</v>
      </c>
      <c r="K58" s="91">
        <f t="shared" si="0"/>
        <v>43096.93399162864</v>
      </c>
      <c r="L58" s="91"/>
      <c r="M58" s="6">
        <f t="shared" si="2"/>
        <v>0.25056356971877114</v>
      </c>
      <c r="N58" s="52">
        <v>2013</v>
      </c>
      <c r="O58" s="8">
        <v>42528</v>
      </c>
      <c r="P58" s="92">
        <v>97.05</v>
      </c>
      <c r="Q58" s="92"/>
      <c r="R58" s="93">
        <f t="shared" si="3"/>
        <v>9270.85207959429</v>
      </c>
      <c r="S58" s="93"/>
      <c r="T58" s="94">
        <f t="shared" si="4"/>
        <v>36.999999999999034</v>
      </c>
      <c r="U58" s="94"/>
    </row>
    <row r="59" spans="2:21" ht="13.5">
      <c r="B59" s="52">
        <v>51</v>
      </c>
      <c r="C59" s="91">
        <f t="shared" si="1"/>
        <v>1445835.3184672156</v>
      </c>
      <c r="D59" s="91"/>
      <c r="E59" s="52">
        <v>2013</v>
      </c>
      <c r="F59" s="8">
        <v>42528</v>
      </c>
      <c r="G59" s="52" t="s">
        <v>4</v>
      </c>
      <c r="H59" s="92">
        <v>97.57</v>
      </c>
      <c r="I59" s="92"/>
      <c r="J59" s="52">
        <v>42</v>
      </c>
      <c r="K59" s="91">
        <f t="shared" si="0"/>
        <v>43375.059554016465</v>
      </c>
      <c r="L59" s="91"/>
      <c r="M59" s="6">
        <f t="shared" si="2"/>
        <v>1.032739513190868</v>
      </c>
      <c r="N59" s="52">
        <v>2013</v>
      </c>
      <c r="O59" s="8">
        <v>42531</v>
      </c>
      <c r="P59" s="92">
        <v>97.76</v>
      </c>
      <c r="Q59" s="92"/>
      <c r="R59" s="93">
        <f t="shared" si="3"/>
        <v>19622.050750627724</v>
      </c>
      <c r="S59" s="93"/>
      <c r="T59" s="94">
        <f t="shared" si="4"/>
        <v>19.000000000001194</v>
      </c>
      <c r="U59" s="94"/>
    </row>
    <row r="60" spans="2:21" ht="13.5">
      <c r="B60" s="52">
        <v>52</v>
      </c>
      <c r="C60" s="91">
        <f t="shared" si="1"/>
        <v>1465457.3692178433</v>
      </c>
      <c r="D60" s="91"/>
      <c r="E60" s="52">
        <v>2013</v>
      </c>
      <c r="F60" s="8">
        <v>42531</v>
      </c>
      <c r="G60" s="52" t="s">
        <v>4</v>
      </c>
      <c r="H60" s="92">
        <v>98.18</v>
      </c>
      <c r="I60" s="92"/>
      <c r="J60" s="52">
        <v>27</v>
      </c>
      <c r="K60" s="91">
        <f t="shared" si="0"/>
        <v>43963.721076535294</v>
      </c>
      <c r="L60" s="91"/>
      <c r="M60" s="6">
        <f t="shared" si="2"/>
        <v>1.6282859657976034</v>
      </c>
      <c r="N60" s="52">
        <v>2013</v>
      </c>
      <c r="O60" s="8">
        <v>42531</v>
      </c>
      <c r="P60" s="92">
        <v>98.26</v>
      </c>
      <c r="Q60" s="92"/>
      <c r="R60" s="93">
        <f t="shared" si="3"/>
        <v>13026.287726380551</v>
      </c>
      <c r="S60" s="93"/>
      <c r="T60" s="94">
        <f t="shared" si="4"/>
        <v>7.9999999999998295</v>
      </c>
      <c r="U60" s="94"/>
    </row>
    <row r="61" spans="2:21" ht="13.5">
      <c r="B61" s="52">
        <v>53</v>
      </c>
      <c r="C61" s="91">
        <f t="shared" si="1"/>
        <v>1478483.656944224</v>
      </c>
      <c r="D61" s="91"/>
      <c r="E61" s="52">
        <v>2013</v>
      </c>
      <c r="F61" s="8">
        <v>42531</v>
      </c>
      <c r="G61" s="52" t="s">
        <v>4</v>
      </c>
      <c r="H61" s="92">
        <v>98.44</v>
      </c>
      <c r="I61" s="92"/>
      <c r="J61" s="52">
        <v>22</v>
      </c>
      <c r="K61" s="91">
        <f t="shared" si="0"/>
        <v>44354.50970832672</v>
      </c>
      <c r="L61" s="91"/>
      <c r="M61" s="6">
        <f t="shared" si="2"/>
        <v>2.0161140776512143</v>
      </c>
      <c r="N61" s="52">
        <v>2013</v>
      </c>
      <c r="O61" s="8">
        <v>42531</v>
      </c>
      <c r="P61" s="92">
        <v>98.61</v>
      </c>
      <c r="Q61" s="92"/>
      <c r="R61" s="93">
        <f t="shared" si="3"/>
        <v>34273.93932007099</v>
      </c>
      <c r="S61" s="93"/>
      <c r="T61" s="94">
        <f t="shared" si="4"/>
        <v>17.00000000000017</v>
      </c>
      <c r="U61" s="94"/>
    </row>
    <row r="62" spans="2:21" ht="13.5">
      <c r="B62" s="52">
        <v>54</v>
      </c>
      <c r="C62" s="91">
        <f t="shared" si="1"/>
        <v>1512757.5962642948</v>
      </c>
      <c r="D62" s="91"/>
      <c r="E62" s="52">
        <v>2013</v>
      </c>
      <c r="F62" s="8">
        <v>42533</v>
      </c>
      <c r="G62" s="52" t="s">
        <v>3</v>
      </c>
      <c r="H62" s="92">
        <v>96.09</v>
      </c>
      <c r="I62" s="92"/>
      <c r="J62" s="52">
        <v>53</v>
      </c>
      <c r="K62" s="91">
        <f t="shared" si="0"/>
        <v>45382.72788792884</v>
      </c>
      <c r="L62" s="91"/>
      <c r="M62" s="6">
        <f t="shared" si="2"/>
        <v>0.8562778846779027</v>
      </c>
      <c r="N62" s="52">
        <v>2013</v>
      </c>
      <c r="O62" s="8">
        <v>42533</v>
      </c>
      <c r="P62" s="92">
        <v>95.62</v>
      </c>
      <c r="Q62" s="92"/>
      <c r="R62" s="93">
        <f t="shared" si="3"/>
        <v>40245.06057986133</v>
      </c>
      <c r="S62" s="93"/>
      <c r="T62" s="94">
        <f t="shared" si="4"/>
        <v>46.999999999999886</v>
      </c>
      <c r="U62" s="94"/>
    </row>
    <row r="63" spans="2:21" ht="13.5">
      <c r="B63" s="52">
        <v>55</v>
      </c>
      <c r="C63" s="91">
        <f t="shared" si="1"/>
        <v>1553002.656844156</v>
      </c>
      <c r="D63" s="91"/>
      <c r="E63" s="52">
        <v>2013</v>
      </c>
      <c r="F63" s="8">
        <v>42534</v>
      </c>
      <c r="G63" s="52" t="s">
        <v>3</v>
      </c>
      <c r="H63" s="92">
        <v>95.45</v>
      </c>
      <c r="I63" s="92"/>
      <c r="J63" s="52">
        <v>49</v>
      </c>
      <c r="K63" s="91">
        <f t="shared" si="0"/>
        <v>46590.07970532468</v>
      </c>
      <c r="L63" s="91"/>
      <c r="M63" s="6">
        <f t="shared" si="2"/>
        <v>0.9508179531698915</v>
      </c>
      <c r="N63" s="52">
        <v>2013</v>
      </c>
      <c r="O63" s="8">
        <v>42534</v>
      </c>
      <c r="P63" s="92">
        <v>94.22</v>
      </c>
      <c r="Q63" s="92"/>
      <c r="R63" s="93">
        <f t="shared" si="3"/>
        <v>116950.60823989703</v>
      </c>
      <c r="S63" s="93"/>
      <c r="T63" s="94">
        <f t="shared" si="4"/>
        <v>123.0000000000004</v>
      </c>
      <c r="U63" s="94"/>
    </row>
    <row r="64" spans="2:21" ht="13.5">
      <c r="B64" s="52">
        <v>56</v>
      </c>
      <c r="C64" s="91">
        <f t="shared" si="1"/>
        <v>1669953.2650840532</v>
      </c>
      <c r="D64" s="91"/>
      <c r="E64" s="52">
        <v>2013</v>
      </c>
      <c r="F64" s="8">
        <v>42534</v>
      </c>
      <c r="G64" s="52" t="s">
        <v>4</v>
      </c>
      <c r="H64" s="92">
        <v>94.48</v>
      </c>
      <c r="I64" s="92"/>
      <c r="J64" s="52">
        <v>55</v>
      </c>
      <c r="K64" s="91">
        <f t="shared" si="0"/>
        <v>50098.597952521595</v>
      </c>
      <c r="L64" s="91"/>
      <c r="M64" s="6">
        <f t="shared" si="2"/>
        <v>0.9108835991367563</v>
      </c>
      <c r="N64" s="52">
        <v>2013</v>
      </c>
      <c r="O64" s="8">
        <v>42534</v>
      </c>
      <c r="P64" s="92">
        <v>94.16</v>
      </c>
      <c r="Q64" s="92"/>
      <c r="R64" s="93">
        <f t="shared" si="3"/>
        <v>-29148.275172376874</v>
      </c>
      <c r="S64" s="93"/>
      <c r="T64" s="94">
        <f t="shared" si="4"/>
        <v>-55</v>
      </c>
      <c r="U64" s="94"/>
    </row>
    <row r="65" spans="2:21" ht="13.5">
      <c r="B65" s="52">
        <v>57</v>
      </c>
      <c r="C65" s="91">
        <f t="shared" si="1"/>
        <v>1640804.9899116764</v>
      </c>
      <c r="D65" s="91"/>
      <c r="E65" s="52">
        <v>2013</v>
      </c>
      <c r="F65" s="8">
        <v>42534</v>
      </c>
      <c r="G65" s="52" t="s">
        <v>4</v>
      </c>
      <c r="H65" s="92">
        <v>94.52</v>
      </c>
      <c r="I65" s="92"/>
      <c r="J65" s="52">
        <v>28</v>
      </c>
      <c r="K65" s="91">
        <f t="shared" si="0"/>
        <v>49224.14969735029</v>
      </c>
      <c r="L65" s="91"/>
      <c r="M65" s="6">
        <f t="shared" si="2"/>
        <v>1.758005346333939</v>
      </c>
      <c r="N65" s="52">
        <v>2013</v>
      </c>
      <c r="O65" s="8">
        <v>42535</v>
      </c>
      <c r="P65" s="92">
        <v>95.33</v>
      </c>
      <c r="Q65" s="92"/>
      <c r="R65" s="93">
        <f t="shared" si="3"/>
        <v>142398.43305304943</v>
      </c>
      <c r="S65" s="93"/>
      <c r="T65" s="94">
        <f t="shared" si="4"/>
        <v>81.00000000000023</v>
      </c>
      <c r="U65" s="94"/>
    </row>
    <row r="66" spans="2:21" ht="13.5">
      <c r="B66" s="52">
        <v>58</v>
      </c>
      <c r="C66" s="91">
        <f t="shared" si="1"/>
        <v>1783203.4229647259</v>
      </c>
      <c r="D66" s="91"/>
      <c r="E66" s="52">
        <v>2013</v>
      </c>
      <c r="F66" s="8">
        <v>42535</v>
      </c>
      <c r="G66" s="52" t="s">
        <v>3</v>
      </c>
      <c r="H66" s="92">
        <v>94.72</v>
      </c>
      <c r="I66" s="92"/>
      <c r="J66" s="52">
        <v>39</v>
      </c>
      <c r="K66" s="91">
        <f t="shared" si="0"/>
        <v>53496.10268894178</v>
      </c>
      <c r="L66" s="91"/>
      <c r="M66" s="6">
        <f t="shared" si="2"/>
        <v>1.3716949407420969</v>
      </c>
      <c r="N66" s="52">
        <v>2013</v>
      </c>
      <c r="O66" s="8">
        <v>42535</v>
      </c>
      <c r="P66" s="92">
        <v>95.1</v>
      </c>
      <c r="Q66" s="92"/>
      <c r="R66" s="93">
        <f t="shared" si="3"/>
        <v>-52124.40774819905</v>
      </c>
      <c r="S66" s="93"/>
      <c r="T66" s="94">
        <f t="shared" si="4"/>
        <v>-39</v>
      </c>
      <c r="U66" s="94"/>
    </row>
    <row r="67" spans="2:21" ht="13.5">
      <c r="B67" s="52">
        <v>59</v>
      </c>
      <c r="C67" s="91">
        <f t="shared" si="1"/>
        <v>1731079.0152165268</v>
      </c>
      <c r="D67" s="91"/>
      <c r="E67" s="52">
        <v>2013</v>
      </c>
      <c r="F67" s="8">
        <v>42535</v>
      </c>
      <c r="G67" s="52" t="s">
        <v>4</v>
      </c>
      <c r="H67" s="92">
        <v>95.21</v>
      </c>
      <c r="I67" s="92"/>
      <c r="J67" s="52">
        <v>41</v>
      </c>
      <c r="K67" s="91">
        <f t="shared" si="0"/>
        <v>51932.3704564958</v>
      </c>
      <c r="L67" s="91"/>
      <c r="M67" s="6">
        <f t="shared" si="2"/>
        <v>1.2666431818657513</v>
      </c>
      <c r="N67" s="52">
        <v>2013</v>
      </c>
      <c r="O67" s="8">
        <v>42535</v>
      </c>
      <c r="P67" s="92">
        <v>94.82</v>
      </c>
      <c r="Q67" s="92"/>
      <c r="R67" s="93">
        <f t="shared" si="3"/>
        <v>-49399.08409276437</v>
      </c>
      <c r="S67" s="93"/>
      <c r="T67" s="94">
        <f t="shared" si="4"/>
        <v>-41</v>
      </c>
      <c r="U67" s="94"/>
    </row>
    <row r="68" spans="2:21" ht="13.5">
      <c r="B68" s="52">
        <v>60</v>
      </c>
      <c r="C68" s="91">
        <f t="shared" si="1"/>
        <v>1681679.9311237624</v>
      </c>
      <c r="D68" s="91"/>
      <c r="E68" s="52">
        <v>2013</v>
      </c>
      <c r="F68" s="8">
        <v>42535</v>
      </c>
      <c r="G68" s="52" t="s">
        <v>3</v>
      </c>
      <c r="H68" s="92">
        <v>94.4</v>
      </c>
      <c r="I68" s="92"/>
      <c r="J68" s="52">
        <v>91</v>
      </c>
      <c r="K68" s="91">
        <f t="shared" si="0"/>
        <v>50450.39793371287</v>
      </c>
      <c r="L68" s="91"/>
      <c r="M68" s="6">
        <f t="shared" si="2"/>
        <v>0.554399977293548</v>
      </c>
      <c r="N68" s="52">
        <v>2013</v>
      </c>
      <c r="O68" s="8">
        <v>42535</v>
      </c>
      <c r="P68" s="92">
        <v>94.41</v>
      </c>
      <c r="Q68" s="92"/>
      <c r="R68" s="93">
        <f t="shared" si="3"/>
        <v>-554.3999772930438</v>
      </c>
      <c r="S68" s="93"/>
      <c r="T68" s="94">
        <f t="shared" si="4"/>
        <v>-91</v>
      </c>
      <c r="U68" s="94"/>
    </row>
    <row r="69" spans="2:21" ht="13.5">
      <c r="B69" s="52">
        <v>61</v>
      </c>
      <c r="C69" s="91">
        <f t="shared" si="1"/>
        <v>1681125.5311464693</v>
      </c>
      <c r="D69" s="91"/>
      <c r="E69" s="52">
        <v>2013</v>
      </c>
      <c r="F69" s="8">
        <v>42538</v>
      </c>
      <c r="G69" s="52" t="s">
        <v>4</v>
      </c>
      <c r="H69" s="92">
        <v>94.83</v>
      </c>
      <c r="I69" s="92"/>
      <c r="J69" s="52">
        <v>21</v>
      </c>
      <c r="K69" s="91">
        <f t="shared" si="0"/>
        <v>50433.765934394076</v>
      </c>
      <c r="L69" s="91"/>
      <c r="M69" s="6">
        <f t="shared" si="2"/>
        <v>2.401607901637813</v>
      </c>
      <c r="N69" s="52">
        <v>2013</v>
      </c>
      <c r="O69" s="8">
        <v>42538</v>
      </c>
      <c r="P69" s="92">
        <v>94.84</v>
      </c>
      <c r="Q69" s="92"/>
      <c r="R69" s="93">
        <f t="shared" si="3"/>
        <v>2401.6079016390418</v>
      </c>
      <c r="S69" s="93"/>
      <c r="T69" s="94">
        <f t="shared" si="4"/>
        <v>1.0000000000005116</v>
      </c>
      <c r="U69" s="94"/>
    </row>
    <row r="70" spans="2:21" ht="13.5">
      <c r="B70" s="52">
        <v>62</v>
      </c>
      <c r="C70" s="91">
        <f t="shared" si="1"/>
        <v>1683527.1390481084</v>
      </c>
      <c r="D70" s="91"/>
      <c r="E70" s="52">
        <v>2013</v>
      </c>
      <c r="F70" s="8">
        <v>42539</v>
      </c>
      <c r="G70" s="52" t="s">
        <v>4</v>
      </c>
      <c r="H70" s="92">
        <v>94.9</v>
      </c>
      <c r="I70" s="92"/>
      <c r="J70" s="52">
        <v>21</v>
      </c>
      <c r="K70" s="91">
        <f t="shared" si="0"/>
        <v>50505.81417144325</v>
      </c>
      <c r="L70" s="91"/>
      <c r="M70" s="6">
        <f t="shared" si="2"/>
        <v>2.405038770068726</v>
      </c>
      <c r="N70" s="52">
        <v>2013</v>
      </c>
      <c r="O70" s="8">
        <v>42539</v>
      </c>
      <c r="P70" s="92">
        <v>95.27</v>
      </c>
      <c r="Q70" s="92"/>
      <c r="R70" s="93">
        <f t="shared" si="3"/>
        <v>88986.43449254053</v>
      </c>
      <c r="S70" s="93"/>
      <c r="T70" s="94">
        <f t="shared" si="4"/>
        <v>36.999999999999034</v>
      </c>
      <c r="U70" s="94"/>
    </row>
    <row r="71" spans="2:21" ht="13.5">
      <c r="B71" s="52">
        <v>63</v>
      </c>
      <c r="C71" s="91">
        <f t="shared" si="1"/>
        <v>1772513.573540649</v>
      </c>
      <c r="D71" s="91"/>
      <c r="E71" s="52">
        <v>2013</v>
      </c>
      <c r="F71" s="8">
        <v>42539</v>
      </c>
      <c r="G71" s="52" t="s">
        <v>4</v>
      </c>
      <c r="H71" s="92">
        <v>95.69</v>
      </c>
      <c r="I71" s="92"/>
      <c r="J71" s="52">
        <v>44</v>
      </c>
      <c r="K71" s="91">
        <f t="shared" si="0"/>
        <v>53175.40720621947</v>
      </c>
      <c r="L71" s="91"/>
      <c r="M71" s="6">
        <f t="shared" si="2"/>
        <v>1.2085319819595333</v>
      </c>
      <c r="N71" s="52">
        <v>2013</v>
      </c>
      <c r="O71" s="8">
        <v>42539</v>
      </c>
      <c r="P71" s="92">
        <v>95.41</v>
      </c>
      <c r="Q71" s="92"/>
      <c r="R71" s="93">
        <f t="shared" si="3"/>
        <v>-33838.895494867065</v>
      </c>
      <c r="S71" s="93"/>
      <c r="T71" s="94">
        <f t="shared" si="4"/>
        <v>-44</v>
      </c>
      <c r="U71" s="94"/>
    </row>
    <row r="72" spans="2:21" ht="13.5">
      <c r="B72" s="52">
        <v>64</v>
      </c>
      <c r="C72" s="91">
        <f t="shared" si="1"/>
        <v>1738674.6780457818</v>
      </c>
      <c r="D72" s="91"/>
      <c r="E72" s="52">
        <v>2013</v>
      </c>
      <c r="F72" s="8">
        <v>42540</v>
      </c>
      <c r="G72" s="52" t="s">
        <v>4</v>
      </c>
      <c r="H72" s="92">
        <v>95.56</v>
      </c>
      <c r="I72" s="92"/>
      <c r="J72" s="52">
        <v>22</v>
      </c>
      <c r="K72" s="91">
        <f t="shared" si="0"/>
        <v>52160.24034137345</v>
      </c>
      <c r="L72" s="91"/>
      <c r="M72" s="6">
        <f t="shared" si="2"/>
        <v>2.370920015516975</v>
      </c>
      <c r="N72" s="52">
        <v>2013</v>
      </c>
      <c r="O72" s="8">
        <v>42540</v>
      </c>
      <c r="P72" s="92">
        <v>95.4</v>
      </c>
      <c r="Q72" s="92"/>
      <c r="R72" s="93">
        <f t="shared" si="3"/>
        <v>-37934.720248270794</v>
      </c>
      <c r="S72" s="93"/>
      <c r="T72" s="94">
        <f t="shared" si="4"/>
        <v>-22</v>
      </c>
      <c r="U72" s="94"/>
    </row>
    <row r="73" spans="2:21" ht="13.5">
      <c r="B73" s="52">
        <v>65</v>
      </c>
      <c r="C73" s="91">
        <f t="shared" si="1"/>
        <v>1700739.957797511</v>
      </c>
      <c r="D73" s="91"/>
      <c r="E73" s="52">
        <v>2013</v>
      </c>
      <c r="F73" s="8">
        <v>42540</v>
      </c>
      <c r="G73" s="52" t="s">
        <v>3</v>
      </c>
      <c r="H73" s="92">
        <v>95.2</v>
      </c>
      <c r="I73" s="92"/>
      <c r="J73" s="52">
        <v>32</v>
      </c>
      <c r="K73" s="91">
        <f aca="true" t="shared" si="5" ref="K73:K108">IF(F73="","",C73*0.03)</f>
        <v>51022.19873392533</v>
      </c>
      <c r="L73" s="91"/>
      <c r="M73" s="6">
        <f t="shared" si="2"/>
        <v>1.5944437104351665</v>
      </c>
      <c r="N73" s="52">
        <v>2013</v>
      </c>
      <c r="O73" s="8">
        <v>42540</v>
      </c>
      <c r="P73" s="92">
        <v>95.3</v>
      </c>
      <c r="Q73" s="92"/>
      <c r="R73" s="93">
        <f t="shared" si="3"/>
        <v>-15944.437104350758</v>
      </c>
      <c r="S73" s="93"/>
      <c r="T73" s="94">
        <f t="shared" si="4"/>
        <v>-32</v>
      </c>
      <c r="U73" s="94"/>
    </row>
    <row r="74" spans="2:21" ht="13.5">
      <c r="B74" s="52">
        <v>66</v>
      </c>
      <c r="C74" s="91">
        <f aca="true" t="shared" si="6" ref="C74:C108">IF(R73="","",C73+R73)</f>
        <v>1684795.5206931604</v>
      </c>
      <c r="D74" s="91"/>
      <c r="E74" s="52">
        <v>2013</v>
      </c>
      <c r="F74" s="8">
        <v>42540</v>
      </c>
      <c r="G74" s="52" t="s">
        <v>3</v>
      </c>
      <c r="H74" s="92">
        <v>95.22</v>
      </c>
      <c r="I74" s="92"/>
      <c r="J74" s="52">
        <v>18</v>
      </c>
      <c r="K74" s="91">
        <f t="shared" si="5"/>
        <v>50543.86562079481</v>
      </c>
      <c r="L74" s="91"/>
      <c r="M74" s="6">
        <f aca="true" t="shared" si="7" ref="M74:M108">IF(J74="","",(K74/J74)/1000)</f>
        <v>2.8079925344886005</v>
      </c>
      <c r="N74" s="52">
        <v>2013</v>
      </c>
      <c r="O74" s="8">
        <v>42540</v>
      </c>
      <c r="P74" s="92">
        <v>95.15</v>
      </c>
      <c r="Q74" s="92"/>
      <c r="R74" s="93">
        <f aca="true" t="shared" si="8" ref="R74:R108">IF(O74="","",(IF(G74="売",H74-P74,P74-H74))*M74*100000)</f>
        <v>19655.947741418287</v>
      </c>
      <c r="S74" s="93"/>
      <c r="T74" s="94">
        <f aca="true" t="shared" si="9" ref="T74:T108">IF(O74="","",IF(R74&lt;0,J74*(-1),IF(G74="買",(P74-H74)*100,(H74-P74)*100)))</f>
        <v>6.999999999999318</v>
      </c>
      <c r="U74" s="94"/>
    </row>
    <row r="75" spans="2:21" ht="13.5">
      <c r="B75" s="52">
        <v>67</v>
      </c>
      <c r="C75" s="91">
        <f t="shared" si="6"/>
        <v>1704451.4684345787</v>
      </c>
      <c r="D75" s="91"/>
      <c r="E75" s="52">
        <v>2013</v>
      </c>
      <c r="F75" s="8">
        <v>42540</v>
      </c>
      <c r="G75" s="52" t="s">
        <v>4</v>
      </c>
      <c r="H75" s="92">
        <v>95.44</v>
      </c>
      <c r="I75" s="92"/>
      <c r="J75" s="52">
        <v>35</v>
      </c>
      <c r="K75" s="91">
        <f t="shared" si="5"/>
        <v>51133.54405303736</v>
      </c>
      <c r="L75" s="91"/>
      <c r="M75" s="6">
        <f t="shared" si="7"/>
        <v>1.4609584015153532</v>
      </c>
      <c r="N75" s="52">
        <v>2013</v>
      </c>
      <c r="O75" s="8">
        <v>42540</v>
      </c>
      <c r="P75" s="92">
        <v>96.32</v>
      </c>
      <c r="Q75" s="92"/>
      <c r="R75" s="93">
        <f t="shared" si="8"/>
        <v>128564.3393333504</v>
      </c>
      <c r="S75" s="93"/>
      <c r="T75" s="94">
        <f t="shared" si="9"/>
        <v>87.99999999999955</v>
      </c>
      <c r="U75" s="94"/>
    </row>
    <row r="76" spans="2:21" ht="13.5">
      <c r="B76" s="52">
        <v>68</v>
      </c>
      <c r="C76" s="91">
        <f t="shared" si="6"/>
        <v>1833015.807767929</v>
      </c>
      <c r="D76" s="91"/>
      <c r="E76" s="52">
        <v>2013</v>
      </c>
      <c r="F76" s="8">
        <v>42541</v>
      </c>
      <c r="G76" s="52" t="s">
        <v>4</v>
      </c>
      <c r="H76" s="92">
        <v>96.76</v>
      </c>
      <c r="I76" s="92"/>
      <c r="J76" s="52">
        <v>32</v>
      </c>
      <c r="K76" s="91">
        <f t="shared" si="5"/>
        <v>54990.47423303787</v>
      </c>
      <c r="L76" s="91"/>
      <c r="M76" s="6">
        <f t="shared" si="7"/>
        <v>1.7184523197824335</v>
      </c>
      <c r="N76" s="52">
        <v>2013</v>
      </c>
      <c r="O76" s="8">
        <v>42541</v>
      </c>
      <c r="P76" s="92">
        <v>96.87</v>
      </c>
      <c r="Q76" s="92"/>
      <c r="R76" s="93">
        <f t="shared" si="8"/>
        <v>18902.975517606672</v>
      </c>
      <c r="S76" s="93"/>
      <c r="T76" s="94">
        <f t="shared" si="9"/>
        <v>10.999999999999943</v>
      </c>
      <c r="U76" s="94"/>
    </row>
    <row r="77" spans="2:21" ht="13.5">
      <c r="B77" s="52">
        <v>69</v>
      </c>
      <c r="C77" s="91">
        <f t="shared" si="6"/>
        <v>1851918.7832855356</v>
      </c>
      <c r="D77" s="91"/>
      <c r="E77" s="52">
        <v>2013</v>
      </c>
      <c r="F77" s="8">
        <v>42541</v>
      </c>
      <c r="G77" s="52" t="s">
        <v>4</v>
      </c>
      <c r="H77" s="92">
        <v>98.06</v>
      </c>
      <c r="I77" s="92"/>
      <c r="J77" s="52">
        <v>51</v>
      </c>
      <c r="K77" s="91">
        <f t="shared" si="5"/>
        <v>55557.563498566065</v>
      </c>
      <c r="L77" s="91"/>
      <c r="M77" s="6">
        <f t="shared" si="7"/>
        <v>1.0893639901679621</v>
      </c>
      <c r="N77" s="52">
        <v>2013</v>
      </c>
      <c r="O77" s="8">
        <v>42541</v>
      </c>
      <c r="P77" s="92">
        <v>97.93</v>
      </c>
      <c r="Q77" s="92"/>
      <c r="R77" s="93">
        <f t="shared" si="8"/>
        <v>-14161.731872183012</v>
      </c>
      <c r="S77" s="93"/>
      <c r="T77" s="94">
        <f t="shared" si="9"/>
        <v>-51</v>
      </c>
      <c r="U77" s="94"/>
    </row>
    <row r="78" spans="2:21" ht="13.5">
      <c r="B78" s="52">
        <v>70</v>
      </c>
      <c r="C78" s="91">
        <f t="shared" si="6"/>
        <v>1837757.0514133526</v>
      </c>
      <c r="D78" s="91"/>
      <c r="E78" s="52">
        <v>2013</v>
      </c>
      <c r="F78" s="8">
        <v>42541</v>
      </c>
      <c r="G78" s="52" t="s">
        <v>3</v>
      </c>
      <c r="H78" s="92">
        <v>97.21</v>
      </c>
      <c r="I78" s="92"/>
      <c r="J78" s="52">
        <v>82</v>
      </c>
      <c r="K78" s="91">
        <f t="shared" si="5"/>
        <v>55132.711542400575</v>
      </c>
      <c r="L78" s="91"/>
      <c r="M78" s="6">
        <f t="shared" si="7"/>
        <v>0.6723501407609827</v>
      </c>
      <c r="N78" s="52">
        <v>2013</v>
      </c>
      <c r="O78" s="8">
        <v>42542</v>
      </c>
      <c r="P78" s="92">
        <v>97.35</v>
      </c>
      <c r="Q78" s="92"/>
      <c r="R78" s="93">
        <f t="shared" si="8"/>
        <v>-9412.901970653795</v>
      </c>
      <c r="S78" s="93"/>
      <c r="T78" s="94">
        <f t="shared" si="9"/>
        <v>-82</v>
      </c>
      <c r="U78" s="94"/>
    </row>
    <row r="79" spans="2:21" ht="13.5">
      <c r="B79" s="52">
        <v>71</v>
      </c>
      <c r="C79" s="91">
        <f t="shared" si="6"/>
        <v>1828344.1494426988</v>
      </c>
      <c r="D79" s="91"/>
      <c r="E79" s="52">
        <v>2013</v>
      </c>
      <c r="F79" s="8">
        <v>42542</v>
      </c>
      <c r="G79" s="52" t="s">
        <v>4</v>
      </c>
      <c r="H79" s="92">
        <v>97.68</v>
      </c>
      <c r="I79" s="92"/>
      <c r="J79" s="52">
        <v>53</v>
      </c>
      <c r="K79" s="91">
        <f t="shared" si="5"/>
        <v>54850.324483280965</v>
      </c>
      <c r="L79" s="91"/>
      <c r="M79" s="6">
        <f t="shared" si="7"/>
        <v>1.0349117827034144</v>
      </c>
      <c r="N79" s="52">
        <v>2013</v>
      </c>
      <c r="O79" s="8">
        <v>42542</v>
      </c>
      <c r="P79" s="92">
        <v>97.69</v>
      </c>
      <c r="Q79" s="92"/>
      <c r="R79" s="93">
        <f t="shared" si="8"/>
        <v>1034.9117827024731</v>
      </c>
      <c r="S79" s="93"/>
      <c r="T79" s="94">
        <f t="shared" si="9"/>
        <v>0.9999999999990905</v>
      </c>
      <c r="U79" s="94"/>
    </row>
    <row r="80" spans="2:21" ht="13.5">
      <c r="B80" s="52">
        <v>72</v>
      </c>
      <c r="C80" s="91">
        <f t="shared" si="6"/>
        <v>1829379.0612254012</v>
      </c>
      <c r="D80" s="91"/>
      <c r="E80" s="52">
        <v>2013</v>
      </c>
      <c r="F80" s="8">
        <v>42545</v>
      </c>
      <c r="G80" s="52" t="s">
        <v>4</v>
      </c>
      <c r="H80" s="92">
        <v>97.9</v>
      </c>
      <c r="I80" s="92"/>
      <c r="J80" s="52">
        <v>23</v>
      </c>
      <c r="K80" s="91">
        <f t="shared" si="5"/>
        <v>54881.37183676204</v>
      </c>
      <c r="L80" s="91"/>
      <c r="M80" s="6">
        <f t="shared" si="7"/>
        <v>2.3861466015983495</v>
      </c>
      <c r="N80" s="52">
        <v>2013</v>
      </c>
      <c r="O80" s="8">
        <v>42545</v>
      </c>
      <c r="P80" s="92">
        <v>98.25</v>
      </c>
      <c r="Q80" s="92"/>
      <c r="R80" s="93">
        <f t="shared" si="8"/>
        <v>83515.13105594087</v>
      </c>
      <c r="S80" s="93"/>
      <c r="T80" s="94">
        <f t="shared" si="9"/>
        <v>34.99999999999943</v>
      </c>
      <c r="U80" s="94"/>
    </row>
    <row r="81" spans="2:21" ht="13.5">
      <c r="B81" s="52">
        <v>73</v>
      </c>
      <c r="C81" s="91">
        <f t="shared" si="6"/>
        <v>1912894.192281342</v>
      </c>
      <c r="D81" s="91"/>
      <c r="E81" s="52">
        <v>2013</v>
      </c>
      <c r="F81" s="8">
        <v>42545</v>
      </c>
      <c r="G81" s="52" t="s">
        <v>3</v>
      </c>
      <c r="H81" s="92">
        <v>97.38</v>
      </c>
      <c r="I81" s="92"/>
      <c r="J81" s="52">
        <v>93</v>
      </c>
      <c r="K81" s="91">
        <f t="shared" si="5"/>
        <v>57386.82576844026</v>
      </c>
      <c r="L81" s="91"/>
      <c r="M81" s="6">
        <f t="shared" si="7"/>
        <v>0.6170626426714007</v>
      </c>
      <c r="N81" s="52">
        <v>2013</v>
      </c>
      <c r="O81" s="8">
        <v>42545</v>
      </c>
      <c r="P81" s="92">
        <v>97.63</v>
      </c>
      <c r="Q81" s="92"/>
      <c r="R81" s="93">
        <f t="shared" si="8"/>
        <v>-15426.566066785017</v>
      </c>
      <c r="S81" s="93"/>
      <c r="T81" s="94">
        <f t="shared" si="9"/>
        <v>-93</v>
      </c>
      <c r="U81" s="94"/>
    </row>
    <row r="82" spans="2:21" ht="13.5">
      <c r="B82" s="52">
        <v>74</v>
      </c>
      <c r="C82" s="91">
        <f t="shared" si="6"/>
        <v>1897467.626214557</v>
      </c>
      <c r="D82" s="91"/>
      <c r="E82" s="52">
        <v>2013</v>
      </c>
      <c r="F82" s="8">
        <v>42545</v>
      </c>
      <c r="G82" s="52" t="s">
        <v>3</v>
      </c>
      <c r="H82" s="92">
        <v>97.6</v>
      </c>
      <c r="I82" s="92"/>
      <c r="J82" s="52">
        <v>25</v>
      </c>
      <c r="K82" s="91">
        <f t="shared" si="5"/>
        <v>56924.02878643671</v>
      </c>
      <c r="L82" s="91"/>
      <c r="M82" s="6">
        <f t="shared" si="7"/>
        <v>2.2769611514574684</v>
      </c>
      <c r="N82" s="52">
        <v>2013</v>
      </c>
      <c r="O82" s="8">
        <v>42546</v>
      </c>
      <c r="P82" s="92">
        <v>97.85</v>
      </c>
      <c r="Q82" s="92"/>
      <c r="R82" s="93">
        <f t="shared" si="8"/>
        <v>-56924.028786436706</v>
      </c>
      <c r="S82" s="93"/>
      <c r="T82" s="94">
        <f t="shared" si="9"/>
        <v>-25</v>
      </c>
      <c r="U82" s="94"/>
    </row>
    <row r="83" spans="2:21" ht="13.5">
      <c r="B83" s="52">
        <v>75</v>
      </c>
      <c r="C83" s="91">
        <f t="shared" si="6"/>
        <v>1840543.5974281204</v>
      </c>
      <c r="D83" s="91"/>
      <c r="E83" s="52">
        <v>2013</v>
      </c>
      <c r="F83" s="8">
        <v>42546</v>
      </c>
      <c r="G83" s="52" t="s">
        <v>3</v>
      </c>
      <c r="H83" s="92">
        <v>97.25</v>
      </c>
      <c r="I83" s="92"/>
      <c r="J83" s="52">
        <v>49</v>
      </c>
      <c r="K83" s="91">
        <f t="shared" si="5"/>
        <v>55216.30792284361</v>
      </c>
      <c r="L83" s="91"/>
      <c r="M83" s="6">
        <f t="shared" si="7"/>
        <v>1.1268634269968083</v>
      </c>
      <c r="N83" s="52">
        <v>2013</v>
      </c>
      <c r="O83" s="8">
        <v>42546</v>
      </c>
      <c r="P83" s="92">
        <v>97.24</v>
      </c>
      <c r="Q83" s="92"/>
      <c r="R83" s="93">
        <f t="shared" si="8"/>
        <v>1126.8634269973847</v>
      </c>
      <c r="S83" s="93"/>
      <c r="T83" s="94">
        <f t="shared" si="9"/>
        <v>1.0000000000005116</v>
      </c>
      <c r="U83" s="94"/>
    </row>
    <row r="84" spans="2:21" ht="13.5">
      <c r="B84" s="52">
        <v>76</v>
      </c>
      <c r="C84" s="91">
        <f t="shared" si="6"/>
        <v>1841670.4608551178</v>
      </c>
      <c r="D84" s="91"/>
      <c r="E84" s="52">
        <v>2013</v>
      </c>
      <c r="F84" s="8">
        <v>42546</v>
      </c>
      <c r="G84" s="52" t="s">
        <v>4</v>
      </c>
      <c r="H84" s="92">
        <v>97.75</v>
      </c>
      <c r="I84" s="92"/>
      <c r="J84" s="52">
        <v>54</v>
      </c>
      <c r="K84" s="91">
        <f t="shared" si="5"/>
        <v>55250.113825653534</v>
      </c>
      <c r="L84" s="91"/>
      <c r="M84" s="6">
        <f t="shared" si="7"/>
        <v>1.023150256030621</v>
      </c>
      <c r="N84" s="52">
        <v>2013</v>
      </c>
      <c r="O84" s="8">
        <v>42546</v>
      </c>
      <c r="P84" s="92">
        <v>97.72</v>
      </c>
      <c r="Q84" s="92"/>
      <c r="R84" s="93">
        <f t="shared" si="8"/>
        <v>-3069.450768091979</v>
      </c>
      <c r="S84" s="93"/>
      <c r="T84" s="94">
        <f t="shared" si="9"/>
        <v>-54</v>
      </c>
      <c r="U84" s="94"/>
    </row>
    <row r="85" spans="2:21" ht="13.5">
      <c r="B85" s="52">
        <v>77</v>
      </c>
      <c r="C85" s="91">
        <f t="shared" si="6"/>
        <v>1838601.0100870258</v>
      </c>
      <c r="D85" s="91"/>
      <c r="E85" s="52">
        <v>2013</v>
      </c>
      <c r="F85" s="8">
        <v>42547</v>
      </c>
      <c r="G85" s="52" t="s">
        <v>4</v>
      </c>
      <c r="H85" s="92">
        <v>98</v>
      </c>
      <c r="I85" s="92"/>
      <c r="J85" s="52">
        <v>22</v>
      </c>
      <c r="K85" s="91">
        <f t="shared" si="5"/>
        <v>55158.03030261077</v>
      </c>
      <c r="L85" s="91"/>
      <c r="M85" s="6">
        <f t="shared" si="7"/>
        <v>2.5071831955732167</v>
      </c>
      <c r="N85" s="52">
        <v>2013</v>
      </c>
      <c r="O85" s="8">
        <v>42547</v>
      </c>
      <c r="P85" s="92">
        <v>98.04</v>
      </c>
      <c r="Q85" s="92"/>
      <c r="R85" s="93">
        <f t="shared" si="8"/>
        <v>10028.732782294435</v>
      </c>
      <c r="S85" s="93"/>
      <c r="T85" s="94">
        <f t="shared" si="9"/>
        <v>4.000000000000625</v>
      </c>
      <c r="U85" s="94"/>
    </row>
    <row r="86" spans="2:21" ht="13.5">
      <c r="B86" s="52">
        <v>78</v>
      </c>
      <c r="C86" s="91">
        <f t="shared" si="6"/>
        <v>1848629.7428693203</v>
      </c>
      <c r="D86" s="91"/>
      <c r="E86" s="52">
        <v>2013</v>
      </c>
      <c r="F86" s="8">
        <v>42547</v>
      </c>
      <c r="G86" s="52" t="s">
        <v>3</v>
      </c>
      <c r="H86" s="92">
        <v>97.68</v>
      </c>
      <c r="I86" s="92"/>
      <c r="J86" s="52">
        <v>24</v>
      </c>
      <c r="K86" s="91">
        <f t="shared" si="5"/>
        <v>55458.89228607961</v>
      </c>
      <c r="L86" s="91"/>
      <c r="M86" s="6">
        <f t="shared" si="7"/>
        <v>2.3107871785866503</v>
      </c>
      <c r="N86" s="52">
        <v>2013</v>
      </c>
      <c r="O86" s="8">
        <v>42547</v>
      </c>
      <c r="P86" s="92">
        <v>97.58</v>
      </c>
      <c r="Q86" s="92"/>
      <c r="R86" s="93">
        <f t="shared" si="8"/>
        <v>23107.871785868472</v>
      </c>
      <c r="S86" s="93"/>
      <c r="T86" s="94">
        <f t="shared" si="9"/>
        <v>10.000000000000853</v>
      </c>
      <c r="U86" s="94"/>
    </row>
    <row r="87" spans="2:21" ht="13.5">
      <c r="B87" s="52">
        <v>79</v>
      </c>
      <c r="C87" s="91">
        <f t="shared" si="6"/>
        <v>1871737.6146551888</v>
      </c>
      <c r="D87" s="91"/>
      <c r="E87" s="52">
        <v>2013</v>
      </c>
      <c r="F87" s="8">
        <v>42548</v>
      </c>
      <c r="G87" s="52" t="s">
        <v>4</v>
      </c>
      <c r="H87" s="92">
        <v>97.83</v>
      </c>
      <c r="I87" s="92"/>
      <c r="J87" s="52">
        <v>18</v>
      </c>
      <c r="K87" s="91">
        <f t="shared" si="5"/>
        <v>56152.12843965566</v>
      </c>
      <c r="L87" s="91"/>
      <c r="M87" s="6">
        <f t="shared" si="7"/>
        <v>3.119562691091981</v>
      </c>
      <c r="N87" s="52">
        <v>2013</v>
      </c>
      <c r="O87" s="8">
        <v>42548</v>
      </c>
      <c r="P87" s="92">
        <v>98.03</v>
      </c>
      <c r="Q87" s="92"/>
      <c r="R87" s="93">
        <f t="shared" si="8"/>
        <v>62391.25382184051</v>
      </c>
      <c r="S87" s="93"/>
      <c r="T87" s="94">
        <f t="shared" si="9"/>
        <v>20.000000000000284</v>
      </c>
      <c r="U87" s="94"/>
    </row>
    <row r="88" spans="2:21" ht="13.5">
      <c r="B88" s="52">
        <v>80</v>
      </c>
      <c r="C88" s="91">
        <f t="shared" si="6"/>
        <v>1934128.8684770293</v>
      </c>
      <c r="D88" s="91"/>
      <c r="E88" s="52">
        <v>2013</v>
      </c>
      <c r="F88" s="8">
        <v>42548</v>
      </c>
      <c r="G88" s="52" t="s">
        <v>4</v>
      </c>
      <c r="H88" s="92">
        <v>98.52</v>
      </c>
      <c r="I88" s="92"/>
      <c r="J88" s="52">
        <v>26</v>
      </c>
      <c r="K88" s="91">
        <f t="shared" si="5"/>
        <v>58023.86605431088</v>
      </c>
      <c r="L88" s="91"/>
      <c r="M88" s="6">
        <f t="shared" si="7"/>
        <v>2.2316871559350338</v>
      </c>
      <c r="N88" s="52">
        <v>2013</v>
      </c>
      <c r="O88" s="8">
        <v>42548</v>
      </c>
      <c r="P88" s="92">
        <v>98.35</v>
      </c>
      <c r="Q88" s="92"/>
      <c r="R88" s="93">
        <f t="shared" si="8"/>
        <v>-37938.68165089595</v>
      </c>
      <c r="S88" s="93"/>
      <c r="T88" s="94">
        <f t="shared" si="9"/>
        <v>-26</v>
      </c>
      <c r="U88" s="94"/>
    </row>
    <row r="89" spans="2:21" ht="13.5">
      <c r="B89" s="52">
        <v>81</v>
      </c>
      <c r="C89" s="91">
        <f t="shared" si="6"/>
        <v>1896190.1868261334</v>
      </c>
      <c r="D89" s="91"/>
      <c r="E89" s="52">
        <v>2013</v>
      </c>
      <c r="F89" s="8">
        <v>42549</v>
      </c>
      <c r="G89" s="52" t="s">
        <v>4</v>
      </c>
      <c r="H89" s="92">
        <v>98.48</v>
      </c>
      <c r="I89" s="92"/>
      <c r="J89" s="52">
        <v>17</v>
      </c>
      <c r="K89" s="91">
        <f t="shared" si="5"/>
        <v>56885.705604784</v>
      </c>
      <c r="L89" s="91"/>
      <c r="M89" s="6">
        <f t="shared" si="7"/>
        <v>3.346217976752</v>
      </c>
      <c r="N89" s="52">
        <v>2013</v>
      </c>
      <c r="O89" s="8">
        <v>42549</v>
      </c>
      <c r="P89" s="92">
        <v>98.46</v>
      </c>
      <c r="Q89" s="92"/>
      <c r="R89" s="93">
        <f t="shared" si="8"/>
        <v>-6692.435953507424</v>
      </c>
      <c r="S89" s="93"/>
      <c r="T89" s="94">
        <f t="shared" si="9"/>
        <v>-17</v>
      </c>
      <c r="U89" s="94"/>
    </row>
    <row r="90" spans="2:21" ht="13.5">
      <c r="B90" s="52">
        <v>82</v>
      </c>
      <c r="C90" s="91">
        <f t="shared" si="6"/>
        <v>1889497.750872626</v>
      </c>
      <c r="D90" s="91"/>
      <c r="E90" s="52">
        <v>2013</v>
      </c>
      <c r="F90" s="8">
        <v>42549</v>
      </c>
      <c r="G90" s="52" t="s">
        <v>4</v>
      </c>
      <c r="H90" s="92">
        <v>98.69</v>
      </c>
      <c r="I90" s="92"/>
      <c r="J90" s="52">
        <v>26</v>
      </c>
      <c r="K90" s="91">
        <f t="shared" si="5"/>
        <v>56684.932526178774</v>
      </c>
      <c r="L90" s="91"/>
      <c r="M90" s="6">
        <f t="shared" si="7"/>
        <v>2.1801897125453373</v>
      </c>
      <c r="N90" s="52">
        <v>2013</v>
      </c>
      <c r="O90" s="8">
        <v>42549</v>
      </c>
      <c r="P90" s="92">
        <v>98.81</v>
      </c>
      <c r="Q90" s="92"/>
      <c r="R90" s="93">
        <f t="shared" si="8"/>
        <v>26162.276550545037</v>
      </c>
      <c r="S90" s="93"/>
      <c r="T90" s="94">
        <f t="shared" si="9"/>
        <v>12.000000000000455</v>
      </c>
      <c r="U90" s="94"/>
    </row>
    <row r="91" spans="2:21" ht="13.5">
      <c r="B91" s="52">
        <v>83</v>
      </c>
      <c r="C91" s="91">
        <f t="shared" si="6"/>
        <v>1915660.027423171</v>
      </c>
      <c r="D91" s="91"/>
      <c r="E91" s="52">
        <v>2013</v>
      </c>
      <c r="F91" s="8">
        <v>42549</v>
      </c>
      <c r="G91" s="52" t="s">
        <v>4</v>
      </c>
      <c r="H91" s="92">
        <v>98.96</v>
      </c>
      <c r="I91" s="92"/>
      <c r="J91" s="52">
        <v>20</v>
      </c>
      <c r="K91" s="91">
        <f t="shared" si="5"/>
        <v>57469.80082269513</v>
      </c>
      <c r="L91" s="91"/>
      <c r="M91" s="6">
        <f t="shared" si="7"/>
        <v>2.8734900411347564</v>
      </c>
      <c r="N91" s="52">
        <v>2013</v>
      </c>
      <c r="O91" s="8">
        <v>42549</v>
      </c>
      <c r="P91" s="92">
        <v>98.93</v>
      </c>
      <c r="Q91" s="92"/>
      <c r="R91" s="93">
        <f t="shared" si="8"/>
        <v>-8620.470123400513</v>
      </c>
      <c r="S91" s="93"/>
      <c r="T91" s="94">
        <f t="shared" si="9"/>
        <v>-20</v>
      </c>
      <c r="U91" s="94"/>
    </row>
    <row r="92" spans="2:21" ht="13.5">
      <c r="B92" s="52">
        <v>84</v>
      </c>
      <c r="C92" s="91">
        <f t="shared" si="6"/>
        <v>1907039.5572997706</v>
      </c>
      <c r="D92" s="91"/>
      <c r="E92" s="52">
        <v>2013</v>
      </c>
      <c r="F92" s="8">
        <v>42549</v>
      </c>
      <c r="G92" s="52" t="s">
        <v>4</v>
      </c>
      <c r="H92" s="92">
        <v>99.06</v>
      </c>
      <c r="I92" s="92"/>
      <c r="J92" s="52">
        <v>22</v>
      </c>
      <c r="K92" s="91">
        <f t="shared" si="5"/>
        <v>57211.186718993114</v>
      </c>
      <c r="L92" s="91"/>
      <c r="M92" s="6">
        <f t="shared" si="7"/>
        <v>2.6005084872269597</v>
      </c>
      <c r="N92" s="52">
        <v>2013</v>
      </c>
      <c r="O92" s="8">
        <v>42549</v>
      </c>
      <c r="P92" s="92">
        <v>99.2</v>
      </c>
      <c r="Q92" s="92"/>
      <c r="R92" s="93">
        <f t="shared" si="8"/>
        <v>36407.11882117759</v>
      </c>
      <c r="S92" s="93"/>
      <c r="T92" s="94">
        <f t="shared" si="9"/>
        <v>14.000000000000057</v>
      </c>
      <c r="U92" s="94"/>
    </row>
    <row r="93" spans="2:21" ht="13.5">
      <c r="B93" s="52">
        <v>85</v>
      </c>
      <c r="C93" s="91">
        <f t="shared" si="6"/>
        <v>1943446.6761209483</v>
      </c>
      <c r="D93" s="91"/>
      <c r="E93" s="52">
        <v>2013</v>
      </c>
      <c r="F93" s="8">
        <v>42553</v>
      </c>
      <c r="G93" s="52" t="s">
        <v>3</v>
      </c>
      <c r="H93" s="92">
        <v>99.53</v>
      </c>
      <c r="I93" s="92"/>
      <c r="J93" s="52">
        <v>21</v>
      </c>
      <c r="K93" s="91">
        <f t="shared" si="5"/>
        <v>58303.40028362845</v>
      </c>
      <c r="L93" s="91"/>
      <c r="M93" s="6">
        <f t="shared" si="7"/>
        <v>2.7763523944584976</v>
      </c>
      <c r="N93" s="52">
        <v>2013</v>
      </c>
      <c r="O93" s="8">
        <v>42553</v>
      </c>
      <c r="P93" s="92">
        <v>99.61</v>
      </c>
      <c r="Q93" s="92"/>
      <c r="R93" s="93">
        <f t="shared" si="8"/>
        <v>-22210.81915566751</v>
      </c>
      <c r="S93" s="93"/>
      <c r="T93" s="94">
        <f t="shared" si="9"/>
        <v>-21</v>
      </c>
      <c r="U93" s="94"/>
    </row>
    <row r="94" spans="2:21" ht="13.5">
      <c r="B94" s="52">
        <v>86</v>
      </c>
      <c r="C94" s="91">
        <f t="shared" si="6"/>
        <v>1921235.8569652808</v>
      </c>
      <c r="D94" s="91"/>
      <c r="E94" s="52">
        <v>2013</v>
      </c>
      <c r="F94" s="8">
        <v>42553</v>
      </c>
      <c r="G94" s="52" t="s">
        <v>4</v>
      </c>
      <c r="H94" s="92">
        <v>99.74</v>
      </c>
      <c r="I94" s="92"/>
      <c r="J94" s="52">
        <v>20</v>
      </c>
      <c r="K94" s="91">
        <f t="shared" si="5"/>
        <v>57637.07570895842</v>
      </c>
      <c r="L94" s="91"/>
      <c r="M94" s="6">
        <f t="shared" si="7"/>
        <v>2.881853785447921</v>
      </c>
      <c r="N94" s="52">
        <v>2013</v>
      </c>
      <c r="O94" s="8">
        <v>42554</v>
      </c>
      <c r="P94" s="92">
        <v>100.62</v>
      </c>
      <c r="Q94" s="92"/>
      <c r="R94" s="93">
        <f t="shared" si="8"/>
        <v>253603.13311941983</v>
      </c>
      <c r="S94" s="93"/>
      <c r="T94" s="94">
        <f t="shared" si="9"/>
        <v>88.00000000000097</v>
      </c>
      <c r="U94" s="94"/>
    </row>
    <row r="95" spans="2:21" ht="13.5">
      <c r="B95" s="52">
        <v>87</v>
      </c>
      <c r="C95" s="91">
        <f t="shared" si="6"/>
        <v>2174838.9900847008</v>
      </c>
      <c r="D95" s="91"/>
      <c r="E95" s="52">
        <v>2013</v>
      </c>
      <c r="F95" s="8">
        <v>42555</v>
      </c>
      <c r="G95" s="52" t="s">
        <v>3</v>
      </c>
      <c r="H95" s="92">
        <v>99.74</v>
      </c>
      <c r="I95" s="92"/>
      <c r="J95" s="52">
        <v>31</v>
      </c>
      <c r="K95" s="91">
        <f t="shared" si="5"/>
        <v>65245.16970254102</v>
      </c>
      <c r="L95" s="91"/>
      <c r="M95" s="6">
        <f t="shared" si="7"/>
        <v>2.1046828936303554</v>
      </c>
      <c r="N95" s="52">
        <v>2013</v>
      </c>
      <c r="O95" s="8">
        <v>42555</v>
      </c>
      <c r="P95" s="92">
        <v>99.88</v>
      </c>
      <c r="Q95" s="92"/>
      <c r="R95" s="93">
        <f t="shared" si="8"/>
        <v>-29465.560510825097</v>
      </c>
      <c r="S95" s="93"/>
      <c r="T95" s="94">
        <f t="shared" si="9"/>
        <v>-31</v>
      </c>
      <c r="U95" s="94"/>
    </row>
    <row r="96" spans="2:21" ht="13.5">
      <c r="B96" s="52">
        <v>88</v>
      </c>
      <c r="C96" s="91">
        <f t="shared" si="6"/>
        <v>2145373.429573876</v>
      </c>
      <c r="D96" s="91"/>
      <c r="E96" s="52">
        <v>2013</v>
      </c>
      <c r="F96" s="8">
        <v>42555</v>
      </c>
      <c r="G96" s="52" t="s">
        <v>4</v>
      </c>
      <c r="H96" s="92">
        <v>100.07</v>
      </c>
      <c r="I96" s="92"/>
      <c r="J96" s="52">
        <v>12</v>
      </c>
      <c r="K96" s="91">
        <f t="shared" si="5"/>
        <v>64361.20288721627</v>
      </c>
      <c r="L96" s="91"/>
      <c r="M96" s="6">
        <f t="shared" si="7"/>
        <v>5.363433573934689</v>
      </c>
      <c r="N96" s="52">
        <v>2013</v>
      </c>
      <c r="O96" s="8">
        <v>42555</v>
      </c>
      <c r="P96" s="92">
        <v>99.99</v>
      </c>
      <c r="Q96" s="92"/>
      <c r="R96" s="93">
        <f t="shared" si="8"/>
        <v>-42907.468591476594</v>
      </c>
      <c r="S96" s="93"/>
      <c r="T96" s="94">
        <f t="shared" si="9"/>
        <v>-12</v>
      </c>
      <c r="U96" s="94"/>
    </row>
    <row r="97" spans="2:21" ht="13.5">
      <c r="B97" s="52">
        <v>89</v>
      </c>
      <c r="C97" s="91">
        <f t="shared" si="6"/>
        <v>2102465.960982399</v>
      </c>
      <c r="D97" s="91"/>
      <c r="E97" s="52">
        <v>2013</v>
      </c>
      <c r="F97" s="8">
        <v>42556</v>
      </c>
      <c r="G97" s="52" t="s">
        <v>4</v>
      </c>
      <c r="H97" s="92">
        <v>100.13</v>
      </c>
      <c r="I97" s="92"/>
      <c r="J97" s="52">
        <v>13</v>
      </c>
      <c r="K97" s="91">
        <f t="shared" si="5"/>
        <v>63073.97882947197</v>
      </c>
      <c r="L97" s="91"/>
      <c r="M97" s="6">
        <f t="shared" si="7"/>
        <v>4.8518445253439975</v>
      </c>
      <c r="N97" s="52">
        <v>2013</v>
      </c>
      <c r="O97" s="8">
        <v>42556</v>
      </c>
      <c r="P97" s="92">
        <v>100.3</v>
      </c>
      <c r="Q97" s="92"/>
      <c r="R97" s="93">
        <f t="shared" si="8"/>
        <v>82481.35693084878</v>
      </c>
      <c r="S97" s="93"/>
      <c r="T97" s="94">
        <f t="shared" si="9"/>
        <v>17.00000000000017</v>
      </c>
      <c r="U97" s="94"/>
    </row>
    <row r="98" spans="2:21" ht="13.5">
      <c r="B98" s="52">
        <v>90</v>
      </c>
      <c r="C98" s="91">
        <f t="shared" si="6"/>
        <v>2184947.3179132477</v>
      </c>
      <c r="D98" s="91"/>
      <c r="E98" s="52">
        <v>2013</v>
      </c>
      <c r="F98" s="8">
        <v>42556</v>
      </c>
      <c r="G98" s="52" t="s">
        <v>4</v>
      </c>
      <c r="H98" s="92">
        <v>101.11</v>
      </c>
      <c r="I98" s="92"/>
      <c r="J98" s="52">
        <v>15</v>
      </c>
      <c r="K98" s="91">
        <f t="shared" si="5"/>
        <v>65548.41953739744</v>
      </c>
      <c r="L98" s="91"/>
      <c r="M98" s="6">
        <f t="shared" si="7"/>
        <v>4.369894635826496</v>
      </c>
      <c r="N98" s="52">
        <v>2013</v>
      </c>
      <c r="O98" s="8">
        <v>42559</v>
      </c>
      <c r="P98" s="92">
        <v>101.32</v>
      </c>
      <c r="Q98" s="92"/>
      <c r="R98" s="93">
        <f t="shared" si="8"/>
        <v>91767.78735235368</v>
      </c>
      <c r="S98" s="93"/>
      <c r="T98" s="94">
        <f t="shared" si="9"/>
        <v>20.999999999999375</v>
      </c>
      <c r="U98" s="94"/>
    </row>
    <row r="99" spans="2:21" ht="13.5">
      <c r="B99" s="52">
        <v>91</v>
      </c>
      <c r="C99" s="91">
        <f t="shared" si="6"/>
        <v>2276715.1052656015</v>
      </c>
      <c r="D99" s="91"/>
      <c r="E99" s="52">
        <v>2013</v>
      </c>
      <c r="F99" s="8">
        <v>42559</v>
      </c>
      <c r="G99" s="52" t="s">
        <v>4</v>
      </c>
      <c r="H99" s="92">
        <v>100.96</v>
      </c>
      <c r="I99" s="92"/>
      <c r="J99" s="52">
        <v>18</v>
      </c>
      <c r="K99" s="91">
        <f t="shared" si="5"/>
        <v>68301.45315796805</v>
      </c>
      <c r="L99" s="91"/>
      <c r="M99" s="6">
        <f t="shared" si="7"/>
        <v>3.7945251754426694</v>
      </c>
      <c r="N99" s="52">
        <v>2013</v>
      </c>
      <c r="O99" s="8">
        <v>42559</v>
      </c>
      <c r="P99" s="92">
        <v>100.98</v>
      </c>
      <c r="Q99" s="92"/>
      <c r="R99" s="93">
        <f t="shared" si="8"/>
        <v>7589.050350889222</v>
      </c>
      <c r="S99" s="93"/>
      <c r="T99" s="94">
        <f t="shared" si="9"/>
        <v>2.000000000001023</v>
      </c>
      <c r="U99" s="94"/>
    </row>
    <row r="100" spans="2:21" ht="13.5">
      <c r="B100" s="52">
        <v>92</v>
      </c>
      <c r="C100" s="91">
        <f t="shared" si="6"/>
        <v>2284304.1556164906</v>
      </c>
      <c r="D100" s="91"/>
      <c r="E100" s="52">
        <v>2013</v>
      </c>
      <c r="F100" s="8">
        <v>42560</v>
      </c>
      <c r="G100" s="52" t="s">
        <v>3</v>
      </c>
      <c r="H100" s="92">
        <v>100.87</v>
      </c>
      <c r="I100" s="92"/>
      <c r="J100" s="52">
        <v>11</v>
      </c>
      <c r="K100" s="91">
        <f t="shared" si="5"/>
        <v>68529.12466849471</v>
      </c>
      <c r="L100" s="91"/>
      <c r="M100" s="6">
        <f t="shared" si="7"/>
        <v>6.22992042440861</v>
      </c>
      <c r="N100" s="52">
        <v>2013</v>
      </c>
      <c r="O100" s="8">
        <v>42560</v>
      </c>
      <c r="P100" s="92">
        <v>100.91</v>
      </c>
      <c r="Q100" s="92"/>
      <c r="R100" s="93">
        <f t="shared" si="8"/>
        <v>-24919.681697629483</v>
      </c>
      <c r="S100" s="93"/>
      <c r="T100" s="94">
        <f t="shared" si="9"/>
        <v>-11</v>
      </c>
      <c r="U100" s="94"/>
    </row>
    <row r="101" spans="2:21" ht="13.5">
      <c r="B101" s="52">
        <v>93</v>
      </c>
      <c r="C101" s="91">
        <f t="shared" si="6"/>
        <v>2259384.4739188612</v>
      </c>
      <c r="D101" s="91"/>
      <c r="E101" s="52">
        <v>2013</v>
      </c>
      <c r="F101" s="8">
        <v>42560</v>
      </c>
      <c r="G101" s="52" t="s">
        <v>3</v>
      </c>
      <c r="H101" s="92">
        <v>101.15</v>
      </c>
      <c r="I101" s="92"/>
      <c r="J101" s="52">
        <v>16</v>
      </c>
      <c r="K101" s="91">
        <f t="shared" si="5"/>
        <v>67781.53421756583</v>
      </c>
      <c r="L101" s="91"/>
      <c r="M101" s="6">
        <f t="shared" si="7"/>
        <v>4.236345888597865</v>
      </c>
      <c r="N101" s="52">
        <v>2013</v>
      </c>
      <c r="O101" s="8">
        <v>42560</v>
      </c>
      <c r="P101" s="92">
        <v>101.16</v>
      </c>
      <c r="Q101" s="92"/>
      <c r="R101" s="93">
        <f t="shared" si="8"/>
        <v>-4236.345888594012</v>
      </c>
      <c r="S101" s="93"/>
      <c r="T101" s="94">
        <f t="shared" si="9"/>
        <v>-16</v>
      </c>
      <c r="U101" s="94"/>
    </row>
    <row r="102" spans="2:21" ht="13.5">
      <c r="B102" s="52">
        <v>94</v>
      </c>
      <c r="C102" s="91">
        <f t="shared" si="6"/>
        <v>2255148.128030267</v>
      </c>
      <c r="D102" s="91"/>
      <c r="E102" s="52">
        <v>2013</v>
      </c>
      <c r="F102" s="8">
        <v>42560</v>
      </c>
      <c r="G102" s="52" t="s">
        <v>3</v>
      </c>
      <c r="H102" s="92">
        <v>101</v>
      </c>
      <c r="I102" s="92"/>
      <c r="J102" s="52">
        <v>19</v>
      </c>
      <c r="K102" s="91">
        <f t="shared" si="5"/>
        <v>67654.443840908</v>
      </c>
      <c r="L102" s="91"/>
      <c r="M102" s="6">
        <f t="shared" si="7"/>
        <v>3.5607602021530527</v>
      </c>
      <c r="N102" s="52">
        <v>2013</v>
      </c>
      <c r="O102" s="8">
        <v>42560</v>
      </c>
      <c r="P102" s="92">
        <v>101.06</v>
      </c>
      <c r="Q102" s="92"/>
      <c r="R102" s="93">
        <f t="shared" si="8"/>
        <v>-21364.561212919125</v>
      </c>
      <c r="S102" s="93"/>
      <c r="T102" s="94">
        <f t="shared" si="9"/>
        <v>-19</v>
      </c>
      <c r="U102" s="94"/>
    </row>
    <row r="103" spans="2:21" ht="13.5">
      <c r="B103" s="52">
        <v>95</v>
      </c>
      <c r="C103" s="91">
        <f t="shared" si="6"/>
        <v>2233783.566817348</v>
      </c>
      <c r="D103" s="91"/>
      <c r="E103" s="52">
        <v>2013</v>
      </c>
      <c r="F103" s="8">
        <v>42561</v>
      </c>
      <c r="G103" s="52" t="s">
        <v>3</v>
      </c>
      <c r="H103" s="92">
        <v>101.06</v>
      </c>
      <c r="I103" s="92"/>
      <c r="J103" s="52">
        <v>12</v>
      </c>
      <c r="K103" s="91">
        <f t="shared" si="5"/>
        <v>67013.50700452043</v>
      </c>
      <c r="L103" s="91"/>
      <c r="M103" s="6">
        <f t="shared" si="7"/>
        <v>5.584458917043369</v>
      </c>
      <c r="N103" s="52">
        <v>2013</v>
      </c>
      <c r="O103" s="8">
        <v>42561</v>
      </c>
      <c r="P103" s="92">
        <v>100.14</v>
      </c>
      <c r="Q103" s="92"/>
      <c r="R103" s="93">
        <f t="shared" si="8"/>
        <v>513770.22036799096</v>
      </c>
      <c r="S103" s="93"/>
      <c r="T103" s="94">
        <f t="shared" si="9"/>
        <v>92.00000000000017</v>
      </c>
      <c r="U103" s="94"/>
    </row>
    <row r="104" spans="2:21" ht="13.5">
      <c r="B104" s="52">
        <v>96</v>
      </c>
      <c r="C104" s="91">
        <f t="shared" si="6"/>
        <v>2747553.787185339</v>
      </c>
      <c r="D104" s="91"/>
      <c r="E104" s="52">
        <v>2013</v>
      </c>
      <c r="F104" s="8">
        <v>42561</v>
      </c>
      <c r="G104" s="52" t="s">
        <v>3</v>
      </c>
      <c r="H104" s="92">
        <v>100.04</v>
      </c>
      <c r="I104" s="92"/>
      <c r="J104" s="52">
        <v>41</v>
      </c>
      <c r="K104" s="91">
        <f t="shared" si="5"/>
        <v>82426.61361556016</v>
      </c>
      <c r="L104" s="91"/>
      <c r="M104" s="6">
        <f t="shared" si="7"/>
        <v>2.0104052101356134</v>
      </c>
      <c r="N104" s="52">
        <v>2013</v>
      </c>
      <c r="O104" s="8">
        <v>42561</v>
      </c>
      <c r="P104" s="92">
        <v>100.24</v>
      </c>
      <c r="Q104" s="92"/>
      <c r="R104" s="93">
        <f t="shared" si="8"/>
        <v>-40208.10420270998</v>
      </c>
      <c r="S104" s="93"/>
      <c r="T104" s="94">
        <f t="shared" si="9"/>
        <v>-41</v>
      </c>
      <c r="U104" s="94"/>
    </row>
    <row r="105" spans="2:21" ht="13.5">
      <c r="B105" s="52">
        <v>97</v>
      </c>
      <c r="C105" s="91">
        <f t="shared" si="6"/>
        <v>2707345.6829826287</v>
      </c>
      <c r="D105" s="91"/>
      <c r="E105" s="52">
        <v>2013</v>
      </c>
      <c r="F105" s="8">
        <v>42562</v>
      </c>
      <c r="G105" s="52" t="s">
        <v>3</v>
      </c>
      <c r="H105" s="92">
        <v>98.94</v>
      </c>
      <c r="I105" s="92"/>
      <c r="J105" s="52">
        <v>38</v>
      </c>
      <c r="K105" s="91">
        <f t="shared" si="5"/>
        <v>81220.37048947885</v>
      </c>
      <c r="L105" s="91"/>
      <c r="M105" s="6">
        <f t="shared" si="7"/>
        <v>2.1373781707757593</v>
      </c>
      <c r="N105" s="52">
        <v>2013</v>
      </c>
      <c r="O105" s="8">
        <v>42563</v>
      </c>
      <c r="P105" s="92">
        <v>98.99</v>
      </c>
      <c r="Q105" s="92"/>
      <c r="R105" s="93">
        <f t="shared" si="8"/>
        <v>-10686.890853878189</v>
      </c>
      <c r="S105" s="93"/>
      <c r="T105" s="94">
        <f t="shared" si="9"/>
        <v>-38</v>
      </c>
      <c r="U105" s="94"/>
    </row>
    <row r="106" spans="2:21" ht="13.5">
      <c r="B106" s="52">
        <v>98</v>
      </c>
      <c r="C106" s="91">
        <f t="shared" si="6"/>
        <v>2696658.7921287506</v>
      </c>
      <c r="D106" s="91"/>
      <c r="E106" s="52">
        <v>2013</v>
      </c>
      <c r="F106" s="8">
        <v>42563</v>
      </c>
      <c r="G106" s="52" t="s">
        <v>3</v>
      </c>
      <c r="H106" s="92">
        <v>98.78</v>
      </c>
      <c r="I106" s="92"/>
      <c r="J106" s="52">
        <v>28</v>
      </c>
      <c r="K106" s="91">
        <f t="shared" si="5"/>
        <v>80899.76376386252</v>
      </c>
      <c r="L106" s="91"/>
      <c r="M106" s="6">
        <f t="shared" si="7"/>
        <v>2.8892772772808044</v>
      </c>
      <c r="N106" s="52">
        <v>2013</v>
      </c>
      <c r="O106" s="8">
        <v>42563</v>
      </c>
      <c r="P106" s="92">
        <v>99.05</v>
      </c>
      <c r="Q106" s="92"/>
      <c r="R106" s="93">
        <f t="shared" si="8"/>
        <v>-78010.48648658057</v>
      </c>
      <c r="S106" s="93"/>
      <c r="T106" s="94">
        <f t="shared" si="9"/>
        <v>-28</v>
      </c>
      <c r="U106" s="94"/>
    </row>
    <row r="107" spans="2:21" ht="13.5">
      <c r="B107" s="52">
        <v>99</v>
      </c>
      <c r="C107" s="91">
        <f t="shared" si="6"/>
        <v>2618648.30564217</v>
      </c>
      <c r="D107" s="91"/>
      <c r="E107" s="52">
        <v>2013</v>
      </c>
      <c r="F107" s="8">
        <v>42563</v>
      </c>
      <c r="G107" s="52" t="s">
        <v>4</v>
      </c>
      <c r="H107" s="92">
        <v>99.17</v>
      </c>
      <c r="I107" s="92"/>
      <c r="J107" s="52">
        <v>20</v>
      </c>
      <c r="K107" s="91">
        <f t="shared" si="5"/>
        <v>78559.44916926509</v>
      </c>
      <c r="L107" s="91"/>
      <c r="M107" s="6">
        <f t="shared" si="7"/>
        <v>3.9279724584632545</v>
      </c>
      <c r="N107" s="52">
        <v>2013</v>
      </c>
      <c r="O107" s="8">
        <v>42563</v>
      </c>
      <c r="P107" s="92">
        <v>99.4</v>
      </c>
      <c r="Q107" s="92"/>
      <c r="R107" s="93">
        <f t="shared" si="8"/>
        <v>90343.36654465641</v>
      </c>
      <c r="S107" s="93"/>
      <c r="T107" s="94">
        <f t="shared" si="9"/>
        <v>23.000000000000398</v>
      </c>
      <c r="U107" s="94"/>
    </row>
    <row r="108" spans="2:21" ht="13.5">
      <c r="B108" s="52">
        <v>100</v>
      </c>
      <c r="C108" s="91">
        <f t="shared" si="6"/>
        <v>2708991.6721868264</v>
      </c>
      <c r="D108" s="91"/>
      <c r="E108" s="52">
        <v>2013</v>
      </c>
      <c r="F108" s="8">
        <v>42566</v>
      </c>
      <c r="G108" s="52" t="s">
        <v>4</v>
      </c>
      <c r="H108" s="92">
        <v>99.4</v>
      </c>
      <c r="I108" s="92"/>
      <c r="J108" s="52">
        <v>20</v>
      </c>
      <c r="K108" s="91">
        <f t="shared" si="5"/>
        <v>81269.75016560478</v>
      </c>
      <c r="L108" s="91"/>
      <c r="M108" s="6">
        <f t="shared" si="7"/>
        <v>4.0634875082802395</v>
      </c>
      <c r="N108" s="52">
        <v>2013</v>
      </c>
      <c r="O108" s="8">
        <v>42566</v>
      </c>
      <c r="P108" s="92">
        <v>99.94</v>
      </c>
      <c r="Q108" s="92"/>
      <c r="R108" s="93">
        <f t="shared" si="8"/>
        <v>219428.3254471297</v>
      </c>
      <c r="S108" s="93"/>
      <c r="T108" s="94">
        <f t="shared" si="9"/>
        <v>53.999999999999204</v>
      </c>
      <c r="U108" s="9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95" t="s">
        <v>90</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89</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88</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75" activePane="bottomLeft" state="frozen"/>
      <selection pane="topLeft" activeCell="A1" sqref="A1"/>
      <selection pane="bottomLeft" activeCell="P109" sqref="P109"/>
    </sheetView>
  </sheetViews>
  <sheetFormatPr defaultColWidth="9.00390625" defaultRowHeight="13.5"/>
  <cols>
    <col min="1" max="1" width="2.875" style="0" customWidth="1"/>
    <col min="2" max="18" width="6.625" style="0" customWidth="1"/>
    <col min="22" max="22" width="10.875" style="23" bestFit="1" customWidth="1"/>
  </cols>
  <sheetData>
    <row r="2" spans="2:20" ht="13.5">
      <c r="B2" s="60" t="s">
        <v>5</v>
      </c>
      <c r="C2" s="60"/>
      <c r="D2" s="62"/>
      <c r="E2" s="62"/>
      <c r="F2" s="60" t="s">
        <v>6</v>
      </c>
      <c r="G2" s="60"/>
      <c r="H2" s="62" t="s">
        <v>36</v>
      </c>
      <c r="I2" s="62"/>
      <c r="J2" s="60" t="s">
        <v>7</v>
      </c>
      <c r="K2" s="60"/>
      <c r="L2" s="61">
        <f>C9</f>
        <v>1000000</v>
      </c>
      <c r="M2" s="62"/>
      <c r="N2" s="60" t="s">
        <v>8</v>
      </c>
      <c r="O2" s="60"/>
      <c r="P2" s="61">
        <f>C108+R108</f>
        <v>3944580.233512833</v>
      </c>
      <c r="Q2" s="62"/>
      <c r="R2" s="1"/>
      <c r="S2" s="1"/>
      <c r="T2" s="1"/>
    </row>
    <row r="3" spans="2:19" ht="57" customHeight="1">
      <c r="B3" s="60" t="s">
        <v>9</v>
      </c>
      <c r="C3" s="60"/>
      <c r="D3" s="63" t="s">
        <v>72</v>
      </c>
      <c r="E3" s="63"/>
      <c r="F3" s="63"/>
      <c r="G3" s="63"/>
      <c r="H3" s="63"/>
      <c r="I3" s="63"/>
      <c r="J3" s="60" t="s">
        <v>10</v>
      </c>
      <c r="K3" s="60"/>
      <c r="L3" s="63" t="s">
        <v>73</v>
      </c>
      <c r="M3" s="64"/>
      <c r="N3" s="64"/>
      <c r="O3" s="64"/>
      <c r="P3" s="64"/>
      <c r="Q3" s="64"/>
      <c r="R3" s="1"/>
      <c r="S3" s="1"/>
    </row>
    <row r="4" spans="2:20" ht="13.5">
      <c r="B4" s="60" t="s">
        <v>11</v>
      </c>
      <c r="C4" s="60"/>
      <c r="D4" s="65">
        <f>SUM($R$9:$S$993)</f>
        <v>2944580.233512834</v>
      </c>
      <c r="E4" s="65"/>
      <c r="F4" s="60" t="s">
        <v>12</v>
      </c>
      <c r="G4" s="60"/>
      <c r="H4" s="66">
        <f>SUM($T$9:$U$108)</f>
        <v>251.99999999999568</v>
      </c>
      <c r="I4" s="62"/>
      <c r="J4" s="67" t="s">
        <v>13</v>
      </c>
      <c r="K4" s="67"/>
      <c r="L4" s="61">
        <f>MAX($C$9:$D$990)-C9</f>
        <v>3395477.5132565796</v>
      </c>
      <c r="M4" s="61"/>
      <c r="N4" s="67" t="s">
        <v>14</v>
      </c>
      <c r="O4" s="67"/>
      <c r="P4" s="65">
        <f>MIN($C$9:$D$990)-C9</f>
        <v>0</v>
      </c>
      <c r="Q4" s="65"/>
      <c r="R4" s="1"/>
      <c r="S4" s="1"/>
      <c r="T4" s="1"/>
    </row>
    <row r="5" spans="2:20" ht="13.5">
      <c r="B5" s="50" t="s">
        <v>15</v>
      </c>
      <c r="C5" s="2">
        <f>COUNTIF($R$9:$R$990,"&gt;0")</f>
        <v>46</v>
      </c>
      <c r="D5" s="49" t="s">
        <v>16</v>
      </c>
      <c r="E5" s="16">
        <f>COUNTIF($R$9:$R$990,"&lt;0")</f>
        <v>50</v>
      </c>
      <c r="F5" s="49" t="s">
        <v>17</v>
      </c>
      <c r="G5" s="2">
        <f>COUNTIF($R$9:$R$990,"=0")</f>
        <v>4</v>
      </c>
      <c r="H5" s="49" t="s">
        <v>18</v>
      </c>
      <c r="I5" s="3">
        <f>C5/SUM(C5,E5,G5)</f>
        <v>0.46</v>
      </c>
      <c r="J5" s="68" t="s">
        <v>19</v>
      </c>
      <c r="K5" s="60"/>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71" t="s">
        <v>21</v>
      </c>
      <c r="C7" s="73" t="s">
        <v>22</v>
      </c>
      <c r="D7" s="74"/>
      <c r="E7" s="77" t="s">
        <v>23</v>
      </c>
      <c r="F7" s="78"/>
      <c r="G7" s="78"/>
      <c r="H7" s="78"/>
      <c r="I7" s="79"/>
      <c r="J7" s="80" t="s">
        <v>24</v>
      </c>
      <c r="K7" s="81"/>
      <c r="L7" s="82"/>
      <c r="M7" s="83" t="s">
        <v>25</v>
      </c>
      <c r="N7" s="84" t="s">
        <v>26</v>
      </c>
      <c r="O7" s="85"/>
      <c r="P7" s="85"/>
      <c r="Q7" s="86"/>
      <c r="R7" s="87" t="s">
        <v>27</v>
      </c>
      <c r="S7" s="87"/>
      <c r="T7" s="87"/>
      <c r="U7" s="87"/>
    </row>
    <row r="8" spans="2:21" ht="13.5">
      <c r="B8" s="72"/>
      <c r="C8" s="75"/>
      <c r="D8" s="76"/>
      <c r="E8" s="19" t="s">
        <v>28</v>
      </c>
      <c r="F8" s="19" t="s">
        <v>29</v>
      </c>
      <c r="G8" s="19" t="s">
        <v>30</v>
      </c>
      <c r="H8" s="88" t="s">
        <v>31</v>
      </c>
      <c r="I8" s="79"/>
      <c r="J8" s="4" t="s">
        <v>32</v>
      </c>
      <c r="K8" s="89" t="s">
        <v>33</v>
      </c>
      <c r="L8" s="82"/>
      <c r="M8" s="83"/>
      <c r="N8" s="5" t="s">
        <v>28</v>
      </c>
      <c r="O8" s="5" t="s">
        <v>29</v>
      </c>
      <c r="P8" s="90" t="s">
        <v>31</v>
      </c>
      <c r="Q8" s="86"/>
      <c r="R8" s="87" t="s">
        <v>34</v>
      </c>
      <c r="S8" s="87"/>
      <c r="T8" s="87" t="s">
        <v>32</v>
      </c>
      <c r="U8" s="87"/>
    </row>
    <row r="9" spans="2:21" ht="13.5">
      <c r="B9" s="48">
        <v>1</v>
      </c>
      <c r="C9" s="91">
        <v>1000000</v>
      </c>
      <c r="D9" s="91"/>
      <c r="E9" s="48">
        <v>2013</v>
      </c>
      <c r="F9" s="8">
        <v>42421</v>
      </c>
      <c r="G9" s="48" t="s">
        <v>3</v>
      </c>
      <c r="H9" s="104">
        <v>93.6</v>
      </c>
      <c r="I9" s="104"/>
      <c r="J9" s="48">
        <v>23</v>
      </c>
      <c r="K9" s="91">
        <f aca="true" t="shared" si="0" ref="K9:K72">IF(F9="","",C9*0.03)</f>
        <v>30000</v>
      </c>
      <c r="L9" s="91"/>
      <c r="M9" s="6">
        <f>IF(J9="","",(K9/J9)/1000)</f>
        <v>1.3043478260869565</v>
      </c>
      <c r="N9" s="48">
        <v>2013</v>
      </c>
      <c r="O9" s="8">
        <v>42421</v>
      </c>
      <c r="P9" s="92">
        <v>93.11</v>
      </c>
      <c r="Q9" s="92"/>
      <c r="R9" s="93">
        <f>IF(O9="","",(IF(G9="売",H9-P9,P9-H9))*M9*100000)</f>
        <v>63913.0434782602</v>
      </c>
      <c r="S9" s="93"/>
      <c r="T9" s="94">
        <f>IF(O9="","",IF(R9&lt;0,J9*(-1),IF(G9="買",(P9-H9)*100,(H9-P9)*100)))</f>
        <v>48.99999999999949</v>
      </c>
      <c r="U9" s="94"/>
    </row>
    <row r="10" spans="2:21" ht="13.5">
      <c r="B10" s="48">
        <v>2</v>
      </c>
      <c r="C10" s="91">
        <f aca="true" t="shared" si="1" ref="C10:C73">IF(R9="","",C9+R9)</f>
        <v>1063913.0434782603</v>
      </c>
      <c r="D10" s="91"/>
      <c r="E10" s="48">
        <v>2013</v>
      </c>
      <c r="F10" s="8">
        <v>42421</v>
      </c>
      <c r="G10" s="48" t="s">
        <v>3</v>
      </c>
      <c r="H10" s="104">
        <v>93.05</v>
      </c>
      <c r="I10" s="104"/>
      <c r="J10" s="48">
        <v>24</v>
      </c>
      <c r="K10" s="91">
        <f t="shared" si="0"/>
        <v>31917.391304347806</v>
      </c>
      <c r="L10" s="91"/>
      <c r="M10" s="6">
        <f aca="true" t="shared" si="2" ref="M10:M73">IF(J10="","",(K10/J10)/1000)</f>
        <v>1.3298913043478253</v>
      </c>
      <c r="N10" s="48">
        <v>2013</v>
      </c>
      <c r="O10" s="8">
        <v>42421</v>
      </c>
      <c r="P10" s="92">
        <v>92.96</v>
      </c>
      <c r="Q10" s="92"/>
      <c r="R10" s="93">
        <f aca="true" t="shared" si="3" ref="R10:R73">IF(O10="","",(IF(G10="売",H10-P10,P10-H10))*M10*100000)</f>
        <v>11969.021739130882</v>
      </c>
      <c r="S10" s="93"/>
      <c r="T10" s="94">
        <f aca="true" t="shared" si="4" ref="T10:T73">IF(O10="","",IF(R10&lt;0,J10*(-1),IF(G10="買",(P10-H10)*100,(H10-P10)*100)))</f>
        <v>9.000000000000341</v>
      </c>
      <c r="U10" s="94"/>
    </row>
    <row r="11" spans="2:21" ht="13.5">
      <c r="B11" s="48">
        <v>3</v>
      </c>
      <c r="C11" s="91">
        <f t="shared" si="1"/>
        <v>1075882.0652173911</v>
      </c>
      <c r="D11" s="91"/>
      <c r="E11" s="48">
        <v>2013</v>
      </c>
      <c r="F11" s="8">
        <v>42422</v>
      </c>
      <c r="G11" s="48" t="s">
        <v>3</v>
      </c>
      <c r="H11" s="104">
        <v>93.07</v>
      </c>
      <c r="I11" s="104"/>
      <c r="J11" s="48">
        <v>13</v>
      </c>
      <c r="K11" s="91">
        <f t="shared" si="0"/>
        <v>32276.461956521733</v>
      </c>
      <c r="L11" s="91"/>
      <c r="M11" s="6">
        <f t="shared" si="2"/>
        <v>2.482804765886287</v>
      </c>
      <c r="N11" s="48">
        <v>2013</v>
      </c>
      <c r="O11" s="8">
        <v>42422</v>
      </c>
      <c r="P11" s="92">
        <v>93.13</v>
      </c>
      <c r="Q11" s="92"/>
      <c r="R11" s="93">
        <f t="shared" si="3"/>
        <v>-14896.828595318288</v>
      </c>
      <c r="S11" s="93"/>
      <c r="T11" s="94">
        <f t="shared" si="4"/>
        <v>-13</v>
      </c>
      <c r="U11" s="94"/>
    </row>
    <row r="12" spans="2:21" ht="13.5">
      <c r="B12" s="48">
        <v>4</v>
      </c>
      <c r="C12" s="91">
        <f t="shared" si="1"/>
        <v>1060985.2366220728</v>
      </c>
      <c r="D12" s="91"/>
      <c r="E12" s="48">
        <v>2013</v>
      </c>
      <c r="F12" s="8">
        <v>42422</v>
      </c>
      <c r="G12" s="48" t="s">
        <v>4</v>
      </c>
      <c r="H12" s="105">
        <v>93.24</v>
      </c>
      <c r="I12" s="105"/>
      <c r="J12" s="48">
        <v>16</v>
      </c>
      <c r="K12" s="91">
        <f t="shared" si="0"/>
        <v>31829.557098662182</v>
      </c>
      <c r="L12" s="91"/>
      <c r="M12" s="6">
        <f t="shared" si="2"/>
        <v>1.9893473186663864</v>
      </c>
      <c r="N12" s="48">
        <v>2013</v>
      </c>
      <c r="O12" s="8">
        <v>42422</v>
      </c>
      <c r="P12" s="92">
        <v>93.24</v>
      </c>
      <c r="Q12" s="92"/>
      <c r="R12" s="93">
        <f t="shared" si="3"/>
        <v>0</v>
      </c>
      <c r="S12" s="93"/>
      <c r="T12" s="94">
        <f t="shared" si="4"/>
        <v>0</v>
      </c>
      <c r="U12" s="94"/>
    </row>
    <row r="13" spans="2:21" ht="13.5">
      <c r="B13" s="48">
        <v>5</v>
      </c>
      <c r="C13" s="91">
        <f t="shared" si="1"/>
        <v>1060985.2366220728</v>
      </c>
      <c r="D13" s="91"/>
      <c r="E13" s="48">
        <v>2013</v>
      </c>
      <c r="F13" s="8">
        <v>42422</v>
      </c>
      <c r="G13" s="48" t="s">
        <v>4</v>
      </c>
      <c r="H13" s="92">
        <v>93.45</v>
      </c>
      <c r="I13" s="92"/>
      <c r="J13" s="48">
        <v>27</v>
      </c>
      <c r="K13" s="91">
        <f t="shared" si="0"/>
        <v>31829.557098662182</v>
      </c>
      <c r="L13" s="91"/>
      <c r="M13" s="6">
        <f t="shared" si="2"/>
        <v>1.1788724851356365</v>
      </c>
      <c r="N13" s="48">
        <v>2013</v>
      </c>
      <c r="O13" s="8">
        <v>42422</v>
      </c>
      <c r="P13" s="92">
        <v>93.25</v>
      </c>
      <c r="Q13" s="92"/>
      <c r="R13" s="93">
        <f t="shared" si="3"/>
        <v>-23577.449702713067</v>
      </c>
      <c r="S13" s="93"/>
      <c r="T13" s="94">
        <f t="shared" si="4"/>
        <v>-27</v>
      </c>
      <c r="U13" s="94"/>
    </row>
    <row r="14" spans="2:21" ht="13.5">
      <c r="B14" s="48">
        <v>6</v>
      </c>
      <c r="C14" s="91">
        <f t="shared" si="1"/>
        <v>1037407.7869193597</v>
      </c>
      <c r="D14" s="91"/>
      <c r="E14" s="48">
        <v>2013</v>
      </c>
      <c r="F14" s="8">
        <v>42422</v>
      </c>
      <c r="G14" s="48" t="s">
        <v>4</v>
      </c>
      <c r="H14" s="92">
        <v>93.4</v>
      </c>
      <c r="I14" s="92"/>
      <c r="J14" s="48">
        <v>21</v>
      </c>
      <c r="K14" s="91">
        <f t="shared" si="0"/>
        <v>31122.23360758079</v>
      </c>
      <c r="L14" s="91"/>
      <c r="M14" s="6">
        <f t="shared" si="2"/>
        <v>1.4820111241705138</v>
      </c>
      <c r="N14" s="48">
        <v>2013</v>
      </c>
      <c r="O14" s="8">
        <v>42422</v>
      </c>
      <c r="P14" s="92">
        <v>93.38</v>
      </c>
      <c r="Q14" s="92"/>
      <c r="R14" s="93">
        <f t="shared" si="3"/>
        <v>-2964.022248342544</v>
      </c>
      <c r="S14" s="93"/>
      <c r="T14" s="94">
        <f t="shared" si="4"/>
        <v>-21</v>
      </c>
      <c r="U14" s="94"/>
    </row>
    <row r="15" spans="2:21" ht="13.5">
      <c r="B15" s="48">
        <v>7</v>
      </c>
      <c r="C15" s="91">
        <f t="shared" si="1"/>
        <v>1034443.7646710172</v>
      </c>
      <c r="D15" s="91"/>
      <c r="E15" s="48">
        <v>2013</v>
      </c>
      <c r="F15" s="8">
        <v>42425</v>
      </c>
      <c r="G15" s="48" t="s">
        <v>3</v>
      </c>
      <c r="H15" s="92">
        <v>92.95</v>
      </c>
      <c r="I15" s="92"/>
      <c r="J15" s="48">
        <v>50</v>
      </c>
      <c r="K15" s="91">
        <f t="shared" si="0"/>
        <v>31033.312940130516</v>
      </c>
      <c r="L15" s="91"/>
      <c r="M15" s="6">
        <f t="shared" si="2"/>
        <v>0.6206662588026103</v>
      </c>
      <c r="N15" s="48">
        <v>2013</v>
      </c>
      <c r="O15" s="8">
        <v>42426</v>
      </c>
      <c r="P15" s="92">
        <v>92.02</v>
      </c>
      <c r="Q15" s="92"/>
      <c r="R15" s="93">
        <f t="shared" si="3"/>
        <v>57721.96206864318</v>
      </c>
      <c r="S15" s="93"/>
      <c r="T15" s="94">
        <f t="shared" si="4"/>
        <v>93.00000000000068</v>
      </c>
      <c r="U15" s="94"/>
    </row>
    <row r="16" spans="2:21" ht="13.5">
      <c r="B16" s="48">
        <v>8</v>
      </c>
      <c r="C16" s="91">
        <f t="shared" si="1"/>
        <v>1092165.7267396604</v>
      </c>
      <c r="D16" s="91"/>
      <c r="E16" s="48">
        <v>2013</v>
      </c>
      <c r="F16" s="8">
        <v>42426</v>
      </c>
      <c r="G16" s="48" t="s">
        <v>3</v>
      </c>
      <c r="H16" s="105">
        <v>92.06</v>
      </c>
      <c r="I16" s="105"/>
      <c r="J16" s="48">
        <v>40</v>
      </c>
      <c r="K16" s="91">
        <f t="shared" si="0"/>
        <v>32764.97180218981</v>
      </c>
      <c r="L16" s="91"/>
      <c r="M16" s="6">
        <f t="shared" si="2"/>
        <v>0.8191242950547453</v>
      </c>
      <c r="N16" s="48">
        <v>2013</v>
      </c>
      <c r="O16" s="8">
        <v>42426</v>
      </c>
      <c r="P16" s="92">
        <v>91.88</v>
      </c>
      <c r="Q16" s="92"/>
      <c r="R16" s="93">
        <f t="shared" si="3"/>
        <v>14744.237310985975</v>
      </c>
      <c r="S16" s="93"/>
      <c r="T16" s="94">
        <f t="shared" si="4"/>
        <v>18.000000000000682</v>
      </c>
      <c r="U16" s="94"/>
    </row>
    <row r="17" spans="2:21" ht="13.5">
      <c r="B17" s="48">
        <v>9</v>
      </c>
      <c r="C17" s="91">
        <f t="shared" si="1"/>
        <v>1106909.9640506464</v>
      </c>
      <c r="D17" s="91"/>
      <c r="E17" s="48">
        <v>2013</v>
      </c>
      <c r="F17" s="8">
        <v>42426</v>
      </c>
      <c r="G17" s="48" t="s">
        <v>3</v>
      </c>
      <c r="H17" s="92">
        <v>91.62</v>
      </c>
      <c r="I17" s="92"/>
      <c r="J17" s="48">
        <v>78</v>
      </c>
      <c r="K17" s="91">
        <f t="shared" si="0"/>
        <v>33207.29892151939</v>
      </c>
      <c r="L17" s="91"/>
      <c r="M17" s="6">
        <f t="shared" si="2"/>
        <v>0.4257346015579409</v>
      </c>
      <c r="N17" s="48">
        <v>2013</v>
      </c>
      <c r="O17" s="8">
        <v>42426</v>
      </c>
      <c r="P17" s="92">
        <v>91.78</v>
      </c>
      <c r="Q17" s="92"/>
      <c r="R17" s="93">
        <f t="shared" si="3"/>
        <v>-6811.75362492691</v>
      </c>
      <c r="S17" s="93"/>
      <c r="T17" s="94">
        <f t="shared" si="4"/>
        <v>-78</v>
      </c>
      <c r="U17" s="94"/>
    </row>
    <row r="18" spans="2:21" ht="13.5">
      <c r="B18" s="48">
        <v>10</v>
      </c>
      <c r="C18" s="91">
        <f t="shared" si="1"/>
        <v>1100098.2104257194</v>
      </c>
      <c r="D18" s="91"/>
      <c r="E18" s="48">
        <v>2013</v>
      </c>
      <c r="F18" s="8">
        <v>42427</v>
      </c>
      <c r="G18" s="48" t="s">
        <v>4</v>
      </c>
      <c r="H18" s="92">
        <v>92.21</v>
      </c>
      <c r="I18" s="92"/>
      <c r="J18" s="48">
        <v>27</v>
      </c>
      <c r="K18" s="91">
        <f t="shared" si="0"/>
        <v>33002.94631277158</v>
      </c>
      <c r="L18" s="91"/>
      <c r="M18" s="6">
        <f t="shared" si="2"/>
        <v>1.222331344917466</v>
      </c>
      <c r="N18" s="48">
        <v>2013</v>
      </c>
      <c r="O18" s="8">
        <v>42427</v>
      </c>
      <c r="P18" s="92">
        <v>91.98</v>
      </c>
      <c r="Q18" s="92"/>
      <c r="R18" s="93">
        <f t="shared" si="3"/>
        <v>-28113.62093310047</v>
      </c>
      <c r="S18" s="93"/>
      <c r="T18" s="94">
        <f t="shared" si="4"/>
        <v>-27</v>
      </c>
      <c r="U18" s="94"/>
    </row>
    <row r="19" spans="2:21" ht="13.5">
      <c r="B19" s="48">
        <v>11</v>
      </c>
      <c r="C19" s="91">
        <f t="shared" si="1"/>
        <v>1071984.5894926188</v>
      </c>
      <c r="D19" s="91"/>
      <c r="E19" s="48">
        <v>2013</v>
      </c>
      <c r="F19" s="8">
        <v>42427</v>
      </c>
      <c r="G19" s="48" t="s">
        <v>4</v>
      </c>
      <c r="H19" s="92">
        <v>91.95</v>
      </c>
      <c r="I19" s="92"/>
      <c r="J19" s="48">
        <v>13</v>
      </c>
      <c r="K19" s="91">
        <f t="shared" si="0"/>
        <v>32159.537684778563</v>
      </c>
      <c r="L19" s="91"/>
      <c r="M19" s="6">
        <f t="shared" si="2"/>
        <v>2.4738105911368127</v>
      </c>
      <c r="N19" s="48">
        <v>2013</v>
      </c>
      <c r="O19" s="8">
        <v>42428</v>
      </c>
      <c r="P19" s="92">
        <v>92.3</v>
      </c>
      <c r="Q19" s="92"/>
      <c r="R19" s="93">
        <f t="shared" si="3"/>
        <v>86583.37068978704</v>
      </c>
      <c r="S19" s="93"/>
      <c r="T19" s="94">
        <f t="shared" si="4"/>
        <v>34.99999999999943</v>
      </c>
      <c r="U19" s="94"/>
    </row>
    <row r="20" spans="2:21" ht="13.5">
      <c r="B20" s="48">
        <v>12</v>
      </c>
      <c r="C20" s="91">
        <f t="shared" si="1"/>
        <v>1158567.9601824058</v>
      </c>
      <c r="D20" s="91"/>
      <c r="E20" s="48">
        <v>2013</v>
      </c>
      <c r="F20" s="8">
        <v>42430</v>
      </c>
      <c r="G20" s="48" t="s">
        <v>4</v>
      </c>
      <c r="H20" s="92">
        <v>92.69</v>
      </c>
      <c r="I20" s="92"/>
      <c r="J20" s="48">
        <v>17</v>
      </c>
      <c r="K20" s="91">
        <f t="shared" si="0"/>
        <v>34757.03880547217</v>
      </c>
      <c r="L20" s="91"/>
      <c r="M20" s="6">
        <f t="shared" si="2"/>
        <v>2.0445316944395393</v>
      </c>
      <c r="N20" s="48">
        <v>2013</v>
      </c>
      <c r="O20" s="8">
        <v>42430</v>
      </c>
      <c r="P20" s="92">
        <v>92.61</v>
      </c>
      <c r="Q20" s="92"/>
      <c r="R20" s="93">
        <f t="shared" si="3"/>
        <v>-16356.253555515965</v>
      </c>
      <c r="S20" s="93"/>
      <c r="T20" s="94">
        <f t="shared" si="4"/>
        <v>-17</v>
      </c>
      <c r="U20" s="94"/>
    </row>
    <row r="21" spans="2:23" ht="13.5">
      <c r="B21" s="48">
        <v>13</v>
      </c>
      <c r="C21" s="91">
        <f t="shared" si="1"/>
        <v>1142211.7066268898</v>
      </c>
      <c r="D21" s="91"/>
      <c r="E21" s="48">
        <v>2013</v>
      </c>
      <c r="F21" s="8">
        <v>42430</v>
      </c>
      <c r="G21" s="48" t="s">
        <v>4</v>
      </c>
      <c r="H21" s="105">
        <v>92.81</v>
      </c>
      <c r="I21" s="105"/>
      <c r="J21" s="48">
        <v>24</v>
      </c>
      <c r="K21" s="91">
        <f t="shared" si="0"/>
        <v>34266.35119880669</v>
      </c>
      <c r="L21" s="91"/>
      <c r="M21" s="6">
        <f t="shared" si="2"/>
        <v>1.427764633283612</v>
      </c>
      <c r="N21" s="48">
        <v>2013</v>
      </c>
      <c r="O21" s="8">
        <v>42430</v>
      </c>
      <c r="P21" s="92">
        <v>92.71</v>
      </c>
      <c r="Q21" s="92"/>
      <c r="R21" s="93">
        <f t="shared" si="3"/>
        <v>-14277.646332837337</v>
      </c>
      <c r="S21" s="93"/>
      <c r="T21" s="94">
        <f t="shared" si="4"/>
        <v>-24</v>
      </c>
      <c r="U21" s="94"/>
      <c r="V21" s="100" t="s">
        <v>74</v>
      </c>
      <c r="W21" s="101"/>
    </row>
    <row r="22" spans="2:21" ht="13.5">
      <c r="B22" s="48">
        <v>14</v>
      </c>
      <c r="C22" s="91">
        <f t="shared" si="1"/>
        <v>1127934.0602940524</v>
      </c>
      <c r="D22" s="91"/>
      <c r="E22" s="48">
        <v>2013</v>
      </c>
      <c r="F22" s="8">
        <v>42430</v>
      </c>
      <c r="G22" s="48" t="s">
        <v>4</v>
      </c>
      <c r="H22" s="92">
        <v>92.94</v>
      </c>
      <c r="I22" s="92"/>
      <c r="J22" s="48">
        <v>27</v>
      </c>
      <c r="K22" s="91">
        <f t="shared" si="0"/>
        <v>33838.02180882157</v>
      </c>
      <c r="L22" s="91"/>
      <c r="M22" s="6">
        <f t="shared" si="2"/>
        <v>1.2532600669933915</v>
      </c>
      <c r="N22" s="48">
        <v>2013</v>
      </c>
      <c r="O22" s="8">
        <v>42430</v>
      </c>
      <c r="P22" s="92">
        <v>93.5</v>
      </c>
      <c r="Q22" s="92"/>
      <c r="R22" s="93">
        <f t="shared" si="3"/>
        <v>70182.56375163021</v>
      </c>
      <c r="S22" s="93"/>
      <c r="T22" s="94">
        <f t="shared" si="4"/>
        <v>56.00000000000023</v>
      </c>
      <c r="U22" s="94"/>
    </row>
    <row r="23" spans="2:21" ht="13.5">
      <c r="B23" s="48">
        <v>15</v>
      </c>
      <c r="C23" s="91">
        <f t="shared" si="1"/>
        <v>1198116.6240456826</v>
      </c>
      <c r="D23" s="91"/>
      <c r="E23" s="48">
        <v>2013</v>
      </c>
      <c r="F23" s="8">
        <v>42433</v>
      </c>
      <c r="G23" s="48" t="s">
        <v>3</v>
      </c>
      <c r="H23" s="92">
        <v>93.34</v>
      </c>
      <c r="I23" s="92"/>
      <c r="J23" s="48">
        <v>21</v>
      </c>
      <c r="K23" s="91">
        <f t="shared" si="0"/>
        <v>35943.49872137047</v>
      </c>
      <c r="L23" s="91"/>
      <c r="M23" s="6">
        <f t="shared" si="2"/>
        <v>1.7115951772081177</v>
      </c>
      <c r="N23" s="48">
        <v>2013</v>
      </c>
      <c r="O23" s="8">
        <v>42433</v>
      </c>
      <c r="P23" s="92">
        <v>93.39</v>
      </c>
      <c r="Q23" s="92"/>
      <c r="R23" s="93">
        <f t="shared" si="3"/>
        <v>-8557.975886040102</v>
      </c>
      <c r="S23" s="93"/>
      <c r="T23" s="94">
        <f t="shared" si="4"/>
        <v>-21</v>
      </c>
      <c r="U23" s="94"/>
    </row>
    <row r="24" spans="2:21" ht="13.5">
      <c r="B24" s="48">
        <v>16</v>
      </c>
      <c r="C24" s="91">
        <f t="shared" si="1"/>
        <v>1189558.6481596425</v>
      </c>
      <c r="D24" s="91"/>
      <c r="E24" s="48">
        <v>2013</v>
      </c>
      <c r="F24" s="8">
        <v>42434</v>
      </c>
      <c r="G24" s="48" t="s">
        <v>3</v>
      </c>
      <c r="H24" s="92">
        <v>93.28</v>
      </c>
      <c r="I24" s="92"/>
      <c r="J24" s="48">
        <v>20</v>
      </c>
      <c r="K24" s="91">
        <f t="shared" si="0"/>
        <v>35686.75944478927</v>
      </c>
      <c r="L24" s="91"/>
      <c r="M24" s="6">
        <f t="shared" si="2"/>
        <v>1.7843379722394634</v>
      </c>
      <c r="N24" s="48">
        <v>2013</v>
      </c>
      <c r="O24" s="8">
        <v>42434</v>
      </c>
      <c r="P24" s="92">
        <v>93.18</v>
      </c>
      <c r="Q24" s="92"/>
      <c r="R24" s="93">
        <f t="shared" si="3"/>
        <v>17843.37972239362</v>
      </c>
      <c r="S24" s="93"/>
      <c r="T24" s="94">
        <f t="shared" si="4"/>
        <v>9.999999999999432</v>
      </c>
      <c r="U24" s="94"/>
    </row>
    <row r="25" spans="2:21" ht="13.5">
      <c r="B25" s="48">
        <v>17</v>
      </c>
      <c r="C25" s="91">
        <f t="shared" si="1"/>
        <v>1207402.027882036</v>
      </c>
      <c r="D25" s="91"/>
      <c r="E25" s="48">
        <v>2013</v>
      </c>
      <c r="F25" s="8">
        <v>42435</v>
      </c>
      <c r="G25" s="48" t="s">
        <v>4</v>
      </c>
      <c r="H25" s="92">
        <v>93.33</v>
      </c>
      <c r="I25" s="92"/>
      <c r="J25" s="48">
        <v>9</v>
      </c>
      <c r="K25" s="91">
        <f t="shared" si="0"/>
        <v>36222.06083646108</v>
      </c>
      <c r="L25" s="91"/>
      <c r="M25" s="6">
        <f t="shared" si="2"/>
        <v>4.024673426273454</v>
      </c>
      <c r="N25" s="48">
        <v>2013</v>
      </c>
      <c r="O25" s="8">
        <v>42435</v>
      </c>
      <c r="P25" s="92">
        <v>93.24</v>
      </c>
      <c r="Q25" s="92"/>
      <c r="R25" s="93">
        <f t="shared" si="3"/>
        <v>-36222.06083646246</v>
      </c>
      <c r="S25" s="93"/>
      <c r="T25" s="94">
        <f t="shared" si="4"/>
        <v>-9</v>
      </c>
      <c r="U25" s="94"/>
    </row>
    <row r="26" spans="2:21" ht="13.5">
      <c r="B26" s="48">
        <v>18</v>
      </c>
      <c r="C26" s="91">
        <f t="shared" si="1"/>
        <v>1171179.9670455735</v>
      </c>
      <c r="D26" s="91"/>
      <c r="E26" s="48">
        <v>2013</v>
      </c>
      <c r="F26" s="8">
        <v>42435</v>
      </c>
      <c r="G26" s="48" t="s">
        <v>4</v>
      </c>
      <c r="H26" s="92">
        <v>93.46</v>
      </c>
      <c r="I26" s="92"/>
      <c r="J26" s="48">
        <v>9</v>
      </c>
      <c r="K26" s="91">
        <f t="shared" si="0"/>
        <v>35135.399011367204</v>
      </c>
      <c r="L26" s="91"/>
      <c r="M26" s="6">
        <f t="shared" si="2"/>
        <v>3.903933223485245</v>
      </c>
      <c r="N26" s="48">
        <v>2013</v>
      </c>
      <c r="O26" s="8">
        <v>42436</v>
      </c>
      <c r="P26" s="92">
        <v>94.04</v>
      </c>
      <c r="Q26" s="92"/>
      <c r="R26" s="93">
        <f t="shared" si="3"/>
        <v>226428.12696214908</v>
      </c>
      <c r="S26" s="93"/>
      <c r="T26" s="94">
        <f t="shared" si="4"/>
        <v>58.00000000000125</v>
      </c>
      <c r="U26" s="94"/>
    </row>
    <row r="27" spans="2:21" ht="13.5">
      <c r="B27" s="48">
        <v>19</v>
      </c>
      <c r="C27" s="91">
        <f t="shared" si="1"/>
        <v>1397608.0940077226</v>
      </c>
      <c r="D27" s="91"/>
      <c r="E27" s="48">
        <v>2013</v>
      </c>
      <c r="F27" s="8">
        <v>42436</v>
      </c>
      <c r="G27" s="48" t="s">
        <v>4</v>
      </c>
      <c r="H27" s="92">
        <v>94.19</v>
      </c>
      <c r="I27" s="92"/>
      <c r="J27" s="48">
        <v>9</v>
      </c>
      <c r="K27" s="91">
        <f t="shared" si="0"/>
        <v>41928.24282023167</v>
      </c>
      <c r="L27" s="91"/>
      <c r="M27" s="6">
        <f t="shared" si="2"/>
        <v>4.658693646692408</v>
      </c>
      <c r="N27" s="48">
        <v>2013</v>
      </c>
      <c r="O27" s="8">
        <v>42436</v>
      </c>
      <c r="P27" s="92">
        <v>94.87</v>
      </c>
      <c r="Q27" s="92"/>
      <c r="R27" s="93">
        <f t="shared" si="3"/>
        <v>316791.1679750869</v>
      </c>
      <c r="S27" s="93"/>
      <c r="T27" s="94">
        <f t="shared" si="4"/>
        <v>68.00000000000068</v>
      </c>
      <c r="U27" s="94"/>
    </row>
    <row r="28" spans="2:21" ht="13.5">
      <c r="B28" s="48">
        <v>20</v>
      </c>
      <c r="C28" s="91">
        <f t="shared" si="1"/>
        <v>1714399.2619828095</v>
      </c>
      <c r="D28" s="91"/>
      <c r="E28" s="48">
        <v>2013</v>
      </c>
      <c r="F28" s="8">
        <v>42437</v>
      </c>
      <c r="G28" s="48" t="s">
        <v>4</v>
      </c>
      <c r="H28" s="104">
        <v>94.96</v>
      </c>
      <c r="I28" s="104"/>
      <c r="J28" s="48">
        <v>20</v>
      </c>
      <c r="K28" s="91">
        <f t="shared" si="0"/>
        <v>51431.97785948429</v>
      </c>
      <c r="L28" s="91"/>
      <c r="M28" s="6">
        <f t="shared" si="2"/>
        <v>2.5715988929742144</v>
      </c>
      <c r="N28" s="48">
        <v>2013</v>
      </c>
      <c r="O28" s="8">
        <v>42437</v>
      </c>
      <c r="P28" s="92">
        <v>94.87</v>
      </c>
      <c r="Q28" s="92"/>
      <c r="R28" s="93">
        <f t="shared" si="3"/>
        <v>-23144.39003676515</v>
      </c>
      <c r="S28" s="93"/>
      <c r="T28" s="94">
        <f t="shared" si="4"/>
        <v>-20</v>
      </c>
      <c r="U28" s="94"/>
    </row>
    <row r="29" spans="2:21" ht="13.5">
      <c r="B29" s="48">
        <v>21</v>
      </c>
      <c r="C29" s="91">
        <f t="shared" si="1"/>
        <v>1691254.8719460443</v>
      </c>
      <c r="D29" s="91"/>
      <c r="E29" s="48">
        <v>2013</v>
      </c>
      <c r="F29" s="8">
        <v>42437</v>
      </c>
      <c r="G29" s="48" t="s">
        <v>4</v>
      </c>
      <c r="H29" s="92">
        <v>94.97</v>
      </c>
      <c r="I29" s="92"/>
      <c r="J29" s="48">
        <v>15</v>
      </c>
      <c r="K29" s="91">
        <f t="shared" si="0"/>
        <v>50737.64615838133</v>
      </c>
      <c r="L29" s="91"/>
      <c r="M29" s="6">
        <f t="shared" si="2"/>
        <v>3.3825097438920886</v>
      </c>
      <c r="N29" s="48">
        <v>2013</v>
      </c>
      <c r="O29" s="8">
        <v>42437</v>
      </c>
      <c r="P29" s="92">
        <v>95.3</v>
      </c>
      <c r="Q29" s="92"/>
      <c r="R29" s="93">
        <f t="shared" si="3"/>
        <v>111622.82154843834</v>
      </c>
      <c r="S29" s="93"/>
      <c r="T29" s="94">
        <f t="shared" si="4"/>
        <v>32.99999999999983</v>
      </c>
      <c r="U29" s="94"/>
    </row>
    <row r="30" spans="2:21" ht="13.5">
      <c r="B30" s="48">
        <v>22</v>
      </c>
      <c r="C30" s="91">
        <f t="shared" si="1"/>
        <v>1802877.6934944827</v>
      </c>
      <c r="D30" s="91"/>
      <c r="E30" s="48">
        <v>2013</v>
      </c>
      <c r="F30" s="8">
        <v>42437</v>
      </c>
      <c r="G30" s="48" t="s">
        <v>4</v>
      </c>
      <c r="H30" s="104">
        <v>95.42</v>
      </c>
      <c r="I30" s="104"/>
      <c r="J30" s="48">
        <v>17</v>
      </c>
      <c r="K30" s="91">
        <f t="shared" si="0"/>
        <v>54086.33080483448</v>
      </c>
      <c r="L30" s="91"/>
      <c r="M30" s="6">
        <f t="shared" si="2"/>
        <v>3.181548870872616</v>
      </c>
      <c r="N30" s="48">
        <v>2013</v>
      </c>
      <c r="O30" s="8">
        <v>42437</v>
      </c>
      <c r="P30" s="92">
        <v>96.07</v>
      </c>
      <c r="Q30" s="92"/>
      <c r="R30" s="93">
        <f t="shared" si="3"/>
        <v>206800.67660671732</v>
      </c>
      <c r="S30" s="93"/>
      <c r="T30" s="94">
        <f t="shared" si="4"/>
        <v>64.99999999999915</v>
      </c>
      <c r="U30" s="94"/>
    </row>
    <row r="31" spans="2:21" ht="13.5">
      <c r="B31" s="48">
        <v>23</v>
      </c>
      <c r="C31" s="91">
        <f t="shared" si="1"/>
        <v>2009678.3701012</v>
      </c>
      <c r="D31" s="91"/>
      <c r="E31" s="48">
        <v>2013</v>
      </c>
      <c r="F31" s="8">
        <v>42440</v>
      </c>
      <c r="G31" s="48" t="s">
        <v>4</v>
      </c>
      <c r="H31" s="92">
        <v>96.17</v>
      </c>
      <c r="I31" s="92"/>
      <c r="J31" s="48">
        <v>25</v>
      </c>
      <c r="K31" s="91">
        <f t="shared" si="0"/>
        <v>60290.351103035995</v>
      </c>
      <c r="L31" s="91"/>
      <c r="M31" s="6">
        <f t="shared" si="2"/>
        <v>2.4116140441214395</v>
      </c>
      <c r="N31" s="48">
        <v>2013</v>
      </c>
      <c r="O31" s="8">
        <v>42440</v>
      </c>
      <c r="P31" s="92">
        <v>96.11</v>
      </c>
      <c r="Q31" s="92"/>
      <c r="R31" s="93">
        <f t="shared" si="3"/>
        <v>-14469.684264729185</v>
      </c>
      <c r="S31" s="93"/>
      <c r="T31" s="94">
        <f t="shared" si="4"/>
        <v>-25</v>
      </c>
      <c r="U31" s="94"/>
    </row>
    <row r="32" spans="2:21" ht="13.5">
      <c r="B32" s="48">
        <v>24</v>
      </c>
      <c r="C32" s="91">
        <f t="shared" si="1"/>
        <v>1995208.6858364707</v>
      </c>
      <c r="D32" s="91"/>
      <c r="E32" s="48">
        <v>2013</v>
      </c>
      <c r="F32" s="8">
        <v>42440</v>
      </c>
      <c r="G32" s="48" t="s">
        <v>4</v>
      </c>
      <c r="H32" s="92">
        <v>96.24</v>
      </c>
      <c r="I32" s="92"/>
      <c r="J32" s="48">
        <v>17</v>
      </c>
      <c r="K32" s="91">
        <f t="shared" si="0"/>
        <v>59856.260575094115</v>
      </c>
      <c r="L32" s="91"/>
      <c r="M32" s="6">
        <f t="shared" si="2"/>
        <v>3.520956504417301</v>
      </c>
      <c r="N32" s="48">
        <v>2013</v>
      </c>
      <c r="O32" s="8">
        <v>42440</v>
      </c>
      <c r="P32" s="92">
        <v>96.24</v>
      </c>
      <c r="Q32" s="92"/>
      <c r="R32" s="93">
        <f t="shared" si="3"/>
        <v>0</v>
      </c>
      <c r="S32" s="93"/>
      <c r="T32" s="94">
        <f t="shared" si="4"/>
        <v>0</v>
      </c>
      <c r="U32" s="94"/>
    </row>
    <row r="33" spans="2:23" ht="13.5">
      <c r="B33" s="48">
        <v>25</v>
      </c>
      <c r="C33" s="91">
        <f t="shared" si="1"/>
        <v>1995208.6858364707</v>
      </c>
      <c r="D33" s="91"/>
      <c r="E33" s="48">
        <v>2013</v>
      </c>
      <c r="F33" s="8">
        <v>42441</v>
      </c>
      <c r="G33" s="48" t="s">
        <v>4</v>
      </c>
      <c r="H33" s="105">
        <v>96.36</v>
      </c>
      <c r="I33" s="105"/>
      <c r="J33" s="48">
        <v>10</v>
      </c>
      <c r="K33" s="91">
        <f t="shared" si="0"/>
        <v>59856.260575094115</v>
      </c>
      <c r="L33" s="91"/>
      <c r="M33" s="6">
        <f t="shared" si="2"/>
        <v>5.985626057509411</v>
      </c>
      <c r="N33" s="48">
        <v>2013</v>
      </c>
      <c r="O33" s="8">
        <v>42441</v>
      </c>
      <c r="P33" s="92">
        <v>96.5</v>
      </c>
      <c r="Q33" s="92"/>
      <c r="R33" s="93">
        <f t="shared" si="3"/>
        <v>83798.7648051321</v>
      </c>
      <c r="S33" s="93"/>
      <c r="T33" s="94">
        <f t="shared" si="4"/>
        <v>14.000000000000057</v>
      </c>
      <c r="U33" s="94"/>
      <c r="V33" s="102" t="s">
        <v>75</v>
      </c>
      <c r="W33" s="103"/>
    </row>
    <row r="34" spans="2:21" ht="13.5">
      <c r="B34" s="48">
        <v>26</v>
      </c>
      <c r="C34" s="91">
        <f t="shared" si="1"/>
        <v>2079007.4506416027</v>
      </c>
      <c r="D34" s="91"/>
      <c r="E34" s="48">
        <v>2013</v>
      </c>
      <c r="F34" s="8">
        <v>42441</v>
      </c>
      <c r="G34" s="48" t="s">
        <v>3</v>
      </c>
      <c r="H34" s="104">
        <v>96.01</v>
      </c>
      <c r="I34" s="104"/>
      <c r="J34" s="48">
        <v>39</v>
      </c>
      <c r="K34" s="91">
        <f t="shared" si="0"/>
        <v>62370.22351924808</v>
      </c>
      <c r="L34" s="91"/>
      <c r="M34" s="6">
        <f t="shared" si="2"/>
        <v>1.5992365004935405</v>
      </c>
      <c r="N34" s="48">
        <v>2013</v>
      </c>
      <c r="O34" s="8">
        <v>42441</v>
      </c>
      <c r="P34" s="92">
        <v>96.11</v>
      </c>
      <c r="Q34" s="92"/>
      <c r="R34" s="93">
        <f t="shared" si="3"/>
        <v>-15992.365004934494</v>
      </c>
      <c r="S34" s="93"/>
      <c r="T34" s="94">
        <f t="shared" si="4"/>
        <v>-39</v>
      </c>
      <c r="U34" s="94"/>
    </row>
    <row r="35" spans="2:21" ht="13.5">
      <c r="B35" s="48">
        <v>27</v>
      </c>
      <c r="C35" s="91">
        <f t="shared" si="1"/>
        <v>2063015.0856366681</v>
      </c>
      <c r="D35" s="91"/>
      <c r="E35" s="48">
        <v>2013</v>
      </c>
      <c r="F35" s="8">
        <v>42442</v>
      </c>
      <c r="G35" s="48" t="s">
        <v>3</v>
      </c>
      <c r="H35" s="106">
        <v>95.84</v>
      </c>
      <c r="I35" s="106"/>
      <c r="J35" s="48">
        <v>19</v>
      </c>
      <c r="K35" s="91">
        <f t="shared" si="0"/>
        <v>61890.452569100045</v>
      </c>
      <c r="L35" s="91"/>
      <c r="M35" s="6">
        <f t="shared" si="2"/>
        <v>3.2573922404789495</v>
      </c>
      <c r="N35" s="48">
        <v>2013</v>
      </c>
      <c r="O35" s="8">
        <v>42442</v>
      </c>
      <c r="P35" s="92">
        <v>96.03</v>
      </c>
      <c r="Q35" s="92"/>
      <c r="R35" s="93">
        <f t="shared" si="3"/>
        <v>-61890.452569099296</v>
      </c>
      <c r="S35" s="93"/>
      <c r="T35" s="94">
        <f t="shared" si="4"/>
        <v>-19</v>
      </c>
      <c r="U35" s="94"/>
    </row>
    <row r="36" spans="2:21" ht="13.5">
      <c r="B36" s="48">
        <v>28</v>
      </c>
      <c r="C36" s="91">
        <f t="shared" si="1"/>
        <v>2001124.6330675688</v>
      </c>
      <c r="D36" s="91"/>
      <c r="E36" s="48">
        <v>2013</v>
      </c>
      <c r="F36" s="8">
        <v>42443</v>
      </c>
      <c r="G36" s="48" t="s">
        <v>4</v>
      </c>
      <c r="H36" s="105">
        <v>96.25</v>
      </c>
      <c r="I36" s="105"/>
      <c r="J36" s="48">
        <v>29</v>
      </c>
      <c r="K36" s="91">
        <f t="shared" si="0"/>
        <v>60033.73899202706</v>
      </c>
      <c r="L36" s="91"/>
      <c r="M36" s="6">
        <f t="shared" si="2"/>
        <v>2.070128930759554</v>
      </c>
      <c r="N36" s="48">
        <v>2013</v>
      </c>
      <c r="O36" s="8">
        <v>42443</v>
      </c>
      <c r="P36" s="92">
        <v>96.31</v>
      </c>
      <c r="Q36" s="92"/>
      <c r="R36" s="93">
        <f t="shared" si="3"/>
        <v>12420.773584557794</v>
      </c>
      <c r="S36" s="93"/>
      <c r="T36" s="94">
        <f t="shared" si="4"/>
        <v>6.000000000000227</v>
      </c>
      <c r="U36" s="94"/>
    </row>
    <row r="37" spans="2:21" ht="13.5">
      <c r="B37" s="48">
        <v>29</v>
      </c>
      <c r="C37" s="91">
        <f t="shared" si="1"/>
        <v>2013545.4066521265</v>
      </c>
      <c r="D37" s="91"/>
      <c r="E37" s="48">
        <v>2013</v>
      </c>
      <c r="F37" s="8">
        <v>42444</v>
      </c>
      <c r="G37" s="48" t="s">
        <v>3</v>
      </c>
      <c r="H37" s="104">
        <v>96.03</v>
      </c>
      <c r="I37" s="104"/>
      <c r="J37" s="48">
        <v>9</v>
      </c>
      <c r="K37" s="91">
        <f t="shared" si="0"/>
        <v>60406.362199563795</v>
      </c>
      <c r="L37" s="91"/>
      <c r="M37" s="6">
        <f t="shared" si="2"/>
        <v>6.7118180221737544</v>
      </c>
      <c r="N37" s="48">
        <v>2013</v>
      </c>
      <c r="O37" s="8">
        <v>42444</v>
      </c>
      <c r="P37" s="92">
        <v>96.11</v>
      </c>
      <c r="Q37" s="92"/>
      <c r="R37" s="93">
        <f t="shared" si="3"/>
        <v>-53694.54417738889</v>
      </c>
      <c r="S37" s="93"/>
      <c r="T37" s="94">
        <f t="shared" si="4"/>
        <v>-9</v>
      </c>
      <c r="U37" s="94"/>
    </row>
    <row r="38" spans="2:21" ht="13.5">
      <c r="B38" s="48">
        <v>30</v>
      </c>
      <c r="C38" s="91">
        <f t="shared" si="1"/>
        <v>1959850.8624747377</v>
      </c>
      <c r="D38" s="91"/>
      <c r="E38" s="48">
        <v>2013</v>
      </c>
      <c r="F38" s="8">
        <v>42447</v>
      </c>
      <c r="G38" s="48" t="s">
        <v>3</v>
      </c>
      <c r="H38" s="92">
        <v>94.69</v>
      </c>
      <c r="I38" s="92"/>
      <c r="J38" s="48">
        <v>25</v>
      </c>
      <c r="K38" s="91">
        <f t="shared" si="0"/>
        <v>58795.52587424213</v>
      </c>
      <c r="L38" s="91"/>
      <c r="M38" s="6">
        <f t="shared" si="2"/>
        <v>2.351821034969685</v>
      </c>
      <c r="N38" s="48">
        <v>2013</v>
      </c>
      <c r="O38" s="8">
        <v>42447</v>
      </c>
      <c r="P38" s="92">
        <v>94.75</v>
      </c>
      <c r="Q38" s="92"/>
      <c r="R38" s="93">
        <f t="shared" si="3"/>
        <v>-14110.926209818645</v>
      </c>
      <c r="S38" s="93"/>
      <c r="T38" s="94">
        <f t="shared" si="4"/>
        <v>-25</v>
      </c>
      <c r="U38" s="94"/>
    </row>
    <row r="39" spans="2:21" ht="13.5">
      <c r="B39" s="48">
        <v>31</v>
      </c>
      <c r="C39" s="91">
        <f t="shared" si="1"/>
        <v>1945739.9362649191</v>
      </c>
      <c r="D39" s="91"/>
      <c r="E39" s="48">
        <v>2013</v>
      </c>
      <c r="F39" s="8">
        <v>42447</v>
      </c>
      <c r="G39" s="48" t="s">
        <v>4</v>
      </c>
      <c r="H39" s="104">
        <v>95.07</v>
      </c>
      <c r="I39" s="104"/>
      <c r="J39" s="48">
        <v>19</v>
      </c>
      <c r="K39" s="91">
        <f t="shared" si="0"/>
        <v>58372.198087947574</v>
      </c>
      <c r="L39" s="91"/>
      <c r="M39" s="6">
        <f t="shared" si="2"/>
        <v>3.0722209519972408</v>
      </c>
      <c r="N39" s="48">
        <v>2013</v>
      </c>
      <c r="O39" s="8">
        <v>42447</v>
      </c>
      <c r="P39" s="92">
        <v>94.88</v>
      </c>
      <c r="Q39" s="92"/>
      <c r="R39" s="93">
        <f t="shared" si="3"/>
        <v>-58372.19808794688</v>
      </c>
      <c r="S39" s="93"/>
      <c r="T39" s="94">
        <f t="shared" si="4"/>
        <v>-19</v>
      </c>
      <c r="U39" s="94"/>
    </row>
    <row r="40" spans="2:21" ht="13.5">
      <c r="B40" s="48">
        <v>32</v>
      </c>
      <c r="C40" s="91">
        <f t="shared" si="1"/>
        <v>1887367.7381769721</v>
      </c>
      <c r="D40" s="91"/>
      <c r="E40" s="48">
        <v>2013</v>
      </c>
      <c r="F40" s="8">
        <v>42447</v>
      </c>
      <c r="G40" s="48" t="s">
        <v>4</v>
      </c>
      <c r="H40" s="104">
        <v>95.2</v>
      </c>
      <c r="I40" s="104"/>
      <c r="J40" s="48">
        <v>33</v>
      </c>
      <c r="K40" s="91">
        <f t="shared" si="0"/>
        <v>56621.03214530916</v>
      </c>
      <c r="L40" s="91"/>
      <c r="M40" s="6">
        <f t="shared" si="2"/>
        <v>1.7157888528881562</v>
      </c>
      <c r="N40" s="48">
        <v>2013</v>
      </c>
      <c r="O40" s="8">
        <v>42448</v>
      </c>
      <c r="P40" s="92">
        <v>95.53</v>
      </c>
      <c r="Q40" s="92"/>
      <c r="R40" s="93">
        <f t="shared" si="3"/>
        <v>56621.03214530886</v>
      </c>
      <c r="S40" s="93"/>
      <c r="T40" s="94">
        <f t="shared" si="4"/>
        <v>32.99999999999983</v>
      </c>
      <c r="U40" s="94"/>
    </row>
    <row r="41" spans="2:21" ht="13.5">
      <c r="B41" s="48">
        <v>33</v>
      </c>
      <c r="C41" s="91">
        <f t="shared" si="1"/>
        <v>1943988.770322281</v>
      </c>
      <c r="D41" s="91"/>
      <c r="E41" s="48">
        <v>2013</v>
      </c>
      <c r="F41" s="8">
        <v>42448</v>
      </c>
      <c r="G41" s="48" t="s">
        <v>3</v>
      </c>
      <c r="H41" s="92">
        <v>95.25</v>
      </c>
      <c r="I41" s="92"/>
      <c r="J41" s="48">
        <v>18</v>
      </c>
      <c r="K41" s="91">
        <f t="shared" si="0"/>
        <v>58319.66310966843</v>
      </c>
      <c r="L41" s="91"/>
      <c r="M41" s="6">
        <f t="shared" si="2"/>
        <v>3.2399812838704682</v>
      </c>
      <c r="N41" s="48">
        <v>2013</v>
      </c>
      <c r="O41" s="8">
        <v>42448</v>
      </c>
      <c r="P41" s="92">
        <v>95.1</v>
      </c>
      <c r="Q41" s="92"/>
      <c r="R41" s="93">
        <f t="shared" si="3"/>
        <v>48599.71925805887</v>
      </c>
      <c r="S41" s="93"/>
      <c r="T41" s="94">
        <f t="shared" si="4"/>
        <v>15.000000000000568</v>
      </c>
      <c r="U41" s="94"/>
    </row>
    <row r="42" spans="2:21" ht="13.5">
      <c r="B42" s="48">
        <v>34</v>
      </c>
      <c r="C42" s="91">
        <f t="shared" si="1"/>
        <v>1992588.4895803398</v>
      </c>
      <c r="D42" s="91"/>
      <c r="E42" s="48">
        <v>2013</v>
      </c>
      <c r="F42" s="8">
        <v>42449</v>
      </c>
      <c r="G42" s="48" t="s">
        <v>3</v>
      </c>
      <c r="H42" s="106">
        <v>94.99</v>
      </c>
      <c r="I42" s="106"/>
      <c r="J42" s="48">
        <v>22</v>
      </c>
      <c r="K42" s="91">
        <f t="shared" si="0"/>
        <v>59777.65468741019</v>
      </c>
      <c r="L42" s="91"/>
      <c r="M42" s="6">
        <f t="shared" si="2"/>
        <v>2.717166122155009</v>
      </c>
      <c r="N42" s="48">
        <v>2013</v>
      </c>
      <c r="O42" s="8">
        <v>42449</v>
      </c>
      <c r="P42" s="92">
        <v>95.08</v>
      </c>
      <c r="Q42" s="92"/>
      <c r="R42" s="93">
        <f t="shared" si="3"/>
        <v>-24454.495099396005</v>
      </c>
      <c r="S42" s="93"/>
      <c r="T42" s="94">
        <f t="shared" si="4"/>
        <v>-22</v>
      </c>
      <c r="U42" s="94"/>
    </row>
    <row r="43" spans="2:21" ht="13.5">
      <c r="B43" s="48">
        <v>35</v>
      </c>
      <c r="C43" s="91">
        <f t="shared" si="1"/>
        <v>1968133.9944809438</v>
      </c>
      <c r="D43" s="91"/>
      <c r="E43" s="48">
        <v>2013</v>
      </c>
      <c r="F43" s="8">
        <v>42450</v>
      </c>
      <c r="G43" s="48" t="s">
        <v>3</v>
      </c>
      <c r="H43" s="92">
        <v>95.65</v>
      </c>
      <c r="I43" s="92"/>
      <c r="J43" s="48">
        <v>24</v>
      </c>
      <c r="K43" s="91">
        <f t="shared" si="0"/>
        <v>59044.01983442831</v>
      </c>
      <c r="L43" s="91"/>
      <c r="M43" s="6">
        <f t="shared" si="2"/>
        <v>2.4601674931011797</v>
      </c>
      <c r="N43" s="48">
        <v>2013</v>
      </c>
      <c r="O43" s="8">
        <v>42450</v>
      </c>
      <c r="P43" s="92">
        <v>95.34</v>
      </c>
      <c r="Q43" s="92"/>
      <c r="R43" s="93">
        <f t="shared" si="3"/>
        <v>76265.19228613713</v>
      </c>
      <c r="S43" s="93"/>
      <c r="T43" s="94">
        <f t="shared" si="4"/>
        <v>31.000000000000227</v>
      </c>
      <c r="U43" s="94"/>
    </row>
    <row r="44" spans="2:21" ht="13.5">
      <c r="B44" s="48">
        <v>36</v>
      </c>
      <c r="C44" s="91">
        <f t="shared" si="1"/>
        <v>2044399.1867670808</v>
      </c>
      <c r="D44" s="91"/>
      <c r="E44" s="48">
        <v>2013</v>
      </c>
      <c r="F44" s="8">
        <v>42450</v>
      </c>
      <c r="G44" s="48" t="s">
        <v>3</v>
      </c>
      <c r="H44" s="92">
        <v>94.74</v>
      </c>
      <c r="I44" s="92"/>
      <c r="J44" s="48">
        <v>40</v>
      </c>
      <c r="K44" s="91">
        <f t="shared" si="0"/>
        <v>61331.97560301242</v>
      </c>
      <c r="L44" s="91"/>
      <c r="M44" s="6">
        <f t="shared" si="2"/>
        <v>1.5332993900753105</v>
      </c>
      <c r="N44" s="48">
        <v>2013</v>
      </c>
      <c r="O44" s="8">
        <v>42450</v>
      </c>
      <c r="P44" s="92">
        <v>94.92</v>
      </c>
      <c r="Q44" s="92"/>
      <c r="R44" s="93">
        <f t="shared" si="3"/>
        <v>-27599.389021356634</v>
      </c>
      <c r="S44" s="93"/>
      <c r="T44" s="94">
        <f t="shared" si="4"/>
        <v>-40</v>
      </c>
      <c r="U44" s="94"/>
    </row>
    <row r="45" spans="2:21" ht="13.5">
      <c r="B45" s="48">
        <v>37</v>
      </c>
      <c r="C45" s="91">
        <f t="shared" si="1"/>
        <v>2016799.7977457242</v>
      </c>
      <c r="D45" s="91"/>
      <c r="E45" s="48">
        <v>2013</v>
      </c>
      <c r="F45" s="8">
        <v>42451</v>
      </c>
      <c r="G45" s="48" t="s">
        <v>3</v>
      </c>
      <c r="H45" s="92">
        <v>94.85</v>
      </c>
      <c r="I45" s="92"/>
      <c r="J45" s="48">
        <v>10</v>
      </c>
      <c r="K45" s="91">
        <f t="shared" si="0"/>
        <v>60503.993932371726</v>
      </c>
      <c r="L45" s="91"/>
      <c r="M45" s="6">
        <f t="shared" si="2"/>
        <v>6.050399393237172</v>
      </c>
      <c r="N45" s="48">
        <v>2013</v>
      </c>
      <c r="O45" s="8">
        <v>42451</v>
      </c>
      <c r="P45" s="92">
        <v>94.61</v>
      </c>
      <c r="Q45" s="92"/>
      <c r="R45" s="93">
        <f t="shared" si="3"/>
        <v>145209.58543768903</v>
      </c>
      <c r="S45" s="93"/>
      <c r="T45" s="94">
        <f t="shared" si="4"/>
        <v>23.99999999999949</v>
      </c>
      <c r="U45" s="94"/>
    </row>
    <row r="46" spans="2:21" ht="13.5">
      <c r="B46" s="48">
        <v>38</v>
      </c>
      <c r="C46" s="91">
        <f t="shared" si="1"/>
        <v>2162009.383183413</v>
      </c>
      <c r="D46" s="91"/>
      <c r="E46" s="48">
        <v>2013</v>
      </c>
      <c r="F46" s="8">
        <v>42451</v>
      </c>
      <c r="G46" s="48" t="s">
        <v>3</v>
      </c>
      <c r="H46" s="92">
        <v>94.4</v>
      </c>
      <c r="I46" s="92"/>
      <c r="J46" s="48">
        <v>22</v>
      </c>
      <c r="K46" s="91">
        <f t="shared" si="0"/>
        <v>64860.28149550239</v>
      </c>
      <c r="L46" s="91"/>
      <c r="M46" s="6">
        <f t="shared" si="2"/>
        <v>2.948194613431927</v>
      </c>
      <c r="N46" s="48">
        <v>2013</v>
      </c>
      <c r="O46" s="8">
        <v>42451</v>
      </c>
      <c r="P46" s="92">
        <v>94.46</v>
      </c>
      <c r="Q46" s="92"/>
      <c r="R46" s="93">
        <f t="shared" si="3"/>
        <v>-17689.16768058804</v>
      </c>
      <c r="S46" s="93"/>
      <c r="T46" s="94">
        <f t="shared" si="4"/>
        <v>-22</v>
      </c>
      <c r="U46" s="94"/>
    </row>
    <row r="47" spans="2:21" ht="13.5">
      <c r="B47" s="48">
        <v>39</v>
      </c>
      <c r="C47" s="91">
        <f t="shared" si="1"/>
        <v>2144320.215502825</v>
      </c>
      <c r="D47" s="91"/>
      <c r="E47" s="48">
        <v>2013</v>
      </c>
      <c r="F47" s="8">
        <v>42455</v>
      </c>
      <c r="G47" s="48" t="s">
        <v>3</v>
      </c>
      <c r="H47" s="92">
        <v>93.92</v>
      </c>
      <c r="I47" s="92"/>
      <c r="J47" s="48">
        <v>31</v>
      </c>
      <c r="K47" s="91">
        <f t="shared" si="0"/>
        <v>64329.60646508475</v>
      </c>
      <c r="L47" s="91"/>
      <c r="M47" s="6">
        <f t="shared" si="2"/>
        <v>2.075148595647895</v>
      </c>
      <c r="N47" s="48">
        <v>2013</v>
      </c>
      <c r="O47" s="8">
        <v>42455</v>
      </c>
      <c r="P47" s="92">
        <v>94.13</v>
      </c>
      <c r="Q47" s="92"/>
      <c r="R47" s="93">
        <f t="shared" si="3"/>
        <v>-43578.120508604494</v>
      </c>
      <c r="S47" s="93"/>
      <c r="T47" s="94">
        <f t="shared" si="4"/>
        <v>-31</v>
      </c>
      <c r="U47" s="94"/>
    </row>
    <row r="48" spans="2:21" ht="13.5">
      <c r="B48" s="48">
        <v>40</v>
      </c>
      <c r="C48" s="91">
        <f t="shared" si="1"/>
        <v>2100742.0949942204</v>
      </c>
      <c r="D48" s="91"/>
      <c r="E48" s="48">
        <v>2013</v>
      </c>
      <c r="F48" s="8">
        <v>42455</v>
      </c>
      <c r="G48" s="48" t="s">
        <v>4</v>
      </c>
      <c r="H48" s="104">
        <v>94.45</v>
      </c>
      <c r="I48" s="104"/>
      <c r="J48" s="48">
        <v>27</v>
      </c>
      <c r="K48" s="91">
        <f t="shared" si="0"/>
        <v>63022.26284982661</v>
      </c>
      <c r="L48" s="91"/>
      <c r="M48" s="6">
        <f t="shared" si="2"/>
        <v>2.334157883326912</v>
      </c>
      <c r="N48" s="48">
        <v>2013</v>
      </c>
      <c r="O48" s="8">
        <v>42456</v>
      </c>
      <c r="P48" s="92">
        <v>94.67</v>
      </c>
      <c r="Q48" s="92"/>
      <c r="R48" s="93">
        <f t="shared" si="3"/>
        <v>51351.47343319179</v>
      </c>
      <c r="S48" s="93"/>
      <c r="T48" s="94">
        <f t="shared" si="4"/>
        <v>21.999999999999886</v>
      </c>
      <c r="U48" s="94"/>
    </row>
    <row r="49" spans="2:22" ht="13.5">
      <c r="B49" s="48">
        <v>41</v>
      </c>
      <c r="C49" s="91">
        <f t="shared" si="1"/>
        <v>2152093.5684274123</v>
      </c>
      <c r="D49" s="91"/>
      <c r="E49" s="48">
        <v>2013</v>
      </c>
      <c r="F49" s="8">
        <v>42457</v>
      </c>
      <c r="G49" s="48" t="s">
        <v>3</v>
      </c>
      <c r="H49" s="92">
        <v>94.27</v>
      </c>
      <c r="I49" s="92"/>
      <c r="J49" s="48">
        <v>17</v>
      </c>
      <c r="K49" s="91">
        <f t="shared" si="0"/>
        <v>64562.80705282237</v>
      </c>
      <c r="L49" s="91"/>
      <c r="M49" s="6">
        <f t="shared" si="2"/>
        <v>3.7978121795777864</v>
      </c>
      <c r="N49" s="48">
        <v>2013</v>
      </c>
      <c r="O49" s="8">
        <v>42457</v>
      </c>
      <c r="P49" s="92">
        <v>94.16</v>
      </c>
      <c r="Q49" s="92"/>
      <c r="R49" s="93">
        <f t="shared" si="3"/>
        <v>41775.93397535543</v>
      </c>
      <c r="S49" s="93"/>
      <c r="T49" s="94">
        <f t="shared" si="4"/>
        <v>10.999999999999943</v>
      </c>
      <c r="U49" s="94"/>
      <c r="V49" s="23" t="s">
        <v>76</v>
      </c>
    </row>
    <row r="50" spans="2:21" ht="13.5">
      <c r="B50" s="48">
        <v>42</v>
      </c>
      <c r="C50" s="91">
        <f t="shared" si="1"/>
        <v>2193869.5024027675</v>
      </c>
      <c r="D50" s="91"/>
      <c r="E50" s="48">
        <v>2013</v>
      </c>
      <c r="F50" s="8">
        <v>42457</v>
      </c>
      <c r="G50" s="48" t="s">
        <v>3</v>
      </c>
      <c r="H50" s="92">
        <v>94.07</v>
      </c>
      <c r="I50" s="92"/>
      <c r="J50" s="48">
        <v>17</v>
      </c>
      <c r="K50" s="91">
        <f t="shared" si="0"/>
        <v>65816.08507208302</v>
      </c>
      <c r="L50" s="91"/>
      <c r="M50" s="6">
        <f t="shared" si="2"/>
        <v>3.8715344160048835</v>
      </c>
      <c r="N50" s="48">
        <v>2013</v>
      </c>
      <c r="O50" s="8">
        <v>42457</v>
      </c>
      <c r="P50" s="92">
        <v>94.24</v>
      </c>
      <c r="Q50" s="92"/>
      <c r="R50" s="93">
        <f t="shared" si="3"/>
        <v>-65816.08507208368</v>
      </c>
      <c r="S50" s="93"/>
      <c r="T50" s="94">
        <f t="shared" si="4"/>
        <v>-17</v>
      </c>
      <c r="U50" s="94"/>
    </row>
    <row r="51" spans="2:21" ht="13.5">
      <c r="B51" s="48">
        <v>43</v>
      </c>
      <c r="C51" s="91">
        <f t="shared" si="1"/>
        <v>2128053.4173306837</v>
      </c>
      <c r="D51" s="91"/>
      <c r="E51" s="48">
        <v>2013</v>
      </c>
      <c r="F51" s="8">
        <v>42458</v>
      </c>
      <c r="G51" s="48" t="s">
        <v>3</v>
      </c>
      <c r="H51" s="104">
        <v>94.01</v>
      </c>
      <c r="I51" s="104"/>
      <c r="J51" s="48">
        <v>13</v>
      </c>
      <c r="K51" s="91">
        <f t="shared" si="0"/>
        <v>63841.60251992051</v>
      </c>
      <c r="L51" s="91"/>
      <c r="M51" s="6">
        <f t="shared" si="2"/>
        <v>4.910892501532347</v>
      </c>
      <c r="N51" s="48">
        <v>2013</v>
      </c>
      <c r="O51" s="8">
        <v>42458</v>
      </c>
      <c r="P51" s="92">
        <v>94.11</v>
      </c>
      <c r="Q51" s="92"/>
      <c r="R51" s="93">
        <f t="shared" si="3"/>
        <v>-49108.925015320674</v>
      </c>
      <c r="S51" s="93"/>
      <c r="T51" s="94">
        <f t="shared" si="4"/>
        <v>-13</v>
      </c>
      <c r="U51" s="94"/>
    </row>
    <row r="52" spans="2:21" ht="13.5">
      <c r="B52" s="48">
        <v>44</v>
      </c>
      <c r="C52" s="91">
        <f t="shared" si="1"/>
        <v>2078944.492315363</v>
      </c>
      <c r="D52" s="91"/>
      <c r="E52" s="48">
        <v>2013</v>
      </c>
      <c r="F52" s="8">
        <v>42461</v>
      </c>
      <c r="G52" s="48" t="s">
        <v>3</v>
      </c>
      <c r="H52" s="104">
        <v>93.86</v>
      </c>
      <c r="I52" s="104"/>
      <c r="J52" s="48">
        <v>20</v>
      </c>
      <c r="K52" s="91">
        <f t="shared" si="0"/>
        <v>62368.33476946088</v>
      </c>
      <c r="L52" s="91"/>
      <c r="M52" s="6">
        <f t="shared" si="2"/>
        <v>3.118416738473044</v>
      </c>
      <c r="N52" s="48">
        <v>2013</v>
      </c>
      <c r="O52" s="8">
        <v>42461</v>
      </c>
      <c r="P52" s="92">
        <v>93.59</v>
      </c>
      <c r="Q52" s="92"/>
      <c r="R52" s="93">
        <f t="shared" si="3"/>
        <v>84197.25193877095</v>
      </c>
      <c r="S52" s="93"/>
      <c r="T52" s="94">
        <f t="shared" si="4"/>
        <v>26.999999999999602</v>
      </c>
      <c r="U52" s="94"/>
    </row>
    <row r="53" spans="2:22" ht="13.5">
      <c r="B53" s="48">
        <v>45</v>
      </c>
      <c r="C53" s="91">
        <f t="shared" si="1"/>
        <v>2163141.7442541337</v>
      </c>
      <c r="D53" s="91"/>
      <c r="E53" s="48">
        <v>2013</v>
      </c>
      <c r="F53" s="8">
        <v>42461</v>
      </c>
      <c r="G53" s="48" t="s">
        <v>3</v>
      </c>
      <c r="H53" s="105">
        <v>93.58</v>
      </c>
      <c r="I53" s="105"/>
      <c r="J53" s="48">
        <v>14</v>
      </c>
      <c r="K53" s="91">
        <f t="shared" si="0"/>
        <v>64894.25232762401</v>
      </c>
      <c r="L53" s="91"/>
      <c r="M53" s="6">
        <f t="shared" si="2"/>
        <v>4.635303737687429</v>
      </c>
      <c r="N53" s="48">
        <v>2013</v>
      </c>
      <c r="O53" s="8">
        <v>42461</v>
      </c>
      <c r="P53" s="92">
        <v>93.36</v>
      </c>
      <c r="Q53" s="92"/>
      <c r="R53" s="93">
        <f t="shared" si="3"/>
        <v>101976.6822291229</v>
      </c>
      <c r="S53" s="93"/>
      <c r="T53" s="94">
        <f t="shared" si="4"/>
        <v>21.999999999999886</v>
      </c>
      <c r="U53" s="94"/>
      <c r="V53" s="23" t="s">
        <v>78</v>
      </c>
    </row>
    <row r="54" spans="2:21" ht="13.5">
      <c r="B54" s="48">
        <v>46</v>
      </c>
      <c r="C54" s="91">
        <f t="shared" si="1"/>
        <v>2265118.4264832567</v>
      </c>
      <c r="D54" s="91"/>
      <c r="E54" s="48">
        <v>2013</v>
      </c>
      <c r="F54" s="8">
        <v>42462</v>
      </c>
      <c r="G54" s="48" t="s">
        <v>3</v>
      </c>
      <c r="H54" s="92">
        <v>93.2</v>
      </c>
      <c r="I54" s="92"/>
      <c r="J54" s="48">
        <v>17</v>
      </c>
      <c r="K54" s="91">
        <f t="shared" si="0"/>
        <v>67953.5527944977</v>
      </c>
      <c r="L54" s="91"/>
      <c r="M54" s="6">
        <f t="shared" si="2"/>
        <v>3.997267811441041</v>
      </c>
      <c r="N54" s="48">
        <v>2013</v>
      </c>
      <c r="O54" s="8">
        <v>42462</v>
      </c>
      <c r="P54" s="92">
        <v>92.86</v>
      </c>
      <c r="Q54" s="92"/>
      <c r="R54" s="93">
        <f t="shared" si="3"/>
        <v>135907.10558899675</v>
      </c>
      <c r="S54" s="93"/>
      <c r="T54" s="94">
        <f t="shared" si="4"/>
        <v>34.00000000000034</v>
      </c>
      <c r="U54" s="94"/>
    </row>
    <row r="55" spans="2:21" ht="13.5">
      <c r="B55" s="48">
        <v>47</v>
      </c>
      <c r="C55" s="91">
        <f t="shared" si="1"/>
        <v>2401025.5320722535</v>
      </c>
      <c r="D55" s="91"/>
      <c r="E55" s="48">
        <v>2013</v>
      </c>
      <c r="F55" s="8">
        <v>42462</v>
      </c>
      <c r="G55" s="48" t="s">
        <v>3</v>
      </c>
      <c r="H55" s="104">
        <v>93.4</v>
      </c>
      <c r="I55" s="104"/>
      <c r="J55" s="48">
        <v>23</v>
      </c>
      <c r="K55" s="91">
        <f t="shared" si="0"/>
        <v>72030.7659621676</v>
      </c>
      <c r="L55" s="91"/>
      <c r="M55" s="6">
        <f t="shared" si="2"/>
        <v>3.131772433137722</v>
      </c>
      <c r="N55" s="48">
        <v>2013</v>
      </c>
      <c r="O55" s="8">
        <v>42462</v>
      </c>
      <c r="P55" s="92">
        <v>93.4</v>
      </c>
      <c r="Q55" s="92"/>
      <c r="R55" s="93">
        <f t="shared" si="3"/>
        <v>0</v>
      </c>
      <c r="S55" s="93"/>
      <c r="T55" s="94">
        <f t="shared" si="4"/>
        <v>0</v>
      </c>
      <c r="U55" s="94"/>
    </row>
    <row r="56" spans="2:21" ht="13.5">
      <c r="B56" s="48">
        <v>48</v>
      </c>
      <c r="C56" s="91">
        <f t="shared" si="1"/>
        <v>2401025.5320722535</v>
      </c>
      <c r="D56" s="91"/>
      <c r="E56" s="48">
        <v>2013</v>
      </c>
      <c r="F56" s="8">
        <v>42463</v>
      </c>
      <c r="G56" s="48" t="s">
        <v>4</v>
      </c>
      <c r="H56" s="92">
        <v>93.65</v>
      </c>
      <c r="I56" s="92"/>
      <c r="J56" s="48">
        <v>36</v>
      </c>
      <c r="K56" s="91">
        <f t="shared" si="0"/>
        <v>72030.7659621676</v>
      </c>
      <c r="L56" s="91"/>
      <c r="M56" s="6">
        <f t="shared" si="2"/>
        <v>2.000854610060211</v>
      </c>
      <c r="N56" s="48">
        <v>2013</v>
      </c>
      <c r="O56" s="8">
        <v>42463</v>
      </c>
      <c r="P56" s="92">
        <v>93.49</v>
      </c>
      <c r="Q56" s="92"/>
      <c r="R56" s="93">
        <f t="shared" si="3"/>
        <v>-32013.67376096554</v>
      </c>
      <c r="S56" s="93"/>
      <c r="T56" s="94">
        <f t="shared" si="4"/>
        <v>-36</v>
      </c>
      <c r="U56" s="94"/>
    </row>
    <row r="57" spans="2:21" ht="13.5">
      <c r="B57" s="48">
        <v>49</v>
      </c>
      <c r="C57" s="91">
        <f t="shared" si="1"/>
        <v>2369011.858311288</v>
      </c>
      <c r="D57" s="91"/>
      <c r="E57" s="48">
        <v>2013</v>
      </c>
      <c r="F57" s="8">
        <v>42463</v>
      </c>
      <c r="G57" s="48" t="s">
        <v>3</v>
      </c>
      <c r="H57" s="92">
        <v>93.36</v>
      </c>
      <c r="I57" s="92"/>
      <c r="J57" s="48">
        <v>17</v>
      </c>
      <c r="K57" s="91">
        <f t="shared" si="0"/>
        <v>71070.35574933863</v>
      </c>
      <c r="L57" s="91"/>
      <c r="M57" s="6">
        <f t="shared" si="2"/>
        <v>4.180609161725801</v>
      </c>
      <c r="N57" s="48">
        <v>2013</v>
      </c>
      <c r="O57" s="8">
        <v>42463</v>
      </c>
      <c r="P57" s="92">
        <v>92.96</v>
      </c>
      <c r="Q57" s="92"/>
      <c r="R57" s="93">
        <f t="shared" si="3"/>
        <v>167224.36646903443</v>
      </c>
      <c r="S57" s="93"/>
      <c r="T57" s="94">
        <f t="shared" si="4"/>
        <v>40.00000000000057</v>
      </c>
      <c r="U57" s="94"/>
    </row>
    <row r="58" spans="2:21" ht="13.5">
      <c r="B58" s="48">
        <v>50</v>
      </c>
      <c r="C58" s="91">
        <f t="shared" si="1"/>
        <v>2536236.2247803225</v>
      </c>
      <c r="D58" s="91"/>
      <c r="E58" s="48">
        <v>2013</v>
      </c>
      <c r="F58" s="8">
        <v>42463</v>
      </c>
      <c r="G58" s="48" t="s">
        <v>3</v>
      </c>
      <c r="H58" s="104">
        <v>92.83</v>
      </c>
      <c r="I58" s="104"/>
      <c r="J58" s="48">
        <v>20</v>
      </c>
      <c r="K58" s="91">
        <f t="shared" si="0"/>
        <v>76087.08674340967</v>
      </c>
      <c r="L58" s="91"/>
      <c r="M58" s="6">
        <f t="shared" si="2"/>
        <v>3.8043543371704835</v>
      </c>
      <c r="N58" s="48">
        <v>2013</v>
      </c>
      <c r="O58" s="8">
        <v>42463</v>
      </c>
      <c r="P58" s="92">
        <v>92.87</v>
      </c>
      <c r="Q58" s="92"/>
      <c r="R58" s="93">
        <f t="shared" si="3"/>
        <v>-15217.417348684312</v>
      </c>
      <c r="S58" s="93"/>
      <c r="T58" s="94">
        <f t="shared" si="4"/>
        <v>-20</v>
      </c>
      <c r="U58" s="94"/>
    </row>
    <row r="59" spans="2:22" ht="13.5">
      <c r="B59" s="48">
        <v>51</v>
      </c>
      <c r="C59" s="91">
        <f t="shared" si="1"/>
        <v>2521018.8074316382</v>
      </c>
      <c r="D59" s="91"/>
      <c r="E59" s="48">
        <v>2013</v>
      </c>
      <c r="F59" s="8">
        <v>42464</v>
      </c>
      <c r="G59" s="48" t="s">
        <v>3</v>
      </c>
      <c r="H59" s="105">
        <v>92.84</v>
      </c>
      <c r="I59" s="105"/>
      <c r="J59" s="48">
        <v>20</v>
      </c>
      <c r="K59" s="91">
        <f t="shared" si="0"/>
        <v>75630.56422294915</v>
      </c>
      <c r="L59" s="91"/>
      <c r="M59" s="6">
        <f t="shared" si="2"/>
        <v>3.7815282111474575</v>
      </c>
      <c r="N59" s="48">
        <v>2013</v>
      </c>
      <c r="O59" s="8">
        <v>42464</v>
      </c>
      <c r="P59" s="92">
        <v>92.91</v>
      </c>
      <c r="Q59" s="92"/>
      <c r="R59" s="93">
        <f t="shared" si="3"/>
        <v>-26470.697478029626</v>
      </c>
      <c r="S59" s="93"/>
      <c r="T59" s="94">
        <f t="shared" si="4"/>
        <v>-20</v>
      </c>
      <c r="U59" s="94"/>
      <c r="V59" s="23" t="s">
        <v>77</v>
      </c>
    </row>
    <row r="60" spans="2:21" ht="13.5">
      <c r="B60" s="48">
        <v>52</v>
      </c>
      <c r="C60" s="91">
        <f t="shared" si="1"/>
        <v>2494548.109953609</v>
      </c>
      <c r="D60" s="91"/>
      <c r="E60" s="51">
        <v>2013</v>
      </c>
      <c r="F60" s="8">
        <v>42464</v>
      </c>
      <c r="G60" s="48" t="s">
        <v>4</v>
      </c>
      <c r="H60" s="104">
        <v>95.82</v>
      </c>
      <c r="I60" s="104"/>
      <c r="J60" s="48">
        <v>45</v>
      </c>
      <c r="K60" s="91">
        <f t="shared" si="0"/>
        <v>74836.44329860827</v>
      </c>
      <c r="L60" s="91"/>
      <c r="M60" s="6">
        <f t="shared" si="2"/>
        <v>1.663032073302406</v>
      </c>
      <c r="N60" s="48">
        <v>2013</v>
      </c>
      <c r="O60" s="8">
        <v>42464</v>
      </c>
      <c r="P60" s="92">
        <v>96.04</v>
      </c>
      <c r="Q60" s="92"/>
      <c r="R60" s="93">
        <f t="shared" si="3"/>
        <v>36586.70561265511</v>
      </c>
      <c r="S60" s="93"/>
      <c r="T60" s="94">
        <f t="shared" si="4"/>
        <v>22.000000000001307</v>
      </c>
      <c r="U60" s="94"/>
    </row>
    <row r="61" spans="2:21" ht="13.5">
      <c r="B61" s="48">
        <v>53</v>
      </c>
      <c r="C61" s="91">
        <f t="shared" si="1"/>
        <v>2531134.815566264</v>
      </c>
      <c r="D61" s="91"/>
      <c r="E61" s="51">
        <v>2013</v>
      </c>
      <c r="F61" s="8">
        <v>42465</v>
      </c>
      <c r="G61" s="48" t="s">
        <v>79</v>
      </c>
      <c r="H61" s="104">
        <v>97.18</v>
      </c>
      <c r="I61" s="104"/>
      <c r="J61" s="48">
        <v>34</v>
      </c>
      <c r="K61" s="91">
        <f t="shared" si="0"/>
        <v>75934.04446698792</v>
      </c>
      <c r="L61" s="91"/>
      <c r="M61" s="6">
        <f t="shared" si="2"/>
        <v>2.2333542490290563</v>
      </c>
      <c r="N61" s="48">
        <v>2013</v>
      </c>
      <c r="O61" s="8">
        <v>42468</v>
      </c>
      <c r="P61" s="92">
        <v>98.5</v>
      </c>
      <c r="Q61" s="92"/>
      <c r="R61" s="93">
        <f t="shared" si="3"/>
        <v>294802.7608718339</v>
      </c>
      <c r="S61" s="93"/>
      <c r="T61" s="94">
        <f t="shared" si="4"/>
        <v>131.99999999999932</v>
      </c>
      <c r="U61" s="94"/>
    </row>
    <row r="62" spans="2:21" ht="13.5">
      <c r="B62" s="48">
        <v>54</v>
      </c>
      <c r="C62" s="91">
        <f t="shared" si="1"/>
        <v>2825937.576438098</v>
      </c>
      <c r="D62" s="91"/>
      <c r="E62" s="51">
        <v>2013</v>
      </c>
      <c r="F62" s="8">
        <v>42468</v>
      </c>
      <c r="G62" s="48" t="s">
        <v>4</v>
      </c>
      <c r="H62" s="92">
        <v>98.95</v>
      </c>
      <c r="I62" s="92"/>
      <c r="J62" s="48">
        <v>46</v>
      </c>
      <c r="K62" s="91">
        <f t="shared" si="0"/>
        <v>84778.12729314294</v>
      </c>
      <c r="L62" s="91"/>
      <c r="M62" s="6">
        <f t="shared" si="2"/>
        <v>1.843002767242238</v>
      </c>
      <c r="N62" s="48">
        <v>2013</v>
      </c>
      <c r="O62" s="8">
        <v>42469</v>
      </c>
      <c r="P62" s="92">
        <v>99.25</v>
      </c>
      <c r="Q62" s="92"/>
      <c r="R62" s="93">
        <f t="shared" si="3"/>
        <v>55290.08301726661</v>
      </c>
      <c r="S62" s="93"/>
      <c r="T62" s="94">
        <f t="shared" si="4"/>
        <v>29.999999999999716</v>
      </c>
      <c r="U62" s="94"/>
    </row>
    <row r="63" spans="2:21" ht="13.5">
      <c r="B63" s="48">
        <v>55</v>
      </c>
      <c r="C63" s="91">
        <f t="shared" si="1"/>
        <v>2881227.659455365</v>
      </c>
      <c r="D63" s="91"/>
      <c r="E63" s="48">
        <v>2013</v>
      </c>
      <c r="F63" s="8">
        <v>42470</v>
      </c>
      <c r="G63" s="48" t="s">
        <v>4</v>
      </c>
      <c r="H63" s="92">
        <v>99.14</v>
      </c>
      <c r="I63" s="92"/>
      <c r="J63" s="48">
        <v>20</v>
      </c>
      <c r="K63" s="91">
        <f t="shared" si="0"/>
        <v>86436.82978366094</v>
      </c>
      <c r="L63" s="91"/>
      <c r="M63" s="6">
        <f t="shared" si="2"/>
        <v>4.321841489183047</v>
      </c>
      <c r="N63" s="48">
        <v>2013</v>
      </c>
      <c r="O63" s="8">
        <v>42470</v>
      </c>
      <c r="P63" s="92">
        <v>98.94</v>
      </c>
      <c r="Q63" s="92"/>
      <c r="R63" s="93">
        <f t="shared" si="3"/>
        <v>-86436.82978366218</v>
      </c>
      <c r="S63" s="93"/>
      <c r="T63" s="94">
        <f t="shared" si="4"/>
        <v>-20</v>
      </c>
      <c r="U63" s="94"/>
    </row>
    <row r="64" spans="2:21" ht="13.5">
      <c r="B64" s="48">
        <v>56</v>
      </c>
      <c r="C64" s="91">
        <f t="shared" si="1"/>
        <v>2794790.829671703</v>
      </c>
      <c r="D64" s="91"/>
      <c r="E64" s="48">
        <v>2013</v>
      </c>
      <c r="F64" s="8">
        <v>42470</v>
      </c>
      <c r="G64" s="48" t="s">
        <v>4</v>
      </c>
      <c r="H64" s="92">
        <v>99.65</v>
      </c>
      <c r="I64" s="92"/>
      <c r="J64" s="48">
        <v>25</v>
      </c>
      <c r="K64" s="91">
        <f t="shared" si="0"/>
        <v>83843.72489015108</v>
      </c>
      <c r="L64" s="91"/>
      <c r="M64" s="6">
        <f t="shared" si="2"/>
        <v>3.353748995606043</v>
      </c>
      <c r="N64" s="48">
        <v>2013</v>
      </c>
      <c r="O64" s="8">
        <v>42471</v>
      </c>
      <c r="P64" s="92">
        <v>99.75</v>
      </c>
      <c r="Q64" s="92"/>
      <c r="R64" s="93">
        <f t="shared" si="3"/>
        <v>33537.489956058525</v>
      </c>
      <c r="S64" s="93"/>
      <c r="T64" s="94">
        <f t="shared" si="4"/>
        <v>9.999999999999432</v>
      </c>
      <c r="U64" s="94"/>
    </row>
    <row r="65" spans="2:21" ht="13.5">
      <c r="B65" s="48">
        <v>57</v>
      </c>
      <c r="C65" s="91">
        <f t="shared" si="1"/>
        <v>2828328.3196277614</v>
      </c>
      <c r="D65" s="91"/>
      <c r="E65" s="48">
        <v>2013</v>
      </c>
      <c r="F65" s="8">
        <v>42471</v>
      </c>
      <c r="G65" s="48" t="s">
        <v>3</v>
      </c>
      <c r="H65" s="104">
        <v>99.36</v>
      </c>
      <c r="I65" s="104"/>
      <c r="J65" s="48">
        <v>23</v>
      </c>
      <c r="K65" s="91">
        <f t="shared" si="0"/>
        <v>84849.84958883283</v>
      </c>
      <c r="L65" s="91"/>
      <c r="M65" s="6">
        <f t="shared" si="2"/>
        <v>3.689123895166645</v>
      </c>
      <c r="N65" s="48">
        <v>2013</v>
      </c>
      <c r="O65" s="8">
        <v>42471</v>
      </c>
      <c r="P65" s="92">
        <v>99.55</v>
      </c>
      <c r="Q65" s="92"/>
      <c r="R65" s="93">
        <f t="shared" si="3"/>
        <v>-70093.35400816542</v>
      </c>
      <c r="S65" s="93"/>
      <c r="T65" s="94">
        <f t="shared" si="4"/>
        <v>-23</v>
      </c>
      <c r="U65" s="94"/>
    </row>
    <row r="66" spans="2:21" ht="13.5">
      <c r="B66" s="48">
        <v>58</v>
      </c>
      <c r="C66" s="91">
        <f t="shared" si="1"/>
        <v>2758234.9656195957</v>
      </c>
      <c r="D66" s="91"/>
      <c r="E66" s="48">
        <v>2013</v>
      </c>
      <c r="F66" s="8">
        <v>42472</v>
      </c>
      <c r="G66" s="48" t="s">
        <v>3</v>
      </c>
      <c r="H66" s="106">
        <v>99.19</v>
      </c>
      <c r="I66" s="106"/>
      <c r="J66" s="48">
        <v>28</v>
      </c>
      <c r="K66" s="91">
        <f t="shared" si="0"/>
        <v>82747.04896858787</v>
      </c>
      <c r="L66" s="91"/>
      <c r="M66" s="6">
        <f t="shared" si="2"/>
        <v>2.9552517488781382</v>
      </c>
      <c r="N66" s="48">
        <v>2013</v>
      </c>
      <c r="O66" s="8">
        <v>42472</v>
      </c>
      <c r="P66" s="92">
        <v>99.12</v>
      </c>
      <c r="Q66" s="92"/>
      <c r="R66" s="93">
        <f t="shared" si="3"/>
        <v>20686.762242144952</v>
      </c>
      <c r="S66" s="93"/>
      <c r="T66" s="94">
        <f t="shared" si="4"/>
        <v>6.999999999999318</v>
      </c>
      <c r="U66" s="94"/>
    </row>
    <row r="67" spans="2:22" ht="13.5">
      <c r="B67" s="48">
        <v>59</v>
      </c>
      <c r="C67" s="91">
        <f t="shared" si="1"/>
        <v>2778921.7278617406</v>
      </c>
      <c r="D67" s="91"/>
      <c r="E67" s="48">
        <v>2013</v>
      </c>
      <c r="F67" s="8">
        <v>42472</v>
      </c>
      <c r="G67" s="48" t="s">
        <v>3</v>
      </c>
      <c r="H67" s="105">
        <v>98.93</v>
      </c>
      <c r="I67" s="105"/>
      <c r="J67" s="48">
        <v>50</v>
      </c>
      <c r="K67" s="91">
        <f t="shared" si="0"/>
        <v>83367.65183585222</v>
      </c>
      <c r="L67" s="91"/>
      <c r="M67" s="6">
        <f t="shared" si="2"/>
        <v>1.6673530367170442</v>
      </c>
      <c r="N67" s="48">
        <v>2013</v>
      </c>
      <c r="O67" s="8">
        <v>42472</v>
      </c>
      <c r="P67" s="92">
        <v>99.01</v>
      </c>
      <c r="Q67" s="92"/>
      <c r="R67" s="93">
        <f t="shared" si="3"/>
        <v>-13338.824293736068</v>
      </c>
      <c r="S67" s="93"/>
      <c r="T67" s="94">
        <f t="shared" si="4"/>
        <v>-50</v>
      </c>
      <c r="U67" s="94"/>
      <c r="V67" s="23" t="s">
        <v>77</v>
      </c>
    </row>
    <row r="68" spans="2:21" ht="13.5">
      <c r="B68" s="48">
        <v>60</v>
      </c>
      <c r="C68" s="91">
        <f t="shared" si="1"/>
        <v>2765582.9035680047</v>
      </c>
      <c r="D68" s="91"/>
      <c r="E68" s="48">
        <v>2013</v>
      </c>
      <c r="F68" s="8">
        <v>42472</v>
      </c>
      <c r="G68" s="48" t="s">
        <v>3</v>
      </c>
      <c r="H68" s="104">
        <v>98.79</v>
      </c>
      <c r="I68" s="104"/>
      <c r="J68" s="48">
        <v>24</v>
      </c>
      <c r="K68" s="91">
        <f t="shared" si="0"/>
        <v>82967.48710704014</v>
      </c>
      <c r="L68" s="91"/>
      <c r="M68" s="6">
        <f t="shared" si="2"/>
        <v>3.456978629460006</v>
      </c>
      <c r="N68" s="48">
        <v>2013</v>
      </c>
      <c r="O68" s="8">
        <v>42475</v>
      </c>
      <c r="P68" s="92">
        <v>98.47</v>
      </c>
      <c r="Q68" s="92"/>
      <c r="R68" s="93">
        <f t="shared" si="3"/>
        <v>110623.31614272273</v>
      </c>
      <c r="S68" s="93"/>
      <c r="T68" s="94">
        <f t="shared" si="4"/>
        <v>32.00000000000074</v>
      </c>
      <c r="U68" s="94"/>
    </row>
    <row r="69" spans="2:21" ht="13.5">
      <c r="B69" s="48">
        <v>61</v>
      </c>
      <c r="C69" s="91">
        <f t="shared" si="1"/>
        <v>2876206.219710727</v>
      </c>
      <c r="D69" s="91"/>
      <c r="E69" s="48">
        <v>2013</v>
      </c>
      <c r="F69" s="8">
        <v>42475</v>
      </c>
      <c r="G69" s="48" t="s">
        <v>3</v>
      </c>
      <c r="H69" s="92">
        <v>97.65</v>
      </c>
      <c r="I69" s="92"/>
      <c r="J69" s="48">
        <v>48</v>
      </c>
      <c r="K69" s="91">
        <f t="shared" si="0"/>
        <v>86286.18659132182</v>
      </c>
      <c r="L69" s="91"/>
      <c r="M69" s="6">
        <f t="shared" si="2"/>
        <v>1.7976288873192046</v>
      </c>
      <c r="N69" s="48">
        <v>2013</v>
      </c>
      <c r="O69" s="8">
        <v>42476</v>
      </c>
      <c r="P69" s="92">
        <v>96.79</v>
      </c>
      <c r="Q69" s="92"/>
      <c r="R69" s="93">
        <f t="shared" si="3"/>
        <v>154596.0843094515</v>
      </c>
      <c r="S69" s="93"/>
      <c r="T69" s="94">
        <f t="shared" si="4"/>
        <v>85.99999999999994</v>
      </c>
      <c r="U69" s="94"/>
    </row>
    <row r="70" spans="2:21" ht="13.5">
      <c r="B70" s="48">
        <v>62</v>
      </c>
      <c r="C70" s="91">
        <f t="shared" si="1"/>
        <v>3030802.3040201785</v>
      </c>
      <c r="D70" s="91"/>
      <c r="E70" s="48">
        <v>2013</v>
      </c>
      <c r="F70" s="8">
        <v>42476</v>
      </c>
      <c r="G70" s="48" t="s">
        <v>4</v>
      </c>
      <c r="H70" s="92">
        <v>97.13</v>
      </c>
      <c r="I70" s="92"/>
      <c r="J70" s="48">
        <v>43</v>
      </c>
      <c r="K70" s="91">
        <f t="shared" si="0"/>
        <v>90924.06912060535</v>
      </c>
      <c r="L70" s="91"/>
      <c r="M70" s="6">
        <f t="shared" si="2"/>
        <v>2.114513235362915</v>
      </c>
      <c r="N70" s="48">
        <v>2013</v>
      </c>
      <c r="O70" s="8">
        <v>42476</v>
      </c>
      <c r="P70" s="92">
        <v>97.71</v>
      </c>
      <c r="Q70" s="92"/>
      <c r="R70" s="93">
        <f t="shared" si="3"/>
        <v>122641.7676510487</v>
      </c>
      <c r="S70" s="93"/>
      <c r="T70" s="94">
        <f t="shared" si="4"/>
        <v>57.99999999999983</v>
      </c>
      <c r="U70" s="94"/>
    </row>
    <row r="71" spans="2:21" ht="13.5">
      <c r="B71" s="48">
        <v>63</v>
      </c>
      <c r="C71" s="91">
        <f t="shared" si="1"/>
        <v>3153444.071671227</v>
      </c>
      <c r="D71" s="91"/>
      <c r="E71" s="48">
        <v>2013</v>
      </c>
      <c r="F71" s="8">
        <v>42477</v>
      </c>
      <c r="G71" s="48" t="s">
        <v>4</v>
      </c>
      <c r="H71" s="92">
        <v>97.81</v>
      </c>
      <c r="I71" s="92"/>
      <c r="J71" s="48">
        <v>30</v>
      </c>
      <c r="K71" s="91">
        <f t="shared" si="0"/>
        <v>94603.32215013681</v>
      </c>
      <c r="L71" s="91"/>
      <c r="M71" s="6">
        <f t="shared" si="2"/>
        <v>3.153444071671227</v>
      </c>
      <c r="N71" s="48">
        <v>2013</v>
      </c>
      <c r="O71" s="8">
        <v>42477</v>
      </c>
      <c r="P71" s="92">
        <v>98.1</v>
      </c>
      <c r="Q71" s="92"/>
      <c r="R71" s="93">
        <f t="shared" si="3"/>
        <v>91449.87807846308</v>
      </c>
      <c r="S71" s="93"/>
      <c r="T71" s="94">
        <f t="shared" si="4"/>
        <v>28.999999999999204</v>
      </c>
      <c r="U71" s="94"/>
    </row>
    <row r="72" spans="2:21" ht="13.5">
      <c r="B72" s="48">
        <v>64</v>
      </c>
      <c r="C72" s="91">
        <f t="shared" si="1"/>
        <v>3244893.94974969</v>
      </c>
      <c r="D72" s="91"/>
      <c r="E72" s="48">
        <v>2013</v>
      </c>
      <c r="F72" s="8">
        <v>42477</v>
      </c>
      <c r="G72" s="48" t="s">
        <v>4</v>
      </c>
      <c r="H72" s="92">
        <v>98.39</v>
      </c>
      <c r="I72" s="92"/>
      <c r="J72" s="48">
        <v>34</v>
      </c>
      <c r="K72" s="91">
        <f t="shared" si="0"/>
        <v>97346.8184924907</v>
      </c>
      <c r="L72" s="91"/>
      <c r="M72" s="6">
        <f t="shared" si="2"/>
        <v>2.8631417203673735</v>
      </c>
      <c r="N72" s="48">
        <v>2013</v>
      </c>
      <c r="O72" s="8">
        <v>42477</v>
      </c>
      <c r="P72" s="92">
        <v>98.25</v>
      </c>
      <c r="Q72" s="92"/>
      <c r="R72" s="93">
        <f t="shared" si="3"/>
        <v>-40083.98408514339</v>
      </c>
      <c r="S72" s="93"/>
      <c r="T72" s="94">
        <f t="shared" si="4"/>
        <v>-34</v>
      </c>
      <c r="U72" s="94"/>
    </row>
    <row r="73" spans="2:22" ht="13.5">
      <c r="B73" s="48">
        <v>65</v>
      </c>
      <c r="C73" s="91">
        <f t="shared" si="1"/>
        <v>3204809.9656645465</v>
      </c>
      <c r="D73" s="91"/>
      <c r="E73" s="48">
        <v>2013</v>
      </c>
      <c r="F73" s="8">
        <v>42477</v>
      </c>
      <c r="G73" s="48" t="s">
        <v>3</v>
      </c>
      <c r="H73" s="106">
        <v>97.52</v>
      </c>
      <c r="I73" s="106"/>
      <c r="J73" s="48">
        <v>47</v>
      </c>
      <c r="K73" s="91">
        <f aca="true" t="shared" si="5" ref="K73:K108">IF(F73="","",C73*0.03)</f>
        <v>96144.2989699364</v>
      </c>
      <c r="L73" s="91"/>
      <c r="M73" s="6">
        <f t="shared" si="2"/>
        <v>2.0456233823390724</v>
      </c>
      <c r="N73" s="48">
        <v>2013</v>
      </c>
      <c r="O73" s="8">
        <v>42477</v>
      </c>
      <c r="P73" s="92">
        <v>97.71</v>
      </c>
      <c r="Q73" s="92"/>
      <c r="R73" s="93">
        <f t="shared" si="3"/>
        <v>-38866.844264441905</v>
      </c>
      <c r="S73" s="93"/>
      <c r="T73" s="94">
        <f t="shared" si="4"/>
        <v>-47</v>
      </c>
      <c r="U73" s="94"/>
      <c r="V73" s="23" t="s">
        <v>77</v>
      </c>
    </row>
    <row r="74" spans="2:21" ht="13.5">
      <c r="B74" s="48">
        <v>66</v>
      </c>
      <c r="C74" s="91">
        <f aca="true" t="shared" si="6" ref="C74:C108">IF(R73="","",C73+R73)</f>
        <v>3165943.1214001044</v>
      </c>
      <c r="D74" s="91"/>
      <c r="E74" s="48">
        <v>2013</v>
      </c>
      <c r="F74" s="8">
        <v>42478</v>
      </c>
      <c r="G74" s="48" t="s">
        <v>4</v>
      </c>
      <c r="H74" s="106">
        <v>98.18</v>
      </c>
      <c r="I74" s="106"/>
      <c r="J74" s="48">
        <v>25</v>
      </c>
      <c r="K74" s="91">
        <f t="shared" si="5"/>
        <v>94978.29364200313</v>
      </c>
      <c r="L74" s="91"/>
      <c r="M74" s="6">
        <f aca="true" t="shared" si="7" ref="M74:M108">IF(J74="","",(K74/J74)/1000)</f>
        <v>3.7991317456801252</v>
      </c>
      <c r="N74" s="48">
        <v>2013</v>
      </c>
      <c r="O74" s="8">
        <v>42478</v>
      </c>
      <c r="P74" s="92">
        <v>98.25</v>
      </c>
      <c r="Q74" s="92"/>
      <c r="R74" s="93">
        <f aca="true" t="shared" si="8" ref="R74:R108">IF(O74="","",(IF(G74="売",H74-P74,P74-H74))*M74*100000)</f>
        <v>26593.922219758286</v>
      </c>
      <c r="S74" s="93"/>
      <c r="T74" s="94">
        <f aca="true" t="shared" si="9" ref="T74:T108">IF(O74="","",IF(R74&lt;0,J74*(-1),IF(G74="買",(P74-H74)*100,(H74-P74)*100)))</f>
        <v>6.999999999999318</v>
      </c>
      <c r="U74" s="94"/>
    </row>
    <row r="75" spans="2:21" ht="13.5">
      <c r="B75" s="48">
        <v>67</v>
      </c>
      <c r="C75" s="91">
        <f t="shared" si="6"/>
        <v>3192537.0436198628</v>
      </c>
      <c r="D75" s="91"/>
      <c r="E75" s="48">
        <v>2013</v>
      </c>
      <c r="F75" s="8">
        <v>42479</v>
      </c>
      <c r="G75" s="48" t="s">
        <v>4</v>
      </c>
      <c r="H75" s="92">
        <v>98.25</v>
      </c>
      <c r="I75" s="92"/>
      <c r="J75" s="48">
        <v>20</v>
      </c>
      <c r="K75" s="91">
        <f t="shared" si="5"/>
        <v>95776.11130859588</v>
      </c>
      <c r="L75" s="91"/>
      <c r="M75" s="6">
        <f t="shared" si="7"/>
        <v>4.7888055654297945</v>
      </c>
      <c r="N75" s="48">
        <v>2013</v>
      </c>
      <c r="O75" s="8">
        <v>42479</v>
      </c>
      <c r="P75" s="92">
        <v>98.17</v>
      </c>
      <c r="Q75" s="92"/>
      <c r="R75" s="93">
        <f t="shared" si="8"/>
        <v>-38310.44452343754</v>
      </c>
      <c r="S75" s="93"/>
      <c r="T75" s="94">
        <f t="shared" si="9"/>
        <v>-20</v>
      </c>
      <c r="U75" s="94"/>
    </row>
    <row r="76" spans="2:21" ht="13.5">
      <c r="B76" s="48">
        <v>68</v>
      </c>
      <c r="C76" s="91">
        <f t="shared" si="6"/>
        <v>3154226.5990964253</v>
      </c>
      <c r="D76" s="91"/>
      <c r="E76" s="48">
        <v>2013</v>
      </c>
      <c r="F76" s="8">
        <v>42479</v>
      </c>
      <c r="G76" s="48" t="s">
        <v>4</v>
      </c>
      <c r="H76" s="92">
        <v>98.28</v>
      </c>
      <c r="I76" s="92"/>
      <c r="J76" s="48">
        <v>20</v>
      </c>
      <c r="K76" s="91">
        <f t="shared" si="5"/>
        <v>94626.79797289276</v>
      </c>
      <c r="L76" s="91"/>
      <c r="M76" s="6">
        <f t="shared" si="7"/>
        <v>4.731339898644638</v>
      </c>
      <c r="N76" s="48">
        <v>2013</v>
      </c>
      <c r="O76" s="8">
        <v>42479</v>
      </c>
      <c r="P76" s="92">
        <v>98.39</v>
      </c>
      <c r="Q76" s="92"/>
      <c r="R76" s="93">
        <f t="shared" si="8"/>
        <v>52044.738885090745</v>
      </c>
      <c r="S76" s="93"/>
      <c r="T76" s="94">
        <f t="shared" si="9"/>
        <v>10.999999999999943</v>
      </c>
      <c r="U76" s="94"/>
    </row>
    <row r="77" spans="2:21" ht="13.5">
      <c r="B77" s="48">
        <v>69</v>
      </c>
      <c r="C77" s="91">
        <f t="shared" si="6"/>
        <v>3206271.337981516</v>
      </c>
      <c r="D77" s="91"/>
      <c r="E77" s="48">
        <v>2013</v>
      </c>
      <c r="F77" s="8">
        <v>42479</v>
      </c>
      <c r="G77" s="48" t="s">
        <v>4</v>
      </c>
      <c r="H77" s="92">
        <v>98.59</v>
      </c>
      <c r="I77" s="92"/>
      <c r="J77" s="48">
        <v>16</v>
      </c>
      <c r="K77" s="91">
        <f t="shared" si="5"/>
        <v>96188.14013944547</v>
      </c>
      <c r="L77" s="91"/>
      <c r="M77" s="6">
        <f t="shared" si="7"/>
        <v>6.0117587587153425</v>
      </c>
      <c r="N77" s="48">
        <v>2013</v>
      </c>
      <c r="O77" s="8">
        <v>42479</v>
      </c>
      <c r="P77" s="92">
        <v>99.16</v>
      </c>
      <c r="Q77" s="92"/>
      <c r="R77" s="93">
        <f t="shared" si="8"/>
        <v>342670.2492467704</v>
      </c>
      <c r="S77" s="93"/>
      <c r="T77" s="94">
        <f t="shared" si="9"/>
        <v>56.99999999999932</v>
      </c>
      <c r="U77" s="94"/>
    </row>
    <row r="78" spans="2:21" ht="13.5">
      <c r="B78" s="48">
        <v>70</v>
      </c>
      <c r="C78" s="91">
        <f t="shared" si="6"/>
        <v>3548941.5872282865</v>
      </c>
      <c r="D78" s="91"/>
      <c r="E78" s="48">
        <v>2013</v>
      </c>
      <c r="F78" s="8">
        <v>42479</v>
      </c>
      <c r="G78" s="48" t="s">
        <v>4</v>
      </c>
      <c r="H78" s="104">
        <v>99.29</v>
      </c>
      <c r="I78" s="104"/>
      <c r="J78" s="48">
        <v>30</v>
      </c>
      <c r="K78" s="91">
        <f t="shared" si="5"/>
        <v>106468.24761684859</v>
      </c>
      <c r="L78" s="91"/>
      <c r="M78" s="6">
        <f t="shared" si="7"/>
        <v>3.548941587228286</v>
      </c>
      <c r="N78" s="48">
        <v>2013</v>
      </c>
      <c r="O78" s="8">
        <v>42482</v>
      </c>
      <c r="P78" s="92">
        <v>99.75</v>
      </c>
      <c r="Q78" s="92"/>
      <c r="R78" s="93">
        <f t="shared" si="8"/>
        <v>163251.31301249893</v>
      </c>
      <c r="S78" s="93"/>
      <c r="T78" s="94">
        <f t="shared" si="9"/>
        <v>45.999999999999375</v>
      </c>
      <c r="U78" s="94"/>
    </row>
    <row r="79" spans="2:21" ht="13.5">
      <c r="B79" s="48">
        <v>71</v>
      </c>
      <c r="C79" s="91">
        <f t="shared" si="6"/>
        <v>3712192.9002407854</v>
      </c>
      <c r="D79" s="91"/>
      <c r="E79" s="48">
        <v>2013</v>
      </c>
      <c r="F79" s="8">
        <v>42482</v>
      </c>
      <c r="G79" s="48" t="s">
        <v>3</v>
      </c>
      <c r="H79" s="92">
        <v>99.74</v>
      </c>
      <c r="I79" s="92"/>
      <c r="J79" s="48">
        <v>11</v>
      </c>
      <c r="K79" s="91">
        <f t="shared" si="5"/>
        <v>111365.78700722355</v>
      </c>
      <c r="L79" s="91"/>
      <c r="M79" s="6">
        <f t="shared" si="7"/>
        <v>10.124162455202141</v>
      </c>
      <c r="N79" s="48">
        <v>2013</v>
      </c>
      <c r="O79" s="8">
        <v>42482</v>
      </c>
      <c r="P79" s="92">
        <v>99.79</v>
      </c>
      <c r="Q79" s="92"/>
      <c r="R79" s="93">
        <f t="shared" si="8"/>
        <v>-50620.81227602222</v>
      </c>
      <c r="S79" s="93"/>
      <c r="T79" s="94">
        <f t="shared" si="9"/>
        <v>-11</v>
      </c>
      <c r="U79" s="94"/>
    </row>
    <row r="80" spans="2:21" ht="13.5">
      <c r="B80" s="48">
        <v>72</v>
      </c>
      <c r="C80" s="91">
        <f t="shared" si="6"/>
        <v>3661572.0879647634</v>
      </c>
      <c r="D80" s="91"/>
      <c r="E80" s="48">
        <v>2013</v>
      </c>
      <c r="F80" s="8">
        <v>42482</v>
      </c>
      <c r="G80" s="48" t="s">
        <v>3</v>
      </c>
      <c r="H80" s="92">
        <v>99.67</v>
      </c>
      <c r="I80" s="92"/>
      <c r="J80" s="48">
        <v>17</v>
      </c>
      <c r="K80" s="91">
        <f t="shared" si="5"/>
        <v>109847.1626389429</v>
      </c>
      <c r="L80" s="91"/>
      <c r="M80" s="6">
        <f t="shared" si="7"/>
        <v>6.4615978022907585</v>
      </c>
      <c r="N80" s="48">
        <v>2013</v>
      </c>
      <c r="O80" s="8">
        <v>42482</v>
      </c>
      <c r="P80" s="92">
        <v>99.83</v>
      </c>
      <c r="Q80" s="92"/>
      <c r="R80" s="93">
        <f t="shared" si="8"/>
        <v>-103385.56483664994</v>
      </c>
      <c r="S80" s="93"/>
      <c r="T80" s="94">
        <f t="shared" si="9"/>
        <v>-17</v>
      </c>
      <c r="U80" s="94"/>
    </row>
    <row r="81" spans="2:21" ht="13.5">
      <c r="B81" s="48">
        <v>73</v>
      </c>
      <c r="C81" s="91">
        <f t="shared" si="6"/>
        <v>3558186.5231281132</v>
      </c>
      <c r="D81" s="91"/>
      <c r="E81" s="48">
        <v>2013</v>
      </c>
      <c r="F81" s="8">
        <v>42482</v>
      </c>
      <c r="G81" s="48" t="s">
        <v>3</v>
      </c>
      <c r="H81" s="92">
        <v>99.69</v>
      </c>
      <c r="I81" s="92"/>
      <c r="J81" s="48">
        <v>12</v>
      </c>
      <c r="K81" s="91">
        <f t="shared" si="5"/>
        <v>106745.5956938434</v>
      </c>
      <c r="L81" s="91"/>
      <c r="M81" s="6">
        <f t="shared" si="7"/>
        <v>8.895466307820284</v>
      </c>
      <c r="N81" s="48">
        <v>2013</v>
      </c>
      <c r="O81" s="8">
        <v>42482</v>
      </c>
      <c r="P81" s="92">
        <v>99.36</v>
      </c>
      <c r="Q81" s="92"/>
      <c r="R81" s="93">
        <f t="shared" si="8"/>
        <v>293550.3881580678</v>
      </c>
      <c r="S81" s="93"/>
      <c r="T81" s="94">
        <f t="shared" si="9"/>
        <v>32.99999999999983</v>
      </c>
      <c r="U81" s="94"/>
    </row>
    <row r="82" spans="2:21" ht="13.5">
      <c r="B82" s="48">
        <v>74</v>
      </c>
      <c r="C82" s="91">
        <f t="shared" si="6"/>
        <v>3851736.911286181</v>
      </c>
      <c r="D82" s="91"/>
      <c r="E82" s="48">
        <v>2013</v>
      </c>
      <c r="F82" s="8">
        <v>42483</v>
      </c>
      <c r="G82" s="48" t="s">
        <v>3</v>
      </c>
      <c r="H82" s="104">
        <v>99.14</v>
      </c>
      <c r="I82" s="104"/>
      <c r="J82" s="48">
        <v>22</v>
      </c>
      <c r="K82" s="91">
        <f t="shared" si="5"/>
        <v>115552.10733858543</v>
      </c>
      <c r="L82" s="91"/>
      <c r="M82" s="6">
        <f t="shared" si="7"/>
        <v>5.252368515390247</v>
      </c>
      <c r="N82" s="48">
        <v>2013</v>
      </c>
      <c r="O82" s="8">
        <v>42483</v>
      </c>
      <c r="P82" s="92">
        <v>98.79</v>
      </c>
      <c r="Q82" s="92"/>
      <c r="R82" s="93">
        <f t="shared" si="8"/>
        <v>183832.89803865567</v>
      </c>
      <c r="S82" s="93"/>
      <c r="T82" s="94">
        <f t="shared" si="9"/>
        <v>34.99999999999943</v>
      </c>
      <c r="U82" s="94"/>
    </row>
    <row r="83" spans="2:21" ht="13.5">
      <c r="B83" s="48">
        <v>75</v>
      </c>
      <c r="C83" s="91">
        <f t="shared" si="6"/>
        <v>4035569.8093248364</v>
      </c>
      <c r="D83" s="91"/>
      <c r="E83" s="48">
        <v>2013</v>
      </c>
      <c r="F83" s="8">
        <v>42483</v>
      </c>
      <c r="G83" s="48" t="s">
        <v>4</v>
      </c>
      <c r="H83" s="92">
        <v>99.42</v>
      </c>
      <c r="I83" s="92"/>
      <c r="J83" s="48">
        <v>61</v>
      </c>
      <c r="K83" s="91">
        <f t="shared" si="5"/>
        <v>121067.09427974508</v>
      </c>
      <c r="L83" s="91"/>
      <c r="M83" s="6">
        <f t="shared" si="7"/>
        <v>1.9847064636023783</v>
      </c>
      <c r="N83" s="48">
        <v>2013</v>
      </c>
      <c r="O83" s="8">
        <v>42483</v>
      </c>
      <c r="P83" s="92">
        <v>99.24</v>
      </c>
      <c r="Q83" s="92"/>
      <c r="R83" s="93">
        <f t="shared" si="8"/>
        <v>-35724.716344844164</v>
      </c>
      <c r="S83" s="93"/>
      <c r="T83" s="94">
        <f t="shared" si="9"/>
        <v>-61</v>
      </c>
      <c r="U83" s="94"/>
    </row>
    <row r="84" spans="2:21" ht="13.5">
      <c r="B84" s="48">
        <v>76</v>
      </c>
      <c r="C84" s="91">
        <f t="shared" si="6"/>
        <v>3999845.0929799923</v>
      </c>
      <c r="D84" s="91"/>
      <c r="E84" s="48">
        <v>2013</v>
      </c>
      <c r="F84" s="8">
        <v>42484</v>
      </c>
      <c r="G84" s="48" t="s">
        <v>4</v>
      </c>
      <c r="H84" s="92">
        <v>99.48</v>
      </c>
      <c r="I84" s="92"/>
      <c r="J84" s="48">
        <v>11</v>
      </c>
      <c r="K84" s="91">
        <f t="shared" si="5"/>
        <v>119995.35278939977</v>
      </c>
      <c r="L84" s="91"/>
      <c r="M84" s="6">
        <f t="shared" si="7"/>
        <v>10.90866843539998</v>
      </c>
      <c r="N84" s="48">
        <v>2013</v>
      </c>
      <c r="O84" s="8">
        <v>42484</v>
      </c>
      <c r="P84" s="92">
        <v>99.37</v>
      </c>
      <c r="Q84" s="92"/>
      <c r="R84" s="93">
        <f t="shared" si="8"/>
        <v>-119995.35278939914</v>
      </c>
      <c r="S84" s="93"/>
      <c r="T84" s="94">
        <f t="shared" si="9"/>
        <v>-11</v>
      </c>
      <c r="U84" s="94"/>
    </row>
    <row r="85" spans="2:21" ht="13.5">
      <c r="B85" s="48">
        <v>77</v>
      </c>
      <c r="C85" s="91">
        <f t="shared" si="6"/>
        <v>3879849.740190593</v>
      </c>
      <c r="D85" s="91"/>
      <c r="E85" s="48">
        <v>2013</v>
      </c>
      <c r="F85" s="8">
        <v>42484</v>
      </c>
      <c r="G85" s="48" t="s">
        <v>4</v>
      </c>
      <c r="H85" s="106">
        <v>99.71</v>
      </c>
      <c r="I85" s="106"/>
      <c r="J85" s="48">
        <v>34</v>
      </c>
      <c r="K85" s="91">
        <f t="shared" si="5"/>
        <v>116395.49220571779</v>
      </c>
      <c r="L85" s="91"/>
      <c r="M85" s="6">
        <f t="shared" si="7"/>
        <v>3.423396829579935</v>
      </c>
      <c r="N85" s="48">
        <v>2013</v>
      </c>
      <c r="O85" s="8">
        <v>42484</v>
      </c>
      <c r="P85" s="92">
        <v>99.53</v>
      </c>
      <c r="Q85" s="92"/>
      <c r="R85" s="93">
        <f t="shared" si="8"/>
        <v>-61621.1429324363</v>
      </c>
      <c r="S85" s="93"/>
      <c r="T85" s="94">
        <f t="shared" si="9"/>
        <v>-34</v>
      </c>
      <c r="U85" s="94"/>
    </row>
    <row r="86" spans="2:21" ht="13.5">
      <c r="B86" s="48">
        <v>78</v>
      </c>
      <c r="C86" s="91">
        <f t="shared" si="6"/>
        <v>3818228.5972581566</v>
      </c>
      <c r="D86" s="91"/>
      <c r="E86" s="48">
        <v>2013</v>
      </c>
      <c r="F86" s="8">
        <v>42485</v>
      </c>
      <c r="G86" s="48" t="s">
        <v>3</v>
      </c>
      <c r="H86" s="104">
        <v>99.38</v>
      </c>
      <c r="I86" s="104"/>
      <c r="J86" s="48">
        <v>16</v>
      </c>
      <c r="K86" s="91">
        <f t="shared" si="5"/>
        <v>114546.8579177447</v>
      </c>
      <c r="L86" s="91"/>
      <c r="M86" s="6">
        <f t="shared" si="7"/>
        <v>7.159178619859043</v>
      </c>
      <c r="N86" s="48">
        <v>2013</v>
      </c>
      <c r="O86" s="8">
        <v>42485</v>
      </c>
      <c r="P86" s="92">
        <v>99.26</v>
      </c>
      <c r="Q86" s="92"/>
      <c r="R86" s="93">
        <f t="shared" si="8"/>
        <v>85910.1434383016</v>
      </c>
      <c r="S86" s="93"/>
      <c r="T86" s="94">
        <f t="shared" si="9"/>
        <v>11.999999999999034</v>
      </c>
      <c r="U86" s="94"/>
    </row>
    <row r="87" spans="2:21" ht="13.5">
      <c r="B87" s="48">
        <v>79</v>
      </c>
      <c r="C87" s="91">
        <f t="shared" si="6"/>
        <v>3904138.740696458</v>
      </c>
      <c r="D87" s="91"/>
      <c r="E87" s="48">
        <v>2013</v>
      </c>
      <c r="F87" s="8">
        <v>42485</v>
      </c>
      <c r="G87" s="48" t="s">
        <v>3</v>
      </c>
      <c r="H87" s="92">
        <v>99.05</v>
      </c>
      <c r="I87" s="92"/>
      <c r="J87" s="48">
        <v>30</v>
      </c>
      <c r="K87" s="91">
        <f t="shared" si="5"/>
        <v>117124.16222089373</v>
      </c>
      <c r="L87" s="91"/>
      <c r="M87" s="6">
        <f t="shared" si="7"/>
        <v>3.9041387406964576</v>
      </c>
      <c r="N87" s="48">
        <v>2013</v>
      </c>
      <c r="O87" s="8">
        <v>42485</v>
      </c>
      <c r="P87" s="92">
        <v>99.17</v>
      </c>
      <c r="Q87" s="92"/>
      <c r="R87" s="93">
        <f t="shared" si="8"/>
        <v>-46849.664888359264</v>
      </c>
      <c r="S87" s="93"/>
      <c r="T87" s="94">
        <f t="shared" si="9"/>
        <v>-30</v>
      </c>
      <c r="U87" s="94"/>
    </row>
    <row r="88" spans="2:21" ht="13.5">
      <c r="B88" s="48">
        <v>80</v>
      </c>
      <c r="C88" s="91">
        <f t="shared" si="6"/>
        <v>3857289.075808099</v>
      </c>
      <c r="D88" s="91"/>
      <c r="E88" s="48">
        <v>2013</v>
      </c>
      <c r="F88" s="8">
        <v>42485</v>
      </c>
      <c r="G88" s="48" t="s">
        <v>4</v>
      </c>
      <c r="H88" s="92">
        <v>99.38</v>
      </c>
      <c r="I88" s="92"/>
      <c r="J88" s="48">
        <v>20</v>
      </c>
      <c r="K88" s="91">
        <f t="shared" si="5"/>
        <v>115718.67227424297</v>
      </c>
      <c r="L88" s="91"/>
      <c r="M88" s="6">
        <f t="shared" si="7"/>
        <v>5.785933613712148</v>
      </c>
      <c r="N88" s="48">
        <v>2013</v>
      </c>
      <c r="O88" s="8">
        <v>42486</v>
      </c>
      <c r="P88" s="92">
        <v>99.29</v>
      </c>
      <c r="Q88" s="92"/>
      <c r="R88" s="93">
        <f t="shared" si="8"/>
        <v>-52073.40252340308</v>
      </c>
      <c r="S88" s="93"/>
      <c r="T88" s="94">
        <f t="shared" si="9"/>
        <v>-20</v>
      </c>
      <c r="U88" s="94"/>
    </row>
    <row r="89" spans="2:21" ht="13.5">
      <c r="B89" s="48">
        <v>81</v>
      </c>
      <c r="C89" s="91">
        <f t="shared" si="6"/>
        <v>3805215.673284696</v>
      </c>
      <c r="D89" s="91"/>
      <c r="E89" s="48">
        <v>2013</v>
      </c>
      <c r="F89" s="8">
        <v>42486</v>
      </c>
      <c r="G89" s="48" t="s">
        <v>3</v>
      </c>
      <c r="H89" s="92">
        <v>98.05</v>
      </c>
      <c r="I89" s="92"/>
      <c r="J89" s="48">
        <v>28</v>
      </c>
      <c r="K89" s="91">
        <f t="shared" si="5"/>
        <v>114156.47019854088</v>
      </c>
      <c r="L89" s="91"/>
      <c r="M89" s="6">
        <f t="shared" si="7"/>
        <v>4.077016792805032</v>
      </c>
      <c r="N89" s="48">
        <v>2013</v>
      </c>
      <c r="O89" s="8">
        <v>42489</v>
      </c>
      <c r="P89" s="92">
        <v>97.59</v>
      </c>
      <c r="Q89" s="92"/>
      <c r="R89" s="93">
        <f t="shared" si="8"/>
        <v>187542.77246902892</v>
      </c>
      <c r="S89" s="93"/>
      <c r="T89" s="94">
        <f t="shared" si="9"/>
        <v>45.999999999999375</v>
      </c>
      <c r="U89" s="94"/>
    </row>
    <row r="90" spans="2:21" ht="13.5">
      <c r="B90" s="48">
        <v>82</v>
      </c>
      <c r="C90" s="91">
        <f t="shared" si="6"/>
        <v>3992758.445753725</v>
      </c>
      <c r="D90" s="91"/>
      <c r="E90" s="48">
        <v>2013</v>
      </c>
      <c r="F90" s="8">
        <v>42489</v>
      </c>
      <c r="G90" s="48" t="s">
        <v>4</v>
      </c>
      <c r="H90" s="92">
        <v>97.92</v>
      </c>
      <c r="I90" s="92"/>
      <c r="J90" s="48">
        <v>17</v>
      </c>
      <c r="K90" s="91">
        <f t="shared" si="5"/>
        <v>119782.75337261174</v>
      </c>
      <c r="L90" s="91"/>
      <c r="M90" s="6">
        <f t="shared" si="7"/>
        <v>7.046044316035984</v>
      </c>
      <c r="N90" s="48">
        <v>2013</v>
      </c>
      <c r="O90" s="8">
        <v>42489</v>
      </c>
      <c r="P90" s="92">
        <v>98.02</v>
      </c>
      <c r="Q90" s="92"/>
      <c r="R90" s="93">
        <f t="shared" si="8"/>
        <v>70460.44316035583</v>
      </c>
      <c r="S90" s="93"/>
      <c r="T90" s="94">
        <f t="shared" si="9"/>
        <v>9.999999999999432</v>
      </c>
      <c r="U90" s="94"/>
    </row>
    <row r="91" spans="2:22" ht="13.5">
      <c r="B91" s="48">
        <v>83</v>
      </c>
      <c r="C91" s="91">
        <f t="shared" si="6"/>
        <v>4063218.888914081</v>
      </c>
      <c r="D91" s="91"/>
      <c r="E91" s="48">
        <v>2013</v>
      </c>
      <c r="F91" s="8">
        <v>42490</v>
      </c>
      <c r="G91" s="48" t="s">
        <v>3</v>
      </c>
      <c r="H91" s="105">
        <v>97.72</v>
      </c>
      <c r="I91" s="105"/>
      <c r="J91" s="48">
        <v>22</v>
      </c>
      <c r="K91" s="91">
        <f t="shared" si="5"/>
        <v>121896.56666742242</v>
      </c>
      <c r="L91" s="91"/>
      <c r="M91" s="6">
        <f t="shared" si="7"/>
        <v>5.540753030337382</v>
      </c>
      <c r="N91" s="48">
        <v>2013</v>
      </c>
      <c r="O91" s="8">
        <v>42490</v>
      </c>
      <c r="P91" s="92">
        <v>97.81</v>
      </c>
      <c r="Q91" s="92"/>
      <c r="R91" s="93">
        <f t="shared" si="8"/>
        <v>-49866.77727303833</v>
      </c>
      <c r="S91" s="93"/>
      <c r="T91" s="94">
        <f t="shared" si="9"/>
        <v>-22</v>
      </c>
      <c r="U91" s="94"/>
      <c r="V91" s="23" t="s">
        <v>80</v>
      </c>
    </row>
    <row r="92" spans="2:21" ht="13.5">
      <c r="B92" s="48">
        <v>84</v>
      </c>
      <c r="C92" s="91">
        <f t="shared" si="6"/>
        <v>4013352.1116410424</v>
      </c>
      <c r="D92" s="91"/>
      <c r="E92" s="48">
        <v>2013</v>
      </c>
      <c r="F92" s="8">
        <v>42490</v>
      </c>
      <c r="G92" s="48" t="s">
        <v>3</v>
      </c>
      <c r="H92" s="105">
        <v>97.61</v>
      </c>
      <c r="I92" s="105"/>
      <c r="J92" s="48">
        <v>20</v>
      </c>
      <c r="K92" s="91">
        <f t="shared" si="5"/>
        <v>120400.56334923126</v>
      </c>
      <c r="L92" s="91"/>
      <c r="M92" s="6">
        <f t="shared" si="7"/>
        <v>6.020028167461564</v>
      </c>
      <c r="N92" s="48">
        <v>2013</v>
      </c>
      <c r="O92" s="8">
        <v>42490</v>
      </c>
      <c r="P92" s="92">
        <v>97.58</v>
      </c>
      <c r="Q92" s="92"/>
      <c r="R92" s="93">
        <f t="shared" si="8"/>
        <v>18060.084502385376</v>
      </c>
      <c r="S92" s="93"/>
      <c r="T92" s="94">
        <f t="shared" si="9"/>
        <v>3.0000000000001137</v>
      </c>
      <c r="U92" s="94"/>
    </row>
    <row r="93" spans="2:21" ht="13.5">
      <c r="B93" s="48">
        <v>85</v>
      </c>
      <c r="C93" s="91">
        <f t="shared" si="6"/>
        <v>4031412.196143428</v>
      </c>
      <c r="D93" s="91"/>
      <c r="E93" s="48">
        <v>2013</v>
      </c>
      <c r="F93" s="8">
        <v>42491</v>
      </c>
      <c r="G93" s="48" t="s">
        <v>3</v>
      </c>
      <c r="H93" s="104">
        <v>97.34</v>
      </c>
      <c r="I93" s="104"/>
      <c r="J93" s="48">
        <v>14</v>
      </c>
      <c r="K93" s="91">
        <f t="shared" si="5"/>
        <v>120942.36588430282</v>
      </c>
      <c r="L93" s="91"/>
      <c r="M93" s="6">
        <f t="shared" si="7"/>
        <v>8.638740420307343</v>
      </c>
      <c r="N93" s="48">
        <v>2013</v>
      </c>
      <c r="O93" s="8">
        <v>42491</v>
      </c>
      <c r="P93" s="92">
        <v>97.36</v>
      </c>
      <c r="Q93" s="92"/>
      <c r="R93" s="93">
        <f t="shared" si="8"/>
        <v>-17277.480840611246</v>
      </c>
      <c r="S93" s="93"/>
      <c r="T93" s="94">
        <f t="shared" si="9"/>
        <v>-14</v>
      </c>
      <c r="U93" s="94"/>
    </row>
    <row r="94" spans="2:21" ht="13.5">
      <c r="B94" s="48">
        <v>86</v>
      </c>
      <c r="C94" s="91">
        <f t="shared" si="6"/>
        <v>4014134.7153028166</v>
      </c>
      <c r="D94" s="91"/>
      <c r="E94" s="48">
        <v>2013</v>
      </c>
      <c r="F94" s="8">
        <v>42492</v>
      </c>
      <c r="G94" s="48" t="s">
        <v>4</v>
      </c>
      <c r="H94" s="105">
        <v>97.37</v>
      </c>
      <c r="I94" s="105"/>
      <c r="J94" s="48">
        <v>18</v>
      </c>
      <c r="K94" s="91">
        <f t="shared" si="5"/>
        <v>120424.04145908449</v>
      </c>
      <c r="L94" s="91"/>
      <c r="M94" s="6">
        <f t="shared" si="7"/>
        <v>6.690224525504694</v>
      </c>
      <c r="N94" s="48">
        <v>2013</v>
      </c>
      <c r="O94" s="8">
        <v>42492</v>
      </c>
      <c r="P94" s="92">
        <v>97.94</v>
      </c>
      <c r="Q94" s="92"/>
      <c r="R94" s="93">
        <f t="shared" si="8"/>
        <v>381342.7979537629</v>
      </c>
      <c r="S94" s="93"/>
      <c r="T94" s="94">
        <f t="shared" si="9"/>
        <v>56.99999999999932</v>
      </c>
      <c r="U94" s="94"/>
    </row>
    <row r="95" spans="2:21" ht="13.5">
      <c r="B95" s="48">
        <v>87</v>
      </c>
      <c r="C95" s="91">
        <f t="shared" si="6"/>
        <v>4395477.51325658</v>
      </c>
      <c r="D95" s="91"/>
      <c r="E95" s="48">
        <v>2013</v>
      </c>
      <c r="F95" s="8">
        <v>42496</v>
      </c>
      <c r="G95" s="48" t="s">
        <v>4</v>
      </c>
      <c r="H95" s="92">
        <v>99.3</v>
      </c>
      <c r="I95" s="92"/>
      <c r="J95" s="48">
        <v>14</v>
      </c>
      <c r="K95" s="91">
        <f t="shared" si="5"/>
        <v>131864.3253976974</v>
      </c>
      <c r="L95" s="91"/>
      <c r="M95" s="6">
        <f t="shared" si="7"/>
        <v>9.418880385549814</v>
      </c>
      <c r="N95" s="48">
        <v>2013</v>
      </c>
      <c r="O95" s="8">
        <v>42496</v>
      </c>
      <c r="P95" s="92">
        <v>99.26</v>
      </c>
      <c r="Q95" s="92"/>
      <c r="R95" s="93">
        <f t="shared" si="8"/>
        <v>-37675.52154219176</v>
      </c>
      <c r="S95" s="93"/>
      <c r="T95" s="94">
        <f t="shared" si="9"/>
        <v>-14</v>
      </c>
      <c r="U95" s="94"/>
    </row>
    <row r="96" spans="2:21" ht="13.5">
      <c r="B96" s="48">
        <v>88</v>
      </c>
      <c r="C96" s="91">
        <f t="shared" si="6"/>
        <v>4357801.991714388</v>
      </c>
      <c r="D96" s="91"/>
      <c r="E96" s="48">
        <v>2013</v>
      </c>
      <c r="F96" s="8">
        <v>42496</v>
      </c>
      <c r="G96" s="48" t="s">
        <v>4</v>
      </c>
      <c r="H96" s="92">
        <v>99.37</v>
      </c>
      <c r="I96" s="92"/>
      <c r="J96" s="48">
        <v>13</v>
      </c>
      <c r="K96" s="91">
        <f t="shared" si="5"/>
        <v>130734.05975143163</v>
      </c>
      <c r="L96" s="91"/>
      <c r="M96" s="6">
        <f t="shared" si="7"/>
        <v>10.05646613472551</v>
      </c>
      <c r="N96" s="48">
        <v>2013</v>
      </c>
      <c r="O96" s="8">
        <v>42496</v>
      </c>
      <c r="P96" s="92">
        <v>99.34</v>
      </c>
      <c r="Q96" s="92"/>
      <c r="R96" s="93">
        <f t="shared" si="8"/>
        <v>-30169.39840417767</v>
      </c>
      <c r="S96" s="93"/>
      <c r="T96" s="94">
        <f t="shared" si="9"/>
        <v>-13</v>
      </c>
      <c r="U96" s="94"/>
    </row>
    <row r="97" spans="2:21" ht="13.5">
      <c r="B97" s="48">
        <v>89</v>
      </c>
      <c r="C97" s="91">
        <f t="shared" si="6"/>
        <v>4327632.593310211</v>
      </c>
      <c r="D97" s="91"/>
      <c r="E97" s="48">
        <v>2013</v>
      </c>
      <c r="F97" s="8">
        <v>42497</v>
      </c>
      <c r="G97" s="48" t="s">
        <v>3</v>
      </c>
      <c r="H97" s="92">
        <v>99</v>
      </c>
      <c r="I97" s="92"/>
      <c r="J97" s="48">
        <v>20</v>
      </c>
      <c r="K97" s="91">
        <f t="shared" si="5"/>
        <v>129828.97779930632</v>
      </c>
      <c r="L97" s="91"/>
      <c r="M97" s="6">
        <f t="shared" si="7"/>
        <v>6.491448889965316</v>
      </c>
      <c r="N97" s="48">
        <v>2013</v>
      </c>
      <c r="O97" s="8">
        <v>42497</v>
      </c>
      <c r="P97" s="92">
        <v>99.09</v>
      </c>
      <c r="Q97" s="92"/>
      <c r="R97" s="93">
        <f t="shared" si="8"/>
        <v>-58423.040009690056</v>
      </c>
      <c r="S97" s="93"/>
      <c r="T97" s="94">
        <f t="shared" si="9"/>
        <v>-20</v>
      </c>
      <c r="U97" s="94"/>
    </row>
    <row r="98" spans="2:21" ht="13.5">
      <c r="B98" s="48">
        <v>90</v>
      </c>
      <c r="C98" s="91">
        <f t="shared" si="6"/>
        <v>4269209.55330052</v>
      </c>
      <c r="D98" s="91"/>
      <c r="E98" s="48">
        <v>2013</v>
      </c>
      <c r="F98" s="8">
        <v>42498</v>
      </c>
      <c r="G98" s="48" t="s">
        <v>3</v>
      </c>
      <c r="H98" s="104">
        <v>98.95</v>
      </c>
      <c r="I98" s="104"/>
      <c r="J98" s="48">
        <v>12</v>
      </c>
      <c r="K98" s="91">
        <f t="shared" si="5"/>
        <v>128076.28659901561</v>
      </c>
      <c r="L98" s="91"/>
      <c r="M98" s="6">
        <f t="shared" si="7"/>
        <v>10.6730238832513</v>
      </c>
      <c r="N98" s="48">
        <v>2013</v>
      </c>
      <c r="O98" s="8">
        <v>42498</v>
      </c>
      <c r="P98" s="92">
        <v>98.95</v>
      </c>
      <c r="Q98" s="92"/>
      <c r="R98" s="93">
        <f t="shared" si="8"/>
        <v>0</v>
      </c>
      <c r="S98" s="93"/>
      <c r="T98" s="94">
        <f t="shared" si="9"/>
        <v>0</v>
      </c>
      <c r="U98" s="94"/>
    </row>
    <row r="99" spans="2:22" ht="13.5">
      <c r="B99" s="48">
        <v>91</v>
      </c>
      <c r="C99" s="91">
        <f t="shared" si="6"/>
        <v>4269209.55330052</v>
      </c>
      <c r="D99" s="91"/>
      <c r="E99" s="48">
        <v>2013</v>
      </c>
      <c r="F99" s="8">
        <v>42498</v>
      </c>
      <c r="G99" s="48" t="s">
        <v>3</v>
      </c>
      <c r="H99" s="105">
        <v>98.67</v>
      </c>
      <c r="I99" s="105"/>
      <c r="J99" s="48">
        <v>31</v>
      </c>
      <c r="K99" s="91">
        <f t="shared" si="5"/>
        <v>128076.28659901561</v>
      </c>
      <c r="L99" s="91"/>
      <c r="M99" s="6">
        <f t="shared" si="7"/>
        <v>4.131493116097278</v>
      </c>
      <c r="N99" s="48">
        <v>2013</v>
      </c>
      <c r="O99" s="8">
        <v>42498</v>
      </c>
      <c r="P99" s="92">
        <v>98.78</v>
      </c>
      <c r="Q99" s="92"/>
      <c r="R99" s="93">
        <f t="shared" si="8"/>
        <v>-45446.424277069826</v>
      </c>
      <c r="S99" s="93"/>
      <c r="T99" s="94">
        <f t="shared" si="9"/>
        <v>-31</v>
      </c>
      <c r="U99" s="94"/>
      <c r="V99" s="23" t="s">
        <v>77</v>
      </c>
    </row>
    <row r="100" spans="2:21" ht="13.5">
      <c r="B100" s="48">
        <v>92</v>
      </c>
      <c r="C100" s="91">
        <f t="shared" si="6"/>
        <v>4223763.12902345</v>
      </c>
      <c r="D100" s="91"/>
      <c r="E100" s="48">
        <v>2013</v>
      </c>
      <c r="F100" s="8">
        <v>42499</v>
      </c>
      <c r="G100" s="48" t="s">
        <v>3</v>
      </c>
      <c r="H100" s="92">
        <v>98.72</v>
      </c>
      <c r="I100" s="92"/>
      <c r="J100" s="48">
        <v>15</v>
      </c>
      <c r="K100" s="91">
        <f t="shared" si="5"/>
        <v>126712.89387070351</v>
      </c>
      <c r="L100" s="91"/>
      <c r="M100" s="6">
        <f t="shared" si="7"/>
        <v>8.447526258046901</v>
      </c>
      <c r="N100" s="48">
        <v>2013</v>
      </c>
      <c r="O100" s="8">
        <v>42499</v>
      </c>
      <c r="P100" s="92">
        <v>98.79</v>
      </c>
      <c r="Q100" s="92"/>
      <c r="R100" s="93">
        <f t="shared" si="8"/>
        <v>-59132.68380633455</v>
      </c>
      <c r="S100" s="93"/>
      <c r="T100" s="94">
        <f t="shared" si="9"/>
        <v>-15</v>
      </c>
      <c r="U100" s="94"/>
    </row>
    <row r="101" spans="2:21" ht="13.5">
      <c r="B101" s="48">
        <v>93</v>
      </c>
      <c r="C101" s="91">
        <f t="shared" si="6"/>
        <v>4164630.445217116</v>
      </c>
      <c r="D101" s="91"/>
      <c r="E101" s="48">
        <v>2013</v>
      </c>
      <c r="F101" s="8">
        <v>42499</v>
      </c>
      <c r="G101" s="48" t="s">
        <v>3</v>
      </c>
      <c r="H101" s="92">
        <v>98.67</v>
      </c>
      <c r="I101" s="92"/>
      <c r="J101" s="48">
        <v>19</v>
      </c>
      <c r="K101" s="91">
        <f t="shared" si="5"/>
        <v>124938.91335651347</v>
      </c>
      <c r="L101" s="91"/>
      <c r="M101" s="6">
        <f t="shared" si="7"/>
        <v>6.575732281921762</v>
      </c>
      <c r="N101" s="48">
        <v>2013</v>
      </c>
      <c r="O101" s="8">
        <v>42499</v>
      </c>
      <c r="P101" s="92">
        <v>98.75</v>
      </c>
      <c r="Q101" s="92"/>
      <c r="R101" s="93">
        <f t="shared" si="8"/>
        <v>-52605.85825537297</v>
      </c>
      <c r="S101" s="93"/>
      <c r="T101" s="94">
        <f t="shared" si="9"/>
        <v>-19</v>
      </c>
      <c r="U101" s="94"/>
    </row>
    <row r="102" spans="2:21" ht="13.5">
      <c r="B102" s="48">
        <v>94</v>
      </c>
      <c r="C102" s="91">
        <f t="shared" si="6"/>
        <v>4112024.586961743</v>
      </c>
      <c r="D102" s="91"/>
      <c r="E102" s="48">
        <v>2013</v>
      </c>
      <c r="F102" s="8">
        <v>42500</v>
      </c>
      <c r="G102" s="48" t="s">
        <v>4</v>
      </c>
      <c r="H102" s="92">
        <v>100.85</v>
      </c>
      <c r="I102" s="92"/>
      <c r="J102" s="48">
        <v>34</v>
      </c>
      <c r="K102" s="91">
        <f t="shared" si="5"/>
        <v>123360.73760885229</v>
      </c>
      <c r="L102" s="91"/>
      <c r="M102" s="6">
        <f t="shared" si="7"/>
        <v>3.6282569884956555</v>
      </c>
      <c r="N102" s="48">
        <v>2013</v>
      </c>
      <c r="O102" s="8">
        <v>42500</v>
      </c>
      <c r="P102" s="92">
        <v>100.93</v>
      </c>
      <c r="Q102" s="92"/>
      <c r="R102" s="93">
        <f t="shared" si="8"/>
        <v>29026.055907969785</v>
      </c>
      <c r="S102" s="93"/>
      <c r="T102" s="94">
        <f t="shared" si="9"/>
        <v>8.00000000000125</v>
      </c>
      <c r="U102" s="94"/>
    </row>
    <row r="103" spans="2:21" ht="13.5">
      <c r="B103" s="48">
        <v>95</v>
      </c>
      <c r="C103" s="91">
        <f t="shared" si="6"/>
        <v>4141050.642869713</v>
      </c>
      <c r="D103" s="91"/>
      <c r="E103" s="48">
        <v>2013</v>
      </c>
      <c r="F103" s="8">
        <v>42500</v>
      </c>
      <c r="G103" s="48" t="s">
        <v>4</v>
      </c>
      <c r="H103" s="92">
        <v>101.39</v>
      </c>
      <c r="I103" s="92"/>
      <c r="J103" s="48">
        <v>38</v>
      </c>
      <c r="K103" s="91">
        <f t="shared" si="5"/>
        <v>124231.51928609138</v>
      </c>
      <c r="L103" s="91"/>
      <c r="M103" s="6">
        <f t="shared" si="7"/>
        <v>3.2692505075287204</v>
      </c>
      <c r="N103" s="48">
        <v>2013</v>
      </c>
      <c r="O103" s="8">
        <v>42500</v>
      </c>
      <c r="P103" s="92">
        <v>101.18</v>
      </c>
      <c r="Q103" s="92"/>
      <c r="R103" s="93">
        <f t="shared" si="8"/>
        <v>-68654.26065810109</v>
      </c>
      <c r="S103" s="93"/>
      <c r="T103" s="94">
        <f t="shared" si="9"/>
        <v>-38</v>
      </c>
      <c r="U103" s="94"/>
    </row>
    <row r="104" spans="2:21" ht="13.5">
      <c r="B104" s="48">
        <v>96</v>
      </c>
      <c r="C104" s="91">
        <f t="shared" si="6"/>
        <v>4072396.3822116116</v>
      </c>
      <c r="D104" s="91"/>
      <c r="E104" s="48">
        <v>2013</v>
      </c>
      <c r="F104" s="8">
        <v>42500</v>
      </c>
      <c r="G104" s="48" t="s">
        <v>4</v>
      </c>
      <c r="H104" s="92">
        <v>101.65</v>
      </c>
      <c r="I104" s="92"/>
      <c r="J104" s="48">
        <v>44</v>
      </c>
      <c r="K104" s="91">
        <f t="shared" si="5"/>
        <v>122171.89146634834</v>
      </c>
      <c r="L104" s="91"/>
      <c r="M104" s="6">
        <f t="shared" si="7"/>
        <v>2.7766338969624624</v>
      </c>
      <c r="N104" s="48">
        <v>2013</v>
      </c>
      <c r="O104" s="8">
        <v>42500</v>
      </c>
      <c r="P104" s="92">
        <v>101.48</v>
      </c>
      <c r="Q104" s="92"/>
      <c r="R104" s="93">
        <f t="shared" si="8"/>
        <v>-47202.77624836233</v>
      </c>
      <c r="S104" s="93"/>
      <c r="T104" s="94">
        <f t="shared" si="9"/>
        <v>-44</v>
      </c>
      <c r="U104" s="94"/>
    </row>
    <row r="105" spans="2:21" ht="13.5">
      <c r="B105" s="48">
        <v>97</v>
      </c>
      <c r="C105" s="91">
        <f t="shared" si="6"/>
        <v>4025193.605963249</v>
      </c>
      <c r="D105" s="91"/>
      <c r="E105" s="48">
        <v>2013</v>
      </c>
      <c r="F105" s="8">
        <v>42500</v>
      </c>
      <c r="G105" s="48" t="s">
        <v>4</v>
      </c>
      <c r="H105" s="92">
        <v>101.64</v>
      </c>
      <c r="I105" s="92"/>
      <c r="J105" s="48">
        <v>27</v>
      </c>
      <c r="K105" s="91">
        <f t="shared" si="5"/>
        <v>120755.80817889747</v>
      </c>
      <c r="L105" s="91"/>
      <c r="M105" s="6">
        <f t="shared" si="7"/>
        <v>4.472437339959165</v>
      </c>
      <c r="N105" s="48">
        <v>2013</v>
      </c>
      <c r="O105" s="8">
        <v>42500</v>
      </c>
      <c r="P105" s="92">
        <v>101.67</v>
      </c>
      <c r="Q105" s="92"/>
      <c r="R105" s="93">
        <f t="shared" si="8"/>
        <v>13417.312019878003</v>
      </c>
      <c r="S105" s="93"/>
      <c r="T105" s="94">
        <f t="shared" si="9"/>
        <v>3.0000000000001137</v>
      </c>
      <c r="U105" s="94"/>
    </row>
    <row r="106" spans="2:21" ht="13.5">
      <c r="B106" s="48">
        <v>98</v>
      </c>
      <c r="C106" s="91">
        <f t="shared" si="6"/>
        <v>4038610.9179831273</v>
      </c>
      <c r="D106" s="91"/>
      <c r="E106" s="48">
        <v>2013</v>
      </c>
      <c r="F106" s="8">
        <v>42503</v>
      </c>
      <c r="G106" s="48" t="s">
        <v>3</v>
      </c>
      <c r="H106" s="92">
        <v>101.57</v>
      </c>
      <c r="I106" s="92"/>
      <c r="J106" s="48">
        <v>19</v>
      </c>
      <c r="K106" s="91">
        <f t="shared" si="5"/>
        <v>121158.32753949381</v>
      </c>
      <c r="L106" s="91"/>
      <c r="M106" s="6">
        <f t="shared" si="7"/>
        <v>6.3767540810259895</v>
      </c>
      <c r="N106" s="48">
        <v>2013</v>
      </c>
      <c r="O106" s="8">
        <v>42503</v>
      </c>
      <c r="P106" s="92">
        <v>101.68</v>
      </c>
      <c r="Q106" s="92"/>
      <c r="R106" s="93">
        <f t="shared" si="8"/>
        <v>-70144.29489129457</v>
      </c>
      <c r="S106" s="93"/>
      <c r="T106" s="94">
        <f t="shared" si="9"/>
        <v>-19</v>
      </c>
      <c r="U106" s="94"/>
    </row>
    <row r="107" spans="2:21" ht="13.5">
      <c r="B107" s="48">
        <v>99</v>
      </c>
      <c r="C107" s="91">
        <f t="shared" si="6"/>
        <v>3968466.6230918327</v>
      </c>
      <c r="D107" s="91"/>
      <c r="E107" s="48">
        <v>2013</v>
      </c>
      <c r="F107" s="8">
        <v>42504</v>
      </c>
      <c r="G107" s="48" t="s">
        <v>3</v>
      </c>
      <c r="H107" s="92">
        <v>101.63</v>
      </c>
      <c r="I107" s="92"/>
      <c r="J107" s="48">
        <v>21</v>
      </c>
      <c r="K107" s="91">
        <f t="shared" si="5"/>
        <v>119053.99869275498</v>
      </c>
      <c r="L107" s="91"/>
      <c r="M107" s="6">
        <f t="shared" si="7"/>
        <v>5.669238032988333</v>
      </c>
      <c r="N107" s="48">
        <v>2013</v>
      </c>
      <c r="O107" s="8">
        <v>42504</v>
      </c>
      <c r="P107" s="92">
        <v>101.59</v>
      </c>
      <c r="Q107" s="92"/>
      <c r="R107" s="93">
        <f t="shared" si="8"/>
        <v>22676.952131948823</v>
      </c>
      <c r="S107" s="93"/>
      <c r="T107" s="94">
        <f t="shared" si="9"/>
        <v>3.999999999999204</v>
      </c>
      <c r="U107" s="94"/>
    </row>
    <row r="108" spans="2:21" ht="13.5">
      <c r="B108" s="48">
        <v>100</v>
      </c>
      <c r="C108" s="91">
        <f t="shared" si="6"/>
        <v>3991143.5752237816</v>
      </c>
      <c r="D108" s="91"/>
      <c r="E108" s="48">
        <v>2013</v>
      </c>
      <c r="F108" s="8">
        <v>42504</v>
      </c>
      <c r="G108" s="48" t="s">
        <v>3</v>
      </c>
      <c r="H108" s="92">
        <v>101.44</v>
      </c>
      <c r="I108" s="92"/>
      <c r="J108" s="48">
        <v>18</v>
      </c>
      <c r="K108" s="91">
        <f t="shared" si="5"/>
        <v>119734.30725671345</v>
      </c>
      <c r="L108" s="91"/>
      <c r="M108" s="6">
        <f t="shared" si="7"/>
        <v>6.651905958706303</v>
      </c>
      <c r="N108" s="48">
        <v>2013</v>
      </c>
      <c r="O108" s="8">
        <v>42504</v>
      </c>
      <c r="P108" s="92">
        <v>101.51</v>
      </c>
      <c r="Q108" s="92"/>
      <c r="R108" s="93">
        <f t="shared" si="8"/>
        <v>-46563.34171094903</v>
      </c>
      <c r="S108" s="93"/>
      <c r="T108" s="94">
        <f t="shared" si="9"/>
        <v>-18</v>
      </c>
      <c r="U108" s="94"/>
    </row>
    <row r="109" spans="2:18" ht="13.5">
      <c r="B109" s="1"/>
      <c r="C109" s="1"/>
      <c r="D109" s="1"/>
      <c r="E109" s="1"/>
      <c r="F109" s="1"/>
      <c r="G109" s="1"/>
      <c r="H109" s="1"/>
      <c r="I109" s="1"/>
      <c r="J109" s="1"/>
      <c r="K109" s="1"/>
      <c r="L109" s="1"/>
      <c r="M109" s="1"/>
      <c r="N109" s="1"/>
      <c r="O109" s="1"/>
      <c r="P109" s="1"/>
      <c r="Q109" s="1"/>
      <c r="R109" s="1"/>
    </row>
  </sheetData>
  <sheetProtection/>
  <mergeCells count="637">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J5:K5"/>
    <mergeCell ref="L5:M5"/>
    <mergeCell ref="R7:U7"/>
    <mergeCell ref="H8:I8"/>
    <mergeCell ref="K8:L8"/>
    <mergeCell ref="P8:Q8"/>
    <mergeCell ref="R8:S8"/>
    <mergeCell ref="T8:U8"/>
    <mergeCell ref="B7:B8"/>
    <mergeCell ref="C7:D8"/>
    <mergeCell ref="E7:I7"/>
    <mergeCell ref="J7:L7"/>
    <mergeCell ref="M7:M8"/>
    <mergeCell ref="N7:Q7"/>
    <mergeCell ref="B4:C4"/>
    <mergeCell ref="D4:E4"/>
    <mergeCell ref="F4:G4"/>
    <mergeCell ref="H4:I4"/>
    <mergeCell ref="J4:K4"/>
    <mergeCell ref="L4:M4"/>
    <mergeCell ref="B3:C3"/>
    <mergeCell ref="D3:I3"/>
    <mergeCell ref="J3:K3"/>
    <mergeCell ref="L3:Q3"/>
    <mergeCell ref="B2:C2"/>
    <mergeCell ref="D2:E2"/>
    <mergeCell ref="F2:G2"/>
    <mergeCell ref="H2:I2"/>
    <mergeCell ref="J2:K2"/>
    <mergeCell ref="L2:M2"/>
    <mergeCell ref="V21:W21"/>
    <mergeCell ref="V33:W33"/>
    <mergeCell ref="N2:O2"/>
    <mergeCell ref="P2:Q2"/>
    <mergeCell ref="N4:O4"/>
    <mergeCell ref="P4:Q4"/>
    <mergeCell ref="P5:Q5"/>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95" t="s">
        <v>82</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83</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81</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9"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60" t="s">
        <v>5</v>
      </c>
      <c r="C2" s="60"/>
      <c r="D2" s="62"/>
      <c r="E2" s="62"/>
      <c r="F2" s="60" t="s">
        <v>6</v>
      </c>
      <c r="G2" s="60"/>
      <c r="H2" s="62" t="s">
        <v>36</v>
      </c>
      <c r="I2" s="62"/>
      <c r="J2" s="60" t="s">
        <v>7</v>
      </c>
      <c r="K2" s="60"/>
      <c r="L2" s="61">
        <f>C9</f>
        <v>1000000</v>
      </c>
      <c r="M2" s="62"/>
      <c r="N2" s="60" t="s">
        <v>8</v>
      </c>
      <c r="O2" s="60"/>
      <c r="P2" s="61">
        <f>C108+R108</f>
        <v>3506206.34206035</v>
      </c>
      <c r="Q2" s="62"/>
      <c r="R2" s="1"/>
      <c r="S2" s="1"/>
      <c r="T2" s="1"/>
    </row>
    <row r="3" spans="2:19" ht="57" customHeight="1">
      <c r="B3" s="60" t="s">
        <v>9</v>
      </c>
      <c r="C3" s="60"/>
      <c r="D3" s="63" t="s">
        <v>68</v>
      </c>
      <c r="E3" s="63"/>
      <c r="F3" s="63"/>
      <c r="G3" s="63"/>
      <c r="H3" s="63"/>
      <c r="I3" s="63"/>
      <c r="J3" s="60" t="s">
        <v>10</v>
      </c>
      <c r="K3" s="60"/>
      <c r="L3" s="63" t="s">
        <v>67</v>
      </c>
      <c r="M3" s="64"/>
      <c r="N3" s="64"/>
      <c r="O3" s="64"/>
      <c r="P3" s="64"/>
      <c r="Q3" s="64"/>
      <c r="R3" s="1"/>
      <c r="S3" s="1"/>
    </row>
    <row r="4" spans="2:20" ht="13.5">
      <c r="B4" s="60" t="s">
        <v>11</v>
      </c>
      <c r="C4" s="60"/>
      <c r="D4" s="65">
        <f>SUM($R$9:$S$993)</f>
        <v>2506206.3420603503</v>
      </c>
      <c r="E4" s="65"/>
      <c r="F4" s="60" t="s">
        <v>12</v>
      </c>
      <c r="G4" s="60"/>
      <c r="H4" s="66">
        <f>SUM($T$9:$U$108)</f>
        <v>503.99999999999795</v>
      </c>
      <c r="I4" s="62"/>
      <c r="J4" s="67" t="s">
        <v>13</v>
      </c>
      <c r="K4" s="67"/>
      <c r="L4" s="61">
        <f>MAX($C$9:$D$990)-C9</f>
        <v>2614645.7134642745</v>
      </c>
      <c r="M4" s="61"/>
      <c r="N4" s="67" t="s">
        <v>14</v>
      </c>
      <c r="O4" s="67"/>
      <c r="P4" s="65">
        <f>MIN($C$9:$D$990)-C9</f>
        <v>0</v>
      </c>
      <c r="Q4" s="65"/>
      <c r="R4" s="1"/>
      <c r="S4" s="1"/>
      <c r="T4" s="1"/>
    </row>
    <row r="5" spans="2:20" ht="13.5">
      <c r="B5" s="40" t="s">
        <v>15</v>
      </c>
      <c r="C5" s="2">
        <f>COUNTIF($R$9:$R$990,"&gt;0")</f>
        <v>55</v>
      </c>
      <c r="D5" s="41" t="s">
        <v>16</v>
      </c>
      <c r="E5" s="16">
        <f>COUNTIF($R$9:$R$990,"&lt;0")</f>
        <v>43</v>
      </c>
      <c r="F5" s="41" t="s">
        <v>17</v>
      </c>
      <c r="G5" s="2">
        <f>COUNTIF($R$9:$R$990,"=0")</f>
        <v>2</v>
      </c>
      <c r="H5" s="41" t="s">
        <v>18</v>
      </c>
      <c r="I5" s="3">
        <f>C5/SUM(C5,E5,G5)</f>
        <v>0.55</v>
      </c>
      <c r="J5" s="68" t="s">
        <v>19</v>
      </c>
      <c r="K5" s="60"/>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71" t="s">
        <v>21</v>
      </c>
      <c r="C7" s="73" t="s">
        <v>22</v>
      </c>
      <c r="D7" s="74"/>
      <c r="E7" s="77" t="s">
        <v>23</v>
      </c>
      <c r="F7" s="78"/>
      <c r="G7" s="78"/>
      <c r="H7" s="78"/>
      <c r="I7" s="79"/>
      <c r="J7" s="80" t="s">
        <v>24</v>
      </c>
      <c r="K7" s="81"/>
      <c r="L7" s="82"/>
      <c r="M7" s="83" t="s">
        <v>25</v>
      </c>
      <c r="N7" s="84" t="s">
        <v>26</v>
      </c>
      <c r="O7" s="85"/>
      <c r="P7" s="85"/>
      <c r="Q7" s="86"/>
      <c r="R7" s="87" t="s">
        <v>27</v>
      </c>
      <c r="S7" s="87"/>
      <c r="T7" s="87"/>
      <c r="U7" s="87"/>
    </row>
    <row r="8" spans="2:21" ht="13.5">
      <c r="B8" s="72"/>
      <c r="C8" s="75"/>
      <c r="D8" s="76"/>
      <c r="E8" s="19" t="s">
        <v>28</v>
      </c>
      <c r="F8" s="19" t="s">
        <v>29</v>
      </c>
      <c r="G8" s="19" t="s">
        <v>30</v>
      </c>
      <c r="H8" s="88" t="s">
        <v>31</v>
      </c>
      <c r="I8" s="79"/>
      <c r="J8" s="4" t="s">
        <v>32</v>
      </c>
      <c r="K8" s="89" t="s">
        <v>33</v>
      </c>
      <c r="L8" s="82"/>
      <c r="M8" s="83"/>
      <c r="N8" s="5" t="s">
        <v>28</v>
      </c>
      <c r="O8" s="5" t="s">
        <v>29</v>
      </c>
      <c r="P8" s="90" t="s">
        <v>31</v>
      </c>
      <c r="Q8" s="86"/>
      <c r="R8" s="87" t="s">
        <v>34</v>
      </c>
      <c r="S8" s="87"/>
      <c r="T8" s="87" t="s">
        <v>32</v>
      </c>
      <c r="U8" s="87"/>
    </row>
    <row r="9" spans="2:21" ht="13.5">
      <c r="B9" s="39">
        <v>1</v>
      </c>
      <c r="C9" s="91">
        <v>1000000</v>
      </c>
      <c r="D9" s="91"/>
      <c r="E9" s="39">
        <v>2012</v>
      </c>
      <c r="F9" s="8">
        <v>42695</v>
      </c>
      <c r="G9" s="39" t="s">
        <v>4</v>
      </c>
      <c r="H9" s="104">
        <v>81.74</v>
      </c>
      <c r="I9" s="104"/>
      <c r="J9" s="39">
        <v>10</v>
      </c>
      <c r="K9" s="91">
        <f aca="true" t="shared" si="0" ref="K9:K72">IF(F9="","",C9*0.03)</f>
        <v>30000</v>
      </c>
      <c r="L9" s="91"/>
      <c r="M9" s="6">
        <f>IF(J9="","",(K9/J9)/1000)</f>
        <v>3</v>
      </c>
      <c r="N9" s="39">
        <v>2012</v>
      </c>
      <c r="O9" s="8">
        <v>42685</v>
      </c>
      <c r="P9" s="92">
        <v>81.81</v>
      </c>
      <c r="Q9" s="92"/>
      <c r="R9" s="93">
        <f>IF(O9="","",(IF(G9="売",H9-P9,P9-H9))*M9*100000)</f>
        <v>21000.000000002216</v>
      </c>
      <c r="S9" s="93"/>
      <c r="T9" s="94">
        <f>IF(O9="","",IF(R9&lt;0,J9*(-1),IF(G9="買",(P9-H9)*100,(H9-P9)*100)))</f>
        <v>7.000000000000739</v>
      </c>
      <c r="U9" s="94"/>
    </row>
    <row r="10" spans="2:21" ht="13.5">
      <c r="B10" s="39">
        <v>2</v>
      </c>
      <c r="C10" s="91">
        <f aca="true" t="shared" si="1" ref="C10:C73">IF(R9="","",C9+R9)</f>
        <v>1021000.0000000022</v>
      </c>
      <c r="D10" s="91"/>
      <c r="E10" s="39">
        <v>2012</v>
      </c>
      <c r="F10" s="8">
        <v>42695</v>
      </c>
      <c r="G10" s="39" t="s">
        <v>4</v>
      </c>
      <c r="H10" s="104">
        <v>81.92</v>
      </c>
      <c r="I10" s="104"/>
      <c r="J10" s="39">
        <v>15</v>
      </c>
      <c r="K10" s="91">
        <f t="shared" si="0"/>
        <v>30630.000000000065</v>
      </c>
      <c r="L10" s="91"/>
      <c r="M10" s="6">
        <f aca="true" t="shared" si="2" ref="M10:M73">IF(J10="","",(K10/J10)/1000)</f>
        <v>2.0420000000000043</v>
      </c>
      <c r="N10" s="39">
        <v>2012</v>
      </c>
      <c r="O10" s="8">
        <v>42696</v>
      </c>
      <c r="P10" s="92">
        <v>82.5</v>
      </c>
      <c r="Q10" s="92"/>
      <c r="R10" s="93">
        <f aca="true" t="shared" si="3" ref="R10:R73">IF(O10="","",(IF(G10="売",H10-P10,P10-H10))*M10*100000)</f>
        <v>118435.9999999999</v>
      </c>
      <c r="S10" s="93"/>
      <c r="T10" s="94">
        <f aca="true" t="shared" si="4" ref="T10:T73">IF(O10="","",IF(R10&lt;0,J10*(-1),IF(G10="買",(P10-H10)*100,(H10-P10)*100)))</f>
        <v>57.99999999999983</v>
      </c>
      <c r="U10" s="94"/>
    </row>
    <row r="11" spans="2:21" ht="13.5">
      <c r="B11" s="39">
        <v>3</v>
      </c>
      <c r="C11" s="91">
        <f t="shared" si="1"/>
        <v>1139436.000000002</v>
      </c>
      <c r="D11" s="91"/>
      <c r="E11" s="39">
        <v>2012</v>
      </c>
      <c r="F11" s="8">
        <v>42697</v>
      </c>
      <c r="G11" s="42" t="s">
        <v>3</v>
      </c>
      <c r="H11" s="104">
        <v>82.23</v>
      </c>
      <c r="I11" s="104"/>
      <c r="J11" s="39">
        <v>36</v>
      </c>
      <c r="K11" s="91">
        <f t="shared" si="0"/>
        <v>34183.08000000006</v>
      </c>
      <c r="L11" s="91"/>
      <c r="M11" s="6">
        <f t="shared" si="2"/>
        <v>0.9495300000000017</v>
      </c>
      <c r="N11" s="39">
        <v>2012</v>
      </c>
      <c r="O11" s="8">
        <v>42697</v>
      </c>
      <c r="P11" s="92">
        <v>82.33</v>
      </c>
      <c r="Q11" s="92"/>
      <c r="R11" s="93">
        <f t="shared" si="3"/>
        <v>-9495.299999999477</v>
      </c>
      <c r="S11" s="93"/>
      <c r="T11" s="94">
        <f t="shared" si="4"/>
        <v>-36</v>
      </c>
      <c r="U11" s="94"/>
    </row>
    <row r="12" spans="2:21" ht="13.5">
      <c r="B12" s="39">
        <v>4</v>
      </c>
      <c r="C12" s="91">
        <f t="shared" si="1"/>
        <v>1129940.7000000025</v>
      </c>
      <c r="D12" s="91"/>
      <c r="E12" s="39">
        <v>2012</v>
      </c>
      <c r="F12" s="8">
        <v>42697</v>
      </c>
      <c r="G12" s="39" t="s">
        <v>4</v>
      </c>
      <c r="H12" s="104">
        <v>82.35</v>
      </c>
      <c r="I12" s="104"/>
      <c r="J12" s="39">
        <v>22</v>
      </c>
      <c r="K12" s="91">
        <f t="shared" si="0"/>
        <v>33898.22100000008</v>
      </c>
      <c r="L12" s="91"/>
      <c r="M12" s="6">
        <f t="shared" si="2"/>
        <v>1.5408282272727307</v>
      </c>
      <c r="N12" s="39">
        <v>2012</v>
      </c>
      <c r="O12" s="8">
        <v>42700</v>
      </c>
      <c r="P12" s="92">
        <v>82.35</v>
      </c>
      <c r="Q12" s="92"/>
      <c r="R12" s="93">
        <f t="shared" si="3"/>
        <v>0</v>
      </c>
      <c r="S12" s="93"/>
      <c r="T12" s="94">
        <f t="shared" si="4"/>
        <v>0</v>
      </c>
      <c r="U12" s="94"/>
    </row>
    <row r="13" spans="2:21" ht="13.5">
      <c r="B13" s="39">
        <v>5</v>
      </c>
      <c r="C13" s="91">
        <f t="shared" si="1"/>
        <v>1129940.7000000025</v>
      </c>
      <c r="D13" s="91"/>
      <c r="E13" s="39">
        <v>2012</v>
      </c>
      <c r="F13" s="8">
        <v>42700</v>
      </c>
      <c r="G13" s="39" t="s">
        <v>3</v>
      </c>
      <c r="H13" s="104">
        <v>82.28</v>
      </c>
      <c r="I13" s="104"/>
      <c r="J13" s="39">
        <v>28</v>
      </c>
      <c r="K13" s="91">
        <f t="shared" si="0"/>
        <v>33898.22100000008</v>
      </c>
      <c r="L13" s="91"/>
      <c r="M13" s="6">
        <f t="shared" si="2"/>
        <v>1.2106507500000028</v>
      </c>
      <c r="N13" s="39">
        <v>2012</v>
      </c>
      <c r="O13" s="8">
        <v>42700</v>
      </c>
      <c r="P13" s="92">
        <v>82.34</v>
      </c>
      <c r="Q13" s="92"/>
      <c r="R13" s="93">
        <f t="shared" si="3"/>
        <v>-7263.904500000292</v>
      </c>
      <c r="S13" s="93"/>
      <c r="T13" s="94">
        <f t="shared" si="4"/>
        <v>-28</v>
      </c>
      <c r="U13" s="94"/>
    </row>
    <row r="14" spans="2:21" ht="13.5">
      <c r="B14" s="39">
        <v>6</v>
      </c>
      <c r="C14" s="91">
        <f t="shared" si="1"/>
        <v>1122676.7955000023</v>
      </c>
      <c r="D14" s="91"/>
      <c r="E14" s="39">
        <v>2012</v>
      </c>
      <c r="F14" s="8">
        <v>42700</v>
      </c>
      <c r="G14" s="39" t="s">
        <v>3</v>
      </c>
      <c r="H14" s="104">
        <v>82.18</v>
      </c>
      <c r="I14" s="104"/>
      <c r="J14" s="39">
        <v>19</v>
      </c>
      <c r="K14" s="91">
        <f t="shared" si="0"/>
        <v>33680.30386500007</v>
      </c>
      <c r="L14" s="91"/>
      <c r="M14" s="6">
        <f t="shared" si="2"/>
        <v>1.7726475718421089</v>
      </c>
      <c r="N14" s="39">
        <v>2012</v>
      </c>
      <c r="O14" s="8">
        <v>42700</v>
      </c>
      <c r="P14" s="92">
        <v>82.19</v>
      </c>
      <c r="Q14" s="92"/>
      <c r="R14" s="93">
        <f t="shared" si="3"/>
        <v>-1772.6475718404965</v>
      </c>
      <c r="S14" s="93"/>
      <c r="T14" s="94">
        <f t="shared" si="4"/>
        <v>-19</v>
      </c>
      <c r="U14" s="94"/>
    </row>
    <row r="15" spans="2:21" ht="13.5">
      <c r="B15" s="39">
        <v>7</v>
      </c>
      <c r="C15" s="91">
        <f t="shared" si="1"/>
        <v>1120904.1479281618</v>
      </c>
      <c r="D15" s="91"/>
      <c r="E15" s="39">
        <v>2012</v>
      </c>
      <c r="F15" s="8">
        <v>42701</v>
      </c>
      <c r="G15" s="39" t="s">
        <v>4</v>
      </c>
      <c r="H15" s="104">
        <v>82.19</v>
      </c>
      <c r="I15" s="104"/>
      <c r="J15" s="39">
        <v>20</v>
      </c>
      <c r="K15" s="91">
        <f t="shared" si="0"/>
        <v>33627.124437844854</v>
      </c>
      <c r="L15" s="91"/>
      <c r="M15" s="6">
        <f t="shared" si="2"/>
        <v>1.6813562218922427</v>
      </c>
      <c r="N15" s="39">
        <v>2012</v>
      </c>
      <c r="O15" s="8">
        <v>42701</v>
      </c>
      <c r="P15" s="92">
        <v>82.09</v>
      </c>
      <c r="Q15" s="92"/>
      <c r="R15" s="93">
        <f t="shared" si="3"/>
        <v>-16813.56221892147</v>
      </c>
      <c r="S15" s="93"/>
      <c r="T15" s="94">
        <f t="shared" si="4"/>
        <v>-20</v>
      </c>
      <c r="U15" s="94"/>
    </row>
    <row r="16" spans="2:21" ht="13.5">
      <c r="B16" s="39">
        <v>8</v>
      </c>
      <c r="C16" s="91">
        <f t="shared" si="1"/>
        <v>1104090.5857092403</v>
      </c>
      <c r="D16" s="91"/>
      <c r="E16" s="39">
        <v>2012</v>
      </c>
      <c r="F16" s="8">
        <v>42701</v>
      </c>
      <c r="G16" s="39" t="s">
        <v>4</v>
      </c>
      <c r="H16" s="104">
        <v>82.17</v>
      </c>
      <c r="I16" s="104"/>
      <c r="J16" s="39">
        <v>21</v>
      </c>
      <c r="K16" s="91">
        <f t="shared" si="0"/>
        <v>33122.71757127721</v>
      </c>
      <c r="L16" s="91"/>
      <c r="M16" s="6">
        <f t="shared" si="2"/>
        <v>1.5772722652989146</v>
      </c>
      <c r="N16" s="39">
        <v>2012</v>
      </c>
      <c r="O16" s="8">
        <v>42701</v>
      </c>
      <c r="P16" s="92">
        <v>82.18</v>
      </c>
      <c r="Q16" s="92"/>
      <c r="R16" s="93">
        <f t="shared" si="3"/>
        <v>1577.2722652997215</v>
      </c>
      <c r="S16" s="93"/>
      <c r="T16" s="94">
        <f t="shared" si="4"/>
        <v>1.0000000000005116</v>
      </c>
      <c r="U16" s="94"/>
    </row>
    <row r="17" spans="2:21" ht="13.5">
      <c r="B17" s="39">
        <v>9</v>
      </c>
      <c r="C17" s="91">
        <f t="shared" si="1"/>
        <v>1105667.85797454</v>
      </c>
      <c r="D17" s="91"/>
      <c r="E17" s="39">
        <v>2012</v>
      </c>
      <c r="F17" s="8">
        <v>42701</v>
      </c>
      <c r="G17" s="39" t="s">
        <v>3</v>
      </c>
      <c r="H17" s="104">
        <v>82.13</v>
      </c>
      <c r="I17" s="104"/>
      <c r="J17" s="39">
        <v>12</v>
      </c>
      <c r="K17" s="91">
        <f t="shared" si="0"/>
        <v>33170.0357392362</v>
      </c>
      <c r="L17" s="91"/>
      <c r="M17" s="6">
        <f t="shared" si="2"/>
        <v>2.76416964493635</v>
      </c>
      <c r="N17" s="39">
        <v>2012</v>
      </c>
      <c r="O17" s="8">
        <v>42702</v>
      </c>
      <c r="P17" s="92">
        <v>81.88</v>
      </c>
      <c r="Q17" s="92"/>
      <c r="R17" s="93">
        <f t="shared" si="3"/>
        <v>69104.24112340875</v>
      </c>
      <c r="S17" s="93"/>
      <c r="T17" s="94">
        <f t="shared" si="4"/>
        <v>25</v>
      </c>
      <c r="U17" s="94"/>
    </row>
    <row r="18" spans="2:21" ht="13.5">
      <c r="B18" s="39">
        <v>10</v>
      </c>
      <c r="C18" s="91">
        <f t="shared" si="1"/>
        <v>1174772.0990979488</v>
      </c>
      <c r="D18" s="91"/>
      <c r="E18" s="39">
        <v>2012</v>
      </c>
      <c r="F18" s="8">
        <v>42702</v>
      </c>
      <c r="G18" s="39" t="s">
        <v>4</v>
      </c>
      <c r="H18" s="92">
        <v>81.9</v>
      </c>
      <c r="I18" s="92"/>
      <c r="J18" s="39">
        <v>18</v>
      </c>
      <c r="K18" s="91">
        <f t="shared" si="0"/>
        <v>35243.16297293846</v>
      </c>
      <c r="L18" s="91"/>
      <c r="M18" s="6">
        <f t="shared" si="2"/>
        <v>1.957953498496581</v>
      </c>
      <c r="N18" s="39">
        <v>2012</v>
      </c>
      <c r="O18" s="8">
        <v>42702</v>
      </c>
      <c r="P18" s="92">
        <v>81.78</v>
      </c>
      <c r="Q18" s="92"/>
      <c r="R18" s="93">
        <f t="shared" si="3"/>
        <v>-23495.441981959862</v>
      </c>
      <c r="S18" s="93"/>
      <c r="T18" s="94">
        <f t="shared" si="4"/>
        <v>-18</v>
      </c>
      <c r="U18" s="94"/>
    </row>
    <row r="19" spans="2:21" ht="13.5">
      <c r="B19" s="39">
        <v>11</v>
      </c>
      <c r="C19" s="91">
        <f t="shared" si="1"/>
        <v>1151276.657115989</v>
      </c>
      <c r="D19" s="91"/>
      <c r="E19" s="39">
        <v>2012</v>
      </c>
      <c r="F19" s="8">
        <v>42702</v>
      </c>
      <c r="G19" s="39" t="s">
        <v>4</v>
      </c>
      <c r="H19" s="92">
        <v>81.88</v>
      </c>
      <c r="I19" s="92"/>
      <c r="J19" s="39">
        <v>20</v>
      </c>
      <c r="K19" s="91">
        <f t="shared" si="0"/>
        <v>34538.29971347967</v>
      </c>
      <c r="L19" s="91"/>
      <c r="M19" s="6">
        <f t="shared" si="2"/>
        <v>1.7269149856739834</v>
      </c>
      <c r="N19" s="39">
        <v>2012</v>
      </c>
      <c r="O19" s="8">
        <v>42702</v>
      </c>
      <c r="P19" s="92">
        <v>81.76</v>
      </c>
      <c r="Q19" s="92"/>
      <c r="R19" s="93">
        <f t="shared" si="3"/>
        <v>-20722.979828086132</v>
      </c>
      <c r="S19" s="93"/>
      <c r="T19" s="94">
        <f t="shared" si="4"/>
        <v>-20</v>
      </c>
      <c r="U19" s="94"/>
    </row>
    <row r="20" spans="2:21" ht="13.5">
      <c r="B20" s="39">
        <v>12</v>
      </c>
      <c r="C20" s="91">
        <f t="shared" si="1"/>
        <v>1130553.6772879027</v>
      </c>
      <c r="D20" s="91"/>
      <c r="E20" s="39">
        <v>2012</v>
      </c>
      <c r="F20" s="8">
        <v>42704</v>
      </c>
      <c r="G20" s="39" t="s">
        <v>4</v>
      </c>
      <c r="H20" s="92">
        <v>82.48</v>
      </c>
      <c r="I20" s="92"/>
      <c r="J20" s="39">
        <v>42</v>
      </c>
      <c r="K20" s="91">
        <f t="shared" si="0"/>
        <v>33916.61031863708</v>
      </c>
      <c r="L20" s="91"/>
      <c r="M20" s="6">
        <f t="shared" si="2"/>
        <v>0.8075383409199305</v>
      </c>
      <c r="N20" s="39">
        <v>2012</v>
      </c>
      <c r="O20" s="8">
        <v>42704</v>
      </c>
      <c r="P20" s="92">
        <v>82.39</v>
      </c>
      <c r="Q20" s="92"/>
      <c r="R20" s="93">
        <f t="shared" si="3"/>
        <v>-7267.845068279649</v>
      </c>
      <c r="S20" s="93"/>
      <c r="T20" s="94">
        <f t="shared" si="4"/>
        <v>-42</v>
      </c>
      <c r="U20" s="94"/>
    </row>
    <row r="21" spans="2:21" ht="13.5">
      <c r="B21" s="39">
        <v>13</v>
      </c>
      <c r="C21" s="91">
        <f t="shared" si="1"/>
        <v>1123285.832219623</v>
      </c>
      <c r="D21" s="91"/>
      <c r="E21" s="39">
        <v>2012</v>
      </c>
      <c r="F21" s="8">
        <v>42704</v>
      </c>
      <c r="G21" s="39" t="s">
        <v>4</v>
      </c>
      <c r="H21" s="104">
        <v>82.46</v>
      </c>
      <c r="I21" s="104"/>
      <c r="J21" s="39">
        <v>14</v>
      </c>
      <c r="K21" s="91">
        <f t="shared" si="0"/>
        <v>33698.57496658869</v>
      </c>
      <c r="L21" s="91"/>
      <c r="M21" s="6">
        <f t="shared" si="2"/>
        <v>2.4070410690420494</v>
      </c>
      <c r="N21" s="39">
        <v>2012</v>
      </c>
      <c r="O21" s="8">
        <v>42704</v>
      </c>
      <c r="P21" s="92">
        <v>82.63</v>
      </c>
      <c r="Q21" s="92"/>
      <c r="R21" s="93">
        <f t="shared" si="3"/>
        <v>40919.69817371525</v>
      </c>
      <c r="S21" s="93"/>
      <c r="T21" s="94">
        <f t="shared" si="4"/>
        <v>17.00000000000017</v>
      </c>
      <c r="U21" s="94"/>
    </row>
    <row r="22" spans="2:21" ht="13.5">
      <c r="B22" s="39">
        <v>14</v>
      </c>
      <c r="C22" s="91">
        <f t="shared" si="1"/>
        <v>1164205.5303933383</v>
      </c>
      <c r="D22" s="91"/>
      <c r="E22" s="39">
        <v>2012</v>
      </c>
      <c r="F22" s="8">
        <v>42704</v>
      </c>
      <c r="G22" s="39" t="s">
        <v>3</v>
      </c>
      <c r="H22" s="104">
        <v>82.55</v>
      </c>
      <c r="I22" s="104"/>
      <c r="J22" s="39">
        <v>15</v>
      </c>
      <c r="K22" s="91">
        <f t="shared" si="0"/>
        <v>34926.16591180015</v>
      </c>
      <c r="L22" s="91"/>
      <c r="M22" s="6">
        <f t="shared" si="2"/>
        <v>2.3284110607866766</v>
      </c>
      <c r="N22" s="39">
        <v>2012</v>
      </c>
      <c r="O22" s="8">
        <v>42707</v>
      </c>
      <c r="P22" s="92">
        <v>82.18</v>
      </c>
      <c r="Q22" s="92"/>
      <c r="R22" s="93">
        <f t="shared" si="3"/>
        <v>86151.20924910478</v>
      </c>
      <c r="S22" s="93"/>
      <c r="T22" s="94">
        <f t="shared" si="4"/>
        <v>36.999999999999034</v>
      </c>
      <c r="U22" s="94"/>
    </row>
    <row r="23" spans="2:21" ht="13.5">
      <c r="B23" s="39">
        <v>15</v>
      </c>
      <c r="C23" s="91">
        <f t="shared" si="1"/>
        <v>1250356.7396424431</v>
      </c>
      <c r="D23" s="91"/>
      <c r="E23" s="39">
        <v>2012</v>
      </c>
      <c r="F23" s="8">
        <v>42707</v>
      </c>
      <c r="G23" s="39" t="s">
        <v>3</v>
      </c>
      <c r="H23" s="104">
        <v>82.21</v>
      </c>
      <c r="I23" s="104"/>
      <c r="J23" s="39">
        <v>8</v>
      </c>
      <c r="K23" s="91">
        <f t="shared" si="0"/>
        <v>37510.702189273296</v>
      </c>
      <c r="L23" s="91"/>
      <c r="M23" s="6">
        <f t="shared" si="2"/>
        <v>4.688837773659162</v>
      </c>
      <c r="N23" s="39">
        <v>2012</v>
      </c>
      <c r="O23" s="8">
        <v>42708</v>
      </c>
      <c r="P23" s="92">
        <v>81.86</v>
      </c>
      <c r="Q23" s="92"/>
      <c r="R23" s="93">
        <f t="shared" si="3"/>
        <v>164109.322078068</v>
      </c>
      <c r="S23" s="93"/>
      <c r="T23" s="94">
        <f t="shared" si="4"/>
        <v>34.99999999999943</v>
      </c>
      <c r="U23" s="94"/>
    </row>
    <row r="24" spans="2:22" ht="13.5">
      <c r="B24" s="39">
        <v>16</v>
      </c>
      <c r="C24" s="91">
        <f t="shared" si="1"/>
        <v>1414466.0617205112</v>
      </c>
      <c r="D24" s="91"/>
      <c r="E24" s="39">
        <v>2012</v>
      </c>
      <c r="F24" s="8">
        <v>42708</v>
      </c>
      <c r="G24" s="39" t="s">
        <v>4</v>
      </c>
      <c r="H24" s="104">
        <v>81.88</v>
      </c>
      <c r="I24" s="104"/>
      <c r="J24" s="39">
        <v>14</v>
      </c>
      <c r="K24" s="91">
        <f t="shared" si="0"/>
        <v>42433.98185161533</v>
      </c>
      <c r="L24" s="91"/>
      <c r="M24" s="6">
        <f t="shared" si="2"/>
        <v>3.030998703686809</v>
      </c>
      <c r="N24" s="39">
        <v>2012</v>
      </c>
      <c r="O24" s="8">
        <v>42709</v>
      </c>
      <c r="P24" s="92">
        <v>81.8</v>
      </c>
      <c r="Q24" s="92"/>
      <c r="R24" s="93">
        <f t="shared" si="3"/>
        <v>-24247.989629493957</v>
      </c>
      <c r="S24" s="93"/>
      <c r="T24" s="94">
        <f t="shared" si="4"/>
        <v>-14</v>
      </c>
      <c r="U24" s="94"/>
      <c r="V24" s="23" t="s">
        <v>54</v>
      </c>
    </row>
    <row r="25" spans="2:21" ht="13.5">
      <c r="B25" s="39">
        <v>17</v>
      </c>
      <c r="C25" s="91">
        <f t="shared" si="1"/>
        <v>1390218.0720910172</v>
      </c>
      <c r="D25" s="91"/>
      <c r="E25" s="39">
        <v>2012</v>
      </c>
      <c r="F25" s="8">
        <v>42709</v>
      </c>
      <c r="G25" s="39" t="s">
        <v>4</v>
      </c>
      <c r="H25" s="105">
        <v>81.94</v>
      </c>
      <c r="I25" s="105"/>
      <c r="J25" s="39">
        <v>10</v>
      </c>
      <c r="K25" s="91">
        <f t="shared" si="0"/>
        <v>41706.54216273051</v>
      </c>
      <c r="L25" s="91"/>
      <c r="M25" s="6">
        <f t="shared" si="2"/>
        <v>4.170654216273051</v>
      </c>
      <c r="N25" s="39">
        <v>2012</v>
      </c>
      <c r="O25" s="8">
        <v>42709</v>
      </c>
      <c r="P25" s="92">
        <v>82.18</v>
      </c>
      <c r="Q25" s="92"/>
      <c r="R25" s="93">
        <f t="shared" si="3"/>
        <v>100095.70119055703</v>
      </c>
      <c r="S25" s="93"/>
      <c r="T25" s="94">
        <f t="shared" si="4"/>
        <v>24.00000000000091</v>
      </c>
      <c r="U25" s="94"/>
    </row>
    <row r="26" spans="2:21" ht="13.5">
      <c r="B26" s="39">
        <v>18</v>
      </c>
      <c r="C26" s="91">
        <f t="shared" si="1"/>
        <v>1490313.7732815742</v>
      </c>
      <c r="D26" s="91"/>
      <c r="E26" s="39">
        <v>2012</v>
      </c>
      <c r="F26" s="8">
        <v>42709</v>
      </c>
      <c r="G26" s="39" t="s">
        <v>3</v>
      </c>
      <c r="H26" s="104">
        <v>82.18</v>
      </c>
      <c r="I26" s="104"/>
      <c r="J26" s="39">
        <v>13</v>
      </c>
      <c r="K26" s="91">
        <f t="shared" si="0"/>
        <v>44709.413198447226</v>
      </c>
      <c r="L26" s="91"/>
      <c r="M26" s="6">
        <f t="shared" si="2"/>
        <v>3.4391856306497868</v>
      </c>
      <c r="N26" s="39">
        <v>2012</v>
      </c>
      <c r="O26" s="8">
        <v>42709</v>
      </c>
      <c r="P26" s="92">
        <v>82.16</v>
      </c>
      <c r="Q26" s="92"/>
      <c r="R26" s="93">
        <f t="shared" si="3"/>
        <v>6878.371261303093</v>
      </c>
      <c r="S26" s="93"/>
      <c r="T26" s="94">
        <f t="shared" si="4"/>
        <v>2.000000000001023</v>
      </c>
      <c r="U26" s="94"/>
    </row>
    <row r="27" spans="2:23" ht="13.5">
      <c r="B27" s="39">
        <v>19</v>
      </c>
      <c r="C27" s="91">
        <f t="shared" si="1"/>
        <v>1497192.1445428773</v>
      </c>
      <c r="D27" s="91"/>
      <c r="E27" s="39">
        <v>2012</v>
      </c>
      <c r="F27" s="8">
        <v>42709</v>
      </c>
      <c r="G27" s="39" t="s">
        <v>4</v>
      </c>
      <c r="H27" s="105">
        <v>82.3</v>
      </c>
      <c r="I27" s="105"/>
      <c r="J27" s="39">
        <v>20</v>
      </c>
      <c r="K27" s="91">
        <f t="shared" si="0"/>
        <v>44915.76433628632</v>
      </c>
      <c r="L27" s="91"/>
      <c r="M27" s="6">
        <f t="shared" si="2"/>
        <v>2.245788216814316</v>
      </c>
      <c r="N27" s="39">
        <v>2012</v>
      </c>
      <c r="O27" s="8">
        <v>42709</v>
      </c>
      <c r="P27" s="92">
        <v>82.37</v>
      </c>
      <c r="Q27" s="92"/>
      <c r="R27" s="93">
        <f t="shared" si="3"/>
        <v>15720.51751770187</v>
      </c>
      <c r="S27" s="93"/>
      <c r="T27" s="94">
        <f t="shared" si="4"/>
        <v>7.000000000000739</v>
      </c>
      <c r="U27" s="94"/>
      <c r="V27" s="44" t="s">
        <v>55</v>
      </c>
      <c r="W27" s="45"/>
    </row>
    <row r="28" spans="2:21" ht="13.5">
      <c r="B28" s="39">
        <v>20</v>
      </c>
      <c r="C28" s="91">
        <f t="shared" si="1"/>
        <v>1512912.6620605793</v>
      </c>
      <c r="D28" s="91"/>
      <c r="E28" s="39">
        <v>2012</v>
      </c>
      <c r="F28" s="8">
        <v>42710</v>
      </c>
      <c r="G28" s="39" t="s">
        <v>3</v>
      </c>
      <c r="H28" s="104">
        <v>82.4</v>
      </c>
      <c r="I28" s="104"/>
      <c r="J28" s="39">
        <v>10</v>
      </c>
      <c r="K28" s="91">
        <f t="shared" si="0"/>
        <v>45387.379861817375</v>
      </c>
      <c r="L28" s="91"/>
      <c r="M28" s="6">
        <f t="shared" si="2"/>
        <v>4.538737986181737</v>
      </c>
      <c r="N28" s="39">
        <v>2012</v>
      </c>
      <c r="O28" s="8">
        <v>42710</v>
      </c>
      <c r="P28" s="92">
        <v>82.4</v>
      </c>
      <c r="Q28" s="92"/>
      <c r="R28" s="93">
        <f t="shared" si="3"/>
        <v>0</v>
      </c>
      <c r="S28" s="93"/>
      <c r="T28" s="94">
        <f t="shared" si="4"/>
        <v>0</v>
      </c>
      <c r="U28" s="94"/>
    </row>
    <row r="29" spans="2:21" ht="13.5">
      <c r="B29" s="39">
        <v>21</v>
      </c>
      <c r="C29" s="91">
        <f t="shared" si="1"/>
        <v>1512912.6620605793</v>
      </c>
      <c r="D29" s="91"/>
      <c r="E29" s="39">
        <v>2012</v>
      </c>
      <c r="F29" s="8">
        <v>42710</v>
      </c>
      <c r="G29" s="39" t="s">
        <v>3</v>
      </c>
      <c r="H29" s="92">
        <v>82.3</v>
      </c>
      <c r="I29" s="92"/>
      <c r="J29" s="39">
        <v>10</v>
      </c>
      <c r="K29" s="91">
        <f t="shared" si="0"/>
        <v>45387.379861817375</v>
      </c>
      <c r="L29" s="91"/>
      <c r="M29" s="6">
        <f t="shared" si="2"/>
        <v>4.538737986181737</v>
      </c>
      <c r="N29" s="39">
        <v>2012</v>
      </c>
      <c r="O29" s="8">
        <v>42710</v>
      </c>
      <c r="P29" s="92">
        <v>82.4</v>
      </c>
      <c r="Q29" s="92"/>
      <c r="R29" s="93">
        <f t="shared" si="3"/>
        <v>-45387.37986182124</v>
      </c>
      <c r="S29" s="93"/>
      <c r="T29" s="94">
        <f t="shared" si="4"/>
        <v>-10</v>
      </c>
      <c r="U29" s="94"/>
    </row>
    <row r="30" spans="2:21" ht="13.5">
      <c r="B30" s="39">
        <v>22</v>
      </c>
      <c r="C30" s="91">
        <f t="shared" si="1"/>
        <v>1467525.282198758</v>
      </c>
      <c r="D30" s="91"/>
      <c r="E30" s="39">
        <v>2012</v>
      </c>
      <c r="F30" s="8">
        <v>42710</v>
      </c>
      <c r="G30" s="39" t="s">
        <v>4</v>
      </c>
      <c r="H30" s="105">
        <v>82.45</v>
      </c>
      <c r="I30" s="105"/>
      <c r="J30" s="39">
        <v>9</v>
      </c>
      <c r="K30" s="91">
        <f t="shared" si="0"/>
        <v>44025.75846596274</v>
      </c>
      <c r="L30" s="91"/>
      <c r="M30" s="6">
        <f t="shared" si="2"/>
        <v>4.891750940662527</v>
      </c>
      <c r="N30" s="39">
        <v>2012</v>
      </c>
      <c r="O30" s="8">
        <v>42711</v>
      </c>
      <c r="P30" s="92">
        <v>82.46</v>
      </c>
      <c r="Q30" s="92"/>
      <c r="R30" s="93">
        <f t="shared" si="3"/>
        <v>4891.7509406580775</v>
      </c>
      <c r="S30" s="93"/>
      <c r="T30" s="94">
        <f t="shared" si="4"/>
        <v>0.9999999999990905</v>
      </c>
      <c r="U30" s="94"/>
    </row>
    <row r="31" spans="2:21" ht="13.5">
      <c r="B31" s="39">
        <v>23</v>
      </c>
      <c r="C31" s="91">
        <f t="shared" si="1"/>
        <v>1472417.0331394162</v>
      </c>
      <c r="D31" s="91"/>
      <c r="E31" s="39">
        <v>2012</v>
      </c>
      <c r="F31" s="8">
        <v>42711</v>
      </c>
      <c r="G31" s="39" t="s">
        <v>3</v>
      </c>
      <c r="H31" s="104">
        <v>82.31</v>
      </c>
      <c r="I31" s="104"/>
      <c r="J31" s="39">
        <v>8</v>
      </c>
      <c r="K31" s="91">
        <f t="shared" si="0"/>
        <v>44172.510994182485</v>
      </c>
      <c r="L31" s="91"/>
      <c r="M31" s="6">
        <f t="shared" si="2"/>
        <v>5.521563874272811</v>
      </c>
      <c r="N31" s="39">
        <v>2012</v>
      </c>
      <c r="O31" s="8">
        <v>42711</v>
      </c>
      <c r="P31" s="92">
        <v>82.5</v>
      </c>
      <c r="Q31" s="92"/>
      <c r="R31" s="93">
        <f t="shared" si="3"/>
        <v>-104909.71361118216</v>
      </c>
      <c r="S31" s="93"/>
      <c r="T31" s="94">
        <f t="shared" si="4"/>
        <v>-8</v>
      </c>
      <c r="U31" s="94"/>
    </row>
    <row r="32" spans="2:23" ht="13.5">
      <c r="B32" s="39">
        <v>24</v>
      </c>
      <c r="C32" s="91">
        <f t="shared" si="1"/>
        <v>1367507.3195282342</v>
      </c>
      <c r="D32" s="91"/>
      <c r="E32" s="39">
        <v>2012</v>
      </c>
      <c r="F32" s="8">
        <v>42715</v>
      </c>
      <c r="G32" s="39" t="s">
        <v>4</v>
      </c>
      <c r="H32" s="105">
        <v>82.49</v>
      </c>
      <c r="I32" s="105"/>
      <c r="J32" s="39">
        <v>14</v>
      </c>
      <c r="K32" s="91">
        <f t="shared" si="0"/>
        <v>41025.21958584702</v>
      </c>
      <c r="L32" s="91"/>
      <c r="M32" s="6">
        <f t="shared" si="2"/>
        <v>2.9303728275605017</v>
      </c>
      <c r="N32" s="39">
        <v>2012</v>
      </c>
      <c r="O32" s="8">
        <v>42715</v>
      </c>
      <c r="P32" s="92">
        <v>82.4</v>
      </c>
      <c r="Q32" s="92"/>
      <c r="R32" s="93">
        <f t="shared" si="3"/>
        <v>-26373.35544804135</v>
      </c>
      <c r="S32" s="93"/>
      <c r="T32" s="94">
        <f t="shared" si="4"/>
        <v>-14</v>
      </c>
      <c r="U32" s="94"/>
      <c r="V32" s="107" t="s">
        <v>56</v>
      </c>
      <c r="W32" s="108"/>
    </row>
    <row r="33" spans="2:21" ht="13.5">
      <c r="B33" s="39">
        <v>25</v>
      </c>
      <c r="C33" s="91">
        <f t="shared" si="1"/>
        <v>1341133.9640801928</v>
      </c>
      <c r="D33" s="91"/>
      <c r="E33" s="39">
        <v>2012</v>
      </c>
      <c r="F33" s="8">
        <v>42715</v>
      </c>
      <c r="G33" s="39" t="s">
        <v>3</v>
      </c>
      <c r="H33" s="104">
        <v>82.41</v>
      </c>
      <c r="I33" s="104"/>
      <c r="J33" s="39">
        <v>3</v>
      </c>
      <c r="K33" s="91">
        <f t="shared" si="0"/>
        <v>40234.01892240578</v>
      </c>
      <c r="L33" s="91"/>
      <c r="M33" s="6">
        <f t="shared" si="2"/>
        <v>13.411339640801927</v>
      </c>
      <c r="N33" s="39">
        <v>2012</v>
      </c>
      <c r="O33" s="8">
        <v>42715</v>
      </c>
      <c r="P33" s="92">
        <v>82.48</v>
      </c>
      <c r="Q33" s="92"/>
      <c r="R33" s="93">
        <f t="shared" si="3"/>
        <v>-93879.3774856234</v>
      </c>
      <c r="S33" s="93"/>
      <c r="T33" s="94">
        <f t="shared" si="4"/>
        <v>-3</v>
      </c>
      <c r="U33" s="94"/>
    </row>
    <row r="34" spans="2:21" ht="13.5">
      <c r="B34" s="39">
        <v>26</v>
      </c>
      <c r="C34" s="91">
        <f t="shared" si="1"/>
        <v>1247254.5865945695</v>
      </c>
      <c r="D34" s="91"/>
      <c r="E34" s="39">
        <v>2012</v>
      </c>
      <c r="F34" s="8">
        <v>42715</v>
      </c>
      <c r="G34" s="39" t="s">
        <v>4</v>
      </c>
      <c r="H34" s="92">
        <v>82.55</v>
      </c>
      <c r="I34" s="92"/>
      <c r="J34" s="39">
        <v>11</v>
      </c>
      <c r="K34" s="91">
        <f t="shared" si="0"/>
        <v>37417.637597837085</v>
      </c>
      <c r="L34" s="91"/>
      <c r="M34" s="6">
        <f t="shared" si="2"/>
        <v>3.4016034179851893</v>
      </c>
      <c r="N34" s="39">
        <v>2012</v>
      </c>
      <c r="O34" s="8">
        <v>42717</v>
      </c>
      <c r="P34" s="92">
        <v>83.52</v>
      </c>
      <c r="Q34" s="92"/>
      <c r="R34" s="93">
        <f t="shared" si="3"/>
        <v>329955.531544563</v>
      </c>
      <c r="S34" s="93"/>
      <c r="T34" s="94">
        <f t="shared" si="4"/>
        <v>96.99999999999989</v>
      </c>
      <c r="U34" s="94"/>
    </row>
    <row r="35" spans="2:21" ht="13.5">
      <c r="B35" s="39">
        <v>27</v>
      </c>
      <c r="C35" s="91">
        <f t="shared" si="1"/>
        <v>1577210.1181391324</v>
      </c>
      <c r="D35" s="91"/>
      <c r="E35" s="39">
        <v>2012</v>
      </c>
      <c r="F35" s="8">
        <v>42717</v>
      </c>
      <c r="G35" s="39" t="s">
        <v>4</v>
      </c>
      <c r="H35" s="92">
        <v>83.51</v>
      </c>
      <c r="I35" s="92"/>
      <c r="J35" s="39">
        <v>11</v>
      </c>
      <c r="K35" s="91">
        <f t="shared" si="0"/>
        <v>47316.30354417397</v>
      </c>
      <c r="L35" s="91"/>
      <c r="M35" s="6">
        <f t="shared" si="2"/>
        <v>4.301482140379452</v>
      </c>
      <c r="N35" s="39">
        <v>2012</v>
      </c>
      <c r="O35" s="8">
        <v>42718</v>
      </c>
      <c r="P35" s="92">
        <v>83.59</v>
      </c>
      <c r="Q35" s="92"/>
      <c r="R35" s="93">
        <f t="shared" si="3"/>
        <v>34411.85712303488</v>
      </c>
      <c r="S35" s="93"/>
      <c r="T35" s="94">
        <f t="shared" si="4"/>
        <v>7.9999999999998295</v>
      </c>
      <c r="U35" s="94"/>
    </row>
    <row r="36" spans="2:21" ht="13.5">
      <c r="B36" s="39">
        <v>28</v>
      </c>
      <c r="C36" s="91">
        <f t="shared" si="1"/>
        <v>1611621.9752621672</v>
      </c>
      <c r="D36" s="91"/>
      <c r="E36" s="39">
        <v>2012</v>
      </c>
      <c r="F36" s="8">
        <v>42718</v>
      </c>
      <c r="G36" s="39" t="s">
        <v>4</v>
      </c>
      <c r="H36" s="92">
        <v>83.68</v>
      </c>
      <c r="I36" s="92"/>
      <c r="J36" s="39">
        <v>10</v>
      </c>
      <c r="K36" s="91">
        <f t="shared" si="0"/>
        <v>48348.659257865016</v>
      </c>
      <c r="L36" s="91"/>
      <c r="M36" s="6">
        <f t="shared" si="2"/>
        <v>4.834865925786502</v>
      </c>
      <c r="N36" s="39">
        <v>2012</v>
      </c>
      <c r="O36" s="8">
        <v>42718</v>
      </c>
      <c r="P36" s="92">
        <v>83.81</v>
      </c>
      <c r="Q36" s="92"/>
      <c r="R36" s="93">
        <f t="shared" si="3"/>
        <v>62853.257035222334</v>
      </c>
      <c r="S36" s="93"/>
      <c r="T36" s="94">
        <f t="shared" si="4"/>
        <v>12.999999999999545</v>
      </c>
      <c r="U36" s="94"/>
    </row>
    <row r="37" spans="2:21" ht="13.5">
      <c r="B37" s="39">
        <v>29</v>
      </c>
      <c r="C37" s="91">
        <f t="shared" si="1"/>
        <v>1674475.2322973895</v>
      </c>
      <c r="D37" s="91"/>
      <c r="E37" s="39">
        <v>2012</v>
      </c>
      <c r="F37" s="8">
        <v>42718</v>
      </c>
      <c r="G37" s="39" t="s">
        <v>3</v>
      </c>
      <c r="H37" s="92">
        <v>83.37</v>
      </c>
      <c r="I37" s="92"/>
      <c r="J37" s="39">
        <v>15</v>
      </c>
      <c r="K37" s="91">
        <f t="shared" si="0"/>
        <v>50234.25696892168</v>
      </c>
      <c r="L37" s="91"/>
      <c r="M37" s="6">
        <f t="shared" si="2"/>
        <v>3.348950464594779</v>
      </c>
      <c r="N37" s="39">
        <v>2012</v>
      </c>
      <c r="O37" s="8">
        <v>42718</v>
      </c>
      <c r="P37" s="92">
        <v>83.52</v>
      </c>
      <c r="Q37" s="92"/>
      <c r="R37" s="93">
        <f t="shared" si="3"/>
        <v>-50234.25696891883</v>
      </c>
      <c r="S37" s="93"/>
      <c r="T37" s="94">
        <f t="shared" si="4"/>
        <v>-15</v>
      </c>
      <c r="U37" s="94"/>
    </row>
    <row r="38" spans="2:21" ht="13.5">
      <c r="B38" s="39">
        <v>30</v>
      </c>
      <c r="C38" s="91">
        <f t="shared" si="1"/>
        <v>1624240.9753284708</v>
      </c>
      <c r="D38" s="91"/>
      <c r="E38" s="39">
        <v>2012</v>
      </c>
      <c r="F38" s="8">
        <v>42722</v>
      </c>
      <c r="G38" s="39" t="s">
        <v>4</v>
      </c>
      <c r="H38" s="92">
        <v>83.97</v>
      </c>
      <c r="I38" s="92"/>
      <c r="J38" s="39">
        <v>17</v>
      </c>
      <c r="K38" s="91">
        <f t="shared" si="0"/>
        <v>48727.229259854124</v>
      </c>
      <c r="L38" s="91"/>
      <c r="M38" s="6">
        <f t="shared" si="2"/>
        <v>2.866307603520831</v>
      </c>
      <c r="N38" s="39">
        <v>2012</v>
      </c>
      <c r="O38" s="8">
        <v>42722</v>
      </c>
      <c r="P38" s="92">
        <v>83.94</v>
      </c>
      <c r="Q38" s="92"/>
      <c r="R38" s="93">
        <f t="shared" si="3"/>
        <v>-8598.922810562819</v>
      </c>
      <c r="S38" s="93"/>
      <c r="T38" s="94">
        <f t="shared" si="4"/>
        <v>-17</v>
      </c>
      <c r="U38" s="94"/>
    </row>
    <row r="39" spans="2:21" ht="13.5">
      <c r="B39" s="39">
        <v>31</v>
      </c>
      <c r="C39" s="91">
        <f t="shared" si="1"/>
        <v>1615642.052517908</v>
      </c>
      <c r="D39" s="91"/>
      <c r="E39" s="39">
        <v>2012</v>
      </c>
      <c r="F39" s="8">
        <v>42723</v>
      </c>
      <c r="G39" s="39" t="s">
        <v>4</v>
      </c>
      <c r="H39" s="104">
        <v>84.29</v>
      </c>
      <c r="I39" s="104"/>
      <c r="J39" s="39">
        <v>15</v>
      </c>
      <c r="K39" s="91">
        <f t="shared" si="0"/>
        <v>48469.26157553724</v>
      </c>
      <c r="L39" s="91"/>
      <c r="M39" s="6">
        <f t="shared" si="2"/>
        <v>3.231284105035816</v>
      </c>
      <c r="N39" s="39">
        <v>2012</v>
      </c>
      <c r="O39" s="8">
        <v>42723</v>
      </c>
      <c r="P39" s="92">
        <v>84.27</v>
      </c>
      <c r="Q39" s="92"/>
      <c r="R39" s="93">
        <f t="shared" si="3"/>
        <v>-6462.568210074938</v>
      </c>
      <c r="S39" s="93"/>
      <c r="T39" s="94">
        <f t="shared" si="4"/>
        <v>-15</v>
      </c>
      <c r="U39" s="94"/>
    </row>
    <row r="40" spans="2:21" ht="13.5">
      <c r="B40" s="39">
        <v>32</v>
      </c>
      <c r="C40" s="91">
        <f t="shared" si="1"/>
        <v>1609179.484307833</v>
      </c>
      <c r="D40" s="91"/>
      <c r="E40" s="39">
        <v>2012</v>
      </c>
      <c r="F40" s="8">
        <v>42723</v>
      </c>
      <c r="G40" s="39" t="s">
        <v>4</v>
      </c>
      <c r="H40" s="92">
        <v>84.33</v>
      </c>
      <c r="I40" s="92"/>
      <c r="J40" s="39">
        <v>10</v>
      </c>
      <c r="K40" s="91">
        <f t="shared" si="0"/>
        <v>48275.38452923499</v>
      </c>
      <c r="L40" s="91"/>
      <c r="M40" s="6">
        <f t="shared" si="2"/>
        <v>4.827538452923499</v>
      </c>
      <c r="N40" s="39">
        <v>2012</v>
      </c>
      <c r="O40" s="8">
        <v>42723</v>
      </c>
      <c r="P40" s="92">
        <v>84.43</v>
      </c>
      <c r="Q40" s="92"/>
      <c r="R40" s="93">
        <f t="shared" si="3"/>
        <v>48275.384529239105</v>
      </c>
      <c r="S40" s="93"/>
      <c r="T40" s="94">
        <f t="shared" si="4"/>
        <v>10.000000000000853</v>
      </c>
      <c r="U40" s="94"/>
    </row>
    <row r="41" spans="2:22" ht="13.5">
      <c r="B41" s="39">
        <v>33</v>
      </c>
      <c r="C41" s="91">
        <f t="shared" si="1"/>
        <v>1657454.868837072</v>
      </c>
      <c r="D41" s="91"/>
      <c r="E41" s="39">
        <v>2012</v>
      </c>
      <c r="F41" s="8">
        <v>42724</v>
      </c>
      <c r="G41" s="39" t="s">
        <v>3</v>
      </c>
      <c r="H41" s="106">
        <v>84.17</v>
      </c>
      <c r="I41" s="106"/>
      <c r="J41" s="39">
        <v>17</v>
      </c>
      <c r="K41" s="91">
        <f t="shared" si="0"/>
        <v>49723.64606511216</v>
      </c>
      <c r="L41" s="91"/>
      <c r="M41" s="6">
        <f t="shared" si="2"/>
        <v>2.9249203567713034</v>
      </c>
      <c r="N41" s="39">
        <v>2012</v>
      </c>
      <c r="O41" s="8">
        <v>42724</v>
      </c>
      <c r="P41" s="92">
        <v>84.01</v>
      </c>
      <c r="Q41" s="92"/>
      <c r="R41" s="93">
        <f t="shared" si="3"/>
        <v>46798.72570833986</v>
      </c>
      <c r="S41" s="93"/>
      <c r="T41" s="94">
        <f t="shared" si="4"/>
        <v>15.999999999999659</v>
      </c>
      <c r="U41" s="94"/>
      <c r="V41" s="43" t="s">
        <v>57</v>
      </c>
    </row>
    <row r="42" spans="2:21" ht="13.5">
      <c r="B42" s="39">
        <v>34</v>
      </c>
      <c r="C42" s="91">
        <f t="shared" si="1"/>
        <v>1704253.5945454119</v>
      </c>
      <c r="D42" s="91"/>
      <c r="E42" s="39">
        <v>2012</v>
      </c>
      <c r="F42" s="8">
        <v>42725</v>
      </c>
      <c r="G42" s="39" t="s">
        <v>4</v>
      </c>
      <c r="H42" s="105">
        <v>84.23</v>
      </c>
      <c r="I42" s="105"/>
      <c r="J42" s="39">
        <v>13</v>
      </c>
      <c r="K42" s="91">
        <f t="shared" si="0"/>
        <v>51127.60783636235</v>
      </c>
      <c r="L42" s="91"/>
      <c r="M42" s="6">
        <f t="shared" si="2"/>
        <v>3.9328929104894117</v>
      </c>
      <c r="N42" s="39">
        <v>2012</v>
      </c>
      <c r="O42" s="8">
        <v>42728</v>
      </c>
      <c r="P42" s="92">
        <v>84.38</v>
      </c>
      <c r="Q42" s="92"/>
      <c r="R42" s="93">
        <f t="shared" si="3"/>
        <v>58993.39365733782</v>
      </c>
      <c r="S42" s="93"/>
      <c r="T42" s="94">
        <f t="shared" si="4"/>
        <v>14.999999999999147</v>
      </c>
      <c r="U42" s="94"/>
    </row>
    <row r="43" spans="2:21" ht="13.5">
      <c r="B43" s="39">
        <v>35</v>
      </c>
      <c r="C43" s="91">
        <f t="shared" si="1"/>
        <v>1763246.9882027498</v>
      </c>
      <c r="D43" s="91"/>
      <c r="E43" s="39">
        <v>2012</v>
      </c>
      <c r="F43" s="8">
        <v>42728</v>
      </c>
      <c r="G43" s="39" t="s">
        <v>4</v>
      </c>
      <c r="H43" s="104">
        <v>84.55</v>
      </c>
      <c r="I43" s="104"/>
      <c r="J43" s="39">
        <v>13</v>
      </c>
      <c r="K43" s="91">
        <f t="shared" si="0"/>
        <v>52897.40964608249</v>
      </c>
      <c r="L43" s="91"/>
      <c r="M43" s="6">
        <f t="shared" si="2"/>
        <v>4.069031511237115</v>
      </c>
      <c r="N43" s="39">
        <v>2012</v>
      </c>
      <c r="O43" s="8">
        <v>42729</v>
      </c>
      <c r="P43" s="92">
        <v>84.82</v>
      </c>
      <c r="Q43" s="92"/>
      <c r="R43" s="93">
        <f t="shared" si="3"/>
        <v>109863.85080340049</v>
      </c>
      <c r="S43" s="93"/>
      <c r="T43" s="94">
        <f t="shared" si="4"/>
        <v>26.999999999999602</v>
      </c>
      <c r="U43" s="94"/>
    </row>
    <row r="44" spans="2:21" ht="13.5">
      <c r="B44" s="39">
        <v>36</v>
      </c>
      <c r="C44" s="91">
        <f t="shared" si="1"/>
        <v>1873110.8390061501</v>
      </c>
      <c r="D44" s="91"/>
      <c r="E44" s="39">
        <v>2012</v>
      </c>
      <c r="F44" s="8">
        <v>42730</v>
      </c>
      <c r="G44" s="39" t="s">
        <v>4</v>
      </c>
      <c r="H44" s="92">
        <v>84.94</v>
      </c>
      <c r="I44" s="92"/>
      <c r="J44" s="39">
        <v>19</v>
      </c>
      <c r="K44" s="91">
        <f t="shared" si="0"/>
        <v>56193.3251701845</v>
      </c>
      <c r="L44" s="91"/>
      <c r="M44" s="6">
        <f t="shared" si="2"/>
        <v>2.9575434300097103</v>
      </c>
      <c r="N44" s="39">
        <v>2012</v>
      </c>
      <c r="O44" s="8">
        <v>42730</v>
      </c>
      <c r="P44" s="92">
        <v>85.21</v>
      </c>
      <c r="Q44" s="92"/>
      <c r="R44" s="93">
        <f t="shared" si="3"/>
        <v>79853.67261026101</v>
      </c>
      <c r="S44" s="93"/>
      <c r="T44" s="94">
        <f t="shared" si="4"/>
        <v>26.999999999999602</v>
      </c>
      <c r="U44" s="94"/>
    </row>
    <row r="45" spans="2:21" ht="13.5">
      <c r="B45" s="39">
        <v>37</v>
      </c>
      <c r="C45" s="91">
        <f t="shared" si="1"/>
        <v>1952964.5116164112</v>
      </c>
      <c r="D45" s="91"/>
      <c r="E45" s="39">
        <v>2012</v>
      </c>
      <c r="F45" s="8">
        <v>42730</v>
      </c>
      <c r="G45" s="39" t="s">
        <v>3</v>
      </c>
      <c r="H45" s="92">
        <v>85.28</v>
      </c>
      <c r="I45" s="92"/>
      <c r="J45" s="39">
        <v>14</v>
      </c>
      <c r="K45" s="91">
        <f t="shared" si="0"/>
        <v>58588.935348492334</v>
      </c>
      <c r="L45" s="91"/>
      <c r="M45" s="6">
        <f t="shared" si="2"/>
        <v>4.184923953463739</v>
      </c>
      <c r="N45" s="39">
        <v>2012</v>
      </c>
      <c r="O45" s="8">
        <v>42730</v>
      </c>
      <c r="P45" s="92">
        <v>85.42</v>
      </c>
      <c r="Q45" s="92"/>
      <c r="R45" s="93">
        <f t="shared" si="3"/>
        <v>-58588.935348492574</v>
      </c>
      <c r="S45" s="93"/>
      <c r="T45" s="94">
        <f t="shared" si="4"/>
        <v>-14</v>
      </c>
      <c r="U45" s="94"/>
    </row>
    <row r="46" spans="2:23" ht="13.5">
      <c r="B46" s="39">
        <v>38</v>
      </c>
      <c r="C46" s="91">
        <f t="shared" si="1"/>
        <v>1894375.5762679186</v>
      </c>
      <c r="D46" s="91"/>
      <c r="E46" s="39">
        <v>2012</v>
      </c>
      <c r="F46" s="8">
        <v>42731</v>
      </c>
      <c r="G46" s="39" t="s">
        <v>4</v>
      </c>
      <c r="H46" s="105">
        <v>85.93</v>
      </c>
      <c r="I46" s="105"/>
      <c r="J46" s="39">
        <v>19</v>
      </c>
      <c r="K46" s="91">
        <f t="shared" si="0"/>
        <v>56831.267288037554</v>
      </c>
      <c r="L46" s="91"/>
      <c r="M46" s="6">
        <f t="shared" si="2"/>
        <v>2.991119330949345</v>
      </c>
      <c r="N46" s="39">
        <v>2012</v>
      </c>
      <c r="O46" s="8">
        <v>42731</v>
      </c>
      <c r="P46" s="92">
        <v>85.74</v>
      </c>
      <c r="Q46" s="92"/>
      <c r="R46" s="93">
        <f t="shared" si="3"/>
        <v>-56831.267288041134</v>
      </c>
      <c r="S46" s="93"/>
      <c r="T46" s="94">
        <f t="shared" si="4"/>
        <v>-19</v>
      </c>
      <c r="U46" s="94"/>
      <c r="V46" s="109" t="s">
        <v>58</v>
      </c>
      <c r="W46" s="110"/>
    </row>
    <row r="47" spans="2:22" ht="13.5">
      <c r="B47" s="39">
        <v>39</v>
      </c>
      <c r="C47" s="91">
        <f t="shared" si="1"/>
        <v>1837544.3089798775</v>
      </c>
      <c r="D47" s="91"/>
      <c r="E47" s="39">
        <v>2012</v>
      </c>
      <c r="F47" s="8">
        <v>42731</v>
      </c>
      <c r="G47" s="39" t="s">
        <v>4</v>
      </c>
      <c r="H47" s="105">
        <v>86.1</v>
      </c>
      <c r="I47" s="105"/>
      <c r="J47" s="39">
        <v>15</v>
      </c>
      <c r="K47" s="91">
        <f t="shared" si="0"/>
        <v>55126.32926939632</v>
      </c>
      <c r="L47" s="91"/>
      <c r="M47" s="6">
        <f t="shared" si="2"/>
        <v>3.675088617959755</v>
      </c>
      <c r="N47" s="39">
        <v>2012</v>
      </c>
      <c r="O47" s="8">
        <v>42732</v>
      </c>
      <c r="P47" s="92">
        <v>86.36</v>
      </c>
      <c r="Q47" s="92"/>
      <c r="R47" s="93">
        <f t="shared" si="3"/>
        <v>95552.3040669555</v>
      </c>
      <c r="S47" s="93"/>
      <c r="T47" s="94">
        <f t="shared" si="4"/>
        <v>26.00000000000051</v>
      </c>
      <c r="U47" s="94"/>
      <c r="V47" s="23" t="s">
        <v>59</v>
      </c>
    </row>
    <row r="48" spans="2:22" ht="13.5">
      <c r="B48" s="39">
        <v>40</v>
      </c>
      <c r="C48" s="91">
        <f t="shared" si="1"/>
        <v>1933096.613046833</v>
      </c>
      <c r="D48" s="91"/>
      <c r="E48" s="39">
        <v>2012</v>
      </c>
      <c r="F48" s="8">
        <v>42732</v>
      </c>
      <c r="G48" s="39" t="s">
        <v>4</v>
      </c>
      <c r="H48" s="105">
        <v>86.44</v>
      </c>
      <c r="I48" s="105"/>
      <c r="J48" s="39">
        <v>9</v>
      </c>
      <c r="K48" s="91">
        <f t="shared" si="0"/>
        <v>57992.89839140499</v>
      </c>
      <c r="L48" s="91"/>
      <c r="M48" s="6">
        <f t="shared" si="2"/>
        <v>6.443655376822777</v>
      </c>
      <c r="N48" s="39">
        <v>2012</v>
      </c>
      <c r="O48" s="8">
        <v>42732</v>
      </c>
      <c r="P48" s="92">
        <v>86.36</v>
      </c>
      <c r="Q48" s="92"/>
      <c r="R48" s="93">
        <f t="shared" si="3"/>
        <v>-51549.243014581116</v>
      </c>
      <c r="S48" s="93"/>
      <c r="T48" s="94">
        <f t="shared" si="4"/>
        <v>-9</v>
      </c>
      <c r="U48" s="94"/>
      <c r="V48" s="23" t="s">
        <v>60</v>
      </c>
    </row>
    <row r="49" spans="2:22" ht="13.5">
      <c r="B49" s="39">
        <v>41</v>
      </c>
      <c r="C49" s="91">
        <f t="shared" si="1"/>
        <v>1881547.370032252</v>
      </c>
      <c r="D49" s="91"/>
      <c r="E49" s="39">
        <v>2012</v>
      </c>
      <c r="F49" s="8">
        <v>42732</v>
      </c>
      <c r="G49" s="39" t="s">
        <v>3</v>
      </c>
      <c r="H49" s="105">
        <v>86.28</v>
      </c>
      <c r="I49" s="105"/>
      <c r="J49" s="39">
        <v>17</v>
      </c>
      <c r="K49" s="91">
        <f t="shared" si="0"/>
        <v>56446.42110096756</v>
      </c>
      <c r="L49" s="91"/>
      <c r="M49" s="6">
        <f t="shared" si="2"/>
        <v>3.320377711821621</v>
      </c>
      <c r="N49" s="39">
        <v>2012</v>
      </c>
      <c r="O49" s="8">
        <v>42732</v>
      </c>
      <c r="P49" s="92">
        <v>86.12</v>
      </c>
      <c r="Q49" s="92"/>
      <c r="R49" s="93">
        <f t="shared" si="3"/>
        <v>53126.043389144805</v>
      </c>
      <c r="S49" s="93"/>
      <c r="T49" s="94">
        <f t="shared" si="4"/>
        <v>15.999999999999659</v>
      </c>
      <c r="U49" s="94"/>
      <c r="V49" s="23" t="s">
        <v>61</v>
      </c>
    </row>
    <row r="50" spans="2:22" ht="13.5">
      <c r="B50" s="39">
        <v>42</v>
      </c>
      <c r="C50" s="91">
        <f t="shared" si="1"/>
        <v>1934673.4134213969</v>
      </c>
      <c r="D50" s="91"/>
      <c r="E50" s="39">
        <v>2012</v>
      </c>
      <c r="F50" s="8">
        <v>42735</v>
      </c>
      <c r="G50" s="39" t="s">
        <v>4</v>
      </c>
      <c r="H50" s="105">
        <v>86.18</v>
      </c>
      <c r="I50" s="105"/>
      <c r="J50" s="39">
        <v>14</v>
      </c>
      <c r="K50" s="91">
        <f t="shared" si="0"/>
        <v>58040.2024026419</v>
      </c>
      <c r="L50" s="91"/>
      <c r="M50" s="6">
        <f t="shared" si="2"/>
        <v>4.14572874304585</v>
      </c>
      <c r="N50" s="39">
        <v>2013</v>
      </c>
      <c r="O50" s="8">
        <v>42371</v>
      </c>
      <c r="P50" s="92">
        <v>86.67</v>
      </c>
      <c r="Q50" s="92"/>
      <c r="R50" s="93">
        <f t="shared" si="3"/>
        <v>203140.70840924451</v>
      </c>
      <c r="S50" s="93"/>
      <c r="T50" s="94">
        <f t="shared" si="4"/>
        <v>48.99999999999949</v>
      </c>
      <c r="U50" s="94"/>
      <c r="V50" s="23" t="s">
        <v>59</v>
      </c>
    </row>
    <row r="51" spans="2:21" ht="13.5">
      <c r="B51" s="39">
        <v>43</v>
      </c>
      <c r="C51" s="91">
        <f t="shared" si="1"/>
        <v>2137814.1218306413</v>
      </c>
      <c r="D51" s="91"/>
      <c r="E51" s="39">
        <v>2013</v>
      </c>
      <c r="F51" s="8">
        <v>42371</v>
      </c>
      <c r="G51" s="39" t="s">
        <v>4</v>
      </c>
      <c r="H51" s="111">
        <v>87.27</v>
      </c>
      <c r="I51" s="111"/>
      <c r="J51" s="39">
        <v>17</v>
      </c>
      <c r="K51" s="91">
        <f t="shared" si="0"/>
        <v>64134.423654919236</v>
      </c>
      <c r="L51" s="91"/>
      <c r="M51" s="6">
        <f t="shared" si="2"/>
        <v>3.7726131561717198</v>
      </c>
      <c r="N51" s="39">
        <v>2013</v>
      </c>
      <c r="O51" s="8">
        <v>42372</v>
      </c>
      <c r="P51" s="92">
        <v>87.24</v>
      </c>
      <c r="Q51" s="92"/>
      <c r="R51" s="93">
        <f t="shared" si="3"/>
        <v>-11317.839468515587</v>
      </c>
      <c r="S51" s="93"/>
      <c r="T51" s="94">
        <f t="shared" si="4"/>
        <v>-17</v>
      </c>
      <c r="U51" s="94"/>
    </row>
    <row r="52" spans="2:21" ht="13.5">
      <c r="B52" s="39">
        <v>44</v>
      </c>
      <c r="C52" s="91">
        <f t="shared" si="1"/>
        <v>2126496.282362126</v>
      </c>
      <c r="D52" s="91"/>
      <c r="E52" s="39">
        <v>2013</v>
      </c>
      <c r="F52" s="8">
        <v>42441</v>
      </c>
      <c r="G52" s="39" t="s">
        <v>3</v>
      </c>
      <c r="H52" s="111">
        <v>87.08</v>
      </c>
      <c r="I52" s="111"/>
      <c r="J52" s="39">
        <v>9</v>
      </c>
      <c r="K52" s="91">
        <f t="shared" si="0"/>
        <v>63794.88847086377</v>
      </c>
      <c r="L52" s="91"/>
      <c r="M52" s="6">
        <f t="shared" si="2"/>
        <v>7.088320941207085</v>
      </c>
      <c r="N52" s="39">
        <v>2013</v>
      </c>
      <c r="O52" s="8">
        <v>42372</v>
      </c>
      <c r="P52" s="92">
        <v>87</v>
      </c>
      <c r="Q52" s="92"/>
      <c r="R52" s="93">
        <f t="shared" si="3"/>
        <v>56706.56752965547</v>
      </c>
      <c r="S52" s="93"/>
      <c r="T52" s="94">
        <f t="shared" si="4"/>
        <v>7.9999999999998295</v>
      </c>
      <c r="U52" s="94"/>
    </row>
    <row r="53" spans="2:21" ht="13.5">
      <c r="B53" s="39">
        <v>45</v>
      </c>
      <c r="C53" s="91">
        <f t="shared" si="1"/>
        <v>2183202.8498917813</v>
      </c>
      <c r="D53" s="91"/>
      <c r="E53" s="39">
        <v>2013</v>
      </c>
      <c r="F53" s="8">
        <v>42373</v>
      </c>
      <c r="G53" s="39" t="s">
        <v>4</v>
      </c>
      <c r="H53" s="104">
        <v>87.56</v>
      </c>
      <c r="I53" s="104"/>
      <c r="J53" s="39">
        <v>35</v>
      </c>
      <c r="K53" s="91">
        <f t="shared" si="0"/>
        <v>65496.08549675344</v>
      </c>
      <c r="L53" s="91"/>
      <c r="M53" s="6">
        <f t="shared" si="2"/>
        <v>1.8713167284786698</v>
      </c>
      <c r="N53" s="39">
        <v>2013</v>
      </c>
      <c r="O53" s="8">
        <v>42373</v>
      </c>
      <c r="P53" s="92">
        <v>88.16</v>
      </c>
      <c r="Q53" s="92"/>
      <c r="R53" s="93">
        <f t="shared" si="3"/>
        <v>112279.00370871913</v>
      </c>
      <c r="S53" s="93"/>
      <c r="T53" s="94">
        <f t="shared" si="4"/>
        <v>59.99999999999943</v>
      </c>
      <c r="U53" s="94"/>
    </row>
    <row r="54" spans="2:21" ht="13.5">
      <c r="B54" s="39">
        <v>46</v>
      </c>
      <c r="C54" s="91">
        <f t="shared" si="1"/>
        <v>2295481.8536005006</v>
      </c>
      <c r="D54" s="91"/>
      <c r="E54" s="39">
        <v>2013</v>
      </c>
      <c r="F54" s="8">
        <v>42376</v>
      </c>
      <c r="G54" s="39" t="s">
        <v>3</v>
      </c>
      <c r="H54" s="92">
        <v>87.96</v>
      </c>
      <c r="I54" s="92"/>
      <c r="J54" s="39">
        <v>17</v>
      </c>
      <c r="K54" s="91">
        <f t="shared" si="0"/>
        <v>68864.45560801502</v>
      </c>
      <c r="L54" s="91"/>
      <c r="M54" s="6">
        <f t="shared" si="2"/>
        <v>4.050850329883237</v>
      </c>
      <c r="N54" s="39">
        <v>2013</v>
      </c>
      <c r="O54" s="8">
        <v>42376</v>
      </c>
      <c r="P54" s="92">
        <v>87.86</v>
      </c>
      <c r="Q54" s="92"/>
      <c r="R54" s="93">
        <f t="shared" si="3"/>
        <v>40508.503298830066</v>
      </c>
      <c r="S54" s="93"/>
      <c r="T54" s="94">
        <f t="shared" si="4"/>
        <v>9.999999999999432</v>
      </c>
      <c r="U54" s="94"/>
    </row>
    <row r="55" spans="2:21" ht="13.5">
      <c r="B55" s="39">
        <v>47</v>
      </c>
      <c r="C55" s="91">
        <f t="shared" si="1"/>
        <v>2335990.356899331</v>
      </c>
      <c r="D55" s="91"/>
      <c r="E55" s="39">
        <v>2013</v>
      </c>
      <c r="F55" s="8">
        <v>42377</v>
      </c>
      <c r="G55" s="39" t="s">
        <v>3</v>
      </c>
      <c r="H55" s="92">
        <v>87.32</v>
      </c>
      <c r="I55" s="92"/>
      <c r="J55" s="39">
        <v>50</v>
      </c>
      <c r="K55" s="91">
        <f t="shared" si="0"/>
        <v>70079.71070697992</v>
      </c>
      <c r="L55" s="91"/>
      <c r="M55" s="6">
        <f t="shared" si="2"/>
        <v>1.4015942141395985</v>
      </c>
      <c r="N55" s="39">
        <v>2013</v>
      </c>
      <c r="O55" s="8">
        <v>42377</v>
      </c>
      <c r="P55" s="92">
        <v>87.54</v>
      </c>
      <c r="Q55" s="92"/>
      <c r="R55" s="93">
        <f t="shared" si="3"/>
        <v>-30835.072711072997</v>
      </c>
      <c r="S55" s="93"/>
      <c r="T55" s="94">
        <f t="shared" si="4"/>
        <v>-50</v>
      </c>
      <c r="U55" s="94"/>
    </row>
    <row r="56" spans="2:21" ht="13.5">
      <c r="B56" s="39">
        <v>48</v>
      </c>
      <c r="C56" s="91">
        <f t="shared" si="1"/>
        <v>2305155.284188258</v>
      </c>
      <c r="D56" s="91"/>
      <c r="E56" s="39">
        <v>2013</v>
      </c>
      <c r="F56" s="8">
        <v>42377</v>
      </c>
      <c r="G56" s="39" t="s">
        <v>3</v>
      </c>
      <c r="H56" s="104">
        <v>87.39</v>
      </c>
      <c r="I56" s="104"/>
      <c r="J56" s="39">
        <v>19</v>
      </c>
      <c r="K56" s="91">
        <f t="shared" si="0"/>
        <v>69154.65852564774</v>
      </c>
      <c r="L56" s="91"/>
      <c r="M56" s="6">
        <f t="shared" si="2"/>
        <v>3.6397188697709337</v>
      </c>
      <c r="N56" s="39">
        <v>2013</v>
      </c>
      <c r="O56" s="8">
        <v>42377</v>
      </c>
      <c r="P56" s="92">
        <v>87.45</v>
      </c>
      <c r="Q56" s="92"/>
      <c r="R56" s="93">
        <f t="shared" si="3"/>
        <v>-21838.31321862643</v>
      </c>
      <c r="S56" s="93"/>
      <c r="T56" s="94">
        <f t="shared" si="4"/>
        <v>-19</v>
      </c>
      <c r="U56" s="94"/>
    </row>
    <row r="57" spans="2:21" ht="13.5">
      <c r="B57" s="39">
        <v>49</v>
      </c>
      <c r="C57" s="91">
        <f t="shared" si="1"/>
        <v>2283316.9709696313</v>
      </c>
      <c r="D57" s="91"/>
      <c r="E57" s="39">
        <v>2013</v>
      </c>
      <c r="F57" s="8">
        <v>42377</v>
      </c>
      <c r="G57" s="39" t="s">
        <v>3</v>
      </c>
      <c r="H57" s="105">
        <v>87.28</v>
      </c>
      <c r="I57" s="105"/>
      <c r="J57" s="39">
        <v>27</v>
      </c>
      <c r="K57" s="91">
        <f t="shared" si="0"/>
        <v>68499.50912908894</v>
      </c>
      <c r="L57" s="91"/>
      <c r="M57" s="6">
        <f t="shared" si="2"/>
        <v>2.537018856632924</v>
      </c>
      <c r="N57" s="39">
        <v>2013</v>
      </c>
      <c r="O57" s="8">
        <v>42378</v>
      </c>
      <c r="P57" s="92">
        <v>87.24</v>
      </c>
      <c r="Q57" s="92"/>
      <c r="R57" s="93">
        <f t="shared" si="3"/>
        <v>10148.075426533282</v>
      </c>
      <c r="S57" s="93"/>
      <c r="T57" s="94">
        <f t="shared" si="4"/>
        <v>4.000000000000625</v>
      </c>
      <c r="U57" s="94"/>
    </row>
    <row r="58" spans="2:21" ht="13.5">
      <c r="B58" s="39">
        <v>50</v>
      </c>
      <c r="C58" s="91">
        <f t="shared" si="1"/>
        <v>2293465.0463961647</v>
      </c>
      <c r="D58" s="91"/>
      <c r="E58" s="39">
        <v>2013</v>
      </c>
      <c r="F58" s="8">
        <v>42378</v>
      </c>
      <c r="G58" s="39" t="s">
        <v>4</v>
      </c>
      <c r="H58" s="104">
        <v>87.62</v>
      </c>
      <c r="I58" s="104"/>
      <c r="J58" s="39">
        <v>22</v>
      </c>
      <c r="K58" s="91">
        <f t="shared" si="0"/>
        <v>68803.95139188494</v>
      </c>
      <c r="L58" s="91"/>
      <c r="M58" s="6">
        <f t="shared" si="2"/>
        <v>3.12745233599477</v>
      </c>
      <c r="N58" s="39">
        <v>2013</v>
      </c>
      <c r="O58" s="8">
        <v>42378</v>
      </c>
      <c r="P58" s="92">
        <v>87.79</v>
      </c>
      <c r="Q58" s="92"/>
      <c r="R58" s="93">
        <f t="shared" si="3"/>
        <v>53166.68971191163</v>
      </c>
      <c r="S58" s="93"/>
      <c r="T58" s="94">
        <f t="shared" si="4"/>
        <v>17.00000000000017</v>
      </c>
      <c r="U58" s="94"/>
    </row>
    <row r="59" spans="2:21" ht="13.5">
      <c r="B59" s="39">
        <v>51</v>
      </c>
      <c r="C59" s="91">
        <f t="shared" si="1"/>
        <v>2346631.7361080763</v>
      </c>
      <c r="D59" s="91"/>
      <c r="E59" s="39">
        <v>2013</v>
      </c>
      <c r="F59" s="8">
        <v>42378</v>
      </c>
      <c r="G59" s="39" t="s">
        <v>3</v>
      </c>
      <c r="H59" s="92">
        <v>87.79</v>
      </c>
      <c r="I59" s="92"/>
      <c r="J59" s="39">
        <v>21</v>
      </c>
      <c r="K59" s="91">
        <f t="shared" si="0"/>
        <v>70398.95208324229</v>
      </c>
      <c r="L59" s="91"/>
      <c r="M59" s="6">
        <f t="shared" si="2"/>
        <v>3.3523310515829663</v>
      </c>
      <c r="N59" s="39">
        <v>2013</v>
      </c>
      <c r="O59" s="8">
        <v>42378</v>
      </c>
      <c r="P59" s="92">
        <v>87.82</v>
      </c>
      <c r="Q59" s="92"/>
      <c r="R59" s="93">
        <f t="shared" si="3"/>
        <v>-10056.993154744516</v>
      </c>
      <c r="S59" s="93"/>
      <c r="T59" s="94">
        <f t="shared" si="4"/>
        <v>-21</v>
      </c>
      <c r="U59" s="94"/>
    </row>
    <row r="60" spans="2:23" ht="13.5">
      <c r="B60" s="39">
        <v>52</v>
      </c>
      <c r="C60" s="91">
        <f t="shared" si="1"/>
        <v>2336574.7429533317</v>
      </c>
      <c r="D60" s="91"/>
      <c r="E60" s="39">
        <v>2013</v>
      </c>
      <c r="F60" s="8">
        <v>42379</v>
      </c>
      <c r="G60" s="39" t="s">
        <v>4</v>
      </c>
      <c r="H60" s="105">
        <v>87.89</v>
      </c>
      <c r="I60" s="105"/>
      <c r="J60" s="39">
        <v>18</v>
      </c>
      <c r="K60" s="91">
        <f t="shared" si="0"/>
        <v>70097.24228859995</v>
      </c>
      <c r="L60" s="91"/>
      <c r="M60" s="6">
        <f t="shared" si="2"/>
        <v>3.8942912382555535</v>
      </c>
      <c r="N60" s="39">
        <v>2013</v>
      </c>
      <c r="O60" s="8">
        <v>42379</v>
      </c>
      <c r="P60" s="92">
        <v>88.02</v>
      </c>
      <c r="Q60" s="92"/>
      <c r="R60" s="93">
        <f t="shared" si="3"/>
        <v>50625.78609732042</v>
      </c>
      <c r="S60" s="93"/>
      <c r="T60" s="94">
        <f t="shared" si="4"/>
        <v>12.999999999999545</v>
      </c>
      <c r="U60" s="94"/>
      <c r="V60" s="107" t="s">
        <v>56</v>
      </c>
      <c r="W60" s="108"/>
    </row>
    <row r="61" spans="2:23" ht="13.5">
      <c r="B61" s="39">
        <v>53</v>
      </c>
      <c r="C61" s="91">
        <f t="shared" si="1"/>
        <v>2387200.529050652</v>
      </c>
      <c r="D61" s="91"/>
      <c r="E61" s="39">
        <v>2013</v>
      </c>
      <c r="F61" s="8">
        <v>42379</v>
      </c>
      <c r="G61" s="39" t="s">
        <v>3</v>
      </c>
      <c r="H61" s="105">
        <v>88.02</v>
      </c>
      <c r="I61" s="105"/>
      <c r="J61" s="39">
        <v>14</v>
      </c>
      <c r="K61" s="91">
        <f t="shared" si="0"/>
        <v>71616.01587151956</v>
      </c>
      <c r="L61" s="91"/>
      <c r="M61" s="6">
        <f t="shared" si="2"/>
        <v>5.115429705108539</v>
      </c>
      <c r="N61" s="39">
        <v>2013</v>
      </c>
      <c r="O61" s="8">
        <v>42379</v>
      </c>
      <c r="P61" s="92">
        <v>88.14</v>
      </c>
      <c r="Q61" s="92"/>
      <c r="R61" s="93">
        <f t="shared" si="3"/>
        <v>-61385.1564613048</v>
      </c>
      <c r="S61" s="93"/>
      <c r="T61" s="94">
        <f t="shared" si="4"/>
        <v>-14</v>
      </c>
      <c r="U61" s="94"/>
      <c r="V61" s="107" t="s">
        <v>62</v>
      </c>
      <c r="W61" s="108"/>
    </row>
    <row r="62" spans="2:23" ht="13.5">
      <c r="B62" s="39">
        <v>54</v>
      </c>
      <c r="C62" s="91">
        <f t="shared" si="1"/>
        <v>2325815.372589347</v>
      </c>
      <c r="D62" s="91"/>
      <c r="E62" s="39">
        <v>2013</v>
      </c>
      <c r="F62" s="8">
        <v>42379</v>
      </c>
      <c r="G62" s="39" t="s">
        <v>4</v>
      </c>
      <c r="H62" s="105">
        <v>88.14</v>
      </c>
      <c r="I62" s="105"/>
      <c r="J62" s="39">
        <v>12</v>
      </c>
      <c r="K62" s="91">
        <f t="shared" si="0"/>
        <v>69774.46117768041</v>
      </c>
      <c r="L62" s="91"/>
      <c r="M62" s="6">
        <f t="shared" si="2"/>
        <v>5.814538431473367</v>
      </c>
      <c r="N62" s="39">
        <v>2013</v>
      </c>
      <c r="O62" s="8">
        <v>42379</v>
      </c>
      <c r="P62" s="92">
        <v>88.1</v>
      </c>
      <c r="Q62" s="92"/>
      <c r="R62" s="93">
        <f t="shared" si="3"/>
        <v>-23258.153725897104</v>
      </c>
      <c r="S62" s="93"/>
      <c r="T62" s="94">
        <f t="shared" si="4"/>
        <v>-12</v>
      </c>
      <c r="U62" s="94"/>
      <c r="V62" s="107" t="s">
        <v>56</v>
      </c>
      <c r="W62" s="108"/>
    </row>
    <row r="63" spans="2:21" ht="13.5">
      <c r="B63" s="39">
        <v>55</v>
      </c>
      <c r="C63" s="91">
        <f t="shared" si="1"/>
        <v>2302557.21886345</v>
      </c>
      <c r="D63" s="91"/>
      <c r="E63" s="39">
        <v>2013</v>
      </c>
      <c r="F63" s="8">
        <v>42379</v>
      </c>
      <c r="G63" s="39" t="s">
        <v>4</v>
      </c>
      <c r="H63" s="92">
        <v>88.18</v>
      </c>
      <c r="I63" s="92"/>
      <c r="J63" s="39">
        <v>12</v>
      </c>
      <c r="K63" s="91">
        <f t="shared" si="0"/>
        <v>69076.7165659035</v>
      </c>
      <c r="L63" s="91"/>
      <c r="M63" s="6">
        <f t="shared" si="2"/>
        <v>5.756393047158625</v>
      </c>
      <c r="N63" s="39">
        <v>2013</v>
      </c>
      <c r="O63" s="8">
        <v>42379</v>
      </c>
      <c r="P63" s="92">
        <v>88.06</v>
      </c>
      <c r="Q63" s="92"/>
      <c r="R63" s="93">
        <f t="shared" si="3"/>
        <v>-69076.71656590611</v>
      </c>
      <c r="S63" s="93"/>
      <c r="T63" s="94">
        <f t="shared" si="4"/>
        <v>-12</v>
      </c>
      <c r="U63" s="94"/>
    </row>
    <row r="64" spans="2:23" ht="13.5">
      <c r="B64" s="39">
        <v>56</v>
      </c>
      <c r="C64" s="91">
        <f t="shared" si="1"/>
        <v>2233480.502297544</v>
      </c>
      <c r="D64" s="91"/>
      <c r="E64" s="39">
        <v>2013</v>
      </c>
      <c r="F64" s="8">
        <v>42379</v>
      </c>
      <c r="G64" s="39" t="s">
        <v>4</v>
      </c>
      <c r="H64" s="105">
        <v>88.34</v>
      </c>
      <c r="I64" s="105"/>
      <c r="J64" s="39">
        <v>19</v>
      </c>
      <c r="K64" s="91">
        <f t="shared" si="0"/>
        <v>67004.41506892632</v>
      </c>
      <c r="L64" s="91"/>
      <c r="M64" s="6">
        <f t="shared" si="2"/>
        <v>3.526548161522438</v>
      </c>
      <c r="N64" s="39">
        <v>2013</v>
      </c>
      <c r="O64" s="8">
        <v>42380</v>
      </c>
      <c r="P64" s="92">
        <v>88.83</v>
      </c>
      <c r="Q64" s="92"/>
      <c r="R64" s="93">
        <f t="shared" si="3"/>
        <v>172800.85991459765</v>
      </c>
      <c r="S64" s="93"/>
      <c r="T64" s="94">
        <f t="shared" si="4"/>
        <v>48.99999999999949</v>
      </c>
      <c r="U64" s="94"/>
      <c r="V64" s="44" t="s">
        <v>63</v>
      </c>
      <c r="W64" s="45"/>
    </row>
    <row r="65" spans="2:21" ht="13.5">
      <c r="B65" s="39">
        <v>57</v>
      </c>
      <c r="C65" s="91">
        <f t="shared" si="1"/>
        <v>2406281.3622121415</v>
      </c>
      <c r="D65" s="91"/>
      <c r="E65" s="39">
        <v>2013</v>
      </c>
      <c r="F65" s="8">
        <v>42380</v>
      </c>
      <c r="G65" s="39" t="s">
        <v>4</v>
      </c>
      <c r="H65" s="92">
        <v>89.03</v>
      </c>
      <c r="I65" s="92"/>
      <c r="J65" s="39">
        <v>29</v>
      </c>
      <c r="K65" s="91">
        <f t="shared" si="0"/>
        <v>72188.44086636424</v>
      </c>
      <c r="L65" s="91"/>
      <c r="M65" s="6">
        <f t="shared" si="2"/>
        <v>2.489256581598767</v>
      </c>
      <c r="N65" s="39">
        <v>2013</v>
      </c>
      <c r="O65" s="8">
        <v>42383</v>
      </c>
      <c r="P65" s="92">
        <v>89.45</v>
      </c>
      <c r="Q65" s="92"/>
      <c r="R65" s="93">
        <f t="shared" si="3"/>
        <v>104548.77642714864</v>
      </c>
      <c r="S65" s="93"/>
      <c r="T65" s="94">
        <f t="shared" si="4"/>
        <v>42.00000000000017</v>
      </c>
      <c r="U65" s="94"/>
    </row>
    <row r="66" spans="2:21" ht="13.5">
      <c r="B66" s="39">
        <v>58</v>
      </c>
      <c r="C66" s="91">
        <f t="shared" si="1"/>
        <v>2510830.1386392904</v>
      </c>
      <c r="D66" s="91"/>
      <c r="E66" s="39">
        <v>2013</v>
      </c>
      <c r="F66" s="8">
        <v>42383</v>
      </c>
      <c r="G66" s="39" t="s">
        <v>3</v>
      </c>
      <c r="H66" s="104">
        <v>89.11</v>
      </c>
      <c r="I66" s="104"/>
      <c r="J66" s="39">
        <v>20</v>
      </c>
      <c r="K66" s="91">
        <f t="shared" si="0"/>
        <v>75324.90415917871</v>
      </c>
      <c r="L66" s="91"/>
      <c r="M66" s="6">
        <f t="shared" si="2"/>
        <v>3.7662452079589355</v>
      </c>
      <c r="N66" s="39">
        <v>2013</v>
      </c>
      <c r="O66" s="8">
        <v>42383</v>
      </c>
      <c r="P66" s="92">
        <v>89.3</v>
      </c>
      <c r="Q66" s="92"/>
      <c r="R66" s="93">
        <f t="shared" si="3"/>
        <v>-71558.65895121892</v>
      </c>
      <c r="S66" s="93"/>
      <c r="T66" s="94">
        <f t="shared" si="4"/>
        <v>-20</v>
      </c>
      <c r="U66" s="94"/>
    </row>
    <row r="67" spans="2:21" ht="13.5">
      <c r="B67" s="39">
        <v>59</v>
      </c>
      <c r="C67" s="91">
        <f t="shared" si="1"/>
        <v>2439271.4796880716</v>
      </c>
      <c r="D67" s="91"/>
      <c r="E67" s="39">
        <v>2013</v>
      </c>
      <c r="F67" s="8">
        <v>42384</v>
      </c>
      <c r="G67" s="39" t="s">
        <v>4</v>
      </c>
      <c r="H67" s="104">
        <v>89.57</v>
      </c>
      <c r="I67" s="104"/>
      <c r="J67" s="39">
        <v>6</v>
      </c>
      <c r="K67" s="91">
        <f t="shared" si="0"/>
        <v>73178.14439064215</v>
      </c>
      <c r="L67" s="91"/>
      <c r="M67" s="6">
        <f t="shared" si="2"/>
        <v>12.196357398440357</v>
      </c>
      <c r="N67" s="39">
        <v>2013</v>
      </c>
      <c r="O67" s="8">
        <v>42384</v>
      </c>
      <c r="P67" s="92">
        <v>89.43</v>
      </c>
      <c r="Q67" s="92"/>
      <c r="R67" s="93">
        <f t="shared" si="3"/>
        <v>-170749.00357814835</v>
      </c>
      <c r="S67" s="93"/>
      <c r="T67" s="94">
        <f t="shared" si="4"/>
        <v>-6</v>
      </c>
      <c r="U67" s="94"/>
    </row>
    <row r="68" spans="2:21" ht="13.5">
      <c r="B68" s="39">
        <v>60</v>
      </c>
      <c r="C68" s="91">
        <f t="shared" si="1"/>
        <v>2268522.4761099233</v>
      </c>
      <c r="D68" s="91"/>
      <c r="E68" s="39">
        <v>2013</v>
      </c>
      <c r="F68" s="8">
        <v>42384</v>
      </c>
      <c r="G68" s="39" t="s">
        <v>3</v>
      </c>
      <c r="H68" s="92">
        <v>89.05</v>
      </c>
      <c r="I68" s="92"/>
      <c r="J68" s="39">
        <v>54</v>
      </c>
      <c r="K68" s="91">
        <f t="shared" si="0"/>
        <v>68055.6742832977</v>
      </c>
      <c r="L68" s="91"/>
      <c r="M68" s="6">
        <f t="shared" si="2"/>
        <v>1.260290264505513</v>
      </c>
      <c r="N68" s="39">
        <v>2013</v>
      </c>
      <c r="O68" s="8">
        <v>42384</v>
      </c>
      <c r="P68" s="92">
        <v>88.84</v>
      </c>
      <c r="Q68" s="92"/>
      <c r="R68" s="93">
        <f t="shared" si="3"/>
        <v>26466.09555461498</v>
      </c>
      <c r="S68" s="93"/>
      <c r="T68" s="94">
        <f t="shared" si="4"/>
        <v>20.999999999999375</v>
      </c>
      <c r="U68" s="94"/>
    </row>
    <row r="69" spans="2:21" ht="13.5">
      <c r="B69" s="39">
        <v>61</v>
      </c>
      <c r="C69" s="91">
        <f t="shared" si="1"/>
        <v>2294988.5716645382</v>
      </c>
      <c r="D69" s="91"/>
      <c r="E69" s="39">
        <v>2013</v>
      </c>
      <c r="F69" s="8">
        <v>42384</v>
      </c>
      <c r="G69" s="39" t="s">
        <v>3</v>
      </c>
      <c r="H69" s="104">
        <v>88.62</v>
      </c>
      <c r="I69" s="104"/>
      <c r="J69" s="39">
        <v>31</v>
      </c>
      <c r="K69" s="91">
        <f t="shared" si="0"/>
        <v>68849.65714993615</v>
      </c>
      <c r="L69" s="91"/>
      <c r="M69" s="6">
        <f t="shared" si="2"/>
        <v>2.2209566822560047</v>
      </c>
      <c r="N69" s="39">
        <v>2013</v>
      </c>
      <c r="O69" s="8">
        <v>42384</v>
      </c>
      <c r="P69" s="92">
        <v>88.74</v>
      </c>
      <c r="Q69" s="92"/>
      <c r="R69" s="93">
        <f t="shared" si="3"/>
        <v>-26651.48018706991</v>
      </c>
      <c r="S69" s="93"/>
      <c r="T69" s="94">
        <f t="shared" si="4"/>
        <v>-31</v>
      </c>
      <c r="U69" s="94"/>
    </row>
    <row r="70" spans="2:23" ht="13.5">
      <c r="B70" s="39">
        <v>62</v>
      </c>
      <c r="C70" s="91">
        <f t="shared" si="1"/>
        <v>2268337.091477468</v>
      </c>
      <c r="D70" s="91"/>
      <c r="E70" s="39">
        <v>2013</v>
      </c>
      <c r="F70" s="8">
        <v>42385</v>
      </c>
      <c r="G70" s="39" t="s">
        <v>3</v>
      </c>
      <c r="H70" s="106">
        <v>88.41</v>
      </c>
      <c r="I70" s="106"/>
      <c r="J70" s="39">
        <v>36</v>
      </c>
      <c r="K70" s="91">
        <f t="shared" si="0"/>
        <v>68050.11274432404</v>
      </c>
      <c r="L70" s="91"/>
      <c r="M70" s="6">
        <f t="shared" si="2"/>
        <v>1.8902809095645565</v>
      </c>
      <c r="N70" s="39">
        <v>2013</v>
      </c>
      <c r="O70" s="8">
        <v>42385</v>
      </c>
      <c r="P70" s="92">
        <v>88.24</v>
      </c>
      <c r="Q70" s="92"/>
      <c r="R70" s="93">
        <f t="shared" si="3"/>
        <v>32134.77546259778</v>
      </c>
      <c r="S70" s="93"/>
      <c r="T70" s="94">
        <f t="shared" si="4"/>
        <v>17.00000000000017</v>
      </c>
      <c r="U70" s="94"/>
      <c r="V70" s="46" t="s">
        <v>64</v>
      </c>
      <c r="W70" s="47"/>
    </row>
    <row r="71" spans="2:21" ht="13.5">
      <c r="B71" s="39">
        <v>63</v>
      </c>
      <c r="C71" s="91">
        <f t="shared" si="1"/>
        <v>2300471.8669400658</v>
      </c>
      <c r="D71" s="91"/>
      <c r="E71" s="39">
        <v>2013</v>
      </c>
      <c r="F71" s="8">
        <v>42386</v>
      </c>
      <c r="G71" s="39" t="s">
        <v>4</v>
      </c>
      <c r="H71" s="92">
        <v>88.6</v>
      </c>
      <c r="I71" s="92"/>
      <c r="J71" s="39">
        <v>26</v>
      </c>
      <c r="K71" s="91">
        <f t="shared" si="0"/>
        <v>69014.15600820197</v>
      </c>
      <c r="L71" s="91"/>
      <c r="M71" s="6">
        <f t="shared" si="2"/>
        <v>2.6543906157000756</v>
      </c>
      <c r="N71" s="39">
        <v>2013</v>
      </c>
      <c r="O71" s="8">
        <v>42386</v>
      </c>
      <c r="P71" s="92">
        <v>88.63</v>
      </c>
      <c r="Q71" s="92"/>
      <c r="R71" s="93">
        <f t="shared" si="3"/>
        <v>7963.171847100528</v>
      </c>
      <c r="S71" s="93"/>
      <c r="T71" s="94">
        <f t="shared" si="4"/>
        <v>3.0000000000001137</v>
      </c>
      <c r="U71" s="94"/>
    </row>
    <row r="72" spans="2:21" ht="13.5">
      <c r="B72" s="39">
        <v>64</v>
      </c>
      <c r="C72" s="91">
        <f t="shared" si="1"/>
        <v>2308435.038787166</v>
      </c>
      <c r="D72" s="91"/>
      <c r="E72" s="39">
        <v>2013</v>
      </c>
      <c r="F72" s="8">
        <v>42386</v>
      </c>
      <c r="G72" s="39" t="s">
        <v>4</v>
      </c>
      <c r="H72" s="92">
        <v>88.74</v>
      </c>
      <c r="I72" s="92"/>
      <c r="J72" s="39">
        <v>52</v>
      </c>
      <c r="K72" s="91">
        <f t="shared" si="0"/>
        <v>69253.05116361497</v>
      </c>
      <c r="L72" s="91"/>
      <c r="M72" s="6">
        <f t="shared" si="2"/>
        <v>1.3317894454541341</v>
      </c>
      <c r="N72" s="39">
        <v>2013</v>
      </c>
      <c r="O72" s="8">
        <v>42386</v>
      </c>
      <c r="P72" s="92">
        <v>89.23</v>
      </c>
      <c r="Q72" s="92"/>
      <c r="R72" s="93">
        <f t="shared" si="3"/>
        <v>65257.68282725378</v>
      </c>
      <c r="S72" s="93"/>
      <c r="T72" s="94">
        <f t="shared" si="4"/>
        <v>49.00000000000091</v>
      </c>
      <c r="U72" s="94"/>
    </row>
    <row r="73" spans="2:21" ht="13.5">
      <c r="B73" s="39">
        <v>65</v>
      </c>
      <c r="C73" s="91">
        <f t="shared" si="1"/>
        <v>2373692.72161442</v>
      </c>
      <c r="D73" s="91"/>
      <c r="E73" s="39">
        <v>2013</v>
      </c>
      <c r="F73" s="8">
        <v>42386</v>
      </c>
      <c r="G73" s="39" t="s">
        <v>4</v>
      </c>
      <c r="H73" s="92">
        <v>89.41</v>
      </c>
      <c r="I73" s="92"/>
      <c r="J73" s="39">
        <v>22</v>
      </c>
      <c r="K73" s="91">
        <f aca="true" t="shared" si="5" ref="K73:K108">IF(F73="","",C73*0.03)</f>
        <v>71210.78164843259</v>
      </c>
      <c r="L73" s="91"/>
      <c r="M73" s="6">
        <f t="shared" si="2"/>
        <v>3.2368537112923903</v>
      </c>
      <c r="N73" s="39">
        <v>2013</v>
      </c>
      <c r="O73" s="8">
        <v>42387</v>
      </c>
      <c r="P73" s="92">
        <v>89.78</v>
      </c>
      <c r="Q73" s="92"/>
      <c r="R73" s="93">
        <f t="shared" si="3"/>
        <v>119763.58731781991</v>
      </c>
      <c r="S73" s="93"/>
      <c r="T73" s="94">
        <f t="shared" si="4"/>
        <v>37.000000000000455</v>
      </c>
      <c r="U73" s="94"/>
    </row>
    <row r="74" spans="2:21" ht="13.5">
      <c r="B74" s="39">
        <v>66</v>
      </c>
      <c r="C74" s="91">
        <f aca="true" t="shared" si="6" ref="C74:C108">IF(R73="","",C73+R73)</f>
        <v>2493456.3089322397</v>
      </c>
      <c r="D74" s="91"/>
      <c r="E74" s="39">
        <v>2013</v>
      </c>
      <c r="F74" s="8">
        <v>42387</v>
      </c>
      <c r="G74" s="39" t="s">
        <v>4</v>
      </c>
      <c r="H74" s="92">
        <v>90.07</v>
      </c>
      <c r="I74" s="92"/>
      <c r="J74" s="39">
        <v>23</v>
      </c>
      <c r="K74" s="91">
        <f t="shared" si="5"/>
        <v>74803.68926796719</v>
      </c>
      <c r="L74" s="91"/>
      <c r="M74" s="6">
        <f aca="true" t="shared" si="7" ref="M74:M108">IF(J74="","",(K74/J74)/1000)</f>
        <v>3.2523343159985734</v>
      </c>
      <c r="N74" s="39">
        <v>2013</v>
      </c>
      <c r="O74" s="8">
        <v>42390</v>
      </c>
      <c r="P74" s="92">
        <v>89.86</v>
      </c>
      <c r="Q74" s="92"/>
      <c r="R74" s="93">
        <f aca="true" t="shared" si="8" ref="R74:R108">IF(O74="","",(IF(G74="売",H74-P74,P74-H74))*M74*100000)</f>
        <v>-68299.02063596802</v>
      </c>
      <c r="S74" s="93"/>
      <c r="T74" s="94">
        <f aca="true" t="shared" si="9" ref="T74:T108">IF(O74="","",IF(R74&lt;0,J74*(-1),IF(G74="買",(P74-H74)*100,(H74-P74)*100)))</f>
        <v>-23</v>
      </c>
      <c r="U74" s="94"/>
    </row>
    <row r="75" spans="2:21" ht="13.5">
      <c r="B75" s="39">
        <v>67</v>
      </c>
      <c r="C75" s="91">
        <f t="shared" si="6"/>
        <v>2425157.2882962716</v>
      </c>
      <c r="D75" s="91"/>
      <c r="E75" s="39">
        <v>2013</v>
      </c>
      <c r="F75" s="8">
        <v>42390</v>
      </c>
      <c r="G75" s="39" t="s">
        <v>3</v>
      </c>
      <c r="H75" s="104">
        <v>89.73</v>
      </c>
      <c r="I75" s="104"/>
      <c r="J75" s="39">
        <v>45</v>
      </c>
      <c r="K75" s="91">
        <f t="shared" si="5"/>
        <v>72754.71864888814</v>
      </c>
      <c r="L75" s="91"/>
      <c r="M75" s="6">
        <f t="shared" si="7"/>
        <v>1.6167715255308477</v>
      </c>
      <c r="N75" s="39">
        <v>2013</v>
      </c>
      <c r="O75" s="8">
        <v>42390</v>
      </c>
      <c r="P75" s="92">
        <v>89.55</v>
      </c>
      <c r="Q75" s="92"/>
      <c r="R75" s="93">
        <f t="shared" si="8"/>
        <v>29101.887459556365</v>
      </c>
      <c r="S75" s="93"/>
      <c r="T75" s="94">
        <f t="shared" si="9"/>
        <v>18.000000000000682</v>
      </c>
      <c r="U75" s="94"/>
    </row>
    <row r="76" spans="2:21" ht="13.5">
      <c r="B76" s="39">
        <v>68</v>
      </c>
      <c r="C76" s="91">
        <f t="shared" si="6"/>
        <v>2454259.175755828</v>
      </c>
      <c r="D76" s="91"/>
      <c r="E76" s="39">
        <v>2013</v>
      </c>
      <c r="F76" s="8">
        <v>42391</v>
      </c>
      <c r="G76" s="39" t="s">
        <v>3</v>
      </c>
      <c r="H76" s="92">
        <v>88.87</v>
      </c>
      <c r="I76" s="92"/>
      <c r="J76" s="39">
        <v>109</v>
      </c>
      <c r="K76" s="91">
        <f t="shared" si="5"/>
        <v>73627.77527267484</v>
      </c>
      <c r="L76" s="91"/>
      <c r="M76" s="6">
        <f t="shared" si="7"/>
        <v>0.6754841768135307</v>
      </c>
      <c r="N76" s="39">
        <v>2013</v>
      </c>
      <c r="O76" s="8">
        <v>42391</v>
      </c>
      <c r="P76" s="92">
        <v>88.75</v>
      </c>
      <c r="Q76" s="92"/>
      <c r="R76" s="93">
        <f t="shared" si="8"/>
        <v>8105.810121762675</v>
      </c>
      <c r="S76" s="93"/>
      <c r="T76" s="94">
        <f t="shared" si="9"/>
        <v>12.000000000000455</v>
      </c>
      <c r="U76" s="94"/>
    </row>
    <row r="77" spans="2:21" ht="13.5">
      <c r="B77" s="39">
        <v>69</v>
      </c>
      <c r="C77" s="91">
        <f t="shared" si="6"/>
        <v>2462364.9858775907</v>
      </c>
      <c r="D77" s="91"/>
      <c r="E77" s="39">
        <v>2013</v>
      </c>
      <c r="F77" s="8">
        <v>42392</v>
      </c>
      <c r="G77" s="39" t="s">
        <v>3</v>
      </c>
      <c r="H77" s="92">
        <v>88.49</v>
      </c>
      <c r="I77" s="92"/>
      <c r="J77" s="39">
        <v>36</v>
      </c>
      <c r="K77" s="91">
        <f t="shared" si="5"/>
        <v>73870.94957632772</v>
      </c>
      <c r="L77" s="91"/>
      <c r="M77" s="6">
        <f t="shared" si="7"/>
        <v>2.051970821564659</v>
      </c>
      <c r="N77" s="39">
        <v>2013</v>
      </c>
      <c r="O77" s="8">
        <v>42392</v>
      </c>
      <c r="P77" s="92">
        <v>88.32</v>
      </c>
      <c r="Q77" s="92"/>
      <c r="R77" s="93">
        <f t="shared" si="8"/>
        <v>34883.50396659955</v>
      </c>
      <c r="S77" s="93"/>
      <c r="T77" s="94">
        <f t="shared" si="9"/>
        <v>17.00000000000017</v>
      </c>
      <c r="U77" s="94"/>
    </row>
    <row r="78" spans="2:21" ht="13.5">
      <c r="B78" s="39">
        <v>70</v>
      </c>
      <c r="C78" s="91">
        <f t="shared" si="6"/>
        <v>2497248.4898441904</v>
      </c>
      <c r="D78" s="91"/>
      <c r="E78" s="39">
        <v>2013</v>
      </c>
      <c r="F78" s="8">
        <v>42393</v>
      </c>
      <c r="G78" s="39" t="s">
        <v>4</v>
      </c>
      <c r="H78" s="92">
        <v>88.95</v>
      </c>
      <c r="I78" s="92"/>
      <c r="J78" s="39">
        <v>47</v>
      </c>
      <c r="K78" s="91">
        <f t="shared" si="5"/>
        <v>74917.45469532571</v>
      </c>
      <c r="L78" s="91"/>
      <c r="M78" s="6">
        <f t="shared" si="7"/>
        <v>1.5939883977728873</v>
      </c>
      <c r="N78" s="39">
        <v>2013</v>
      </c>
      <c r="O78" s="8">
        <v>42394</v>
      </c>
      <c r="P78" s="92">
        <v>90.39</v>
      </c>
      <c r="Q78" s="92"/>
      <c r="R78" s="93">
        <f t="shared" si="8"/>
        <v>229534.32927929543</v>
      </c>
      <c r="S78" s="93"/>
      <c r="T78" s="94">
        <f t="shared" si="9"/>
        <v>143.99999999999977</v>
      </c>
      <c r="U78" s="94"/>
    </row>
    <row r="79" spans="2:21" ht="13.5">
      <c r="B79" s="39">
        <v>71</v>
      </c>
      <c r="C79" s="91">
        <f t="shared" si="6"/>
        <v>2726782.819123486</v>
      </c>
      <c r="D79" s="91"/>
      <c r="E79" s="39">
        <v>2013</v>
      </c>
      <c r="F79" s="8">
        <v>42394</v>
      </c>
      <c r="G79" s="39" t="s">
        <v>4</v>
      </c>
      <c r="H79" s="92">
        <v>90.59</v>
      </c>
      <c r="I79" s="92"/>
      <c r="J79" s="39">
        <v>23</v>
      </c>
      <c r="K79" s="91">
        <f t="shared" si="5"/>
        <v>81803.48457370458</v>
      </c>
      <c r="L79" s="91"/>
      <c r="M79" s="6">
        <f t="shared" si="7"/>
        <v>3.556673242334982</v>
      </c>
      <c r="N79" s="39">
        <v>2013</v>
      </c>
      <c r="O79" s="8">
        <v>42394</v>
      </c>
      <c r="P79" s="92">
        <v>90.84</v>
      </c>
      <c r="Q79" s="92"/>
      <c r="R79" s="93">
        <f t="shared" si="8"/>
        <v>88916.83105837455</v>
      </c>
      <c r="S79" s="93"/>
      <c r="T79" s="94">
        <f t="shared" si="9"/>
        <v>25</v>
      </c>
      <c r="U79" s="94"/>
    </row>
    <row r="80" spans="2:21" ht="13.5">
      <c r="B80" s="39">
        <v>72</v>
      </c>
      <c r="C80" s="91">
        <f t="shared" si="6"/>
        <v>2815699.6501818607</v>
      </c>
      <c r="D80" s="91"/>
      <c r="E80" s="39">
        <v>2013</v>
      </c>
      <c r="F80" s="8">
        <v>42397</v>
      </c>
      <c r="G80" s="39" t="s">
        <v>3</v>
      </c>
      <c r="H80" s="105">
        <v>90.65</v>
      </c>
      <c r="I80" s="105"/>
      <c r="J80" s="39">
        <v>31</v>
      </c>
      <c r="K80" s="91">
        <f t="shared" si="5"/>
        <v>84470.98950545581</v>
      </c>
      <c r="L80" s="91"/>
      <c r="M80" s="6">
        <f t="shared" si="7"/>
        <v>2.724870629208252</v>
      </c>
      <c r="N80" s="39">
        <v>2013</v>
      </c>
      <c r="O80" s="8">
        <v>42397</v>
      </c>
      <c r="P80" s="92">
        <v>90.74</v>
      </c>
      <c r="Q80" s="92"/>
      <c r="R80" s="93">
        <f t="shared" si="8"/>
        <v>-24523.835662871323</v>
      </c>
      <c r="S80" s="93"/>
      <c r="T80" s="94">
        <f t="shared" si="9"/>
        <v>-31</v>
      </c>
      <c r="U80" s="94"/>
    </row>
    <row r="81" spans="2:21" ht="13.5">
      <c r="B81" s="39">
        <v>73</v>
      </c>
      <c r="C81" s="91">
        <f t="shared" si="6"/>
        <v>2791175.8145189895</v>
      </c>
      <c r="D81" s="91"/>
      <c r="E81" s="39">
        <v>2013</v>
      </c>
      <c r="F81" s="8">
        <v>42398</v>
      </c>
      <c r="G81" s="39" t="s">
        <v>3</v>
      </c>
      <c r="H81" s="92">
        <v>90.61</v>
      </c>
      <c r="I81" s="92"/>
      <c r="J81" s="39">
        <v>26</v>
      </c>
      <c r="K81" s="91">
        <f t="shared" si="5"/>
        <v>83735.27443556968</v>
      </c>
      <c r="L81" s="91"/>
      <c r="M81" s="6">
        <f t="shared" si="7"/>
        <v>3.2205874782911414</v>
      </c>
      <c r="N81" s="39">
        <v>2013</v>
      </c>
      <c r="O81" s="8">
        <v>42398</v>
      </c>
      <c r="P81" s="92">
        <v>90.72</v>
      </c>
      <c r="Q81" s="92"/>
      <c r="R81" s="93">
        <f t="shared" si="8"/>
        <v>-35426.462261202374</v>
      </c>
      <c r="S81" s="93"/>
      <c r="T81" s="94">
        <f t="shared" si="9"/>
        <v>-26</v>
      </c>
      <c r="U81" s="94"/>
    </row>
    <row r="82" spans="2:21" ht="13.5">
      <c r="B82" s="39">
        <v>74</v>
      </c>
      <c r="C82" s="91">
        <f t="shared" si="6"/>
        <v>2755749.3522577872</v>
      </c>
      <c r="D82" s="91"/>
      <c r="E82" s="39">
        <v>2013</v>
      </c>
      <c r="F82" s="8">
        <v>42398</v>
      </c>
      <c r="G82" s="39" t="s">
        <v>3</v>
      </c>
      <c r="H82" s="92">
        <v>90.71</v>
      </c>
      <c r="I82" s="92"/>
      <c r="J82" s="39">
        <v>28</v>
      </c>
      <c r="K82" s="91">
        <f t="shared" si="5"/>
        <v>82672.48056773361</v>
      </c>
      <c r="L82" s="91"/>
      <c r="M82" s="6">
        <f t="shared" si="7"/>
        <v>2.952588591704772</v>
      </c>
      <c r="N82" s="39">
        <v>2013</v>
      </c>
      <c r="O82" s="8">
        <v>42398</v>
      </c>
      <c r="P82" s="92">
        <v>90.55</v>
      </c>
      <c r="Q82" s="92"/>
      <c r="R82" s="93">
        <f t="shared" si="8"/>
        <v>47241.41746727534</v>
      </c>
      <c r="S82" s="93"/>
      <c r="T82" s="94">
        <f t="shared" si="9"/>
        <v>15.999999999999659</v>
      </c>
      <c r="U82" s="94"/>
    </row>
    <row r="83" spans="2:21" ht="13.5">
      <c r="B83" s="39">
        <v>75</v>
      </c>
      <c r="C83" s="91">
        <f t="shared" si="6"/>
        <v>2802990.7697250624</v>
      </c>
      <c r="D83" s="91"/>
      <c r="E83" s="39">
        <v>2013</v>
      </c>
      <c r="F83" s="8">
        <v>42398</v>
      </c>
      <c r="G83" s="39" t="s">
        <v>4</v>
      </c>
      <c r="H83" s="104">
        <v>90.63</v>
      </c>
      <c r="I83" s="104"/>
      <c r="J83" s="39">
        <v>21</v>
      </c>
      <c r="K83" s="91">
        <f t="shared" si="5"/>
        <v>84089.72309175188</v>
      </c>
      <c r="L83" s="91"/>
      <c r="M83" s="6">
        <f t="shared" si="7"/>
        <v>4.004272528178661</v>
      </c>
      <c r="N83" s="39">
        <v>2013</v>
      </c>
      <c r="O83" s="8">
        <v>42398</v>
      </c>
      <c r="P83" s="92">
        <v>90.52</v>
      </c>
      <c r="Q83" s="92"/>
      <c r="R83" s="93">
        <f t="shared" si="8"/>
        <v>-44046.99780996505</v>
      </c>
      <c r="S83" s="93"/>
      <c r="T83" s="94">
        <f t="shared" si="9"/>
        <v>-21</v>
      </c>
      <c r="U83" s="94"/>
    </row>
    <row r="84" spans="2:21" ht="13.5">
      <c r="B84" s="39">
        <v>76</v>
      </c>
      <c r="C84" s="91">
        <f t="shared" si="6"/>
        <v>2758943.7719150973</v>
      </c>
      <c r="D84" s="91"/>
      <c r="E84" s="39">
        <v>2013</v>
      </c>
      <c r="F84" s="8">
        <v>42399</v>
      </c>
      <c r="G84" s="39" t="s">
        <v>4</v>
      </c>
      <c r="H84" s="92">
        <v>90.78</v>
      </c>
      <c r="I84" s="92"/>
      <c r="J84" s="39">
        <v>14</v>
      </c>
      <c r="K84" s="91">
        <f t="shared" si="5"/>
        <v>82768.31315745291</v>
      </c>
      <c r="L84" s="91"/>
      <c r="M84" s="6">
        <f t="shared" si="7"/>
        <v>5.9120223683894935</v>
      </c>
      <c r="N84" s="39">
        <v>2013</v>
      </c>
      <c r="O84" s="8">
        <v>42399</v>
      </c>
      <c r="P84" s="92">
        <v>90.87</v>
      </c>
      <c r="Q84" s="92"/>
      <c r="R84" s="93">
        <f t="shared" si="8"/>
        <v>53208.20131550745</v>
      </c>
      <c r="S84" s="93"/>
      <c r="T84" s="94">
        <f t="shared" si="9"/>
        <v>9.000000000000341</v>
      </c>
      <c r="U84" s="94"/>
    </row>
    <row r="85" spans="2:21" ht="13.5">
      <c r="B85" s="39">
        <v>77</v>
      </c>
      <c r="C85" s="91">
        <f t="shared" si="6"/>
        <v>2812151.9732306045</v>
      </c>
      <c r="D85" s="91"/>
      <c r="E85" s="39">
        <v>2013</v>
      </c>
      <c r="F85" s="8">
        <v>42400</v>
      </c>
      <c r="G85" s="39" t="s">
        <v>3</v>
      </c>
      <c r="H85" s="92">
        <v>90.97</v>
      </c>
      <c r="I85" s="92"/>
      <c r="J85" s="39">
        <v>13</v>
      </c>
      <c r="K85" s="91">
        <f t="shared" si="5"/>
        <v>84364.55919691814</v>
      </c>
      <c r="L85" s="91"/>
      <c r="M85" s="6">
        <f t="shared" si="7"/>
        <v>6.489581476686011</v>
      </c>
      <c r="N85" s="39">
        <v>2013</v>
      </c>
      <c r="O85" s="8">
        <v>42400</v>
      </c>
      <c r="P85" s="92">
        <v>90.88</v>
      </c>
      <c r="Q85" s="92"/>
      <c r="R85" s="93">
        <f t="shared" si="8"/>
        <v>58406.233290176315</v>
      </c>
      <c r="S85" s="93"/>
      <c r="T85" s="94">
        <f t="shared" si="9"/>
        <v>9.000000000000341</v>
      </c>
      <c r="U85" s="94"/>
    </row>
    <row r="86" spans="2:23" ht="13.5">
      <c r="B86" s="39">
        <v>78</v>
      </c>
      <c r="C86" s="91">
        <f t="shared" si="6"/>
        <v>2870558.206520781</v>
      </c>
      <c r="D86" s="91"/>
      <c r="E86" s="39">
        <v>2013</v>
      </c>
      <c r="F86" s="8">
        <v>42400</v>
      </c>
      <c r="G86" s="39" t="s">
        <v>4</v>
      </c>
      <c r="H86" s="105">
        <v>91.23</v>
      </c>
      <c r="I86" s="105"/>
      <c r="J86" s="39">
        <v>27</v>
      </c>
      <c r="K86" s="91">
        <f t="shared" si="5"/>
        <v>86116.74619562342</v>
      </c>
      <c r="L86" s="91"/>
      <c r="M86" s="6">
        <f t="shared" si="7"/>
        <v>3.1895091183564226</v>
      </c>
      <c r="N86" s="39">
        <v>2013</v>
      </c>
      <c r="O86" s="8">
        <v>42401</v>
      </c>
      <c r="P86" s="92">
        <v>91.66</v>
      </c>
      <c r="Q86" s="92"/>
      <c r="R86" s="93">
        <f t="shared" si="8"/>
        <v>137148.8920893238</v>
      </c>
      <c r="S86" s="93"/>
      <c r="T86" s="94">
        <f t="shared" si="9"/>
        <v>42.99999999999926</v>
      </c>
      <c r="U86" s="94"/>
      <c r="V86" s="100" t="s">
        <v>65</v>
      </c>
      <c r="W86" s="101"/>
    </row>
    <row r="87" spans="2:21" ht="13.5">
      <c r="B87" s="39">
        <v>79</v>
      </c>
      <c r="C87" s="91">
        <f t="shared" si="6"/>
        <v>3007707.0986101045</v>
      </c>
      <c r="D87" s="91"/>
      <c r="E87" s="39">
        <v>2013</v>
      </c>
      <c r="F87" s="8">
        <v>42401</v>
      </c>
      <c r="G87" s="39" t="s">
        <v>4</v>
      </c>
      <c r="H87" s="92">
        <v>91.75</v>
      </c>
      <c r="I87" s="92"/>
      <c r="J87" s="39">
        <v>15</v>
      </c>
      <c r="K87" s="91">
        <f t="shared" si="5"/>
        <v>90231.21295830313</v>
      </c>
      <c r="L87" s="91"/>
      <c r="M87" s="6">
        <f t="shared" si="7"/>
        <v>6.015414197220209</v>
      </c>
      <c r="N87" s="39">
        <v>2013</v>
      </c>
      <c r="O87" s="8">
        <v>42401</v>
      </c>
      <c r="P87" s="92">
        <v>92.05</v>
      </c>
      <c r="Q87" s="92"/>
      <c r="R87" s="93">
        <f t="shared" si="8"/>
        <v>180462.42591660455</v>
      </c>
      <c r="S87" s="93"/>
      <c r="T87" s="94">
        <f t="shared" si="9"/>
        <v>29.999999999999716</v>
      </c>
      <c r="U87" s="94"/>
    </row>
    <row r="88" spans="2:21" ht="13.5">
      <c r="B88" s="39">
        <v>80</v>
      </c>
      <c r="C88" s="91">
        <f t="shared" si="6"/>
        <v>3188169.524526709</v>
      </c>
      <c r="D88" s="91"/>
      <c r="E88" s="39">
        <v>2013</v>
      </c>
      <c r="F88" s="8">
        <v>42401</v>
      </c>
      <c r="G88" s="39" t="s">
        <v>3</v>
      </c>
      <c r="H88" s="92">
        <v>92.1</v>
      </c>
      <c r="I88" s="92"/>
      <c r="J88" s="39">
        <v>16</v>
      </c>
      <c r="K88" s="91">
        <f t="shared" si="5"/>
        <v>95645.08573580127</v>
      </c>
      <c r="L88" s="91"/>
      <c r="M88" s="6">
        <f t="shared" si="7"/>
        <v>5.97781785848758</v>
      </c>
      <c r="N88" s="39">
        <v>2013</v>
      </c>
      <c r="O88" s="8">
        <v>42401</v>
      </c>
      <c r="P88" s="92">
        <v>92.26</v>
      </c>
      <c r="Q88" s="92"/>
      <c r="R88" s="93">
        <f t="shared" si="8"/>
        <v>-95645.08573580773</v>
      </c>
      <c r="S88" s="93"/>
      <c r="T88" s="94">
        <f t="shared" si="9"/>
        <v>-16</v>
      </c>
      <c r="U88" s="94"/>
    </row>
    <row r="89" spans="2:21" ht="13.5">
      <c r="B89" s="39">
        <v>81</v>
      </c>
      <c r="C89" s="91">
        <f t="shared" si="6"/>
        <v>3092524.4387909016</v>
      </c>
      <c r="D89" s="91"/>
      <c r="E89" s="39">
        <v>2013</v>
      </c>
      <c r="F89" s="8">
        <v>42404</v>
      </c>
      <c r="G89" s="39" t="s">
        <v>3</v>
      </c>
      <c r="H89" s="92">
        <v>92.76</v>
      </c>
      <c r="I89" s="92"/>
      <c r="J89" s="39">
        <v>42</v>
      </c>
      <c r="K89" s="91">
        <f t="shared" si="5"/>
        <v>92775.73316372704</v>
      </c>
      <c r="L89" s="91"/>
      <c r="M89" s="6">
        <f t="shared" si="7"/>
        <v>2.2089460277077864</v>
      </c>
      <c r="N89" s="39">
        <v>2013</v>
      </c>
      <c r="O89" s="8">
        <v>42405</v>
      </c>
      <c r="P89" s="92">
        <v>92.37</v>
      </c>
      <c r="Q89" s="92"/>
      <c r="R89" s="93">
        <f t="shared" si="8"/>
        <v>86148.89508060379</v>
      </c>
      <c r="S89" s="93"/>
      <c r="T89" s="94">
        <f t="shared" si="9"/>
        <v>39.00000000000006</v>
      </c>
      <c r="U89" s="94"/>
    </row>
    <row r="90" spans="2:21" ht="13.5">
      <c r="B90" s="39">
        <v>82</v>
      </c>
      <c r="C90" s="91">
        <f t="shared" si="6"/>
        <v>3178673.333871505</v>
      </c>
      <c r="D90" s="91"/>
      <c r="E90" s="39">
        <v>2013</v>
      </c>
      <c r="F90" s="8">
        <v>42405</v>
      </c>
      <c r="G90" s="39" t="s">
        <v>3</v>
      </c>
      <c r="H90" s="92">
        <v>92.22</v>
      </c>
      <c r="I90" s="92"/>
      <c r="J90" s="39">
        <v>21</v>
      </c>
      <c r="K90" s="91">
        <f t="shared" si="5"/>
        <v>95360.20001614516</v>
      </c>
      <c r="L90" s="91"/>
      <c r="M90" s="6">
        <f t="shared" si="7"/>
        <v>4.540961905530722</v>
      </c>
      <c r="N90" s="39">
        <v>2013</v>
      </c>
      <c r="O90" s="8">
        <v>42405</v>
      </c>
      <c r="P90" s="92">
        <v>92.42</v>
      </c>
      <c r="Q90" s="92"/>
      <c r="R90" s="93">
        <f t="shared" si="8"/>
        <v>-90819.23811061573</v>
      </c>
      <c r="S90" s="93"/>
      <c r="T90" s="94">
        <f t="shared" si="9"/>
        <v>-21</v>
      </c>
      <c r="U90" s="94"/>
    </row>
    <row r="91" spans="2:21" ht="13.5">
      <c r="B91" s="39">
        <v>83</v>
      </c>
      <c r="C91" s="91">
        <f t="shared" si="6"/>
        <v>3087854.0957608894</v>
      </c>
      <c r="D91" s="91"/>
      <c r="E91" s="39">
        <v>2013</v>
      </c>
      <c r="F91" s="8">
        <v>42405</v>
      </c>
      <c r="G91" s="39" t="s">
        <v>4</v>
      </c>
      <c r="H91" s="92">
        <v>92.66</v>
      </c>
      <c r="I91" s="92"/>
      <c r="J91" s="39">
        <v>49</v>
      </c>
      <c r="K91" s="91">
        <f t="shared" si="5"/>
        <v>92635.62287282667</v>
      </c>
      <c r="L91" s="91"/>
      <c r="M91" s="6">
        <f t="shared" si="7"/>
        <v>1.890522915771973</v>
      </c>
      <c r="N91" s="39">
        <v>2013</v>
      </c>
      <c r="O91" s="8">
        <v>42405</v>
      </c>
      <c r="P91" s="92">
        <v>93.26</v>
      </c>
      <c r="Q91" s="92"/>
      <c r="R91" s="93">
        <f t="shared" si="8"/>
        <v>113431.37494631998</v>
      </c>
      <c r="S91" s="93"/>
      <c r="T91" s="94">
        <f t="shared" si="9"/>
        <v>60.00000000000085</v>
      </c>
      <c r="U91" s="94"/>
    </row>
    <row r="92" spans="2:21" ht="13.5">
      <c r="B92" s="39">
        <v>84</v>
      </c>
      <c r="C92" s="91">
        <f t="shared" si="6"/>
        <v>3201285.4707072093</v>
      </c>
      <c r="D92" s="91"/>
      <c r="E92" s="39">
        <v>2013</v>
      </c>
      <c r="F92" s="8">
        <v>42405</v>
      </c>
      <c r="G92" s="39" t="s">
        <v>4</v>
      </c>
      <c r="H92" s="92">
        <v>93.48</v>
      </c>
      <c r="I92" s="92"/>
      <c r="J92" s="39">
        <v>30</v>
      </c>
      <c r="K92" s="91">
        <f t="shared" si="5"/>
        <v>96038.56412121627</v>
      </c>
      <c r="L92" s="91"/>
      <c r="M92" s="6">
        <f t="shared" si="7"/>
        <v>3.201285470707209</v>
      </c>
      <c r="N92" s="39">
        <v>2013</v>
      </c>
      <c r="O92" s="8">
        <v>42406</v>
      </c>
      <c r="P92" s="92">
        <v>93.52</v>
      </c>
      <c r="Q92" s="92"/>
      <c r="R92" s="93">
        <f t="shared" si="8"/>
        <v>12805.14188282629</v>
      </c>
      <c r="S92" s="93"/>
      <c r="T92" s="94">
        <f t="shared" si="9"/>
        <v>3.999999999999204</v>
      </c>
      <c r="U92" s="94"/>
    </row>
    <row r="93" spans="2:21" ht="13.5">
      <c r="B93" s="39">
        <v>85</v>
      </c>
      <c r="C93" s="91">
        <f t="shared" si="6"/>
        <v>3214090.6125900354</v>
      </c>
      <c r="D93" s="91"/>
      <c r="E93" s="39">
        <v>2013</v>
      </c>
      <c r="F93" s="8">
        <v>42406</v>
      </c>
      <c r="G93" s="39" t="s">
        <v>4</v>
      </c>
      <c r="H93" s="92">
        <v>93.78</v>
      </c>
      <c r="I93" s="92"/>
      <c r="J93" s="39">
        <v>30</v>
      </c>
      <c r="K93" s="91">
        <f t="shared" si="5"/>
        <v>96422.71837770107</v>
      </c>
      <c r="L93" s="91"/>
      <c r="M93" s="6">
        <f t="shared" si="7"/>
        <v>3.2140906125900357</v>
      </c>
      <c r="N93" s="39">
        <v>2013</v>
      </c>
      <c r="O93" s="8">
        <v>42406</v>
      </c>
      <c r="P93" s="92">
        <v>93.69</v>
      </c>
      <c r="Q93" s="92"/>
      <c r="R93" s="93">
        <f t="shared" si="8"/>
        <v>-28926.815513311416</v>
      </c>
      <c r="S93" s="93"/>
      <c r="T93" s="94">
        <f t="shared" si="9"/>
        <v>-30</v>
      </c>
      <c r="U93" s="94"/>
    </row>
    <row r="94" spans="2:21" ht="13.5">
      <c r="B94" s="39">
        <v>86</v>
      </c>
      <c r="C94" s="91">
        <f t="shared" si="6"/>
        <v>3185163.797076724</v>
      </c>
      <c r="D94" s="91"/>
      <c r="E94" s="39">
        <v>2013</v>
      </c>
      <c r="F94" s="8">
        <v>42406</v>
      </c>
      <c r="G94" s="39" t="s">
        <v>3</v>
      </c>
      <c r="H94" s="104">
        <v>93.52</v>
      </c>
      <c r="I94" s="104"/>
      <c r="J94" s="39">
        <v>27</v>
      </c>
      <c r="K94" s="91">
        <f t="shared" si="5"/>
        <v>95554.91391230172</v>
      </c>
      <c r="L94" s="91"/>
      <c r="M94" s="6">
        <f t="shared" si="7"/>
        <v>3.5390708856408044</v>
      </c>
      <c r="N94" s="39">
        <v>2013</v>
      </c>
      <c r="O94" s="8">
        <v>42406</v>
      </c>
      <c r="P94" s="92">
        <v>93.57</v>
      </c>
      <c r="Q94" s="92"/>
      <c r="R94" s="93">
        <f t="shared" si="8"/>
        <v>-17695.354428203016</v>
      </c>
      <c r="S94" s="93"/>
      <c r="T94" s="94">
        <f t="shared" si="9"/>
        <v>-27</v>
      </c>
      <c r="U94" s="94"/>
    </row>
    <row r="95" spans="2:21" ht="13.5">
      <c r="B95" s="39">
        <v>87</v>
      </c>
      <c r="C95" s="91">
        <f t="shared" si="6"/>
        <v>3167468.442648521</v>
      </c>
      <c r="D95" s="91"/>
      <c r="E95" s="39">
        <v>2013</v>
      </c>
      <c r="F95" s="8">
        <v>42407</v>
      </c>
      <c r="G95" s="39" t="s">
        <v>4</v>
      </c>
      <c r="H95" s="92">
        <v>93.81</v>
      </c>
      <c r="I95" s="92"/>
      <c r="J95" s="39">
        <v>37</v>
      </c>
      <c r="K95" s="91">
        <f t="shared" si="5"/>
        <v>95024.05327945563</v>
      </c>
      <c r="L95" s="91"/>
      <c r="M95" s="6">
        <f t="shared" si="7"/>
        <v>2.568217656201504</v>
      </c>
      <c r="N95" s="39">
        <v>2013</v>
      </c>
      <c r="O95" s="8">
        <v>42407</v>
      </c>
      <c r="P95" s="92">
        <v>93.78</v>
      </c>
      <c r="Q95" s="92"/>
      <c r="R95" s="93">
        <f t="shared" si="8"/>
        <v>-7704.652968604804</v>
      </c>
      <c r="S95" s="93"/>
      <c r="T95" s="94">
        <f t="shared" si="9"/>
        <v>-37</v>
      </c>
      <c r="U95" s="94"/>
    </row>
    <row r="96" spans="2:21" ht="13.5">
      <c r="B96" s="39">
        <v>88</v>
      </c>
      <c r="C96" s="91">
        <f t="shared" si="6"/>
        <v>3159763.7896799166</v>
      </c>
      <c r="D96" s="91"/>
      <c r="E96" s="39">
        <v>2013</v>
      </c>
      <c r="F96" s="8">
        <v>42408</v>
      </c>
      <c r="G96" s="39" t="s">
        <v>3</v>
      </c>
      <c r="H96" s="92">
        <v>93.17</v>
      </c>
      <c r="I96" s="92"/>
      <c r="J96" s="39">
        <v>34</v>
      </c>
      <c r="K96" s="91">
        <f t="shared" si="5"/>
        <v>94792.91369039749</v>
      </c>
      <c r="L96" s="91"/>
      <c r="M96" s="6">
        <f t="shared" si="7"/>
        <v>2.788026873246985</v>
      </c>
      <c r="N96" s="39">
        <v>2013</v>
      </c>
      <c r="O96" s="8">
        <v>42408</v>
      </c>
      <c r="P96" s="92">
        <v>92.94</v>
      </c>
      <c r="Q96" s="92"/>
      <c r="R96" s="93">
        <f t="shared" si="8"/>
        <v>64124.61808468176</v>
      </c>
      <c r="S96" s="93"/>
      <c r="T96" s="94">
        <f t="shared" si="9"/>
        <v>23.000000000000398</v>
      </c>
      <c r="U96" s="94"/>
    </row>
    <row r="97" spans="2:21" ht="13.5">
      <c r="B97" s="39">
        <v>89</v>
      </c>
      <c r="C97" s="91">
        <f t="shared" si="6"/>
        <v>3223888.4077645983</v>
      </c>
      <c r="D97" s="91"/>
      <c r="E97" s="39">
        <v>2013</v>
      </c>
      <c r="F97" s="8">
        <v>42411</v>
      </c>
      <c r="G97" s="39" t="s">
        <v>4</v>
      </c>
      <c r="H97" s="92">
        <v>93.14</v>
      </c>
      <c r="I97" s="92"/>
      <c r="J97" s="39">
        <v>53</v>
      </c>
      <c r="K97" s="91">
        <f t="shared" si="5"/>
        <v>96716.65223293795</v>
      </c>
      <c r="L97" s="91"/>
      <c r="M97" s="6">
        <f t="shared" si="7"/>
        <v>1.8248424949610935</v>
      </c>
      <c r="N97" s="39">
        <v>2013</v>
      </c>
      <c r="O97" s="8">
        <v>42411</v>
      </c>
      <c r="P97" s="92">
        <v>93.3</v>
      </c>
      <c r="Q97" s="92"/>
      <c r="R97" s="93">
        <f t="shared" si="8"/>
        <v>29197.479919376874</v>
      </c>
      <c r="S97" s="93"/>
      <c r="T97" s="94">
        <f t="shared" si="9"/>
        <v>15.999999999999659</v>
      </c>
      <c r="U97" s="94"/>
    </row>
    <row r="98" spans="2:21" ht="13.5">
      <c r="B98" s="39">
        <v>90</v>
      </c>
      <c r="C98" s="91">
        <f t="shared" si="6"/>
        <v>3253085.887683975</v>
      </c>
      <c r="D98" s="91"/>
      <c r="E98" s="39">
        <v>2013</v>
      </c>
      <c r="F98" s="8">
        <v>42411</v>
      </c>
      <c r="G98" s="39" t="s">
        <v>4</v>
      </c>
      <c r="H98" s="92">
        <v>93.45</v>
      </c>
      <c r="I98" s="92"/>
      <c r="J98" s="39">
        <v>29</v>
      </c>
      <c r="K98" s="91">
        <f t="shared" si="5"/>
        <v>97592.57663051925</v>
      </c>
      <c r="L98" s="91"/>
      <c r="M98" s="6">
        <f t="shared" si="7"/>
        <v>3.3652612631213534</v>
      </c>
      <c r="N98" s="39">
        <v>2013</v>
      </c>
      <c r="O98" s="8">
        <v>42411</v>
      </c>
      <c r="P98" s="92">
        <v>93.39</v>
      </c>
      <c r="Q98" s="92"/>
      <c r="R98" s="93">
        <f t="shared" si="8"/>
        <v>-20191.567578728886</v>
      </c>
      <c r="S98" s="93"/>
      <c r="T98" s="94">
        <f t="shared" si="9"/>
        <v>-29</v>
      </c>
      <c r="U98" s="94"/>
    </row>
    <row r="99" spans="2:21" ht="13.5">
      <c r="B99" s="39">
        <v>91</v>
      </c>
      <c r="C99" s="91">
        <f t="shared" si="6"/>
        <v>3232894.3201052463</v>
      </c>
      <c r="D99" s="91"/>
      <c r="E99" s="39">
        <v>2013</v>
      </c>
      <c r="F99" s="8">
        <v>42411</v>
      </c>
      <c r="G99" s="39" t="s">
        <v>4</v>
      </c>
      <c r="H99" s="92">
        <v>93.98</v>
      </c>
      <c r="I99" s="92"/>
      <c r="J99" s="39">
        <v>60</v>
      </c>
      <c r="K99" s="91">
        <f t="shared" si="5"/>
        <v>96986.82960315738</v>
      </c>
      <c r="L99" s="91"/>
      <c r="M99" s="6">
        <f t="shared" si="7"/>
        <v>1.6164471600526231</v>
      </c>
      <c r="N99" s="39">
        <v>2013</v>
      </c>
      <c r="O99" s="8">
        <v>42412</v>
      </c>
      <c r="P99" s="92">
        <v>94.16</v>
      </c>
      <c r="Q99" s="92"/>
      <c r="R99" s="93">
        <f t="shared" si="8"/>
        <v>29096.048880946022</v>
      </c>
      <c r="S99" s="93"/>
      <c r="T99" s="94">
        <f t="shared" si="9"/>
        <v>17.99999999999926</v>
      </c>
      <c r="U99" s="94"/>
    </row>
    <row r="100" spans="2:21" ht="13.5">
      <c r="B100" s="39">
        <v>92</v>
      </c>
      <c r="C100" s="91">
        <f t="shared" si="6"/>
        <v>3261990.368986192</v>
      </c>
      <c r="D100" s="91"/>
      <c r="E100" s="39">
        <v>2013</v>
      </c>
      <c r="F100" s="8">
        <v>42413</v>
      </c>
      <c r="G100" s="39" t="s">
        <v>3</v>
      </c>
      <c r="H100" s="92">
        <v>93.39</v>
      </c>
      <c r="I100" s="92"/>
      <c r="J100" s="39">
        <v>19</v>
      </c>
      <c r="K100" s="91">
        <f t="shared" si="5"/>
        <v>97859.71106958576</v>
      </c>
      <c r="L100" s="91"/>
      <c r="M100" s="6">
        <f t="shared" si="7"/>
        <v>5.150511108925566</v>
      </c>
      <c r="N100" s="39">
        <v>2013</v>
      </c>
      <c r="O100" s="8">
        <v>42413</v>
      </c>
      <c r="P100" s="92">
        <v>93.12</v>
      </c>
      <c r="Q100" s="92"/>
      <c r="R100" s="93">
        <f t="shared" si="8"/>
        <v>139063.79994098822</v>
      </c>
      <c r="S100" s="93"/>
      <c r="T100" s="94">
        <f t="shared" si="9"/>
        <v>26.999999999999602</v>
      </c>
      <c r="U100" s="94"/>
    </row>
    <row r="101" spans="2:21" ht="13.5">
      <c r="B101" s="39">
        <v>93</v>
      </c>
      <c r="C101" s="91">
        <f t="shared" si="6"/>
        <v>3401054.1689271806</v>
      </c>
      <c r="D101" s="91"/>
      <c r="E101" s="39">
        <v>2013</v>
      </c>
      <c r="F101" s="8">
        <v>42413</v>
      </c>
      <c r="G101" s="39" t="s">
        <v>4</v>
      </c>
      <c r="H101" s="92">
        <v>93.54</v>
      </c>
      <c r="I101" s="92"/>
      <c r="J101" s="39">
        <v>31</v>
      </c>
      <c r="K101" s="91">
        <f t="shared" si="5"/>
        <v>102031.62506781542</v>
      </c>
      <c r="L101" s="91"/>
      <c r="M101" s="6">
        <f t="shared" si="7"/>
        <v>3.291342744123078</v>
      </c>
      <c r="N101" s="39">
        <v>2013</v>
      </c>
      <c r="O101" s="8">
        <v>42413</v>
      </c>
      <c r="P101" s="92">
        <v>93.45</v>
      </c>
      <c r="Q101" s="92"/>
      <c r="R101" s="93">
        <f t="shared" si="8"/>
        <v>-29622.084697108825</v>
      </c>
      <c r="S101" s="93"/>
      <c r="T101" s="94">
        <f t="shared" si="9"/>
        <v>-31</v>
      </c>
      <c r="U101" s="94"/>
    </row>
    <row r="102" spans="2:21" ht="13.5">
      <c r="B102" s="39">
        <v>94</v>
      </c>
      <c r="C102" s="91">
        <f t="shared" si="6"/>
        <v>3371432.084230072</v>
      </c>
      <c r="D102" s="91"/>
      <c r="E102" s="39">
        <v>2013</v>
      </c>
      <c r="F102" s="8">
        <v>42414</v>
      </c>
      <c r="G102" s="39" t="s">
        <v>4</v>
      </c>
      <c r="H102" s="104">
        <v>93.53</v>
      </c>
      <c r="I102" s="104"/>
      <c r="J102" s="39">
        <v>12</v>
      </c>
      <c r="K102" s="91">
        <f t="shared" si="5"/>
        <v>101142.96252690215</v>
      </c>
      <c r="L102" s="91"/>
      <c r="M102" s="6">
        <f t="shared" si="7"/>
        <v>8.428580210575179</v>
      </c>
      <c r="N102" s="39">
        <v>2013</v>
      </c>
      <c r="O102" s="8">
        <v>42414</v>
      </c>
      <c r="P102" s="92">
        <v>93.41</v>
      </c>
      <c r="Q102" s="92"/>
      <c r="R102" s="93">
        <f t="shared" si="8"/>
        <v>-101142.96252690598</v>
      </c>
      <c r="S102" s="93"/>
      <c r="T102" s="94">
        <f t="shared" si="9"/>
        <v>-12</v>
      </c>
      <c r="U102" s="94"/>
    </row>
    <row r="103" spans="2:21" ht="13.5">
      <c r="B103" s="39">
        <v>95</v>
      </c>
      <c r="C103" s="91">
        <f t="shared" si="6"/>
        <v>3270289.121703166</v>
      </c>
      <c r="D103" s="91"/>
      <c r="E103" s="39">
        <v>2013</v>
      </c>
      <c r="F103" s="8">
        <v>42414</v>
      </c>
      <c r="G103" s="39" t="s">
        <v>3</v>
      </c>
      <c r="H103" s="104">
        <v>93.17</v>
      </c>
      <c r="I103" s="104"/>
      <c r="J103" s="39">
        <v>30</v>
      </c>
      <c r="K103" s="91">
        <f t="shared" si="5"/>
        <v>98108.67365109498</v>
      </c>
      <c r="L103" s="91"/>
      <c r="M103" s="6">
        <f t="shared" si="7"/>
        <v>3.270289121703166</v>
      </c>
      <c r="N103" s="39">
        <v>2013</v>
      </c>
      <c r="O103" s="8">
        <v>42415</v>
      </c>
      <c r="P103" s="92">
        <v>93</v>
      </c>
      <c r="Q103" s="92"/>
      <c r="R103" s="93">
        <f t="shared" si="8"/>
        <v>55594.91506895439</v>
      </c>
      <c r="S103" s="93"/>
      <c r="T103" s="94">
        <f t="shared" si="9"/>
        <v>17.00000000000017</v>
      </c>
      <c r="U103" s="94"/>
    </row>
    <row r="104" spans="2:22" ht="13.5">
      <c r="B104" s="39">
        <v>96</v>
      </c>
      <c r="C104" s="91">
        <f t="shared" si="6"/>
        <v>3325884.0367721203</v>
      </c>
      <c r="D104" s="91"/>
      <c r="E104" s="39">
        <v>2013</v>
      </c>
      <c r="F104" s="8">
        <v>42415</v>
      </c>
      <c r="G104" s="39" t="s">
        <v>3</v>
      </c>
      <c r="H104" s="105">
        <v>92.57</v>
      </c>
      <c r="I104" s="105"/>
      <c r="J104" s="39">
        <v>51</v>
      </c>
      <c r="K104" s="91">
        <f t="shared" si="5"/>
        <v>99776.5211031636</v>
      </c>
      <c r="L104" s="91"/>
      <c r="M104" s="6">
        <f t="shared" si="7"/>
        <v>1.9564023745718353</v>
      </c>
      <c r="N104" s="39">
        <v>2013</v>
      </c>
      <c r="O104" s="8">
        <v>42415</v>
      </c>
      <c r="P104" s="92">
        <v>92.65</v>
      </c>
      <c r="Q104" s="92"/>
      <c r="R104" s="93">
        <f t="shared" si="8"/>
        <v>-15651.218996577129</v>
      </c>
      <c r="S104" s="93"/>
      <c r="T104" s="94">
        <f t="shared" si="9"/>
        <v>-51</v>
      </c>
      <c r="U104" s="94"/>
      <c r="V104" s="23" t="s">
        <v>66</v>
      </c>
    </row>
    <row r="105" spans="2:21" ht="13.5">
      <c r="B105" s="39">
        <v>97</v>
      </c>
      <c r="C105" s="91">
        <f t="shared" si="6"/>
        <v>3310232.8177755433</v>
      </c>
      <c r="D105" s="91"/>
      <c r="E105" s="39">
        <v>2013</v>
      </c>
      <c r="F105" s="8">
        <v>42415</v>
      </c>
      <c r="G105" s="39" t="s">
        <v>3</v>
      </c>
      <c r="H105" s="104">
        <v>92.35</v>
      </c>
      <c r="I105" s="104"/>
      <c r="J105" s="39">
        <v>43</v>
      </c>
      <c r="K105" s="91">
        <f t="shared" si="5"/>
        <v>99306.9845332663</v>
      </c>
      <c r="L105" s="91"/>
      <c r="M105" s="6">
        <f t="shared" si="7"/>
        <v>2.3094647565875883</v>
      </c>
      <c r="N105" s="39">
        <v>2013</v>
      </c>
      <c r="O105" s="8">
        <v>42415</v>
      </c>
      <c r="P105" s="92">
        <v>92.65</v>
      </c>
      <c r="Q105" s="92"/>
      <c r="R105" s="93">
        <f t="shared" si="8"/>
        <v>-69283.94269763028</v>
      </c>
      <c r="S105" s="93"/>
      <c r="T105" s="94">
        <f t="shared" si="9"/>
        <v>-43</v>
      </c>
      <c r="U105" s="94"/>
    </row>
    <row r="106" spans="2:21" ht="13.5">
      <c r="B106" s="39">
        <v>98</v>
      </c>
      <c r="C106" s="91">
        <f t="shared" si="6"/>
        <v>3240948.875077913</v>
      </c>
      <c r="D106" s="91"/>
      <c r="E106" s="39">
        <v>2013</v>
      </c>
      <c r="F106" s="8">
        <v>42415</v>
      </c>
      <c r="G106" s="39" t="s">
        <v>4</v>
      </c>
      <c r="H106" s="92">
        <v>93.54</v>
      </c>
      <c r="I106" s="92"/>
      <c r="J106" s="39">
        <v>18</v>
      </c>
      <c r="K106" s="91">
        <f t="shared" si="5"/>
        <v>97228.46625233738</v>
      </c>
      <c r="L106" s="91"/>
      <c r="M106" s="6">
        <f t="shared" si="7"/>
        <v>5.401581458463188</v>
      </c>
      <c r="N106" s="39">
        <v>2013</v>
      </c>
      <c r="O106" s="8">
        <v>42418</v>
      </c>
      <c r="P106" s="92">
        <v>94.01</v>
      </c>
      <c r="Q106" s="92"/>
      <c r="R106" s="93">
        <f t="shared" si="8"/>
        <v>253874.3285477692</v>
      </c>
      <c r="S106" s="93"/>
      <c r="T106" s="94">
        <f t="shared" si="9"/>
        <v>46.999999999999886</v>
      </c>
      <c r="U106" s="94"/>
    </row>
    <row r="107" spans="2:21" ht="13.5">
      <c r="B107" s="39">
        <v>99</v>
      </c>
      <c r="C107" s="91">
        <f t="shared" si="6"/>
        <v>3494823.2036256823</v>
      </c>
      <c r="D107" s="91"/>
      <c r="E107" s="39">
        <v>2013</v>
      </c>
      <c r="F107" s="8">
        <v>42419</v>
      </c>
      <c r="G107" s="39" t="s">
        <v>3</v>
      </c>
      <c r="H107" s="92">
        <v>93.82</v>
      </c>
      <c r="I107" s="92"/>
      <c r="J107" s="39">
        <v>14</v>
      </c>
      <c r="K107" s="91">
        <f t="shared" si="5"/>
        <v>104844.69610877047</v>
      </c>
      <c r="L107" s="91"/>
      <c r="M107" s="6">
        <f t="shared" si="7"/>
        <v>7.488906864912177</v>
      </c>
      <c r="N107" s="39">
        <v>2013</v>
      </c>
      <c r="O107" s="8">
        <v>42419</v>
      </c>
      <c r="P107" s="92">
        <v>93.66</v>
      </c>
      <c r="Q107" s="92"/>
      <c r="R107" s="93">
        <f t="shared" si="8"/>
        <v>119822.50983859226</v>
      </c>
      <c r="S107" s="93"/>
      <c r="T107" s="94">
        <f t="shared" si="9"/>
        <v>15.999999999999659</v>
      </c>
      <c r="U107" s="94"/>
    </row>
    <row r="108" spans="2:21" ht="13.5">
      <c r="B108" s="39">
        <v>100</v>
      </c>
      <c r="C108" s="91">
        <f t="shared" si="6"/>
        <v>3614645.7134642745</v>
      </c>
      <c r="D108" s="91"/>
      <c r="E108" s="39">
        <v>2013</v>
      </c>
      <c r="F108" s="8">
        <v>42420</v>
      </c>
      <c r="G108" s="39" t="s">
        <v>4</v>
      </c>
      <c r="H108" s="92">
        <v>93.71</v>
      </c>
      <c r="I108" s="92"/>
      <c r="J108" s="39">
        <v>13</v>
      </c>
      <c r="K108" s="91">
        <f t="shared" si="5"/>
        <v>108439.37140392823</v>
      </c>
      <c r="L108" s="91"/>
      <c r="M108" s="6">
        <f t="shared" si="7"/>
        <v>8.34149010799448</v>
      </c>
      <c r="N108" s="39">
        <v>2013</v>
      </c>
      <c r="O108" s="8">
        <v>42420</v>
      </c>
      <c r="P108" s="92">
        <v>93.58</v>
      </c>
      <c r="Q108" s="92"/>
      <c r="R108" s="93">
        <f t="shared" si="8"/>
        <v>-108439.37140392444</v>
      </c>
      <c r="S108" s="93"/>
      <c r="T108" s="94">
        <f t="shared" si="9"/>
        <v>-13</v>
      </c>
      <c r="U108" s="94"/>
    </row>
    <row r="109" spans="2:18" ht="13.5">
      <c r="B109" s="1"/>
      <c r="C109" s="1"/>
      <c r="D109" s="1"/>
      <c r="E109" s="1"/>
      <c r="F109" s="1"/>
      <c r="G109" s="1"/>
      <c r="H109" s="1"/>
      <c r="I109" s="1"/>
      <c r="J109" s="1"/>
      <c r="K109" s="1"/>
      <c r="L109" s="1"/>
      <c r="M109" s="1"/>
      <c r="N109" s="1"/>
      <c r="O109" s="1"/>
      <c r="P109" s="1"/>
      <c r="Q109" s="1"/>
      <c r="R109" s="1"/>
    </row>
  </sheetData>
  <sheetProtection/>
  <mergeCells count="641">
    <mergeCell ref="V62:W62"/>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J5:K5"/>
    <mergeCell ref="L5:M5"/>
    <mergeCell ref="R7:U7"/>
    <mergeCell ref="H8:I8"/>
    <mergeCell ref="K8:L8"/>
    <mergeCell ref="P8:Q8"/>
    <mergeCell ref="R8:S8"/>
    <mergeCell ref="T8:U8"/>
    <mergeCell ref="B7:B8"/>
    <mergeCell ref="C7:D8"/>
    <mergeCell ref="E7:I7"/>
    <mergeCell ref="J7:L7"/>
    <mergeCell ref="M7:M8"/>
    <mergeCell ref="N7:Q7"/>
    <mergeCell ref="B4:C4"/>
    <mergeCell ref="D4:E4"/>
    <mergeCell ref="F4:G4"/>
    <mergeCell ref="H4:I4"/>
    <mergeCell ref="J4:K4"/>
    <mergeCell ref="L4:M4"/>
    <mergeCell ref="B3:C3"/>
    <mergeCell ref="D3:I3"/>
    <mergeCell ref="J3:K3"/>
    <mergeCell ref="L3:Q3"/>
    <mergeCell ref="B2:C2"/>
    <mergeCell ref="D2:E2"/>
    <mergeCell ref="F2:G2"/>
    <mergeCell ref="H2:I2"/>
    <mergeCell ref="J2:K2"/>
    <mergeCell ref="L2:M2"/>
    <mergeCell ref="V86:W86"/>
    <mergeCell ref="V32:W32"/>
    <mergeCell ref="V46:W46"/>
    <mergeCell ref="N2:O2"/>
    <mergeCell ref="P2:Q2"/>
    <mergeCell ref="N4:O4"/>
    <mergeCell ref="P4:Q4"/>
    <mergeCell ref="P5:Q5"/>
    <mergeCell ref="V60:W60"/>
    <mergeCell ref="V61:W61"/>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95" t="s">
        <v>69</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70</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71</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10" sqref="R110"/>
    </sheetView>
  </sheetViews>
  <sheetFormatPr defaultColWidth="9.00390625" defaultRowHeight="13.5"/>
  <cols>
    <col min="1" max="1" width="2.875" style="0" customWidth="1"/>
    <col min="2" max="18" width="6.625" style="0" customWidth="1"/>
    <col min="22" max="22" width="10.875" style="23" bestFit="1" customWidth="1"/>
  </cols>
  <sheetData>
    <row r="2" spans="2:20" ht="13.5">
      <c r="B2" s="60" t="s">
        <v>5</v>
      </c>
      <c r="C2" s="60"/>
      <c r="D2" s="62" t="s">
        <v>46</v>
      </c>
      <c r="E2" s="62"/>
      <c r="F2" s="60" t="s">
        <v>6</v>
      </c>
      <c r="G2" s="60"/>
      <c r="H2" s="62" t="s">
        <v>36</v>
      </c>
      <c r="I2" s="62"/>
      <c r="J2" s="60" t="s">
        <v>7</v>
      </c>
      <c r="K2" s="60"/>
      <c r="L2" s="61">
        <f>C9</f>
        <v>1000000</v>
      </c>
      <c r="M2" s="62"/>
      <c r="N2" s="60" t="s">
        <v>8</v>
      </c>
      <c r="O2" s="60"/>
      <c r="P2" s="61">
        <f>C108+R108</f>
        <v>4184325.8071587854</v>
      </c>
      <c r="Q2" s="62"/>
      <c r="R2" s="1"/>
      <c r="S2" s="1"/>
      <c r="T2" s="1"/>
    </row>
    <row r="3" spans="2:19" ht="57" customHeight="1">
      <c r="B3" s="60" t="s">
        <v>9</v>
      </c>
      <c r="C3" s="60"/>
      <c r="D3" s="63" t="s">
        <v>48</v>
      </c>
      <c r="E3" s="63"/>
      <c r="F3" s="63"/>
      <c r="G3" s="63"/>
      <c r="H3" s="63"/>
      <c r="I3" s="63"/>
      <c r="J3" s="60" t="s">
        <v>10</v>
      </c>
      <c r="K3" s="60"/>
      <c r="L3" s="63" t="s">
        <v>47</v>
      </c>
      <c r="M3" s="64"/>
      <c r="N3" s="64"/>
      <c r="O3" s="64"/>
      <c r="P3" s="64"/>
      <c r="Q3" s="64"/>
      <c r="R3" s="1"/>
      <c r="S3" s="1"/>
    </row>
    <row r="4" spans="2:20" ht="13.5">
      <c r="B4" s="60" t="s">
        <v>11</v>
      </c>
      <c r="C4" s="60"/>
      <c r="D4" s="65">
        <f>SUM($R$9:$S$993)</f>
        <v>3184325.807158784</v>
      </c>
      <c r="E4" s="65"/>
      <c r="F4" s="60" t="s">
        <v>12</v>
      </c>
      <c r="G4" s="60"/>
      <c r="H4" s="66">
        <f>SUM($T$9:$U$108)</f>
        <v>808.9999999999916</v>
      </c>
      <c r="I4" s="62"/>
      <c r="J4" s="67" t="s">
        <v>13</v>
      </c>
      <c r="K4" s="67"/>
      <c r="L4" s="61">
        <f>MAX($C$9:$D$990)-C9</f>
        <v>2875400.98572526</v>
      </c>
      <c r="M4" s="61"/>
      <c r="N4" s="67" t="s">
        <v>14</v>
      </c>
      <c r="O4" s="67"/>
      <c r="P4" s="65">
        <f>MIN($C$9:$D$990)-C9</f>
        <v>0</v>
      </c>
      <c r="Q4" s="65"/>
      <c r="R4" s="1"/>
      <c r="S4" s="1"/>
      <c r="T4" s="1"/>
    </row>
    <row r="5" spans="2:20" ht="13.5">
      <c r="B5" s="37" t="s">
        <v>15</v>
      </c>
      <c r="C5" s="2">
        <f>COUNTIF($R$9:$R$990,"&gt;0")</f>
        <v>38</v>
      </c>
      <c r="D5" s="38" t="s">
        <v>16</v>
      </c>
      <c r="E5" s="16">
        <f>COUNTIF($R$9:$R$990,"&lt;0")</f>
        <v>51</v>
      </c>
      <c r="F5" s="38" t="s">
        <v>17</v>
      </c>
      <c r="G5" s="2">
        <f>COUNTIF($R$9:$R$990,"=0")</f>
        <v>11</v>
      </c>
      <c r="H5" s="38" t="s">
        <v>18</v>
      </c>
      <c r="I5" s="3">
        <f>C5/SUM(C5,E5,G5)</f>
        <v>0.38</v>
      </c>
      <c r="J5" s="68" t="s">
        <v>19</v>
      </c>
      <c r="K5" s="60"/>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71" t="s">
        <v>21</v>
      </c>
      <c r="C7" s="73" t="s">
        <v>22</v>
      </c>
      <c r="D7" s="74"/>
      <c r="E7" s="77" t="s">
        <v>23</v>
      </c>
      <c r="F7" s="78"/>
      <c r="G7" s="78"/>
      <c r="H7" s="78"/>
      <c r="I7" s="79"/>
      <c r="J7" s="80" t="s">
        <v>24</v>
      </c>
      <c r="K7" s="81"/>
      <c r="L7" s="82"/>
      <c r="M7" s="83" t="s">
        <v>25</v>
      </c>
      <c r="N7" s="84" t="s">
        <v>26</v>
      </c>
      <c r="O7" s="85"/>
      <c r="P7" s="85"/>
      <c r="Q7" s="86"/>
      <c r="R7" s="87" t="s">
        <v>27</v>
      </c>
      <c r="S7" s="87"/>
      <c r="T7" s="87"/>
      <c r="U7" s="87"/>
    </row>
    <row r="8" spans="2:21" ht="13.5">
      <c r="B8" s="72"/>
      <c r="C8" s="75"/>
      <c r="D8" s="76"/>
      <c r="E8" s="19" t="s">
        <v>28</v>
      </c>
      <c r="F8" s="19" t="s">
        <v>29</v>
      </c>
      <c r="G8" s="19" t="s">
        <v>30</v>
      </c>
      <c r="H8" s="88" t="s">
        <v>31</v>
      </c>
      <c r="I8" s="79"/>
      <c r="J8" s="4" t="s">
        <v>32</v>
      </c>
      <c r="K8" s="89" t="s">
        <v>33</v>
      </c>
      <c r="L8" s="82"/>
      <c r="M8" s="83"/>
      <c r="N8" s="5" t="s">
        <v>28</v>
      </c>
      <c r="O8" s="5" t="s">
        <v>29</v>
      </c>
      <c r="P8" s="90" t="s">
        <v>31</v>
      </c>
      <c r="Q8" s="86"/>
      <c r="R8" s="87" t="s">
        <v>34</v>
      </c>
      <c r="S8" s="87"/>
      <c r="T8" s="87" t="s">
        <v>32</v>
      </c>
      <c r="U8" s="87"/>
    </row>
    <row r="9" spans="2:21" ht="13.5">
      <c r="B9" s="36">
        <v>1</v>
      </c>
      <c r="C9" s="91">
        <v>1000000</v>
      </c>
      <c r="D9" s="91"/>
      <c r="E9" s="36">
        <v>2010</v>
      </c>
      <c r="F9" s="8">
        <v>42381</v>
      </c>
      <c r="G9" s="36" t="s">
        <v>3</v>
      </c>
      <c r="H9" s="92">
        <v>91.62</v>
      </c>
      <c r="I9" s="92"/>
      <c r="J9" s="36">
        <v>60</v>
      </c>
      <c r="K9" s="91">
        <f aca="true" t="shared" si="0" ref="K9:K72">IF(F9="","",C9*0.03)</f>
        <v>30000</v>
      </c>
      <c r="L9" s="91"/>
      <c r="M9" s="6">
        <f>IF(J9="","",(K9/J9)/1000)</f>
        <v>0.5</v>
      </c>
      <c r="N9" s="36">
        <v>2010</v>
      </c>
      <c r="O9" s="8">
        <v>42382</v>
      </c>
      <c r="P9" s="92">
        <v>91.18</v>
      </c>
      <c r="Q9" s="92"/>
      <c r="R9" s="93">
        <f>IF(O9="","",(IF(G9="売",H9-P9,P9-H9))*M9*100000)</f>
        <v>21999.999999999887</v>
      </c>
      <c r="S9" s="93"/>
      <c r="T9" s="94">
        <f>IF(O9="","",IF(R9&lt;0,J9*(-1),IF(G9="買",(P9-H9)*100,(H9-P9)*100)))</f>
        <v>43.99999999999977</v>
      </c>
      <c r="U9" s="94"/>
    </row>
    <row r="10" spans="2:21" ht="13.5">
      <c r="B10" s="36">
        <v>2</v>
      </c>
      <c r="C10" s="91">
        <f aca="true" t="shared" si="1" ref="C10:C73">IF(R9="","",C9+R9)</f>
        <v>1021999.9999999999</v>
      </c>
      <c r="D10" s="91"/>
      <c r="E10" s="36">
        <v>2010</v>
      </c>
      <c r="F10" s="8">
        <v>42389</v>
      </c>
      <c r="G10" s="36" t="s">
        <v>4</v>
      </c>
      <c r="H10" s="92">
        <v>91.17</v>
      </c>
      <c r="I10" s="92"/>
      <c r="J10" s="36">
        <v>20</v>
      </c>
      <c r="K10" s="91">
        <f t="shared" si="0"/>
        <v>30659.999999999996</v>
      </c>
      <c r="L10" s="91"/>
      <c r="M10" s="6">
        <f aca="true" t="shared" si="2" ref="M10:M73">IF(J10="","",(K10/J10)/1000)</f>
        <v>1.5329999999999997</v>
      </c>
      <c r="N10" s="36">
        <v>2010</v>
      </c>
      <c r="O10" s="8">
        <v>42389</v>
      </c>
      <c r="P10" s="92">
        <v>91.11</v>
      </c>
      <c r="Q10" s="92"/>
      <c r="R10" s="93">
        <f aca="true" t="shared" si="3" ref="R10:R73">IF(O10="","",(IF(G10="売",H10-P10,P10-H10))*M10*100000)</f>
        <v>-9198.000000000346</v>
      </c>
      <c r="S10" s="93"/>
      <c r="T10" s="94">
        <f aca="true" t="shared" si="4" ref="T10:T73">IF(O10="","",IF(R10&lt;0,J10*(-1),IF(G10="買",(P10-H10)*100,(H10-P10)*100)))</f>
        <v>-20</v>
      </c>
      <c r="U10" s="94"/>
    </row>
    <row r="11" spans="2:21" ht="13.5">
      <c r="B11" s="36">
        <v>3</v>
      </c>
      <c r="C11" s="91">
        <f t="shared" si="1"/>
        <v>1012801.9999999995</v>
      </c>
      <c r="D11" s="91"/>
      <c r="E11" s="36">
        <v>2010</v>
      </c>
      <c r="F11" s="8">
        <v>42390</v>
      </c>
      <c r="G11" s="36" t="s">
        <v>4</v>
      </c>
      <c r="H11" s="92">
        <v>91.45</v>
      </c>
      <c r="I11" s="92"/>
      <c r="J11" s="36">
        <v>65</v>
      </c>
      <c r="K11" s="91">
        <f t="shared" si="0"/>
        <v>30384.059999999983</v>
      </c>
      <c r="L11" s="91"/>
      <c r="M11" s="6">
        <f t="shared" si="2"/>
        <v>0.4674470769230767</v>
      </c>
      <c r="N11" s="36">
        <v>2010</v>
      </c>
      <c r="O11" s="8">
        <v>42390</v>
      </c>
      <c r="P11" s="92">
        <v>91.45</v>
      </c>
      <c r="Q11" s="92"/>
      <c r="R11" s="93">
        <f t="shared" si="3"/>
        <v>0</v>
      </c>
      <c r="S11" s="93"/>
      <c r="T11" s="94">
        <f t="shared" si="4"/>
        <v>0</v>
      </c>
      <c r="U11" s="94"/>
    </row>
    <row r="12" spans="2:21" ht="13.5">
      <c r="B12" s="36">
        <v>4</v>
      </c>
      <c r="C12" s="91">
        <f t="shared" si="1"/>
        <v>1012801.9999999995</v>
      </c>
      <c r="D12" s="91"/>
      <c r="E12" s="36">
        <v>2010</v>
      </c>
      <c r="F12" s="8">
        <v>42391</v>
      </c>
      <c r="G12" s="36" t="s">
        <v>3</v>
      </c>
      <c r="H12" s="92">
        <v>90.1</v>
      </c>
      <c r="I12" s="92"/>
      <c r="J12" s="36">
        <v>167</v>
      </c>
      <c r="K12" s="91">
        <f t="shared" si="0"/>
        <v>30384.059999999983</v>
      </c>
      <c r="L12" s="91"/>
      <c r="M12" s="6">
        <f t="shared" si="2"/>
        <v>0.18194047904191607</v>
      </c>
      <c r="N12" s="36">
        <v>2010</v>
      </c>
      <c r="O12" s="8">
        <v>42395</v>
      </c>
      <c r="P12" s="92">
        <v>90.31</v>
      </c>
      <c r="Q12" s="92"/>
      <c r="R12" s="93">
        <f t="shared" si="3"/>
        <v>-3820.7500598803827</v>
      </c>
      <c r="S12" s="93"/>
      <c r="T12" s="94">
        <f t="shared" si="4"/>
        <v>-167</v>
      </c>
      <c r="U12" s="94"/>
    </row>
    <row r="13" spans="2:21" ht="13.5">
      <c r="B13" s="36">
        <v>5</v>
      </c>
      <c r="C13" s="91">
        <f t="shared" si="1"/>
        <v>1008981.2499401191</v>
      </c>
      <c r="D13" s="91"/>
      <c r="E13" s="36">
        <v>2010</v>
      </c>
      <c r="F13" s="8">
        <v>42396</v>
      </c>
      <c r="G13" s="36" t="s">
        <v>3</v>
      </c>
      <c r="H13" s="92">
        <v>89.57</v>
      </c>
      <c r="I13" s="92"/>
      <c r="J13" s="36">
        <v>15</v>
      </c>
      <c r="K13" s="91">
        <f t="shared" si="0"/>
        <v>30269.437498203573</v>
      </c>
      <c r="L13" s="91"/>
      <c r="M13" s="6">
        <f t="shared" si="2"/>
        <v>2.0179624998802383</v>
      </c>
      <c r="N13" s="36">
        <v>2010</v>
      </c>
      <c r="O13" s="8">
        <v>42396</v>
      </c>
      <c r="P13" s="92">
        <v>89.54</v>
      </c>
      <c r="Q13" s="92"/>
      <c r="R13" s="93">
        <f t="shared" si="3"/>
        <v>6053.887499638077</v>
      </c>
      <c r="S13" s="93"/>
      <c r="T13" s="94">
        <f t="shared" si="4"/>
        <v>2.9999999999986926</v>
      </c>
      <c r="U13" s="94"/>
    </row>
    <row r="14" spans="2:21" ht="13.5">
      <c r="B14" s="36">
        <v>6</v>
      </c>
      <c r="C14" s="91">
        <f t="shared" si="1"/>
        <v>1015035.1374397572</v>
      </c>
      <c r="D14" s="91"/>
      <c r="E14" s="36">
        <v>2010</v>
      </c>
      <c r="F14" s="8">
        <v>42396</v>
      </c>
      <c r="G14" s="36" t="s">
        <v>4</v>
      </c>
      <c r="H14" s="92">
        <v>89.54</v>
      </c>
      <c r="I14" s="92"/>
      <c r="J14" s="36">
        <v>34</v>
      </c>
      <c r="K14" s="91">
        <f t="shared" si="0"/>
        <v>30451.054123192716</v>
      </c>
      <c r="L14" s="91"/>
      <c r="M14" s="6">
        <f t="shared" si="2"/>
        <v>0.8956192389174329</v>
      </c>
      <c r="N14" s="36">
        <v>2010</v>
      </c>
      <c r="O14" s="8">
        <v>42402</v>
      </c>
      <c r="P14" s="92">
        <v>90.66</v>
      </c>
      <c r="Q14" s="92"/>
      <c r="R14" s="93">
        <f t="shared" si="3"/>
        <v>100309.35475875162</v>
      </c>
      <c r="S14" s="93"/>
      <c r="T14" s="94">
        <f t="shared" si="4"/>
        <v>111.99999999999903</v>
      </c>
      <c r="U14" s="94"/>
    </row>
    <row r="15" spans="2:21" ht="13.5">
      <c r="B15" s="36">
        <v>7</v>
      </c>
      <c r="C15" s="91">
        <f t="shared" si="1"/>
        <v>1115344.492198509</v>
      </c>
      <c r="D15" s="91"/>
      <c r="E15" s="36">
        <v>2010</v>
      </c>
      <c r="F15" s="8">
        <v>42404</v>
      </c>
      <c r="G15" s="36" t="s">
        <v>4</v>
      </c>
      <c r="H15" s="92">
        <v>91.03</v>
      </c>
      <c r="I15" s="92"/>
      <c r="J15" s="36">
        <v>20</v>
      </c>
      <c r="K15" s="91">
        <f t="shared" si="0"/>
        <v>33460.33476595527</v>
      </c>
      <c r="L15" s="91"/>
      <c r="M15" s="6">
        <f t="shared" si="2"/>
        <v>1.6730167382977634</v>
      </c>
      <c r="N15" s="36">
        <v>2010</v>
      </c>
      <c r="O15" s="8">
        <v>42404</v>
      </c>
      <c r="P15" s="92">
        <v>90.83</v>
      </c>
      <c r="Q15" s="92"/>
      <c r="R15" s="93">
        <f t="shared" si="3"/>
        <v>-33460.33476595575</v>
      </c>
      <c r="S15" s="93"/>
      <c r="T15" s="94">
        <f t="shared" si="4"/>
        <v>-20</v>
      </c>
      <c r="U15" s="94"/>
    </row>
    <row r="16" spans="2:21" ht="13.5">
      <c r="B16" s="36">
        <v>8</v>
      </c>
      <c r="C16" s="91">
        <f t="shared" si="1"/>
        <v>1081884.1574325531</v>
      </c>
      <c r="D16" s="91"/>
      <c r="E16" s="36">
        <v>2010</v>
      </c>
      <c r="F16" s="8">
        <v>42404</v>
      </c>
      <c r="G16" s="36" t="s">
        <v>3</v>
      </c>
      <c r="H16" s="92">
        <v>90.57</v>
      </c>
      <c r="I16" s="92"/>
      <c r="J16" s="36">
        <v>49</v>
      </c>
      <c r="K16" s="91">
        <f t="shared" si="0"/>
        <v>32456.524722976592</v>
      </c>
      <c r="L16" s="91"/>
      <c r="M16" s="6">
        <f t="shared" si="2"/>
        <v>0.6623780555709509</v>
      </c>
      <c r="N16" s="36">
        <v>2010</v>
      </c>
      <c r="O16" s="8">
        <v>42405</v>
      </c>
      <c r="P16" s="92">
        <v>89.77</v>
      </c>
      <c r="Q16" s="92"/>
      <c r="R16" s="93">
        <f t="shared" si="3"/>
        <v>52990.24444567588</v>
      </c>
      <c r="S16" s="93"/>
      <c r="T16" s="94">
        <f t="shared" si="4"/>
        <v>79.99999999999972</v>
      </c>
      <c r="U16" s="94"/>
    </row>
    <row r="17" spans="2:21" ht="13.5">
      <c r="B17" s="36">
        <v>9</v>
      </c>
      <c r="C17" s="91">
        <f t="shared" si="1"/>
        <v>1134874.401878229</v>
      </c>
      <c r="D17" s="91"/>
      <c r="E17" s="36">
        <v>2010</v>
      </c>
      <c r="F17" s="8">
        <v>42409</v>
      </c>
      <c r="G17" s="36" t="s">
        <v>4</v>
      </c>
      <c r="H17" s="92">
        <v>89.48</v>
      </c>
      <c r="I17" s="92"/>
      <c r="J17" s="36">
        <v>29</v>
      </c>
      <c r="K17" s="91">
        <f t="shared" si="0"/>
        <v>34046.232056346875</v>
      </c>
      <c r="L17" s="91"/>
      <c r="M17" s="6">
        <f t="shared" si="2"/>
        <v>1.1740080019429957</v>
      </c>
      <c r="N17" s="36">
        <v>2010</v>
      </c>
      <c r="O17" s="8">
        <v>2010</v>
      </c>
      <c r="P17" s="92">
        <v>89.48</v>
      </c>
      <c r="Q17" s="92"/>
      <c r="R17" s="93">
        <f t="shared" si="3"/>
        <v>0</v>
      </c>
      <c r="S17" s="93"/>
      <c r="T17" s="94">
        <f t="shared" si="4"/>
        <v>0</v>
      </c>
      <c r="U17" s="94"/>
    </row>
    <row r="18" spans="2:21" ht="13.5">
      <c r="B18" s="36">
        <v>10</v>
      </c>
      <c r="C18" s="91">
        <f t="shared" si="1"/>
        <v>1134874.401878229</v>
      </c>
      <c r="D18" s="91"/>
      <c r="E18" s="36">
        <v>2010</v>
      </c>
      <c r="F18" s="8">
        <v>42411</v>
      </c>
      <c r="G18" s="36" t="s">
        <v>4</v>
      </c>
      <c r="H18" s="92">
        <v>90.05</v>
      </c>
      <c r="I18" s="92"/>
      <c r="J18" s="36">
        <v>53</v>
      </c>
      <c r="K18" s="91">
        <f t="shared" si="0"/>
        <v>34046.232056346875</v>
      </c>
      <c r="L18" s="91"/>
      <c r="M18" s="6">
        <f t="shared" si="2"/>
        <v>0.6423817369122051</v>
      </c>
      <c r="N18" s="36">
        <v>2010</v>
      </c>
      <c r="O18" s="8">
        <v>42411</v>
      </c>
      <c r="P18" s="92">
        <v>89.8</v>
      </c>
      <c r="Q18" s="92"/>
      <c r="R18" s="93">
        <f t="shared" si="3"/>
        <v>-16059.543422805129</v>
      </c>
      <c r="S18" s="93"/>
      <c r="T18" s="94">
        <f t="shared" si="4"/>
        <v>-53</v>
      </c>
      <c r="U18" s="94"/>
    </row>
    <row r="19" spans="2:21" ht="13.5">
      <c r="B19" s="36">
        <v>11</v>
      </c>
      <c r="C19" s="91">
        <f t="shared" si="1"/>
        <v>1118814.858455424</v>
      </c>
      <c r="D19" s="91"/>
      <c r="E19" s="36">
        <v>2010</v>
      </c>
      <c r="F19" s="8">
        <v>42416</v>
      </c>
      <c r="G19" s="36" t="s">
        <v>3</v>
      </c>
      <c r="H19" s="92">
        <v>89.9</v>
      </c>
      <c r="I19" s="92"/>
      <c r="J19" s="36">
        <v>16</v>
      </c>
      <c r="K19" s="91">
        <f t="shared" si="0"/>
        <v>33564.445753662716</v>
      </c>
      <c r="L19" s="91"/>
      <c r="M19" s="6">
        <f t="shared" si="2"/>
        <v>2.09777785960392</v>
      </c>
      <c r="N19" s="36">
        <v>2010</v>
      </c>
      <c r="O19" s="8">
        <v>42416</v>
      </c>
      <c r="P19" s="92">
        <v>90.01</v>
      </c>
      <c r="Q19" s="92"/>
      <c r="R19" s="93">
        <f t="shared" si="3"/>
        <v>-23075.556455643</v>
      </c>
      <c r="S19" s="93"/>
      <c r="T19" s="94">
        <f t="shared" si="4"/>
        <v>-16</v>
      </c>
      <c r="U19" s="94"/>
    </row>
    <row r="20" spans="2:21" ht="13.5">
      <c r="B20" s="36">
        <v>12</v>
      </c>
      <c r="C20" s="91">
        <f t="shared" si="1"/>
        <v>1095739.301999781</v>
      </c>
      <c r="D20" s="91"/>
      <c r="E20" s="36">
        <v>2010</v>
      </c>
      <c r="F20" s="8">
        <v>42416</v>
      </c>
      <c r="G20" s="36" t="s">
        <v>4</v>
      </c>
      <c r="H20" s="92">
        <v>90.01</v>
      </c>
      <c r="I20" s="92"/>
      <c r="J20" s="36">
        <v>27</v>
      </c>
      <c r="K20" s="91">
        <f t="shared" si="0"/>
        <v>32872.17905999343</v>
      </c>
      <c r="L20" s="91"/>
      <c r="M20" s="6">
        <f t="shared" si="2"/>
        <v>1.2174881133330901</v>
      </c>
      <c r="N20" s="36">
        <v>2010</v>
      </c>
      <c r="O20" s="8">
        <v>42418</v>
      </c>
      <c r="P20" s="92">
        <v>90.87</v>
      </c>
      <c r="Q20" s="92"/>
      <c r="R20" s="93">
        <f t="shared" si="3"/>
        <v>104703.97774664569</v>
      </c>
      <c r="S20" s="93"/>
      <c r="T20" s="94">
        <f t="shared" si="4"/>
        <v>85.99999999999994</v>
      </c>
      <c r="U20" s="94"/>
    </row>
    <row r="21" spans="2:21" ht="13.5">
      <c r="B21" s="36">
        <v>13</v>
      </c>
      <c r="C21" s="91">
        <f t="shared" si="1"/>
        <v>1200443.2797464267</v>
      </c>
      <c r="D21" s="91"/>
      <c r="E21" s="36">
        <v>2010</v>
      </c>
      <c r="F21" s="8">
        <v>42418</v>
      </c>
      <c r="G21" s="36" t="s">
        <v>4</v>
      </c>
      <c r="H21" s="92">
        <v>91.48</v>
      </c>
      <c r="I21" s="92"/>
      <c r="J21" s="36">
        <v>77</v>
      </c>
      <c r="K21" s="91">
        <f t="shared" si="0"/>
        <v>36013.298392392804</v>
      </c>
      <c r="L21" s="91"/>
      <c r="M21" s="6">
        <f t="shared" si="2"/>
        <v>0.46770517392717925</v>
      </c>
      <c r="N21" s="36">
        <v>2010</v>
      </c>
      <c r="O21" s="8">
        <v>42422</v>
      </c>
      <c r="P21" s="92">
        <v>91.48</v>
      </c>
      <c r="Q21" s="92"/>
      <c r="R21" s="93">
        <f t="shared" si="3"/>
        <v>0</v>
      </c>
      <c r="S21" s="93"/>
      <c r="T21" s="94">
        <f t="shared" si="4"/>
        <v>0</v>
      </c>
      <c r="U21" s="94"/>
    </row>
    <row r="22" spans="2:21" ht="13.5">
      <c r="B22" s="36">
        <v>14</v>
      </c>
      <c r="C22" s="91">
        <f t="shared" si="1"/>
        <v>1200443.2797464267</v>
      </c>
      <c r="D22" s="91"/>
      <c r="E22" s="36">
        <v>2010</v>
      </c>
      <c r="F22" s="8">
        <v>42422</v>
      </c>
      <c r="G22" s="36" t="s">
        <v>3</v>
      </c>
      <c r="H22" s="92">
        <v>91.48</v>
      </c>
      <c r="I22" s="92"/>
      <c r="J22" s="36">
        <v>33</v>
      </c>
      <c r="K22" s="91">
        <f t="shared" si="0"/>
        <v>36013.298392392804</v>
      </c>
      <c r="L22" s="91"/>
      <c r="M22" s="6">
        <f t="shared" si="2"/>
        <v>1.0913120724967516</v>
      </c>
      <c r="N22" s="36">
        <v>2010</v>
      </c>
      <c r="O22" s="8">
        <v>42424</v>
      </c>
      <c r="P22" s="92">
        <v>90.25</v>
      </c>
      <c r="Q22" s="92"/>
      <c r="R22" s="93">
        <f t="shared" si="3"/>
        <v>134231.38491710086</v>
      </c>
      <c r="S22" s="93"/>
      <c r="T22" s="94">
        <f t="shared" si="4"/>
        <v>123.0000000000004</v>
      </c>
      <c r="U22" s="94"/>
    </row>
    <row r="23" spans="2:21" ht="13.5">
      <c r="B23" s="36">
        <v>15</v>
      </c>
      <c r="C23" s="91">
        <f t="shared" si="1"/>
        <v>1334674.6646635276</v>
      </c>
      <c r="D23" s="91"/>
      <c r="E23" s="36">
        <v>2010</v>
      </c>
      <c r="F23" s="8">
        <v>42424</v>
      </c>
      <c r="G23" s="36" t="s">
        <v>3</v>
      </c>
      <c r="H23" s="92">
        <v>89.96</v>
      </c>
      <c r="I23" s="92"/>
      <c r="J23" s="36">
        <v>39</v>
      </c>
      <c r="K23" s="91">
        <f t="shared" si="0"/>
        <v>40040.23993990583</v>
      </c>
      <c r="L23" s="91"/>
      <c r="M23" s="6">
        <f t="shared" si="2"/>
        <v>1.0266728189719443</v>
      </c>
      <c r="N23" s="36">
        <v>2010</v>
      </c>
      <c r="O23" s="8">
        <v>42426</v>
      </c>
      <c r="P23" s="92">
        <v>89.19</v>
      </c>
      <c r="Q23" s="92"/>
      <c r="R23" s="93">
        <f t="shared" si="3"/>
        <v>79053.8070608393</v>
      </c>
      <c r="S23" s="93"/>
      <c r="T23" s="94">
        <f t="shared" si="4"/>
        <v>76.9999999999996</v>
      </c>
      <c r="U23" s="94"/>
    </row>
    <row r="24" spans="2:21" ht="13.5">
      <c r="B24" s="36">
        <v>16</v>
      </c>
      <c r="C24" s="91">
        <f t="shared" si="1"/>
        <v>1413728.471724367</v>
      </c>
      <c r="D24" s="91"/>
      <c r="E24" s="36">
        <v>2010</v>
      </c>
      <c r="F24" s="8">
        <v>42430</v>
      </c>
      <c r="G24" s="36" t="s">
        <v>4</v>
      </c>
      <c r="H24" s="92">
        <v>89.2</v>
      </c>
      <c r="I24" s="92"/>
      <c r="J24" s="36">
        <v>40</v>
      </c>
      <c r="K24" s="91">
        <f t="shared" si="0"/>
        <v>42411.85415173101</v>
      </c>
      <c r="L24" s="91"/>
      <c r="M24" s="6">
        <f t="shared" si="2"/>
        <v>1.060296353793275</v>
      </c>
      <c r="N24" s="36">
        <v>2010</v>
      </c>
      <c r="O24" s="8">
        <v>42430</v>
      </c>
      <c r="P24" s="92">
        <v>89.1</v>
      </c>
      <c r="Q24" s="92"/>
      <c r="R24" s="93">
        <f t="shared" si="3"/>
        <v>-10602.963537933654</v>
      </c>
      <c r="S24" s="93"/>
      <c r="T24" s="94">
        <f t="shared" si="4"/>
        <v>-40</v>
      </c>
      <c r="U24" s="94"/>
    </row>
    <row r="25" spans="2:21" ht="13.5">
      <c r="B25" s="36">
        <v>17</v>
      </c>
      <c r="C25" s="91">
        <f t="shared" si="1"/>
        <v>1403125.5081864335</v>
      </c>
      <c r="D25" s="91"/>
      <c r="E25" s="36">
        <v>2010</v>
      </c>
      <c r="F25" s="8">
        <v>42431</v>
      </c>
      <c r="G25" s="36" t="s">
        <v>3</v>
      </c>
      <c r="H25" s="92">
        <v>88.87</v>
      </c>
      <c r="I25" s="92"/>
      <c r="J25" s="36">
        <v>46</v>
      </c>
      <c r="K25" s="91">
        <f t="shared" si="0"/>
        <v>42093.765245593</v>
      </c>
      <c r="L25" s="91"/>
      <c r="M25" s="6">
        <f t="shared" si="2"/>
        <v>0.9150818531650653</v>
      </c>
      <c r="N25" s="36">
        <v>2010</v>
      </c>
      <c r="O25" s="8">
        <v>42432</v>
      </c>
      <c r="P25" s="92">
        <v>88.9</v>
      </c>
      <c r="Q25" s="92"/>
      <c r="R25" s="93">
        <f t="shared" si="3"/>
        <v>-2745.2455594953</v>
      </c>
      <c r="S25" s="93"/>
      <c r="T25" s="94">
        <f t="shared" si="4"/>
        <v>-46</v>
      </c>
      <c r="U25" s="94"/>
    </row>
    <row r="26" spans="2:21" ht="13.5">
      <c r="B26" s="36">
        <v>18</v>
      </c>
      <c r="C26" s="91">
        <f t="shared" si="1"/>
        <v>1400380.262626938</v>
      </c>
      <c r="D26" s="91"/>
      <c r="E26" s="36">
        <v>2010</v>
      </c>
      <c r="F26" s="8">
        <v>42434</v>
      </c>
      <c r="G26" s="36" t="s">
        <v>4</v>
      </c>
      <c r="H26" s="92">
        <v>89.35</v>
      </c>
      <c r="I26" s="92"/>
      <c r="J26" s="36">
        <v>25</v>
      </c>
      <c r="K26" s="91">
        <f t="shared" si="0"/>
        <v>42011.40787880814</v>
      </c>
      <c r="L26" s="91"/>
      <c r="M26" s="6">
        <f t="shared" si="2"/>
        <v>1.6804563151523255</v>
      </c>
      <c r="N26" s="36">
        <v>2010</v>
      </c>
      <c r="O26" s="8">
        <v>42437</v>
      </c>
      <c r="P26" s="92">
        <v>90.24</v>
      </c>
      <c r="Q26" s="92"/>
      <c r="R26" s="93">
        <f t="shared" si="3"/>
        <v>149560.61204855706</v>
      </c>
      <c r="S26" s="93"/>
      <c r="T26" s="94">
        <f t="shared" si="4"/>
        <v>89.00000000000006</v>
      </c>
      <c r="U26" s="94"/>
    </row>
    <row r="27" spans="2:21" ht="13.5">
      <c r="B27" s="36">
        <v>19</v>
      </c>
      <c r="C27" s="91">
        <f t="shared" si="1"/>
        <v>1549940.874675495</v>
      </c>
      <c r="D27" s="91"/>
      <c r="E27" s="36">
        <v>2010</v>
      </c>
      <c r="F27" s="8">
        <v>42441</v>
      </c>
      <c r="G27" s="36" t="s">
        <v>4</v>
      </c>
      <c r="H27" s="92">
        <v>90.64</v>
      </c>
      <c r="I27" s="92"/>
      <c r="J27" s="36">
        <v>30</v>
      </c>
      <c r="K27" s="91">
        <f t="shared" si="0"/>
        <v>46498.22624026485</v>
      </c>
      <c r="L27" s="91"/>
      <c r="M27" s="6">
        <f t="shared" si="2"/>
        <v>1.549940874675495</v>
      </c>
      <c r="N27" s="36">
        <v>2010</v>
      </c>
      <c r="O27" s="8">
        <v>42441</v>
      </c>
      <c r="P27" s="92">
        <v>90.55</v>
      </c>
      <c r="Q27" s="92"/>
      <c r="R27" s="93">
        <f t="shared" si="3"/>
        <v>-13949.467872079984</v>
      </c>
      <c r="S27" s="93"/>
      <c r="T27" s="94">
        <f t="shared" si="4"/>
        <v>-30</v>
      </c>
      <c r="U27" s="94"/>
    </row>
    <row r="28" spans="2:21" ht="13.5">
      <c r="B28" s="36">
        <v>20</v>
      </c>
      <c r="C28" s="91">
        <f t="shared" si="1"/>
        <v>1535991.4068034152</v>
      </c>
      <c r="D28" s="91"/>
      <c r="E28" s="36">
        <v>2010</v>
      </c>
      <c r="F28" s="8">
        <v>42445</v>
      </c>
      <c r="G28" s="36" t="s">
        <v>3</v>
      </c>
      <c r="H28" s="92">
        <v>90.34</v>
      </c>
      <c r="I28" s="92"/>
      <c r="J28" s="36">
        <v>41</v>
      </c>
      <c r="K28" s="91">
        <f t="shared" si="0"/>
        <v>46079.742204102455</v>
      </c>
      <c r="L28" s="91"/>
      <c r="M28" s="6">
        <f t="shared" si="2"/>
        <v>1.123896151319572</v>
      </c>
      <c r="N28" s="36">
        <v>2010</v>
      </c>
      <c r="O28" s="8">
        <v>42447</v>
      </c>
      <c r="P28" s="92">
        <v>90.68</v>
      </c>
      <c r="Q28" s="92"/>
      <c r="R28" s="93">
        <f t="shared" si="3"/>
        <v>-38212.46914486583</v>
      </c>
      <c r="S28" s="93"/>
      <c r="T28" s="94">
        <f t="shared" si="4"/>
        <v>-41</v>
      </c>
      <c r="U28" s="94"/>
    </row>
    <row r="29" spans="2:21" ht="13.5">
      <c r="B29" s="36">
        <v>21</v>
      </c>
      <c r="C29" s="91">
        <f t="shared" si="1"/>
        <v>1497778.9376585493</v>
      </c>
      <c r="D29" s="91"/>
      <c r="E29" s="36">
        <v>2010</v>
      </c>
      <c r="F29" s="8">
        <v>42447</v>
      </c>
      <c r="G29" s="36" t="s">
        <v>3</v>
      </c>
      <c r="H29" s="92">
        <v>90.1</v>
      </c>
      <c r="I29" s="92"/>
      <c r="J29" s="36">
        <v>44</v>
      </c>
      <c r="K29" s="91">
        <f t="shared" si="0"/>
        <v>44933.368129756476</v>
      </c>
      <c r="L29" s="91"/>
      <c r="M29" s="6">
        <f t="shared" si="2"/>
        <v>1.02121291203992</v>
      </c>
      <c r="N29" s="36">
        <v>2010</v>
      </c>
      <c r="O29" s="8">
        <v>42447</v>
      </c>
      <c r="P29" s="92">
        <v>90.32</v>
      </c>
      <c r="Q29" s="92"/>
      <c r="R29" s="93">
        <f t="shared" si="3"/>
        <v>-22466.684064878125</v>
      </c>
      <c r="S29" s="93"/>
      <c r="T29" s="94">
        <f t="shared" si="4"/>
        <v>-44</v>
      </c>
      <c r="U29" s="94"/>
    </row>
    <row r="30" spans="2:21" ht="13.5">
      <c r="B30" s="36">
        <v>22</v>
      </c>
      <c r="C30" s="91">
        <f t="shared" si="1"/>
        <v>1475312.2535936711</v>
      </c>
      <c r="D30" s="91"/>
      <c r="E30" s="36">
        <v>2010</v>
      </c>
      <c r="F30" s="8">
        <v>42451</v>
      </c>
      <c r="G30" s="36" t="s">
        <v>4</v>
      </c>
      <c r="H30" s="92">
        <v>90.68</v>
      </c>
      <c r="I30" s="92"/>
      <c r="J30" s="36">
        <v>27</v>
      </c>
      <c r="K30" s="91">
        <f t="shared" si="0"/>
        <v>44259.367607810134</v>
      </c>
      <c r="L30" s="91"/>
      <c r="M30" s="6">
        <f t="shared" si="2"/>
        <v>1.6392358373263012</v>
      </c>
      <c r="N30" s="36">
        <v>2010</v>
      </c>
      <c r="O30" s="8">
        <v>42451</v>
      </c>
      <c r="P30" s="92">
        <v>90.41</v>
      </c>
      <c r="Q30" s="92"/>
      <c r="R30" s="93">
        <f t="shared" si="3"/>
        <v>-44259.36760781181</v>
      </c>
      <c r="S30" s="93"/>
      <c r="T30" s="94">
        <f t="shared" si="4"/>
        <v>-27</v>
      </c>
      <c r="U30" s="94"/>
    </row>
    <row r="31" spans="2:21" ht="13.5">
      <c r="B31" s="36">
        <v>23</v>
      </c>
      <c r="C31" s="91">
        <f t="shared" si="1"/>
        <v>1431052.8859858594</v>
      </c>
      <c r="D31" s="91"/>
      <c r="E31" s="36">
        <v>2010</v>
      </c>
      <c r="F31" s="8">
        <v>42453</v>
      </c>
      <c r="G31" s="36" t="s">
        <v>4</v>
      </c>
      <c r="H31" s="92">
        <v>90.56</v>
      </c>
      <c r="I31" s="92"/>
      <c r="J31" s="36">
        <v>23</v>
      </c>
      <c r="K31" s="91">
        <f t="shared" si="0"/>
        <v>42931.58657957578</v>
      </c>
      <c r="L31" s="91"/>
      <c r="M31" s="6">
        <f t="shared" si="2"/>
        <v>1.8665907208511208</v>
      </c>
      <c r="N31" s="36">
        <v>2010</v>
      </c>
      <c r="O31" s="8">
        <v>42455</v>
      </c>
      <c r="P31" s="92">
        <v>92.39</v>
      </c>
      <c r="Q31" s="92"/>
      <c r="R31" s="93">
        <f t="shared" si="3"/>
        <v>341586.1019157548</v>
      </c>
      <c r="S31" s="93"/>
      <c r="T31" s="94">
        <f t="shared" si="4"/>
        <v>182.99999999999983</v>
      </c>
      <c r="U31" s="94"/>
    </row>
    <row r="32" spans="2:21" ht="13.5">
      <c r="B32" s="36">
        <v>24</v>
      </c>
      <c r="C32" s="91">
        <f t="shared" si="1"/>
        <v>1772638.9879016143</v>
      </c>
      <c r="D32" s="91"/>
      <c r="E32" s="36">
        <v>2010</v>
      </c>
      <c r="F32" s="8">
        <v>42460</v>
      </c>
      <c r="G32" s="36" t="s">
        <v>4</v>
      </c>
      <c r="H32" s="92">
        <v>93.33</v>
      </c>
      <c r="I32" s="92"/>
      <c r="J32" s="36">
        <v>60</v>
      </c>
      <c r="K32" s="91">
        <f t="shared" si="0"/>
        <v>53179.16963704843</v>
      </c>
      <c r="L32" s="91"/>
      <c r="M32" s="6">
        <f t="shared" si="2"/>
        <v>0.8863194939508071</v>
      </c>
      <c r="N32" s="36">
        <v>2010</v>
      </c>
      <c r="O32" s="8">
        <v>42462</v>
      </c>
      <c r="P32" s="92">
        <v>93.66</v>
      </c>
      <c r="Q32" s="92"/>
      <c r="R32" s="93">
        <f t="shared" si="3"/>
        <v>29248.543300376485</v>
      </c>
      <c r="S32" s="93"/>
      <c r="T32" s="94">
        <f t="shared" si="4"/>
        <v>32.99999999999983</v>
      </c>
      <c r="U32" s="94"/>
    </row>
    <row r="33" spans="2:21" ht="13.5">
      <c r="B33" s="36">
        <v>25</v>
      </c>
      <c r="C33" s="91">
        <f t="shared" si="1"/>
        <v>1801887.5312019908</v>
      </c>
      <c r="D33" s="91"/>
      <c r="E33" s="36">
        <v>2010</v>
      </c>
      <c r="F33" s="8">
        <v>42467</v>
      </c>
      <c r="G33" s="36" t="s">
        <v>3</v>
      </c>
      <c r="H33" s="92">
        <v>93.76</v>
      </c>
      <c r="I33" s="92"/>
      <c r="J33" s="36">
        <v>33</v>
      </c>
      <c r="K33" s="91">
        <f t="shared" si="0"/>
        <v>54056.625936059725</v>
      </c>
      <c r="L33" s="91"/>
      <c r="M33" s="6">
        <f t="shared" si="2"/>
        <v>1.6380795738199918</v>
      </c>
      <c r="N33" s="36">
        <v>2010</v>
      </c>
      <c r="O33" s="8">
        <v>42469</v>
      </c>
      <c r="P33" s="92">
        <v>93.62</v>
      </c>
      <c r="Q33" s="92"/>
      <c r="R33" s="93">
        <f t="shared" si="3"/>
        <v>22933.11403347998</v>
      </c>
      <c r="S33" s="93"/>
      <c r="T33" s="94">
        <f t="shared" si="4"/>
        <v>14.000000000000057</v>
      </c>
      <c r="U33" s="94"/>
    </row>
    <row r="34" spans="2:21" ht="13.5">
      <c r="B34" s="36">
        <v>26</v>
      </c>
      <c r="C34" s="91">
        <f t="shared" si="1"/>
        <v>1824820.6452354707</v>
      </c>
      <c r="D34" s="91"/>
      <c r="E34" s="36">
        <v>2010</v>
      </c>
      <c r="F34" s="8">
        <v>42476</v>
      </c>
      <c r="G34" s="36" t="s">
        <v>3</v>
      </c>
      <c r="H34" s="92">
        <v>92.63</v>
      </c>
      <c r="I34" s="92"/>
      <c r="J34" s="36">
        <v>51</v>
      </c>
      <c r="K34" s="91">
        <f t="shared" si="0"/>
        <v>54744.61935706412</v>
      </c>
      <c r="L34" s="91"/>
      <c r="M34" s="6">
        <f t="shared" si="2"/>
        <v>1.0734239089620417</v>
      </c>
      <c r="N34" s="36">
        <v>2010</v>
      </c>
      <c r="O34" s="8">
        <v>42479</v>
      </c>
      <c r="P34" s="92">
        <v>92.17</v>
      </c>
      <c r="Q34" s="92"/>
      <c r="R34" s="93">
        <f t="shared" si="3"/>
        <v>49377.49981225324</v>
      </c>
      <c r="S34" s="93"/>
      <c r="T34" s="94">
        <f t="shared" si="4"/>
        <v>45.999999999999375</v>
      </c>
      <c r="U34" s="94"/>
    </row>
    <row r="35" spans="2:21" ht="13.5">
      <c r="B35" s="36">
        <v>27</v>
      </c>
      <c r="C35" s="91">
        <f t="shared" si="1"/>
        <v>1874198.145047724</v>
      </c>
      <c r="D35" s="91"/>
      <c r="E35" s="36">
        <v>2010</v>
      </c>
      <c r="F35" s="8">
        <v>42481</v>
      </c>
      <c r="G35" s="36" t="s">
        <v>4</v>
      </c>
      <c r="H35" s="92">
        <v>93.23</v>
      </c>
      <c r="I35" s="92"/>
      <c r="J35" s="36">
        <v>16</v>
      </c>
      <c r="K35" s="91">
        <f t="shared" si="0"/>
        <v>56225.94435143172</v>
      </c>
      <c r="L35" s="91"/>
      <c r="M35" s="6">
        <f t="shared" si="2"/>
        <v>3.514121521964482</v>
      </c>
      <c r="N35" s="36">
        <v>2010</v>
      </c>
      <c r="O35" s="8">
        <v>42481</v>
      </c>
      <c r="P35" s="92">
        <v>93.07</v>
      </c>
      <c r="Q35" s="92"/>
      <c r="R35" s="93">
        <f t="shared" si="3"/>
        <v>-56225.94435143551</v>
      </c>
      <c r="S35" s="93"/>
      <c r="T35" s="94">
        <f t="shared" si="4"/>
        <v>-16</v>
      </c>
      <c r="U35" s="94"/>
    </row>
    <row r="36" spans="2:21" ht="13.5">
      <c r="B36" s="36">
        <v>28</v>
      </c>
      <c r="C36" s="91">
        <f t="shared" si="1"/>
        <v>1817972.2006962886</v>
      </c>
      <c r="D36" s="91"/>
      <c r="E36" s="36">
        <v>2010</v>
      </c>
      <c r="F36" s="8">
        <v>42483</v>
      </c>
      <c r="G36" s="36" t="s">
        <v>3</v>
      </c>
      <c r="H36" s="92">
        <v>94.22</v>
      </c>
      <c r="I36" s="92"/>
      <c r="J36" s="36">
        <v>89</v>
      </c>
      <c r="K36" s="91">
        <f t="shared" si="0"/>
        <v>54539.16602088865</v>
      </c>
      <c r="L36" s="91"/>
      <c r="M36" s="6">
        <f t="shared" si="2"/>
        <v>0.6127996182122321</v>
      </c>
      <c r="N36" s="36">
        <v>2010</v>
      </c>
      <c r="O36" s="8">
        <v>42487</v>
      </c>
      <c r="P36" s="92">
        <v>93.88</v>
      </c>
      <c r="Q36" s="92"/>
      <c r="R36" s="93">
        <f t="shared" si="3"/>
        <v>20835.187019216097</v>
      </c>
      <c r="S36" s="93"/>
      <c r="T36" s="94">
        <f t="shared" si="4"/>
        <v>34.00000000000034</v>
      </c>
      <c r="U36" s="94"/>
    </row>
    <row r="37" spans="2:21" ht="13.5">
      <c r="B37" s="36">
        <v>29</v>
      </c>
      <c r="C37" s="91">
        <f t="shared" si="1"/>
        <v>1838807.3877155047</v>
      </c>
      <c r="D37" s="91"/>
      <c r="E37" s="36">
        <v>2010</v>
      </c>
      <c r="F37" s="8">
        <v>42487</v>
      </c>
      <c r="G37" s="36" t="s">
        <v>3</v>
      </c>
      <c r="H37" s="92">
        <v>93.88</v>
      </c>
      <c r="I37" s="92"/>
      <c r="J37" s="36">
        <v>27</v>
      </c>
      <c r="K37" s="91">
        <f t="shared" si="0"/>
        <v>55164.22163146514</v>
      </c>
      <c r="L37" s="91"/>
      <c r="M37" s="6">
        <f t="shared" si="2"/>
        <v>2.043119319683894</v>
      </c>
      <c r="N37" s="36">
        <v>2010</v>
      </c>
      <c r="O37" s="8">
        <v>42488</v>
      </c>
      <c r="P37" s="92">
        <v>93.34</v>
      </c>
      <c r="Q37" s="92"/>
      <c r="R37" s="93">
        <f t="shared" si="3"/>
        <v>110328.44326292866</v>
      </c>
      <c r="S37" s="93"/>
      <c r="T37" s="94">
        <f t="shared" si="4"/>
        <v>53.999999999999204</v>
      </c>
      <c r="U37" s="94"/>
    </row>
    <row r="38" spans="2:21" ht="13.5">
      <c r="B38" s="36">
        <v>30</v>
      </c>
      <c r="C38" s="91">
        <f t="shared" si="1"/>
        <v>1949135.8309784334</v>
      </c>
      <c r="D38" s="91"/>
      <c r="E38" s="36">
        <v>2010</v>
      </c>
      <c r="F38" s="8">
        <v>42488</v>
      </c>
      <c r="G38" s="36" t="s">
        <v>4</v>
      </c>
      <c r="H38" s="92">
        <v>93.34</v>
      </c>
      <c r="I38" s="92"/>
      <c r="J38" s="36">
        <v>28</v>
      </c>
      <c r="K38" s="91">
        <f t="shared" si="0"/>
        <v>58474.074929353</v>
      </c>
      <c r="L38" s="91"/>
      <c r="M38" s="6">
        <f t="shared" si="2"/>
        <v>2.088359818905464</v>
      </c>
      <c r="N38" s="36">
        <v>2010</v>
      </c>
      <c r="O38" s="8">
        <v>42490</v>
      </c>
      <c r="P38" s="92">
        <v>93.91</v>
      </c>
      <c r="Q38" s="92"/>
      <c r="R38" s="93">
        <f t="shared" si="3"/>
        <v>119036.50967761001</v>
      </c>
      <c r="S38" s="93"/>
      <c r="T38" s="94">
        <f t="shared" si="4"/>
        <v>56.99999999999932</v>
      </c>
      <c r="U38" s="94"/>
    </row>
    <row r="39" spans="2:21" ht="13.5">
      <c r="B39" s="36">
        <v>31</v>
      </c>
      <c r="C39" s="91">
        <f t="shared" si="1"/>
        <v>2068172.3406560435</v>
      </c>
      <c r="D39" s="91"/>
      <c r="E39" s="36">
        <v>2010</v>
      </c>
      <c r="F39" s="8">
        <v>42490</v>
      </c>
      <c r="G39" s="36" t="s">
        <v>4</v>
      </c>
      <c r="H39" s="92">
        <v>94.46</v>
      </c>
      <c r="I39" s="92"/>
      <c r="J39" s="36">
        <v>45</v>
      </c>
      <c r="K39" s="91">
        <f t="shared" si="0"/>
        <v>62045.170219681306</v>
      </c>
      <c r="L39" s="91"/>
      <c r="M39" s="6">
        <f t="shared" si="2"/>
        <v>1.3787815604373623</v>
      </c>
      <c r="N39" s="36">
        <v>2010</v>
      </c>
      <c r="O39" s="8">
        <v>42490</v>
      </c>
      <c r="P39" s="92">
        <v>94.01</v>
      </c>
      <c r="Q39" s="92"/>
      <c r="R39" s="93">
        <f t="shared" si="3"/>
        <v>-62045.170219679734</v>
      </c>
      <c r="S39" s="93"/>
      <c r="T39" s="94">
        <f t="shared" si="4"/>
        <v>-45</v>
      </c>
      <c r="U39" s="94"/>
    </row>
    <row r="40" spans="2:21" ht="13.5">
      <c r="B40" s="36">
        <v>32</v>
      </c>
      <c r="C40" s="91">
        <f t="shared" si="1"/>
        <v>2006127.1704363637</v>
      </c>
      <c r="D40" s="91"/>
      <c r="E40" s="36">
        <v>2010</v>
      </c>
      <c r="F40" s="8">
        <v>42495</v>
      </c>
      <c r="G40" s="36" t="s">
        <v>4</v>
      </c>
      <c r="H40" s="92">
        <v>94.74</v>
      </c>
      <c r="I40" s="92"/>
      <c r="J40" s="36">
        <v>43</v>
      </c>
      <c r="K40" s="91">
        <f t="shared" si="0"/>
        <v>60183.81511309091</v>
      </c>
      <c r="L40" s="91"/>
      <c r="M40" s="6">
        <f t="shared" si="2"/>
        <v>1.3996236072811838</v>
      </c>
      <c r="N40" s="36">
        <v>2010</v>
      </c>
      <c r="O40" s="8">
        <v>42495</v>
      </c>
      <c r="P40" s="92">
        <v>94.31</v>
      </c>
      <c r="Q40" s="92"/>
      <c r="R40" s="93">
        <f t="shared" si="3"/>
        <v>-60183.81511308987</v>
      </c>
      <c r="S40" s="93"/>
      <c r="T40" s="94">
        <f t="shared" si="4"/>
        <v>-43</v>
      </c>
      <c r="U40" s="94"/>
    </row>
    <row r="41" spans="2:21" ht="13.5">
      <c r="B41" s="36">
        <v>33</v>
      </c>
      <c r="C41" s="91">
        <f t="shared" si="1"/>
        <v>1945943.3553232737</v>
      </c>
      <c r="D41" s="91"/>
      <c r="E41" s="36">
        <v>2010</v>
      </c>
      <c r="F41" s="8">
        <v>42496</v>
      </c>
      <c r="G41" s="36" t="s">
        <v>3</v>
      </c>
      <c r="H41" s="92">
        <v>93.76</v>
      </c>
      <c r="I41" s="92"/>
      <c r="J41" s="36">
        <v>66</v>
      </c>
      <c r="K41" s="91">
        <f t="shared" si="0"/>
        <v>58378.30065969821</v>
      </c>
      <c r="L41" s="91"/>
      <c r="M41" s="6">
        <f t="shared" si="2"/>
        <v>0.8845197069651243</v>
      </c>
      <c r="N41" s="36">
        <v>2010</v>
      </c>
      <c r="O41" s="8">
        <v>42497</v>
      </c>
      <c r="P41" s="92">
        <v>91.99</v>
      </c>
      <c r="Q41" s="92"/>
      <c r="R41" s="93">
        <f t="shared" si="3"/>
        <v>156559.9881328279</v>
      </c>
      <c r="S41" s="93"/>
      <c r="T41" s="94">
        <f t="shared" si="4"/>
        <v>177.00000000000102</v>
      </c>
      <c r="U41" s="94"/>
    </row>
    <row r="42" spans="2:21" ht="13.5">
      <c r="B42" s="36">
        <v>34</v>
      </c>
      <c r="C42" s="91">
        <f t="shared" si="1"/>
        <v>2102503.3434561016</v>
      </c>
      <c r="D42" s="91"/>
      <c r="E42" s="36">
        <v>2010</v>
      </c>
      <c r="F42" s="8">
        <v>42504</v>
      </c>
      <c r="G42" s="36" t="s">
        <v>3</v>
      </c>
      <c r="H42" s="92">
        <v>92.59</v>
      </c>
      <c r="I42" s="92"/>
      <c r="J42" s="36">
        <v>33</v>
      </c>
      <c r="K42" s="91">
        <f t="shared" si="0"/>
        <v>63075.100303683044</v>
      </c>
      <c r="L42" s="91"/>
      <c r="M42" s="6">
        <f t="shared" si="2"/>
        <v>1.9113666758691832</v>
      </c>
      <c r="N42" s="36">
        <v>2010</v>
      </c>
      <c r="O42" s="8">
        <v>42504</v>
      </c>
      <c r="P42" s="92">
        <v>92.94</v>
      </c>
      <c r="Q42" s="92"/>
      <c r="R42" s="93">
        <f t="shared" si="3"/>
        <v>-66897.83365542033</v>
      </c>
      <c r="S42" s="93"/>
      <c r="T42" s="94">
        <f t="shared" si="4"/>
        <v>-33</v>
      </c>
      <c r="U42" s="94"/>
    </row>
    <row r="43" spans="2:21" ht="13.5">
      <c r="B43" s="36">
        <v>35</v>
      </c>
      <c r="C43" s="91">
        <f t="shared" si="1"/>
        <v>2035605.5098006814</v>
      </c>
      <c r="D43" s="91"/>
      <c r="E43" s="36">
        <v>2010</v>
      </c>
      <c r="F43" s="8">
        <v>42509</v>
      </c>
      <c r="G43" s="36" t="s">
        <v>3</v>
      </c>
      <c r="H43" s="92">
        <v>91.24</v>
      </c>
      <c r="I43" s="92"/>
      <c r="J43" s="36">
        <v>91</v>
      </c>
      <c r="K43" s="91">
        <f t="shared" si="0"/>
        <v>61068.16529402044</v>
      </c>
      <c r="L43" s="91"/>
      <c r="M43" s="6">
        <f t="shared" si="2"/>
        <v>0.6710787394947301</v>
      </c>
      <c r="N43" s="36">
        <v>2010</v>
      </c>
      <c r="O43" s="8">
        <v>42511</v>
      </c>
      <c r="P43" s="92">
        <v>90.2</v>
      </c>
      <c r="Q43" s="92"/>
      <c r="R43" s="93">
        <f t="shared" si="3"/>
        <v>69792.18890745139</v>
      </c>
      <c r="S43" s="93"/>
      <c r="T43" s="94">
        <f t="shared" si="4"/>
        <v>103.9999999999992</v>
      </c>
      <c r="U43" s="94"/>
    </row>
    <row r="44" spans="2:21" ht="13.5">
      <c r="B44" s="36">
        <v>36</v>
      </c>
      <c r="C44" s="91">
        <f t="shared" si="1"/>
        <v>2105397.698708133</v>
      </c>
      <c r="D44" s="91"/>
      <c r="E44" s="36">
        <v>2010</v>
      </c>
      <c r="F44" s="8">
        <v>42511</v>
      </c>
      <c r="G44" s="36" t="s">
        <v>3</v>
      </c>
      <c r="H44" s="92">
        <v>89.75</v>
      </c>
      <c r="I44" s="92"/>
      <c r="J44" s="36">
        <v>72</v>
      </c>
      <c r="K44" s="91">
        <f t="shared" si="0"/>
        <v>63161.93096124398</v>
      </c>
      <c r="L44" s="91"/>
      <c r="M44" s="6">
        <f t="shared" si="2"/>
        <v>0.8772490411283886</v>
      </c>
      <c r="N44" s="36">
        <v>2010</v>
      </c>
      <c r="O44" s="8">
        <v>42514</v>
      </c>
      <c r="P44" s="92">
        <v>90.47</v>
      </c>
      <c r="Q44" s="92"/>
      <c r="R44" s="93">
        <f t="shared" si="3"/>
        <v>-63161.93096124388</v>
      </c>
      <c r="S44" s="93"/>
      <c r="T44" s="94">
        <f t="shared" si="4"/>
        <v>-72</v>
      </c>
      <c r="U44" s="94"/>
    </row>
    <row r="45" spans="2:21" ht="13.5">
      <c r="B45" s="36">
        <v>37</v>
      </c>
      <c r="C45" s="91">
        <f t="shared" si="1"/>
        <v>2042235.767746889</v>
      </c>
      <c r="D45" s="91"/>
      <c r="E45" s="36">
        <v>2010</v>
      </c>
      <c r="F45" s="8">
        <v>42521</v>
      </c>
      <c r="G45" s="36" t="s">
        <v>4</v>
      </c>
      <c r="H45" s="92">
        <v>91.11</v>
      </c>
      <c r="I45" s="92"/>
      <c r="J45" s="36">
        <v>43</v>
      </c>
      <c r="K45" s="91">
        <f t="shared" si="0"/>
        <v>61267.07303240667</v>
      </c>
      <c r="L45" s="91"/>
      <c r="M45" s="6">
        <f t="shared" si="2"/>
        <v>1.4248156519164341</v>
      </c>
      <c r="N45" s="36">
        <v>2010</v>
      </c>
      <c r="O45" s="8">
        <v>42521</v>
      </c>
      <c r="P45" s="92">
        <v>91.38</v>
      </c>
      <c r="Q45" s="92"/>
      <c r="R45" s="93">
        <f t="shared" si="3"/>
        <v>38470.022601743156</v>
      </c>
      <c r="S45" s="93"/>
      <c r="T45" s="94">
        <f t="shared" si="4"/>
        <v>26.999999999999602</v>
      </c>
      <c r="U45" s="94"/>
    </row>
    <row r="46" spans="2:21" ht="13.5">
      <c r="B46" s="36">
        <v>38</v>
      </c>
      <c r="C46" s="91">
        <f t="shared" si="1"/>
        <v>2080705.7903486323</v>
      </c>
      <c r="D46" s="91"/>
      <c r="E46" s="36">
        <v>2010</v>
      </c>
      <c r="F46" s="8">
        <v>42523</v>
      </c>
      <c r="G46" s="36" t="s">
        <v>4</v>
      </c>
      <c r="H46" s="92">
        <v>91.77</v>
      </c>
      <c r="I46" s="92"/>
      <c r="J46" s="36">
        <v>80</v>
      </c>
      <c r="K46" s="91">
        <f t="shared" si="0"/>
        <v>62421.17371045896</v>
      </c>
      <c r="L46" s="91"/>
      <c r="M46" s="6">
        <f t="shared" si="2"/>
        <v>0.780264671380737</v>
      </c>
      <c r="N46" s="36">
        <v>2010</v>
      </c>
      <c r="O46" s="8">
        <v>42525</v>
      </c>
      <c r="P46" s="92">
        <v>92.62</v>
      </c>
      <c r="Q46" s="92"/>
      <c r="R46" s="93">
        <f t="shared" si="3"/>
        <v>66322.4970673633</v>
      </c>
      <c r="S46" s="93"/>
      <c r="T46" s="94">
        <f t="shared" si="4"/>
        <v>85.00000000000085</v>
      </c>
      <c r="U46" s="94"/>
    </row>
    <row r="47" spans="2:21" ht="13.5">
      <c r="B47" s="36">
        <v>39</v>
      </c>
      <c r="C47" s="91">
        <f t="shared" si="1"/>
        <v>2147028.2874159957</v>
      </c>
      <c r="D47" s="91"/>
      <c r="E47" s="36">
        <v>2010</v>
      </c>
      <c r="F47" s="8">
        <v>42525</v>
      </c>
      <c r="G47" s="36" t="s">
        <v>3</v>
      </c>
      <c r="H47" s="92">
        <v>91.9</v>
      </c>
      <c r="I47" s="92"/>
      <c r="J47" s="36">
        <v>93</v>
      </c>
      <c r="K47" s="91">
        <f t="shared" si="0"/>
        <v>64410.84862247987</v>
      </c>
      <c r="L47" s="91"/>
      <c r="M47" s="6">
        <f t="shared" si="2"/>
        <v>0.6925897701341921</v>
      </c>
      <c r="N47" s="36">
        <v>2010</v>
      </c>
      <c r="O47" s="8">
        <v>42528</v>
      </c>
      <c r="P47" s="92">
        <v>91.9</v>
      </c>
      <c r="Q47" s="92"/>
      <c r="R47" s="93">
        <f t="shared" si="3"/>
        <v>0</v>
      </c>
      <c r="S47" s="93"/>
      <c r="T47" s="94">
        <f t="shared" si="4"/>
        <v>0</v>
      </c>
      <c r="U47" s="94"/>
    </row>
    <row r="48" spans="2:21" ht="13.5">
      <c r="B48" s="36">
        <v>40</v>
      </c>
      <c r="C48" s="91">
        <f t="shared" si="1"/>
        <v>2147028.2874159957</v>
      </c>
      <c r="D48" s="91"/>
      <c r="E48" s="36">
        <v>2010</v>
      </c>
      <c r="F48" s="8">
        <v>42529</v>
      </c>
      <c r="G48" s="36" t="s">
        <v>37</v>
      </c>
      <c r="H48" s="92">
        <v>91.27</v>
      </c>
      <c r="I48" s="92"/>
      <c r="J48" s="36">
        <v>63</v>
      </c>
      <c r="K48" s="91">
        <f t="shared" si="0"/>
        <v>64410.84862247987</v>
      </c>
      <c r="L48" s="91"/>
      <c r="M48" s="6">
        <f t="shared" si="2"/>
        <v>1.0223944225790456</v>
      </c>
      <c r="N48" s="36">
        <v>2010</v>
      </c>
      <c r="O48" s="8">
        <v>42530</v>
      </c>
      <c r="P48" s="92">
        <v>91.61</v>
      </c>
      <c r="Q48" s="92"/>
      <c r="R48" s="93">
        <f t="shared" si="3"/>
        <v>-34761.410367687895</v>
      </c>
      <c r="S48" s="93"/>
      <c r="T48" s="94">
        <f t="shared" si="4"/>
        <v>-63</v>
      </c>
      <c r="U48" s="94"/>
    </row>
    <row r="49" spans="2:21" ht="13.5">
      <c r="B49" s="36">
        <v>41</v>
      </c>
      <c r="C49" s="91">
        <f t="shared" si="1"/>
        <v>2112266.877048308</v>
      </c>
      <c r="D49" s="91"/>
      <c r="E49" s="36">
        <v>2010</v>
      </c>
      <c r="F49" s="8">
        <v>42531</v>
      </c>
      <c r="G49" s="36" t="s">
        <v>3</v>
      </c>
      <c r="H49" s="92">
        <v>91.04</v>
      </c>
      <c r="I49" s="92"/>
      <c r="J49" s="36">
        <v>42</v>
      </c>
      <c r="K49" s="91">
        <f t="shared" si="0"/>
        <v>63368.00631144924</v>
      </c>
      <c r="L49" s="91"/>
      <c r="M49" s="6">
        <f t="shared" si="2"/>
        <v>1.5087620550345058</v>
      </c>
      <c r="N49" s="36">
        <v>2010</v>
      </c>
      <c r="O49" s="8">
        <v>42532</v>
      </c>
      <c r="P49" s="92">
        <v>91.46</v>
      </c>
      <c r="Q49" s="92"/>
      <c r="R49" s="93">
        <f t="shared" si="3"/>
        <v>-63368.00631144735</v>
      </c>
      <c r="S49" s="93"/>
      <c r="T49" s="94">
        <f t="shared" si="4"/>
        <v>-42</v>
      </c>
      <c r="U49" s="94"/>
    </row>
    <row r="50" spans="2:21" ht="13.5">
      <c r="B50" s="36">
        <v>42</v>
      </c>
      <c r="C50" s="91">
        <f t="shared" si="1"/>
        <v>2048898.8707368607</v>
      </c>
      <c r="D50" s="91"/>
      <c r="E50" s="36">
        <v>2010</v>
      </c>
      <c r="F50" s="8">
        <v>42532</v>
      </c>
      <c r="G50" s="36" t="s">
        <v>4</v>
      </c>
      <c r="H50" s="92">
        <v>91.67</v>
      </c>
      <c r="I50" s="92"/>
      <c r="J50" s="36">
        <v>29</v>
      </c>
      <c r="K50" s="91">
        <f t="shared" si="0"/>
        <v>61466.96612210582</v>
      </c>
      <c r="L50" s="91"/>
      <c r="M50" s="6">
        <f t="shared" si="2"/>
        <v>2.1195505559346834</v>
      </c>
      <c r="N50" s="36">
        <v>2010</v>
      </c>
      <c r="O50" s="8">
        <v>42535</v>
      </c>
      <c r="P50" s="92">
        <v>91.67</v>
      </c>
      <c r="Q50" s="92"/>
      <c r="R50" s="93">
        <f t="shared" si="3"/>
        <v>0</v>
      </c>
      <c r="S50" s="93"/>
      <c r="T50" s="94">
        <f t="shared" si="4"/>
        <v>0</v>
      </c>
      <c r="U50" s="94"/>
    </row>
    <row r="51" spans="2:21" ht="13.5">
      <c r="B51" s="36">
        <v>43</v>
      </c>
      <c r="C51" s="91">
        <f t="shared" si="1"/>
        <v>2048898.8707368607</v>
      </c>
      <c r="D51" s="91"/>
      <c r="E51" s="36">
        <v>2010</v>
      </c>
      <c r="F51" s="8">
        <v>42560</v>
      </c>
      <c r="G51" s="36" t="s">
        <v>4</v>
      </c>
      <c r="H51" s="92">
        <v>88.63</v>
      </c>
      <c r="I51" s="92"/>
      <c r="J51" s="36">
        <v>64</v>
      </c>
      <c r="K51" s="91">
        <f t="shared" si="0"/>
        <v>61466.96612210582</v>
      </c>
      <c r="L51" s="91"/>
      <c r="M51" s="6">
        <f t="shared" si="2"/>
        <v>0.9604213456579034</v>
      </c>
      <c r="N51" s="36">
        <v>2010</v>
      </c>
      <c r="O51" s="8">
        <v>42564</v>
      </c>
      <c r="P51" s="92">
        <v>88.45</v>
      </c>
      <c r="Q51" s="92"/>
      <c r="R51" s="93">
        <f t="shared" si="3"/>
        <v>-17287.58422184155</v>
      </c>
      <c r="S51" s="93"/>
      <c r="T51" s="94">
        <f t="shared" si="4"/>
        <v>-64</v>
      </c>
      <c r="U51" s="94"/>
    </row>
    <row r="52" spans="2:21" ht="13.5">
      <c r="B52" s="36">
        <v>44</v>
      </c>
      <c r="C52" s="91">
        <f t="shared" si="1"/>
        <v>2031611.2865150191</v>
      </c>
      <c r="D52" s="91"/>
      <c r="E52" s="36">
        <v>2010</v>
      </c>
      <c r="F52" s="8">
        <v>42566</v>
      </c>
      <c r="G52" s="36" t="s">
        <v>3</v>
      </c>
      <c r="H52" s="92">
        <v>88.08</v>
      </c>
      <c r="I52" s="92"/>
      <c r="J52" s="36">
        <v>32</v>
      </c>
      <c r="K52" s="91">
        <f t="shared" si="0"/>
        <v>60948.33859545057</v>
      </c>
      <c r="L52" s="91"/>
      <c r="M52" s="6">
        <f t="shared" si="2"/>
        <v>1.9046355811078304</v>
      </c>
      <c r="N52" s="36">
        <v>2010</v>
      </c>
      <c r="O52" s="8">
        <v>42571</v>
      </c>
      <c r="P52" s="92">
        <v>86.97</v>
      </c>
      <c r="Q52" s="92"/>
      <c r="R52" s="93">
        <f t="shared" si="3"/>
        <v>211414.54950296908</v>
      </c>
      <c r="S52" s="93"/>
      <c r="T52" s="94">
        <f t="shared" si="4"/>
        <v>110.99999999999994</v>
      </c>
      <c r="U52" s="94"/>
    </row>
    <row r="53" spans="2:21" ht="13.5">
      <c r="B53" s="36">
        <v>45</v>
      </c>
      <c r="C53" s="91">
        <f t="shared" si="1"/>
        <v>2243025.836017988</v>
      </c>
      <c r="D53" s="91"/>
      <c r="E53" s="36">
        <v>2010</v>
      </c>
      <c r="F53" s="8">
        <v>42581</v>
      </c>
      <c r="G53" s="36" t="s">
        <v>3</v>
      </c>
      <c r="H53" s="92">
        <v>86.55</v>
      </c>
      <c r="I53" s="92"/>
      <c r="J53" s="36">
        <v>63</v>
      </c>
      <c r="K53" s="91">
        <f t="shared" si="0"/>
        <v>67290.77508053964</v>
      </c>
      <c r="L53" s="91"/>
      <c r="M53" s="6">
        <f t="shared" si="2"/>
        <v>1.0681075409609466</v>
      </c>
      <c r="N53" s="36">
        <v>2010</v>
      </c>
      <c r="O53" s="8">
        <v>42581</v>
      </c>
      <c r="P53" s="92">
        <v>86.54</v>
      </c>
      <c r="Q53" s="92"/>
      <c r="R53" s="93">
        <f t="shared" si="3"/>
        <v>1068.1075409599753</v>
      </c>
      <c r="S53" s="93"/>
      <c r="T53" s="94">
        <f t="shared" si="4"/>
        <v>0.9999999999990905</v>
      </c>
      <c r="U53" s="94"/>
    </row>
    <row r="54" spans="2:21" ht="13.5">
      <c r="B54" s="36">
        <v>46</v>
      </c>
      <c r="C54" s="91">
        <f t="shared" si="1"/>
        <v>2244093.943558948</v>
      </c>
      <c r="D54" s="91"/>
      <c r="E54" s="36">
        <v>2010</v>
      </c>
      <c r="F54" s="8">
        <v>42585</v>
      </c>
      <c r="G54" s="36" t="s">
        <v>3</v>
      </c>
      <c r="H54" s="92">
        <v>85.83</v>
      </c>
      <c r="I54" s="92"/>
      <c r="J54" s="36">
        <v>70</v>
      </c>
      <c r="K54" s="91">
        <f t="shared" si="0"/>
        <v>67322.81830676844</v>
      </c>
      <c r="L54" s="91"/>
      <c r="M54" s="6">
        <f t="shared" si="2"/>
        <v>0.9617545472395492</v>
      </c>
      <c r="N54" s="36">
        <v>2010</v>
      </c>
      <c r="O54" s="8">
        <v>42586</v>
      </c>
      <c r="P54" s="92">
        <v>85.83</v>
      </c>
      <c r="Q54" s="92"/>
      <c r="R54" s="93">
        <f t="shared" si="3"/>
        <v>0</v>
      </c>
      <c r="S54" s="93"/>
      <c r="T54" s="94">
        <f t="shared" si="4"/>
        <v>0</v>
      </c>
      <c r="U54" s="94"/>
    </row>
    <row r="55" spans="2:21" ht="13.5">
      <c r="B55" s="36">
        <v>47</v>
      </c>
      <c r="C55" s="91">
        <f t="shared" si="1"/>
        <v>2244093.943558948</v>
      </c>
      <c r="D55" s="91"/>
      <c r="E55" s="36">
        <v>2010</v>
      </c>
      <c r="F55" s="8">
        <v>42592</v>
      </c>
      <c r="G55" s="36" t="s">
        <v>3</v>
      </c>
      <c r="H55" s="92">
        <v>85.72</v>
      </c>
      <c r="I55" s="92"/>
      <c r="J55" s="36">
        <v>42</v>
      </c>
      <c r="K55" s="91">
        <f t="shared" si="0"/>
        <v>67322.81830676844</v>
      </c>
      <c r="L55" s="91"/>
      <c r="M55" s="6">
        <f t="shared" si="2"/>
        <v>1.6029242453992487</v>
      </c>
      <c r="N55" s="36">
        <v>2010</v>
      </c>
      <c r="O55" s="8">
        <v>42594</v>
      </c>
      <c r="P55" s="92">
        <v>85.31</v>
      </c>
      <c r="Q55" s="92"/>
      <c r="R55" s="93">
        <f t="shared" si="3"/>
        <v>65719.89406136866</v>
      </c>
      <c r="S55" s="93"/>
      <c r="T55" s="94">
        <f t="shared" si="4"/>
        <v>40.99999999999966</v>
      </c>
      <c r="U55" s="94"/>
    </row>
    <row r="56" spans="2:21" ht="13.5">
      <c r="B56" s="36">
        <v>48</v>
      </c>
      <c r="C56" s="91">
        <f t="shared" si="1"/>
        <v>2309813.837620317</v>
      </c>
      <c r="D56" s="91"/>
      <c r="E56" s="36">
        <v>2010</v>
      </c>
      <c r="F56" s="8">
        <v>42605</v>
      </c>
      <c r="G56" s="36" t="s">
        <v>3</v>
      </c>
      <c r="H56" s="92">
        <v>85.08</v>
      </c>
      <c r="I56" s="92"/>
      <c r="J56" s="36">
        <v>30</v>
      </c>
      <c r="K56" s="91">
        <f t="shared" si="0"/>
        <v>69294.41512860951</v>
      </c>
      <c r="L56" s="91"/>
      <c r="M56" s="6">
        <f t="shared" si="2"/>
        <v>2.3098138376203172</v>
      </c>
      <c r="N56" s="36">
        <v>2010</v>
      </c>
      <c r="O56" s="8">
        <v>42607</v>
      </c>
      <c r="P56" s="92">
        <v>84.59</v>
      </c>
      <c r="Q56" s="92"/>
      <c r="R56" s="93">
        <f t="shared" si="3"/>
        <v>113180.87804339436</v>
      </c>
      <c r="S56" s="93"/>
      <c r="T56" s="94">
        <f t="shared" si="4"/>
        <v>48.99999999999949</v>
      </c>
      <c r="U56" s="94"/>
    </row>
    <row r="57" spans="2:21" ht="13.5">
      <c r="B57" s="36">
        <v>49</v>
      </c>
      <c r="C57" s="91">
        <f t="shared" si="1"/>
        <v>2422994.7156637115</v>
      </c>
      <c r="D57" s="91"/>
      <c r="E57" s="36">
        <v>2010</v>
      </c>
      <c r="F57" s="8">
        <v>42609</v>
      </c>
      <c r="G57" s="36" t="s">
        <v>3</v>
      </c>
      <c r="H57" s="92">
        <v>84.31</v>
      </c>
      <c r="I57" s="92"/>
      <c r="J57" s="36">
        <v>29</v>
      </c>
      <c r="K57" s="91">
        <f t="shared" si="0"/>
        <v>72689.84146991135</v>
      </c>
      <c r="L57" s="91"/>
      <c r="M57" s="6">
        <f t="shared" si="2"/>
        <v>2.5065462575831496</v>
      </c>
      <c r="N57" s="36">
        <v>2010</v>
      </c>
      <c r="O57" s="8">
        <v>42609</v>
      </c>
      <c r="P57" s="92">
        <v>84.6</v>
      </c>
      <c r="Q57" s="92"/>
      <c r="R57" s="93">
        <f t="shared" si="3"/>
        <v>-72689.84146990934</v>
      </c>
      <c r="S57" s="93"/>
      <c r="T57" s="94">
        <f t="shared" si="4"/>
        <v>-29</v>
      </c>
      <c r="U57" s="94"/>
    </row>
    <row r="58" spans="2:21" ht="13.5">
      <c r="B58" s="36">
        <v>50</v>
      </c>
      <c r="C58" s="91">
        <f t="shared" si="1"/>
        <v>2350304.874193802</v>
      </c>
      <c r="D58" s="91"/>
      <c r="E58" s="36">
        <v>2010</v>
      </c>
      <c r="F58" s="8">
        <v>42612</v>
      </c>
      <c r="G58" s="36" t="s">
        <v>4</v>
      </c>
      <c r="H58" s="92">
        <v>85.45</v>
      </c>
      <c r="I58" s="92"/>
      <c r="J58" s="36">
        <v>100</v>
      </c>
      <c r="K58" s="91">
        <f t="shared" si="0"/>
        <v>70509.14622581405</v>
      </c>
      <c r="L58" s="91"/>
      <c r="M58" s="6">
        <f t="shared" si="2"/>
        <v>0.7050914622581405</v>
      </c>
      <c r="N58" s="36">
        <v>2010</v>
      </c>
      <c r="O58" s="8">
        <v>42612</v>
      </c>
      <c r="P58" s="92">
        <v>84.59</v>
      </c>
      <c r="Q58" s="92"/>
      <c r="R58" s="93">
        <f t="shared" si="3"/>
        <v>-60637.86575420004</v>
      </c>
      <c r="S58" s="93"/>
      <c r="T58" s="94">
        <f t="shared" si="4"/>
        <v>-100</v>
      </c>
      <c r="U58" s="94"/>
    </row>
    <row r="59" spans="2:21" ht="13.5">
      <c r="B59" s="36">
        <v>51</v>
      </c>
      <c r="C59" s="91">
        <f t="shared" si="1"/>
        <v>2289667.008439602</v>
      </c>
      <c r="D59" s="91"/>
      <c r="E59" s="36">
        <v>2010</v>
      </c>
      <c r="F59" s="8">
        <v>42613</v>
      </c>
      <c r="G59" s="36" t="s">
        <v>3</v>
      </c>
      <c r="H59" s="92">
        <v>83.95</v>
      </c>
      <c r="I59" s="92"/>
      <c r="J59" s="36">
        <v>65</v>
      </c>
      <c r="K59" s="91">
        <f t="shared" si="0"/>
        <v>68690.01025318805</v>
      </c>
      <c r="L59" s="91"/>
      <c r="M59" s="6">
        <f t="shared" si="2"/>
        <v>1.0567693885105856</v>
      </c>
      <c r="N59" s="36">
        <v>2010</v>
      </c>
      <c r="O59" s="8">
        <v>42614</v>
      </c>
      <c r="P59" s="92">
        <v>84.6</v>
      </c>
      <c r="Q59" s="92"/>
      <c r="R59" s="93">
        <f t="shared" si="3"/>
        <v>-68690.01025318717</v>
      </c>
      <c r="S59" s="93"/>
      <c r="T59" s="94">
        <f t="shared" si="4"/>
        <v>-65</v>
      </c>
      <c r="U59" s="94"/>
    </row>
    <row r="60" spans="2:21" ht="13.5">
      <c r="B60" s="36">
        <v>52</v>
      </c>
      <c r="C60" s="91">
        <f t="shared" si="1"/>
        <v>2220976.9981864146</v>
      </c>
      <c r="D60" s="91"/>
      <c r="E60" s="36">
        <v>2010</v>
      </c>
      <c r="F60" s="8">
        <v>42616</v>
      </c>
      <c r="G60" s="36" t="s">
        <v>4</v>
      </c>
      <c r="H60" s="92">
        <v>84.47</v>
      </c>
      <c r="I60" s="92"/>
      <c r="J60" s="36">
        <v>27</v>
      </c>
      <c r="K60" s="91">
        <f t="shared" si="0"/>
        <v>66629.30994559244</v>
      </c>
      <c r="L60" s="91"/>
      <c r="M60" s="6">
        <f t="shared" si="2"/>
        <v>2.467752220207127</v>
      </c>
      <c r="N60" s="36">
        <v>2010</v>
      </c>
      <c r="O60" s="8">
        <v>42619</v>
      </c>
      <c r="P60" s="92">
        <v>84.2</v>
      </c>
      <c r="Q60" s="92"/>
      <c r="R60" s="93">
        <f t="shared" si="3"/>
        <v>-66629.30994559145</v>
      </c>
      <c r="S60" s="93"/>
      <c r="T60" s="94">
        <f t="shared" si="4"/>
        <v>-27</v>
      </c>
      <c r="U60" s="94"/>
    </row>
    <row r="61" spans="2:21" ht="13.5">
      <c r="B61" s="36">
        <v>53</v>
      </c>
      <c r="C61" s="91">
        <f t="shared" si="1"/>
        <v>2154347.6882408233</v>
      </c>
      <c r="D61" s="91"/>
      <c r="E61" s="36">
        <v>2010</v>
      </c>
      <c r="F61" s="8">
        <v>42620</v>
      </c>
      <c r="G61" s="36" t="s">
        <v>3</v>
      </c>
      <c r="H61" s="92">
        <v>84.11</v>
      </c>
      <c r="I61" s="92"/>
      <c r="J61" s="36">
        <v>13</v>
      </c>
      <c r="K61" s="91">
        <f t="shared" si="0"/>
        <v>64630.4306472247</v>
      </c>
      <c r="L61" s="91"/>
      <c r="M61" s="6">
        <f t="shared" si="2"/>
        <v>4.971571588248054</v>
      </c>
      <c r="N61" s="36">
        <v>2010</v>
      </c>
      <c r="O61" s="8">
        <v>42620</v>
      </c>
      <c r="P61" s="92">
        <v>84.24</v>
      </c>
      <c r="Q61" s="92"/>
      <c r="R61" s="93">
        <f t="shared" si="3"/>
        <v>-64630.430647222434</v>
      </c>
      <c r="S61" s="93"/>
      <c r="T61" s="94">
        <f t="shared" si="4"/>
        <v>-13</v>
      </c>
      <c r="U61" s="94"/>
    </row>
    <row r="62" spans="2:21" ht="13.5">
      <c r="B62" s="36">
        <v>54</v>
      </c>
      <c r="C62" s="91">
        <f t="shared" si="1"/>
        <v>2089717.257593601</v>
      </c>
      <c r="D62" s="91"/>
      <c r="E62" s="36">
        <v>2010</v>
      </c>
      <c r="F62" s="8">
        <v>42620</v>
      </c>
      <c r="G62" s="36" t="s">
        <v>3</v>
      </c>
      <c r="H62" s="92">
        <v>84.03</v>
      </c>
      <c r="I62" s="92"/>
      <c r="J62" s="36">
        <v>22</v>
      </c>
      <c r="K62" s="91">
        <f t="shared" si="0"/>
        <v>62691.51772780803</v>
      </c>
      <c r="L62" s="91"/>
      <c r="M62" s="6">
        <f t="shared" si="2"/>
        <v>2.8496144421730922</v>
      </c>
      <c r="N62" s="36">
        <v>2010</v>
      </c>
      <c r="O62" s="8">
        <v>42623</v>
      </c>
      <c r="P62" s="92">
        <v>84.25</v>
      </c>
      <c r="Q62" s="92"/>
      <c r="R62" s="93">
        <f t="shared" si="3"/>
        <v>-62691.5177278077</v>
      </c>
      <c r="S62" s="93"/>
      <c r="T62" s="94">
        <f t="shared" si="4"/>
        <v>-22</v>
      </c>
      <c r="U62" s="94"/>
    </row>
    <row r="63" spans="2:21" ht="13.5">
      <c r="B63" s="36">
        <v>55</v>
      </c>
      <c r="C63" s="91">
        <f t="shared" si="1"/>
        <v>2027025.7398657934</v>
      </c>
      <c r="D63" s="91"/>
      <c r="E63" s="36">
        <v>2010</v>
      </c>
      <c r="F63" s="8">
        <v>42627</v>
      </c>
      <c r="G63" s="36" t="s">
        <v>3</v>
      </c>
      <c r="H63" s="92">
        <v>83.23</v>
      </c>
      <c r="I63" s="92"/>
      <c r="J63" s="36">
        <v>52</v>
      </c>
      <c r="K63" s="91">
        <f t="shared" si="0"/>
        <v>60810.7721959738</v>
      </c>
      <c r="L63" s="91"/>
      <c r="M63" s="6">
        <f t="shared" si="2"/>
        <v>1.16943792684565</v>
      </c>
      <c r="N63" s="36">
        <v>2010</v>
      </c>
      <c r="O63" s="8">
        <v>42628</v>
      </c>
      <c r="P63" s="92">
        <v>83.75</v>
      </c>
      <c r="Q63" s="92"/>
      <c r="R63" s="93">
        <f t="shared" si="3"/>
        <v>-60810.77219597334</v>
      </c>
      <c r="S63" s="93"/>
      <c r="T63" s="94">
        <f t="shared" si="4"/>
        <v>-52</v>
      </c>
      <c r="U63" s="94"/>
    </row>
    <row r="64" spans="2:21" ht="13.5">
      <c r="B64" s="36">
        <v>56</v>
      </c>
      <c r="C64" s="91">
        <f t="shared" si="1"/>
        <v>1966214.96766982</v>
      </c>
      <c r="D64" s="91"/>
      <c r="E64" s="36">
        <v>2010</v>
      </c>
      <c r="F64" s="8">
        <v>42629</v>
      </c>
      <c r="G64" s="36" t="s">
        <v>4</v>
      </c>
      <c r="H64" s="92">
        <v>85.67</v>
      </c>
      <c r="I64" s="92"/>
      <c r="J64" s="36">
        <v>37</v>
      </c>
      <c r="K64" s="91">
        <f t="shared" si="0"/>
        <v>58986.4490300946</v>
      </c>
      <c r="L64" s="91"/>
      <c r="M64" s="6">
        <f t="shared" si="2"/>
        <v>1.594228352164719</v>
      </c>
      <c r="N64" s="36">
        <v>2010</v>
      </c>
      <c r="O64" s="8">
        <v>42630</v>
      </c>
      <c r="P64" s="92">
        <v>85.63</v>
      </c>
      <c r="Q64" s="92"/>
      <c r="R64" s="93">
        <f t="shared" si="3"/>
        <v>-6376.9134086598715</v>
      </c>
      <c r="S64" s="93"/>
      <c r="T64" s="94">
        <f t="shared" si="4"/>
        <v>-37</v>
      </c>
      <c r="U64" s="94"/>
    </row>
    <row r="65" spans="2:21" ht="13.5">
      <c r="B65" s="36">
        <v>57</v>
      </c>
      <c r="C65" s="91">
        <f t="shared" si="1"/>
        <v>1959838.05426116</v>
      </c>
      <c r="D65" s="91"/>
      <c r="E65" s="36">
        <v>2010</v>
      </c>
      <c r="F65" s="8">
        <v>42634</v>
      </c>
      <c r="G65" s="36" t="s">
        <v>3</v>
      </c>
      <c r="H65" s="92">
        <v>85.65</v>
      </c>
      <c r="I65" s="92"/>
      <c r="J65" s="36">
        <v>14</v>
      </c>
      <c r="K65" s="91">
        <f t="shared" si="0"/>
        <v>58795.1416278348</v>
      </c>
      <c r="L65" s="91"/>
      <c r="M65" s="6">
        <f t="shared" si="2"/>
        <v>4.199652973416772</v>
      </c>
      <c r="N65" s="36">
        <v>2010</v>
      </c>
      <c r="O65" s="8">
        <v>42636</v>
      </c>
      <c r="P65" s="92">
        <v>84.57</v>
      </c>
      <c r="Q65" s="92"/>
      <c r="R65" s="93">
        <f t="shared" si="3"/>
        <v>453562.52112901653</v>
      </c>
      <c r="S65" s="93"/>
      <c r="T65" s="94">
        <f t="shared" si="4"/>
        <v>108.00000000000125</v>
      </c>
      <c r="U65" s="94"/>
    </row>
    <row r="66" spans="2:21" ht="13.5">
      <c r="B66" s="36">
        <v>58</v>
      </c>
      <c r="C66" s="91">
        <f t="shared" si="1"/>
        <v>2413400.575390177</v>
      </c>
      <c r="D66" s="91"/>
      <c r="E66" s="36">
        <v>2010</v>
      </c>
      <c r="F66" s="8">
        <v>42636</v>
      </c>
      <c r="G66" s="36" t="s">
        <v>3</v>
      </c>
      <c r="H66" s="92">
        <v>84.39</v>
      </c>
      <c r="I66" s="92"/>
      <c r="J66" s="36">
        <v>28</v>
      </c>
      <c r="K66" s="91">
        <f t="shared" si="0"/>
        <v>72402.0172617053</v>
      </c>
      <c r="L66" s="91"/>
      <c r="M66" s="6">
        <f t="shared" si="2"/>
        <v>2.5857863307751896</v>
      </c>
      <c r="N66" s="36">
        <v>2010</v>
      </c>
      <c r="O66" s="8">
        <v>42637</v>
      </c>
      <c r="P66" s="92">
        <v>84.67</v>
      </c>
      <c r="Q66" s="92"/>
      <c r="R66" s="93">
        <f t="shared" si="3"/>
        <v>-72402.0172617056</v>
      </c>
      <c r="S66" s="93"/>
      <c r="T66" s="94">
        <f t="shared" si="4"/>
        <v>-28</v>
      </c>
      <c r="U66" s="94"/>
    </row>
    <row r="67" spans="2:21" ht="13.5">
      <c r="B67" s="36">
        <v>59</v>
      </c>
      <c r="C67" s="91">
        <f t="shared" si="1"/>
        <v>2340998.5581284715</v>
      </c>
      <c r="D67" s="91"/>
      <c r="E67" s="36">
        <v>2010</v>
      </c>
      <c r="F67" s="8">
        <v>42637</v>
      </c>
      <c r="G67" s="36" t="s">
        <v>3</v>
      </c>
      <c r="H67" s="92">
        <v>84.28</v>
      </c>
      <c r="I67" s="92"/>
      <c r="J67" s="36">
        <v>64</v>
      </c>
      <c r="K67" s="91">
        <f t="shared" si="0"/>
        <v>70229.95674385414</v>
      </c>
      <c r="L67" s="91"/>
      <c r="M67" s="6">
        <f t="shared" si="2"/>
        <v>1.097343074122721</v>
      </c>
      <c r="N67" s="36">
        <v>2010</v>
      </c>
      <c r="O67" s="8">
        <v>42640</v>
      </c>
      <c r="P67" s="92">
        <v>84.31</v>
      </c>
      <c r="Q67" s="92"/>
      <c r="R67" s="93">
        <f t="shared" si="3"/>
        <v>-3292.029222368288</v>
      </c>
      <c r="S67" s="93"/>
      <c r="T67" s="94">
        <f t="shared" si="4"/>
        <v>-64</v>
      </c>
      <c r="U67" s="94"/>
    </row>
    <row r="68" spans="2:21" ht="13.5">
      <c r="B68" s="36">
        <v>60</v>
      </c>
      <c r="C68" s="91">
        <f t="shared" si="1"/>
        <v>2337706.528906103</v>
      </c>
      <c r="D68" s="91"/>
      <c r="E68" s="36">
        <v>2010</v>
      </c>
      <c r="F68" s="8">
        <v>42642</v>
      </c>
      <c r="G68" s="36" t="s">
        <v>3</v>
      </c>
      <c r="H68" s="92">
        <v>83.64</v>
      </c>
      <c r="I68" s="92"/>
      <c r="J68" s="36">
        <v>27</v>
      </c>
      <c r="K68" s="91">
        <f t="shared" si="0"/>
        <v>70131.1958671831</v>
      </c>
      <c r="L68" s="91"/>
      <c r="M68" s="6">
        <f t="shared" si="2"/>
        <v>2.597451698784559</v>
      </c>
      <c r="N68" s="36">
        <v>2010</v>
      </c>
      <c r="O68" s="8">
        <v>42642</v>
      </c>
      <c r="P68" s="92">
        <v>83.91</v>
      </c>
      <c r="Q68" s="92"/>
      <c r="R68" s="93">
        <f t="shared" si="3"/>
        <v>-70131.19586718206</v>
      </c>
      <c r="S68" s="93"/>
      <c r="T68" s="94">
        <f t="shared" si="4"/>
        <v>-27</v>
      </c>
      <c r="U68" s="94"/>
    </row>
    <row r="69" spans="2:21" ht="13.5">
      <c r="B69" s="36">
        <v>61</v>
      </c>
      <c r="C69" s="91">
        <f t="shared" si="1"/>
        <v>2267575.333038921</v>
      </c>
      <c r="D69" s="91"/>
      <c r="E69" s="36">
        <v>2010</v>
      </c>
      <c r="F69" s="8">
        <v>42643</v>
      </c>
      <c r="G69" s="36" t="s">
        <v>3</v>
      </c>
      <c r="H69" s="92">
        <v>83.55</v>
      </c>
      <c r="I69" s="92"/>
      <c r="J69" s="36">
        <v>26</v>
      </c>
      <c r="K69" s="91">
        <f t="shared" si="0"/>
        <v>68027.25999116762</v>
      </c>
      <c r="L69" s="91"/>
      <c r="M69" s="6">
        <f t="shared" si="2"/>
        <v>2.61643307658337</v>
      </c>
      <c r="N69" s="36">
        <v>2010</v>
      </c>
      <c r="O69" s="8">
        <v>42647</v>
      </c>
      <c r="P69" s="92">
        <v>83.38</v>
      </c>
      <c r="Q69" s="92"/>
      <c r="R69" s="93">
        <f t="shared" si="3"/>
        <v>44479.36230191773</v>
      </c>
      <c r="S69" s="93"/>
      <c r="T69" s="94">
        <f t="shared" si="4"/>
        <v>17.00000000000017</v>
      </c>
      <c r="U69" s="94"/>
    </row>
    <row r="70" spans="2:21" ht="13.5">
      <c r="B70" s="36">
        <v>62</v>
      </c>
      <c r="C70" s="91">
        <f t="shared" si="1"/>
        <v>2312054.6953408387</v>
      </c>
      <c r="D70" s="91"/>
      <c r="E70" s="36">
        <v>2010</v>
      </c>
      <c r="F70" s="8">
        <v>42649</v>
      </c>
      <c r="G70" s="36" t="s">
        <v>3</v>
      </c>
      <c r="H70" s="92">
        <v>83.05</v>
      </c>
      <c r="I70" s="92"/>
      <c r="J70" s="36">
        <v>21</v>
      </c>
      <c r="K70" s="91">
        <f t="shared" si="0"/>
        <v>69361.64086022516</v>
      </c>
      <c r="L70" s="91"/>
      <c r="M70" s="6">
        <f t="shared" si="2"/>
        <v>3.302935279058341</v>
      </c>
      <c r="N70" s="36">
        <v>2010</v>
      </c>
      <c r="O70" s="8">
        <v>42651</v>
      </c>
      <c r="P70" s="92">
        <v>82.43</v>
      </c>
      <c r="Q70" s="92"/>
      <c r="R70" s="93">
        <f t="shared" si="3"/>
        <v>204781.98730161393</v>
      </c>
      <c r="S70" s="93"/>
      <c r="T70" s="94">
        <f t="shared" si="4"/>
        <v>61.999999999999034</v>
      </c>
      <c r="U70" s="94"/>
    </row>
    <row r="71" spans="2:21" ht="13.5">
      <c r="B71" s="36">
        <v>63</v>
      </c>
      <c r="C71" s="91">
        <f t="shared" si="1"/>
        <v>2516836.682642453</v>
      </c>
      <c r="D71" s="91"/>
      <c r="E71" s="36">
        <v>2010</v>
      </c>
      <c r="F71" s="8">
        <v>42654</v>
      </c>
      <c r="G71" s="36" t="s">
        <v>3</v>
      </c>
      <c r="H71" s="92">
        <v>81.72</v>
      </c>
      <c r="I71" s="92"/>
      <c r="J71" s="36">
        <v>84</v>
      </c>
      <c r="K71" s="91">
        <f t="shared" si="0"/>
        <v>75505.10047927358</v>
      </c>
      <c r="L71" s="91"/>
      <c r="M71" s="6">
        <f t="shared" si="2"/>
        <v>0.8988702438008759</v>
      </c>
      <c r="N71" s="36">
        <v>2010</v>
      </c>
      <c r="O71" s="8">
        <v>42654</v>
      </c>
      <c r="P71" s="92">
        <v>82.03</v>
      </c>
      <c r="Q71" s="92"/>
      <c r="R71" s="93">
        <f t="shared" si="3"/>
        <v>-27864.97755782736</v>
      </c>
      <c r="S71" s="93"/>
      <c r="T71" s="94">
        <f t="shared" si="4"/>
        <v>-84</v>
      </c>
      <c r="U71" s="94"/>
    </row>
    <row r="72" spans="2:21" ht="13.5">
      <c r="B72" s="36">
        <v>64</v>
      </c>
      <c r="C72" s="91">
        <f t="shared" si="1"/>
        <v>2488971.7050846256</v>
      </c>
      <c r="D72" s="91"/>
      <c r="E72" s="36">
        <v>2010</v>
      </c>
      <c r="F72" s="8">
        <v>42655</v>
      </c>
      <c r="G72" s="36" t="s">
        <v>3</v>
      </c>
      <c r="H72" s="92">
        <v>81.79</v>
      </c>
      <c r="I72" s="92"/>
      <c r="J72" s="36">
        <v>35</v>
      </c>
      <c r="K72" s="91">
        <f t="shared" si="0"/>
        <v>74669.15115253876</v>
      </c>
      <c r="L72" s="91"/>
      <c r="M72" s="6">
        <f t="shared" si="2"/>
        <v>2.1334043186439646</v>
      </c>
      <c r="N72" s="36">
        <v>2010</v>
      </c>
      <c r="O72" s="8">
        <v>42656</v>
      </c>
      <c r="P72" s="92">
        <v>81.88</v>
      </c>
      <c r="Q72" s="92"/>
      <c r="R72" s="93">
        <f t="shared" si="3"/>
        <v>-19200.638867793376</v>
      </c>
      <c r="S72" s="93"/>
      <c r="T72" s="94">
        <f t="shared" si="4"/>
        <v>-35</v>
      </c>
      <c r="U72" s="94"/>
    </row>
    <row r="73" spans="2:21" ht="13.5">
      <c r="B73" s="36">
        <v>65</v>
      </c>
      <c r="C73" s="91">
        <f t="shared" si="1"/>
        <v>2469771.066216832</v>
      </c>
      <c r="D73" s="91"/>
      <c r="E73" s="36">
        <v>2010</v>
      </c>
      <c r="F73" s="8">
        <v>42663</v>
      </c>
      <c r="G73" s="36" t="s">
        <v>3</v>
      </c>
      <c r="H73" s="92">
        <v>81.14</v>
      </c>
      <c r="I73" s="92"/>
      <c r="J73" s="36">
        <v>24</v>
      </c>
      <c r="K73" s="91">
        <f aca="true" t="shared" si="5" ref="K73:K108">IF(F73="","",C73*0.03)</f>
        <v>74093.13198650496</v>
      </c>
      <c r="L73" s="91"/>
      <c r="M73" s="6">
        <f t="shared" si="2"/>
        <v>3.08721383277104</v>
      </c>
      <c r="N73" s="36">
        <v>2010</v>
      </c>
      <c r="O73" s="8">
        <v>42664</v>
      </c>
      <c r="P73" s="92">
        <v>81.38</v>
      </c>
      <c r="Q73" s="92"/>
      <c r="R73" s="93">
        <f t="shared" si="3"/>
        <v>-74093.13198650337</v>
      </c>
      <c r="S73" s="93"/>
      <c r="T73" s="94">
        <f t="shared" si="4"/>
        <v>-24</v>
      </c>
      <c r="U73" s="94"/>
    </row>
    <row r="74" spans="2:21" ht="13.5">
      <c r="B74" s="36">
        <v>66</v>
      </c>
      <c r="C74" s="91">
        <f aca="true" t="shared" si="6" ref="C74:C108">IF(R73="","",C73+R73)</f>
        <v>2395677.9342303285</v>
      </c>
      <c r="D74" s="91"/>
      <c r="E74" s="36">
        <v>2010</v>
      </c>
      <c r="F74" s="8">
        <v>42665</v>
      </c>
      <c r="G74" s="36" t="s">
        <v>3</v>
      </c>
      <c r="H74" s="92">
        <v>81.17</v>
      </c>
      <c r="I74" s="92"/>
      <c r="J74" s="36">
        <v>23</v>
      </c>
      <c r="K74" s="91">
        <f t="shared" si="5"/>
        <v>71870.33802690986</v>
      </c>
      <c r="L74" s="91"/>
      <c r="M74" s="6">
        <f aca="true" t="shared" si="7" ref="M74:M108">IF(J74="","",(K74/J74)/1000)</f>
        <v>3.12479730551782</v>
      </c>
      <c r="N74" s="36">
        <v>2010</v>
      </c>
      <c r="O74" s="8">
        <v>42665</v>
      </c>
      <c r="P74" s="92">
        <v>81.37</v>
      </c>
      <c r="Q74" s="92"/>
      <c r="R74" s="93">
        <f aca="true" t="shared" si="8" ref="R74:R108">IF(O74="","",(IF(G74="売",H74-P74,P74-H74))*M74*100000)</f>
        <v>-62495.94611035729</v>
      </c>
      <c r="S74" s="93"/>
      <c r="T74" s="94">
        <f aca="true" t="shared" si="9" ref="T74:T108">IF(O74="","",IF(R74&lt;0,J74*(-1),IF(G74="買",(P74-H74)*100,(H74-P74)*100)))</f>
        <v>-23</v>
      </c>
      <c r="U74" s="94"/>
    </row>
    <row r="75" spans="2:21" ht="13.5">
      <c r="B75" s="36">
        <v>67</v>
      </c>
      <c r="C75" s="91">
        <f t="shared" si="6"/>
        <v>2333181.9881199715</v>
      </c>
      <c r="D75" s="91"/>
      <c r="E75" s="36">
        <v>2010</v>
      </c>
      <c r="F75" s="8">
        <v>42669</v>
      </c>
      <c r="G75" s="36" t="s">
        <v>3</v>
      </c>
      <c r="H75" s="92">
        <v>80.65</v>
      </c>
      <c r="I75" s="92"/>
      <c r="J75" s="36">
        <v>23</v>
      </c>
      <c r="K75" s="91">
        <f t="shared" si="5"/>
        <v>69995.45964359914</v>
      </c>
      <c r="L75" s="91"/>
      <c r="M75" s="6">
        <f t="shared" si="7"/>
        <v>3.0432808540695278</v>
      </c>
      <c r="N75" s="36">
        <v>2010</v>
      </c>
      <c r="O75" s="8">
        <v>42669</v>
      </c>
      <c r="P75" s="92">
        <v>80.88</v>
      </c>
      <c r="Q75" s="92"/>
      <c r="R75" s="93">
        <f t="shared" si="8"/>
        <v>-69995.45964359603</v>
      </c>
      <c r="S75" s="93"/>
      <c r="T75" s="94">
        <f t="shared" si="9"/>
        <v>-23</v>
      </c>
      <c r="U75" s="94"/>
    </row>
    <row r="76" spans="2:21" ht="13.5">
      <c r="B76" s="36">
        <v>68</v>
      </c>
      <c r="C76" s="91">
        <f t="shared" si="6"/>
        <v>2263186.5284763756</v>
      </c>
      <c r="D76" s="91"/>
      <c r="E76" s="36">
        <v>2010</v>
      </c>
      <c r="F76" s="8">
        <v>42683</v>
      </c>
      <c r="G76" s="36" t="s">
        <v>3</v>
      </c>
      <c r="H76" s="92">
        <v>80.67</v>
      </c>
      <c r="I76" s="92"/>
      <c r="J76" s="36">
        <v>27</v>
      </c>
      <c r="K76" s="91">
        <f t="shared" si="5"/>
        <v>67895.59585429127</v>
      </c>
      <c r="L76" s="91"/>
      <c r="M76" s="6">
        <f t="shared" si="7"/>
        <v>2.5146516983070843</v>
      </c>
      <c r="N76" s="36">
        <v>2010</v>
      </c>
      <c r="O76" s="8">
        <v>42683</v>
      </c>
      <c r="P76" s="92">
        <v>80.94</v>
      </c>
      <c r="Q76" s="92"/>
      <c r="R76" s="93">
        <f t="shared" si="8"/>
        <v>-67895.59585429028</v>
      </c>
      <c r="S76" s="93"/>
      <c r="T76" s="94">
        <f t="shared" si="9"/>
        <v>-27</v>
      </c>
      <c r="U76" s="94"/>
    </row>
    <row r="77" spans="2:21" ht="13.5">
      <c r="B77" s="36">
        <v>69</v>
      </c>
      <c r="C77" s="91">
        <f t="shared" si="6"/>
        <v>2195290.9326220853</v>
      </c>
      <c r="D77" s="91"/>
      <c r="E77" s="36">
        <v>2010</v>
      </c>
      <c r="F77" s="8">
        <v>42685</v>
      </c>
      <c r="G77" s="36" t="s">
        <v>4</v>
      </c>
      <c r="H77" s="92">
        <v>82.28</v>
      </c>
      <c r="I77" s="92"/>
      <c r="J77" s="36">
        <v>23</v>
      </c>
      <c r="K77" s="91">
        <f t="shared" si="5"/>
        <v>65858.72797866256</v>
      </c>
      <c r="L77" s="91"/>
      <c r="M77" s="6">
        <f t="shared" si="7"/>
        <v>2.8634229555940243</v>
      </c>
      <c r="N77" s="36">
        <v>2010</v>
      </c>
      <c r="O77" s="8">
        <v>42686</v>
      </c>
      <c r="P77" s="92">
        <v>82.28</v>
      </c>
      <c r="Q77" s="92"/>
      <c r="R77" s="93">
        <f t="shared" si="8"/>
        <v>0</v>
      </c>
      <c r="S77" s="93"/>
      <c r="T77" s="94">
        <f t="shared" si="9"/>
        <v>0</v>
      </c>
      <c r="U77" s="94"/>
    </row>
    <row r="78" spans="2:21" ht="13.5">
      <c r="B78" s="36">
        <v>70</v>
      </c>
      <c r="C78" s="91">
        <f t="shared" si="6"/>
        <v>2195290.9326220853</v>
      </c>
      <c r="D78" s="91"/>
      <c r="E78" s="36">
        <v>2010</v>
      </c>
      <c r="F78" s="8">
        <v>42691</v>
      </c>
      <c r="G78" s="36" t="s">
        <v>4</v>
      </c>
      <c r="H78" s="92">
        <v>83.46</v>
      </c>
      <c r="I78" s="92"/>
      <c r="J78" s="36">
        <v>18</v>
      </c>
      <c r="K78" s="91">
        <f t="shared" si="5"/>
        <v>65858.72797866256</v>
      </c>
      <c r="L78" s="91"/>
      <c r="M78" s="6">
        <f t="shared" si="7"/>
        <v>3.6588182210368085</v>
      </c>
      <c r="N78" s="36">
        <v>2010</v>
      </c>
      <c r="O78" s="8">
        <v>42691</v>
      </c>
      <c r="P78" s="92">
        <v>83.28</v>
      </c>
      <c r="Q78" s="92"/>
      <c r="R78" s="93">
        <f t="shared" si="8"/>
        <v>-65858.72797865985</v>
      </c>
      <c r="S78" s="93"/>
      <c r="T78" s="94">
        <f t="shared" si="9"/>
        <v>-18</v>
      </c>
      <c r="U78" s="94"/>
    </row>
    <row r="79" spans="2:21" ht="13.5">
      <c r="B79" s="36">
        <v>71</v>
      </c>
      <c r="C79" s="91">
        <f t="shared" si="6"/>
        <v>2129432.2046434255</v>
      </c>
      <c r="D79" s="91"/>
      <c r="E79" s="36">
        <v>2010</v>
      </c>
      <c r="F79" s="8">
        <v>42698</v>
      </c>
      <c r="G79" s="36" t="s">
        <v>4</v>
      </c>
      <c r="H79" s="92">
        <v>83.51</v>
      </c>
      <c r="I79" s="92"/>
      <c r="J79" s="36">
        <v>33</v>
      </c>
      <c r="K79" s="91">
        <f t="shared" si="5"/>
        <v>63882.96613930276</v>
      </c>
      <c r="L79" s="91"/>
      <c r="M79" s="6">
        <f t="shared" si="7"/>
        <v>1.9358474587667505</v>
      </c>
      <c r="N79" s="36">
        <v>2010</v>
      </c>
      <c r="O79" s="8">
        <v>42703</v>
      </c>
      <c r="P79" s="92">
        <v>83.99</v>
      </c>
      <c r="Q79" s="92"/>
      <c r="R79" s="93">
        <f t="shared" si="8"/>
        <v>92920.67802080204</v>
      </c>
      <c r="S79" s="93"/>
      <c r="T79" s="94">
        <f t="shared" si="9"/>
        <v>47.99999999999898</v>
      </c>
      <c r="U79" s="94"/>
    </row>
    <row r="80" spans="2:21" ht="13.5">
      <c r="B80" s="36">
        <v>72</v>
      </c>
      <c r="C80" s="91">
        <f t="shared" si="6"/>
        <v>2222352.8826642274</v>
      </c>
      <c r="D80" s="91"/>
      <c r="E80" s="36">
        <v>2010</v>
      </c>
      <c r="F80" s="8">
        <v>42705</v>
      </c>
      <c r="G80" s="36" t="s">
        <v>3</v>
      </c>
      <c r="H80" s="92">
        <v>83.52</v>
      </c>
      <c r="I80" s="92"/>
      <c r="J80" s="36">
        <v>19</v>
      </c>
      <c r="K80" s="91">
        <f t="shared" si="5"/>
        <v>66670.58647992682</v>
      </c>
      <c r="L80" s="91"/>
      <c r="M80" s="6">
        <f t="shared" si="7"/>
        <v>3.508978235785622</v>
      </c>
      <c r="N80" s="36">
        <v>2010</v>
      </c>
      <c r="O80" s="8">
        <v>42705</v>
      </c>
      <c r="P80" s="92">
        <v>83.71</v>
      </c>
      <c r="Q80" s="92"/>
      <c r="R80" s="93">
        <f t="shared" si="8"/>
        <v>-66670.58647992602</v>
      </c>
      <c r="S80" s="93"/>
      <c r="T80" s="94">
        <f t="shared" si="9"/>
        <v>-19</v>
      </c>
      <c r="U80" s="94"/>
    </row>
    <row r="81" spans="2:21" ht="13.5">
      <c r="B81" s="36">
        <v>73</v>
      </c>
      <c r="C81" s="91">
        <f t="shared" si="6"/>
        <v>2155682.2961843014</v>
      </c>
      <c r="D81" s="91"/>
      <c r="E81" s="36">
        <v>2010</v>
      </c>
      <c r="F81" s="8">
        <v>42707</v>
      </c>
      <c r="G81" s="36" t="s">
        <v>3</v>
      </c>
      <c r="H81" s="92">
        <v>83.65</v>
      </c>
      <c r="I81" s="92"/>
      <c r="J81" s="36">
        <v>20</v>
      </c>
      <c r="K81" s="91">
        <f t="shared" si="5"/>
        <v>64670.46888552904</v>
      </c>
      <c r="L81" s="91"/>
      <c r="M81" s="6">
        <f t="shared" si="7"/>
        <v>3.2335234442764516</v>
      </c>
      <c r="N81" s="36">
        <v>2010</v>
      </c>
      <c r="O81" s="8">
        <v>42710</v>
      </c>
      <c r="P81" s="92">
        <v>82.93</v>
      </c>
      <c r="Q81" s="92"/>
      <c r="R81" s="93">
        <f t="shared" si="8"/>
        <v>232813.68798790415</v>
      </c>
      <c r="S81" s="93"/>
      <c r="T81" s="94">
        <f t="shared" si="9"/>
        <v>71.99999999999989</v>
      </c>
      <c r="U81" s="94"/>
    </row>
    <row r="82" spans="2:21" ht="13.5">
      <c r="B82" s="36">
        <v>74</v>
      </c>
      <c r="C82" s="91">
        <f t="shared" si="6"/>
        <v>2388495.9841722054</v>
      </c>
      <c r="D82" s="91"/>
      <c r="E82" s="36">
        <v>2010</v>
      </c>
      <c r="F82" s="8">
        <v>42711</v>
      </c>
      <c r="G82" s="36" t="s">
        <v>3</v>
      </c>
      <c r="H82" s="92">
        <v>82.36</v>
      </c>
      <c r="I82" s="92"/>
      <c r="J82" s="36">
        <v>36</v>
      </c>
      <c r="K82" s="91">
        <f t="shared" si="5"/>
        <v>71654.87952516616</v>
      </c>
      <c r="L82" s="91"/>
      <c r="M82" s="6">
        <f t="shared" si="7"/>
        <v>1.9904133201435046</v>
      </c>
      <c r="N82" s="36">
        <v>2010</v>
      </c>
      <c r="O82" s="8">
        <v>42711</v>
      </c>
      <c r="P82" s="92">
        <v>82.72</v>
      </c>
      <c r="Q82" s="92"/>
      <c r="R82" s="93">
        <f t="shared" si="8"/>
        <v>-71654.87952516605</v>
      </c>
      <c r="S82" s="93"/>
      <c r="T82" s="94">
        <f t="shared" si="9"/>
        <v>-36</v>
      </c>
      <c r="U82" s="94"/>
    </row>
    <row r="83" spans="2:21" ht="13.5">
      <c r="B83" s="36">
        <v>75</v>
      </c>
      <c r="C83" s="91">
        <f t="shared" si="6"/>
        <v>2316841.1046470394</v>
      </c>
      <c r="D83" s="91"/>
      <c r="E83" s="36">
        <v>2010</v>
      </c>
      <c r="F83" s="8">
        <v>42712</v>
      </c>
      <c r="G83" s="36" t="s">
        <v>4</v>
      </c>
      <c r="H83" s="92">
        <v>84.21</v>
      </c>
      <c r="I83" s="92"/>
      <c r="J83" s="36">
        <v>41</v>
      </c>
      <c r="K83" s="91">
        <f t="shared" si="5"/>
        <v>69505.23313941118</v>
      </c>
      <c r="L83" s="91"/>
      <c r="M83" s="6">
        <f t="shared" si="7"/>
        <v>1.6952495887661263</v>
      </c>
      <c r="N83" s="36">
        <v>2010</v>
      </c>
      <c r="O83" s="8">
        <v>42713</v>
      </c>
      <c r="P83" s="92">
        <v>83.8</v>
      </c>
      <c r="Q83" s="92"/>
      <c r="R83" s="93">
        <f t="shared" si="8"/>
        <v>-69505.2331394106</v>
      </c>
      <c r="S83" s="93"/>
      <c r="T83" s="94">
        <f t="shared" si="9"/>
        <v>-41</v>
      </c>
      <c r="U83" s="94"/>
    </row>
    <row r="84" spans="2:21" ht="13.5">
      <c r="B84" s="36">
        <v>76</v>
      </c>
      <c r="C84" s="91">
        <f t="shared" si="6"/>
        <v>2247335.871507629</v>
      </c>
      <c r="D84" s="91"/>
      <c r="E84" s="36">
        <v>2010</v>
      </c>
      <c r="F84" s="8">
        <v>42714</v>
      </c>
      <c r="G84" s="36" t="s">
        <v>4</v>
      </c>
      <c r="H84" s="92">
        <v>83.96</v>
      </c>
      <c r="I84" s="92"/>
      <c r="J84" s="36">
        <v>53</v>
      </c>
      <c r="K84" s="91">
        <f t="shared" si="5"/>
        <v>67420.07614522886</v>
      </c>
      <c r="L84" s="91"/>
      <c r="M84" s="6">
        <f t="shared" si="7"/>
        <v>1.2720769084005443</v>
      </c>
      <c r="N84" s="36">
        <v>2010</v>
      </c>
      <c r="O84" s="8">
        <v>42717</v>
      </c>
      <c r="P84" s="92">
        <v>83.43</v>
      </c>
      <c r="Q84" s="92"/>
      <c r="R84" s="93">
        <f t="shared" si="8"/>
        <v>-67420.07614522718</v>
      </c>
      <c r="S84" s="93"/>
      <c r="T84" s="94">
        <f t="shared" si="9"/>
        <v>-53</v>
      </c>
      <c r="U84" s="94"/>
    </row>
    <row r="85" spans="2:21" ht="13.5">
      <c r="B85" s="36">
        <v>77</v>
      </c>
      <c r="C85" s="91">
        <f t="shared" si="6"/>
        <v>2179915.7953624018</v>
      </c>
      <c r="D85" s="91"/>
      <c r="E85" s="36">
        <v>2010</v>
      </c>
      <c r="F85" s="8">
        <v>42719</v>
      </c>
      <c r="G85" s="36" t="s">
        <v>4</v>
      </c>
      <c r="H85" s="92">
        <v>84.25</v>
      </c>
      <c r="I85" s="92"/>
      <c r="J85" s="36">
        <v>49</v>
      </c>
      <c r="K85" s="91">
        <f t="shared" si="5"/>
        <v>65397.47386087205</v>
      </c>
      <c r="L85" s="91"/>
      <c r="M85" s="6">
        <f t="shared" si="7"/>
        <v>1.3346423236912663</v>
      </c>
      <c r="N85" s="36">
        <v>2010</v>
      </c>
      <c r="O85" s="8">
        <v>42720</v>
      </c>
      <c r="P85" s="92">
        <v>83.95</v>
      </c>
      <c r="Q85" s="92"/>
      <c r="R85" s="93">
        <f t="shared" si="8"/>
        <v>-40039.269710737615</v>
      </c>
      <c r="S85" s="93"/>
      <c r="T85" s="94">
        <f t="shared" si="9"/>
        <v>-49</v>
      </c>
      <c r="U85" s="94"/>
    </row>
    <row r="86" spans="2:21" ht="13.5">
      <c r="B86" s="36">
        <v>78</v>
      </c>
      <c r="C86" s="91">
        <f t="shared" si="6"/>
        <v>2139876.525651664</v>
      </c>
      <c r="D86" s="91"/>
      <c r="E86" s="36">
        <v>2010</v>
      </c>
      <c r="F86" s="8">
        <v>42724</v>
      </c>
      <c r="G86" s="36" t="s">
        <v>3</v>
      </c>
      <c r="H86" s="92">
        <v>83.81</v>
      </c>
      <c r="I86" s="92"/>
      <c r="J86" s="36">
        <v>30</v>
      </c>
      <c r="K86" s="91">
        <f t="shared" si="5"/>
        <v>64196.29576954992</v>
      </c>
      <c r="L86" s="91"/>
      <c r="M86" s="6">
        <f t="shared" si="7"/>
        <v>2.139876525651664</v>
      </c>
      <c r="N86" s="36">
        <v>2010</v>
      </c>
      <c r="O86" s="8">
        <v>42725</v>
      </c>
      <c r="P86" s="92">
        <v>83.81</v>
      </c>
      <c r="Q86" s="92"/>
      <c r="R86" s="93">
        <f t="shared" si="8"/>
        <v>0</v>
      </c>
      <c r="S86" s="93"/>
      <c r="T86" s="94">
        <f t="shared" si="9"/>
        <v>0</v>
      </c>
      <c r="U86" s="94"/>
    </row>
    <row r="87" spans="2:21" ht="13.5">
      <c r="B87" s="36">
        <v>79</v>
      </c>
      <c r="C87" s="91">
        <f t="shared" si="6"/>
        <v>2139876.525651664</v>
      </c>
      <c r="D87" s="91"/>
      <c r="E87" s="36">
        <v>2010</v>
      </c>
      <c r="F87" s="8">
        <v>42726</v>
      </c>
      <c r="G87" s="36" t="s">
        <v>3</v>
      </c>
      <c r="H87" s="92">
        <v>83.68</v>
      </c>
      <c r="I87" s="92"/>
      <c r="J87" s="36">
        <v>13</v>
      </c>
      <c r="K87" s="91">
        <f t="shared" si="5"/>
        <v>64196.29576954992</v>
      </c>
      <c r="L87" s="91"/>
      <c r="M87" s="6">
        <f t="shared" si="7"/>
        <v>4.938176597657686</v>
      </c>
      <c r="N87" s="36">
        <v>2010</v>
      </c>
      <c r="O87" s="8">
        <v>42731</v>
      </c>
      <c r="P87" s="92">
        <v>82.92</v>
      </c>
      <c r="Q87" s="92"/>
      <c r="R87" s="93">
        <f t="shared" si="8"/>
        <v>375301.4214219867</v>
      </c>
      <c r="S87" s="93"/>
      <c r="T87" s="94">
        <f t="shared" si="9"/>
        <v>76.00000000000051</v>
      </c>
      <c r="U87" s="94"/>
    </row>
    <row r="88" spans="2:21" ht="13.5">
      <c r="B88" s="36">
        <v>80</v>
      </c>
      <c r="C88" s="91">
        <f t="shared" si="6"/>
        <v>2515177.9470736505</v>
      </c>
      <c r="D88" s="91"/>
      <c r="E88" s="36">
        <v>2010</v>
      </c>
      <c r="F88" s="8">
        <v>42733</v>
      </c>
      <c r="G88" s="36" t="s">
        <v>3</v>
      </c>
      <c r="H88" s="92">
        <v>82.24</v>
      </c>
      <c r="I88" s="92"/>
      <c r="J88" s="36">
        <v>18</v>
      </c>
      <c r="K88" s="91">
        <f t="shared" si="5"/>
        <v>75455.33841220952</v>
      </c>
      <c r="L88" s="91"/>
      <c r="M88" s="6">
        <f t="shared" si="7"/>
        <v>4.191963245122751</v>
      </c>
      <c r="N88" s="36">
        <v>2010</v>
      </c>
      <c r="O88" s="8">
        <v>42734</v>
      </c>
      <c r="P88" s="92">
        <v>81.8</v>
      </c>
      <c r="Q88" s="92"/>
      <c r="R88" s="93">
        <f t="shared" si="8"/>
        <v>184446.38278540008</v>
      </c>
      <c r="S88" s="93"/>
      <c r="T88" s="94">
        <f t="shared" si="9"/>
        <v>43.99999999999977</v>
      </c>
      <c r="U88" s="94"/>
    </row>
    <row r="89" spans="2:21" ht="13.5">
      <c r="B89" s="36">
        <v>81</v>
      </c>
      <c r="C89" s="91">
        <f t="shared" si="6"/>
        <v>2699624.3298590505</v>
      </c>
      <c r="D89" s="91"/>
      <c r="E89" s="36">
        <v>2010</v>
      </c>
      <c r="F89" s="8">
        <v>42735</v>
      </c>
      <c r="G89" s="36" t="s">
        <v>3</v>
      </c>
      <c r="H89" s="92">
        <v>81.27</v>
      </c>
      <c r="I89" s="92"/>
      <c r="J89" s="36">
        <v>25</v>
      </c>
      <c r="K89" s="91">
        <f t="shared" si="5"/>
        <v>80988.72989577151</v>
      </c>
      <c r="L89" s="91"/>
      <c r="M89" s="6">
        <f t="shared" si="7"/>
        <v>3.23954919583086</v>
      </c>
      <c r="N89" s="36">
        <v>2011</v>
      </c>
      <c r="O89" s="8">
        <v>42372</v>
      </c>
      <c r="P89" s="92">
        <v>81.52</v>
      </c>
      <c r="Q89" s="92"/>
      <c r="R89" s="93">
        <f t="shared" si="8"/>
        <v>-80988.72989577151</v>
      </c>
      <c r="S89" s="93"/>
      <c r="T89" s="94">
        <f t="shared" si="9"/>
        <v>-25</v>
      </c>
      <c r="U89" s="94"/>
    </row>
    <row r="90" spans="2:21" ht="13.5">
      <c r="B90" s="36">
        <v>82</v>
      </c>
      <c r="C90" s="91">
        <f t="shared" si="6"/>
        <v>2618635.599963279</v>
      </c>
      <c r="D90" s="91"/>
      <c r="E90" s="36">
        <v>2011</v>
      </c>
      <c r="F90" s="8">
        <v>42373</v>
      </c>
      <c r="G90" s="36" t="s">
        <v>4</v>
      </c>
      <c r="H90" s="92">
        <v>81.75</v>
      </c>
      <c r="I90" s="92"/>
      <c r="J90" s="36">
        <v>19</v>
      </c>
      <c r="K90" s="91">
        <f t="shared" si="5"/>
        <v>78559.06799889836</v>
      </c>
      <c r="L90" s="91"/>
      <c r="M90" s="6">
        <f t="shared" si="7"/>
        <v>4.134687789415703</v>
      </c>
      <c r="N90" s="36">
        <v>2011</v>
      </c>
      <c r="O90" s="8">
        <v>42375</v>
      </c>
      <c r="P90" s="92">
        <v>83.13</v>
      </c>
      <c r="Q90" s="92"/>
      <c r="R90" s="93">
        <f t="shared" si="8"/>
        <v>570586.9149393651</v>
      </c>
      <c r="S90" s="93"/>
      <c r="T90" s="94">
        <f t="shared" si="9"/>
        <v>137.99999999999955</v>
      </c>
      <c r="U90" s="94"/>
    </row>
    <row r="91" spans="2:21" ht="13.5">
      <c r="B91" s="36">
        <v>83</v>
      </c>
      <c r="C91" s="91">
        <f t="shared" si="6"/>
        <v>3189222.514902644</v>
      </c>
      <c r="D91" s="91"/>
      <c r="E91" s="36">
        <v>2011</v>
      </c>
      <c r="F91" s="8">
        <v>42375</v>
      </c>
      <c r="G91" s="36" t="s">
        <v>4</v>
      </c>
      <c r="H91" s="92">
        <v>83.27</v>
      </c>
      <c r="I91" s="92"/>
      <c r="J91" s="36">
        <v>22</v>
      </c>
      <c r="K91" s="91">
        <f t="shared" si="5"/>
        <v>95676.67544707931</v>
      </c>
      <c r="L91" s="91"/>
      <c r="M91" s="6">
        <f t="shared" si="7"/>
        <v>4.34893979304906</v>
      </c>
      <c r="N91" s="36">
        <v>2011</v>
      </c>
      <c r="O91" s="8">
        <v>42376</v>
      </c>
      <c r="P91" s="92">
        <v>83.27</v>
      </c>
      <c r="Q91" s="92"/>
      <c r="R91" s="93">
        <f t="shared" si="8"/>
        <v>0</v>
      </c>
      <c r="S91" s="93"/>
      <c r="T91" s="94">
        <f t="shared" si="9"/>
        <v>0</v>
      </c>
      <c r="U91" s="94"/>
    </row>
    <row r="92" spans="2:21" ht="13.5">
      <c r="B92" s="36">
        <v>84</v>
      </c>
      <c r="C92" s="91">
        <f t="shared" si="6"/>
        <v>3189222.514902644</v>
      </c>
      <c r="D92" s="91"/>
      <c r="E92" s="36">
        <v>2011</v>
      </c>
      <c r="F92" s="8">
        <v>42379</v>
      </c>
      <c r="G92" s="36" t="s">
        <v>3</v>
      </c>
      <c r="H92" s="92">
        <v>82.76</v>
      </c>
      <c r="I92" s="92"/>
      <c r="J92" s="36">
        <v>51</v>
      </c>
      <c r="K92" s="91">
        <f t="shared" si="5"/>
        <v>95676.67544707931</v>
      </c>
      <c r="L92" s="91"/>
      <c r="M92" s="6">
        <f t="shared" si="7"/>
        <v>1.8760132440603785</v>
      </c>
      <c r="N92" s="36">
        <v>2011</v>
      </c>
      <c r="O92" s="8">
        <v>42380</v>
      </c>
      <c r="P92" s="92">
        <v>83.27</v>
      </c>
      <c r="Q92" s="92"/>
      <c r="R92" s="93">
        <f t="shared" si="8"/>
        <v>-95676.67544707759</v>
      </c>
      <c r="S92" s="93"/>
      <c r="T92" s="94">
        <f t="shared" si="9"/>
        <v>-51</v>
      </c>
      <c r="U92" s="94"/>
    </row>
    <row r="93" spans="2:21" ht="13.5">
      <c r="B93" s="36">
        <v>85</v>
      </c>
      <c r="C93" s="91">
        <f t="shared" si="6"/>
        <v>3093545.8394555664</v>
      </c>
      <c r="D93" s="91"/>
      <c r="E93" s="36">
        <v>2011</v>
      </c>
      <c r="F93" s="8">
        <v>42382</v>
      </c>
      <c r="G93" s="36" t="s">
        <v>3</v>
      </c>
      <c r="H93" s="92">
        <v>82.8</v>
      </c>
      <c r="I93" s="92"/>
      <c r="J93" s="36">
        <v>61</v>
      </c>
      <c r="K93" s="91">
        <f t="shared" si="5"/>
        <v>92806.37518366698</v>
      </c>
      <c r="L93" s="91"/>
      <c r="M93" s="6">
        <f t="shared" si="7"/>
        <v>1.5214159866174917</v>
      </c>
      <c r="N93" s="36">
        <v>2011</v>
      </c>
      <c r="O93" s="8">
        <v>42387</v>
      </c>
      <c r="P93" s="92">
        <v>82.8</v>
      </c>
      <c r="Q93" s="92"/>
      <c r="R93" s="93">
        <f t="shared" si="8"/>
        <v>0</v>
      </c>
      <c r="S93" s="93"/>
      <c r="T93" s="94">
        <f t="shared" si="9"/>
        <v>0</v>
      </c>
      <c r="U93" s="94"/>
    </row>
    <row r="94" spans="2:21" ht="13.5">
      <c r="B94" s="36">
        <v>86</v>
      </c>
      <c r="C94" s="91">
        <f t="shared" si="6"/>
        <v>3093545.8394555664</v>
      </c>
      <c r="D94" s="91"/>
      <c r="E94" s="36">
        <v>2011</v>
      </c>
      <c r="F94" s="8">
        <v>42388</v>
      </c>
      <c r="G94" s="36" t="s">
        <v>3</v>
      </c>
      <c r="H94" s="92">
        <v>81.98</v>
      </c>
      <c r="I94" s="92"/>
      <c r="J94" s="36">
        <v>31</v>
      </c>
      <c r="K94" s="91">
        <f t="shared" si="5"/>
        <v>92806.37518366698</v>
      </c>
      <c r="L94" s="91"/>
      <c r="M94" s="6">
        <f t="shared" si="7"/>
        <v>2.993754038182806</v>
      </c>
      <c r="N94" s="36">
        <v>2011</v>
      </c>
      <c r="O94" s="8">
        <v>42389</v>
      </c>
      <c r="P94" s="92">
        <v>81.98</v>
      </c>
      <c r="Q94" s="92"/>
      <c r="R94" s="93">
        <f t="shared" si="8"/>
        <v>0</v>
      </c>
      <c r="S94" s="93"/>
      <c r="T94" s="94">
        <f t="shared" si="9"/>
        <v>0</v>
      </c>
      <c r="U94" s="94"/>
    </row>
    <row r="95" spans="2:21" ht="13.5">
      <c r="B95" s="36">
        <v>87</v>
      </c>
      <c r="C95" s="91">
        <f t="shared" si="6"/>
        <v>3093545.8394555664</v>
      </c>
      <c r="D95" s="91"/>
      <c r="E95" s="36">
        <v>2011</v>
      </c>
      <c r="F95" s="8">
        <v>42407</v>
      </c>
      <c r="G95" s="36" t="s">
        <v>4</v>
      </c>
      <c r="H95" s="92">
        <v>82.3</v>
      </c>
      <c r="I95" s="92"/>
      <c r="J95" s="36">
        <v>13</v>
      </c>
      <c r="K95" s="91">
        <f t="shared" si="5"/>
        <v>92806.37518366698</v>
      </c>
      <c r="L95" s="91"/>
      <c r="M95" s="6">
        <f t="shared" si="7"/>
        <v>7.138951937205153</v>
      </c>
      <c r="N95" s="36">
        <v>2011</v>
      </c>
      <c r="O95" s="8">
        <v>42408</v>
      </c>
      <c r="P95" s="92">
        <v>82.17</v>
      </c>
      <c r="Q95" s="92"/>
      <c r="R95" s="93">
        <f t="shared" si="8"/>
        <v>-92806.37518366375</v>
      </c>
      <c r="S95" s="93"/>
      <c r="T95" s="94">
        <f t="shared" si="9"/>
        <v>-13</v>
      </c>
      <c r="U95" s="94"/>
    </row>
    <row r="96" spans="2:21" ht="13.5">
      <c r="B96" s="36">
        <v>88</v>
      </c>
      <c r="C96" s="91">
        <f t="shared" si="6"/>
        <v>3000739.4642719026</v>
      </c>
      <c r="D96" s="91"/>
      <c r="E96" s="36">
        <v>2011</v>
      </c>
      <c r="F96" s="8">
        <v>42409</v>
      </c>
      <c r="G96" s="36" t="s">
        <v>3</v>
      </c>
      <c r="H96" s="92">
        <v>82.31</v>
      </c>
      <c r="I96" s="92"/>
      <c r="J96" s="36">
        <v>45</v>
      </c>
      <c r="K96" s="91">
        <f t="shared" si="5"/>
        <v>90022.18392815707</v>
      </c>
      <c r="L96" s="91"/>
      <c r="M96" s="6">
        <f t="shared" si="7"/>
        <v>2.000492976181268</v>
      </c>
      <c r="N96" s="36">
        <v>2011</v>
      </c>
      <c r="O96" s="8">
        <v>42410</v>
      </c>
      <c r="P96" s="92">
        <v>82.59</v>
      </c>
      <c r="Q96" s="92"/>
      <c r="R96" s="93">
        <f t="shared" si="8"/>
        <v>-56013.80333307574</v>
      </c>
      <c r="S96" s="93"/>
      <c r="T96" s="94">
        <f t="shared" si="9"/>
        <v>-45</v>
      </c>
      <c r="U96" s="94"/>
    </row>
    <row r="97" spans="2:21" ht="13.5">
      <c r="B97" s="36">
        <v>89</v>
      </c>
      <c r="C97" s="91">
        <f t="shared" si="6"/>
        <v>2944725.660938827</v>
      </c>
      <c r="D97" s="91"/>
      <c r="E97" s="36">
        <v>2011</v>
      </c>
      <c r="F97" s="8">
        <v>42410</v>
      </c>
      <c r="G97" s="36" t="s">
        <v>4</v>
      </c>
      <c r="H97" s="92">
        <v>82.59</v>
      </c>
      <c r="I97" s="92"/>
      <c r="J97" s="36">
        <v>27</v>
      </c>
      <c r="K97" s="91">
        <f t="shared" si="5"/>
        <v>88341.7698281648</v>
      </c>
      <c r="L97" s="91"/>
      <c r="M97" s="6">
        <f t="shared" si="7"/>
        <v>3.271917401043141</v>
      </c>
      <c r="N97" s="36">
        <v>2011</v>
      </c>
      <c r="O97" s="8">
        <v>42411</v>
      </c>
      <c r="P97" s="92">
        <v>83.35</v>
      </c>
      <c r="Q97" s="92"/>
      <c r="R97" s="93">
        <f t="shared" si="8"/>
        <v>248665.72247927575</v>
      </c>
      <c r="S97" s="93"/>
      <c r="T97" s="94">
        <f t="shared" si="9"/>
        <v>75.99999999999909</v>
      </c>
      <c r="U97" s="94"/>
    </row>
    <row r="98" spans="2:21" ht="13.5">
      <c r="B98" s="36">
        <v>90</v>
      </c>
      <c r="C98" s="91">
        <f t="shared" si="6"/>
        <v>3193391.3834181027</v>
      </c>
      <c r="D98" s="91"/>
      <c r="E98" s="36">
        <v>2011</v>
      </c>
      <c r="F98" s="8">
        <v>42418</v>
      </c>
      <c r="G98" s="36" t="s">
        <v>3</v>
      </c>
      <c r="H98" s="92">
        <v>83.24</v>
      </c>
      <c r="I98" s="92"/>
      <c r="J98" s="36">
        <v>14</v>
      </c>
      <c r="K98" s="91">
        <f t="shared" si="5"/>
        <v>95801.74150254308</v>
      </c>
      <c r="L98" s="91"/>
      <c r="M98" s="6">
        <f t="shared" si="7"/>
        <v>6.842981535895934</v>
      </c>
      <c r="N98" s="36">
        <v>2011</v>
      </c>
      <c r="O98" s="8">
        <v>42418</v>
      </c>
      <c r="P98" s="92">
        <v>83.39</v>
      </c>
      <c r="Q98" s="92"/>
      <c r="R98" s="93">
        <f t="shared" si="8"/>
        <v>-102644.7230384429</v>
      </c>
      <c r="S98" s="93"/>
      <c r="T98" s="94">
        <f t="shared" si="9"/>
        <v>-14</v>
      </c>
      <c r="U98" s="94"/>
    </row>
    <row r="99" spans="2:21" ht="13.5">
      <c r="B99" s="36">
        <v>91</v>
      </c>
      <c r="C99" s="91">
        <f t="shared" si="6"/>
        <v>3090746.66037966</v>
      </c>
      <c r="D99" s="91"/>
      <c r="E99" s="36">
        <v>2011</v>
      </c>
      <c r="F99" s="8">
        <v>42422</v>
      </c>
      <c r="G99" s="36" t="s">
        <v>3</v>
      </c>
      <c r="H99" s="92">
        <v>83.07</v>
      </c>
      <c r="I99" s="92"/>
      <c r="J99" s="36">
        <v>19</v>
      </c>
      <c r="K99" s="91">
        <f t="shared" si="5"/>
        <v>92722.3998113898</v>
      </c>
      <c r="L99" s="91"/>
      <c r="M99" s="6">
        <f t="shared" si="7"/>
        <v>4.880126305862621</v>
      </c>
      <c r="N99" s="36">
        <v>2011</v>
      </c>
      <c r="O99" s="8">
        <v>42422</v>
      </c>
      <c r="P99" s="92">
        <v>83.26</v>
      </c>
      <c r="Q99" s="92"/>
      <c r="R99" s="93">
        <f t="shared" si="8"/>
        <v>-92722.39981139563</v>
      </c>
      <c r="S99" s="93"/>
      <c r="T99" s="94">
        <f t="shared" si="9"/>
        <v>-19</v>
      </c>
      <c r="U99" s="94"/>
    </row>
    <row r="100" spans="2:21" ht="13.5">
      <c r="B100" s="36">
        <v>92</v>
      </c>
      <c r="C100" s="91">
        <f t="shared" si="6"/>
        <v>2998024.2605682644</v>
      </c>
      <c r="D100" s="91"/>
      <c r="E100" s="36">
        <v>2011</v>
      </c>
      <c r="F100" s="8">
        <v>42422</v>
      </c>
      <c r="G100" s="36" t="s">
        <v>3</v>
      </c>
      <c r="H100" s="92">
        <v>82.78</v>
      </c>
      <c r="I100" s="92"/>
      <c r="J100" s="36">
        <v>54</v>
      </c>
      <c r="K100" s="91">
        <f t="shared" si="5"/>
        <v>89940.72781704793</v>
      </c>
      <c r="L100" s="91"/>
      <c r="M100" s="6">
        <f t="shared" si="7"/>
        <v>1.6655690336490356</v>
      </c>
      <c r="N100" s="36">
        <v>2011</v>
      </c>
      <c r="O100" s="8">
        <v>42425</v>
      </c>
      <c r="P100" s="92">
        <v>81.95</v>
      </c>
      <c r="Q100" s="92"/>
      <c r="R100" s="93">
        <f t="shared" si="8"/>
        <v>138242.22979286965</v>
      </c>
      <c r="S100" s="93"/>
      <c r="T100" s="94">
        <f t="shared" si="9"/>
        <v>82.99999999999983</v>
      </c>
      <c r="U100" s="94"/>
    </row>
    <row r="101" spans="2:21" ht="13.5">
      <c r="B101" s="36">
        <v>93</v>
      </c>
      <c r="C101" s="91">
        <f t="shared" si="6"/>
        <v>3136266.490361134</v>
      </c>
      <c r="D101" s="91"/>
      <c r="E101" s="36">
        <v>2011</v>
      </c>
      <c r="F101" s="8">
        <v>42425</v>
      </c>
      <c r="G101" s="36" t="s">
        <v>3</v>
      </c>
      <c r="H101" s="92">
        <v>81.65</v>
      </c>
      <c r="I101" s="92"/>
      <c r="J101" s="36">
        <v>28</v>
      </c>
      <c r="K101" s="91">
        <f t="shared" si="5"/>
        <v>94087.99471083401</v>
      </c>
      <c r="L101" s="91"/>
      <c r="M101" s="6">
        <f t="shared" si="7"/>
        <v>3.360285525386929</v>
      </c>
      <c r="N101" s="36">
        <v>2011</v>
      </c>
      <c r="O101" s="8">
        <v>42428</v>
      </c>
      <c r="P101" s="92">
        <v>81.93</v>
      </c>
      <c r="Q101" s="92"/>
      <c r="R101" s="93">
        <f t="shared" si="8"/>
        <v>-94087.99471083439</v>
      </c>
      <c r="S101" s="93"/>
      <c r="T101" s="94">
        <f t="shared" si="9"/>
        <v>-28</v>
      </c>
      <c r="U101" s="94"/>
    </row>
    <row r="102" spans="2:21" ht="13.5">
      <c r="B102" s="36">
        <v>94</v>
      </c>
      <c r="C102" s="91">
        <f t="shared" si="6"/>
        <v>3042178.4956503</v>
      </c>
      <c r="D102" s="91"/>
      <c r="E102" s="36">
        <v>2011</v>
      </c>
      <c r="F102" s="8">
        <v>42432</v>
      </c>
      <c r="G102" s="36" t="s">
        <v>4</v>
      </c>
      <c r="H102" s="92">
        <v>82.36</v>
      </c>
      <c r="I102" s="92"/>
      <c r="J102" s="36">
        <v>65</v>
      </c>
      <c r="K102" s="91">
        <f t="shared" si="5"/>
        <v>91265.35486950898</v>
      </c>
      <c r="L102" s="91"/>
      <c r="M102" s="6">
        <f t="shared" si="7"/>
        <v>1.4040823826078306</v>
      </c>
      <c r="N102" s="36">
        <v>2011</v>
      </c>
      <c r="O102" s="8">
        <v>42433</v>
      </c>
      <c r="P102" s="92">
        <v>82.32</v>
      </c>
      <c r="Q102" s="92"/>
      <c r="R102" s="93">
        <f t="shared" si="8"/>
        <v>-5616.3295304322</v>
      </c>
      <c r="S102" s="93"/>
      <c r="T102" s="94">
        <f t="shared" si="9"/>
        <v>-65</v>
      </c>
      <c r="U102" s="94"/>
    </row>
    <row r="103" spans="2:21" ht="13.5">
      <c r="B103" s="36">
        <v>95</v>
      </c>
      <c r="C103" s="91">
        <f t="shared" si="6"/>
        <v>3036562.1661198675</v>
      </c>
      <c r="D103" s="91"/>
      <c r="E103" s="36">
        <v>2011</v>
      </c>
      <c r="F103" s="8">
        <v>42436</v>
      </c>
      <c r="G103" s="36" t="s">
        <v>3</v>
      </c>
      <c r="H103" s="92">
        <v>82.03</v>
      </c>
      <c r="I103" s="92"/>
      <c r="J103" s="36">
        <v>28</v>
      </c>
      <c r="K103" s="91">
        <f t="shared" si="5"/>
        <v>91096.86498359602</v>
      </c>
      <c r="L103" s="91"/>
      <c r="M103" s="6">
        <f t="shared" si="7"/>
        <v>3.253459463699858</v>
      </c>
      <c r="N103" s="36">
        <v>2011</v>
      </c>
      <c r="O103" s="8">
        <v>42436</v>
      </c>
      <c r="P103" s="92">
        <v>82.31</v>
      </c>
      <c r="Q103" s="92"/>
      <c r="R103" s="93">
        <f t="shared" si="8"/>
        <v>-91096.86498359639</v>
      </c>
      <c r="S103" s="93"/>
      <c r="T103" s="94">
        <f t="shared" si="9"/>
        <v>-28</v>
      </c>
      <c r="U103" s="94"/>
    </row>
    <row r="104" spans="2:21" ht="13.5">
      <c r="B104" s="36">
        <v>96</v>
      </c>
      <c r="C104" s="91">
        <f t="shared" si="6"/>
        <v>2945465.301136271</v>
      </c>
      <c r="D104" s="91"/>
      <c r="E104" s="36">
        <v>2011</v>
      </c>
      <c r="F104" s="8">
        <v>42437</v>
      </c>
      <c r="G104" s="36" t="s">
        <v>4</v>
      </c>
      <c r="H104" s="92">
        <v>82.39</v>
      </c>
      <c r="I104" s="92"/>
      <c r="J104" s="36">
        <v>19</v>
      </c>
      <c r="K104" s="91">
        <f t="shared" si="5"/>
        <v>88363.95903408813</v>
      </c>
      <c r="L104" s="91"/>
      <c r="M104" s="6">
        <f t="shared" si="7"/>
        <v>4.650734686004638</v>
      </c>
      <c r="N104" s="36">
        <v>2011</v>
      </c>
      <c r="O104" s="8">
        <v>42440</v>
      </c>
      <c r="P104" s="92">
        <v>82.77</v>
      </c>
      <c r="Q104" s="92"/>
      <c r="R104" s="93">
        <f t="shared" si="8"/>
        <v>176727.91806817413</v>
      </c>
      <c r="S104" s="93"/>
      <c r="T104" s="94">
        <f t="shared" si="9"/>
        <v>37.999999999999545</v>
      </c>
      <c r="U104" s="94"/>
    </row>
    <row r="105" spans="2:21" ht="13.5">
      <c r="B105" s="36">
        <v>97</v>
      </c>
      <c r="C105" s="91">
        <f t="shared" si="6"/>
        <v>3122193.2192044454</v>
      </c>
      <c r="D105" s="91"/>
      <c r="E105" s="36">
        <v>2011</v>
      </c>
      <c r="F105" s="8">
        <v>42440</v>
      </c>
      <c r="G105" s="36" t="s">
        <v>3</v>
      </c>
      <c r="H105" s="92">
        <v>82.07</v>
      </c>
      <c r="I105" s="92"/>
      <c r="J105" s="36">
        <v>122</v>
      </c>
      <c r="K105" s="91">
        <f t="shared" si="5"/>
        <v>93665.79657613336</v>
      </c>
      <c r="L105" s="91"/>
      <c r="M105" s="6">
        <f t="shared" si="7"/>
        <v>0.7677524309519128</v>
      </c>
      <c r="N105" s="36">
        <v>2011</v>
      </c>
      <c r="O105" s="8">
        <v>42447</v>
      </c>
      <c r="P105" s="92">
        <v>80.97</v>
      </c>
      <c r="Q105" s="92"/>
      <c r="R105" s="93">
        <f t="shared" si="8"/>
        <v>84452.76740470997</v>
      </c>
      <c r="S105" s="93"/>
      <c r="T105" s="94">
        <f t="shared" si="9"/>
        <v>109.99999999999943</v>
      </c>
      <c r="U105" s="94"/>
    </row>
    <row r="106" spans="2:21" ht="13.5">
      <c r="B106" s="36">
        <v>98</v>
      </c>
      <c r="C106" s="91">
        <f t="shared" si="6"/>
        <v>3206645.9866091553</v>
      </c>
      <c r="D106" s="91"/>
      <c r="E106" s="36">
        <v>2011</v>
      </c>
      <c r="F106" s="8">
        <v>42457</v>
      </c>
      <c r="G106" s="36" t="s">
        <v>4</v>
      </c>
      <c r="H106" s="92">
        <v>81.49</v>
      </c>
      <c r="I106" s="92"/>
      <c r="J106" s="36">
        <v>40</v>
      </c>
      <c r="K106" s="91">
        <f t="shared" si="5"/>
        <v>96199.37959827465</v>
      </c>
      <c r="L106" s="91"/>
      <c r="M106" s="6">
        <f t="shared" si="7"/>
        <v>2.404984489956866</v>
      </c>
      <c r="N106" s="36">
        <v>2011</v>
      </c>
      <c r="O106" s="8">
        <v>42464</v>
      </c>
      <c r="P106" s="92">
        <v>83.93</v>
      </c>
      <c r="Q106" s="92"/>
      <c r="R106" s="93">
        <f t="shared" si="8"/>
        <v>586816.2155494782</v>
      </c>
      <c r="S106" s="93"/>
      <c r="T106" s="94">
        <f t="shared" si="9"/>
        <v>244.0000000000012</v>
      </c>
      <c r="U106" s="94"/>
    </row>
    <row r="107" spans="2:21" ht="13.5">
      <c r="B107" s="36">
        <v>99</v>
      </c>
      <c r="C107" s="91">
        <f t="shared" si="6"/>
        <v>3793462.2021586336</v>
      </c>
      <c r="D107" s="91"/>
      <c r="E107" s="36">
        <v>2011</v>
      </c>
      <c r="F107" s="8">
        <v>42465</v>
      </c>
      <c r="G107" s="36" t="s">
        <v>4</v>
      </c>
      <c r="H107" s="92">
        <v>84.7</v>
      </c>
      <c r="I107" s="92"/>
      <c r="J107" s="36">
        <v>50</v>
      </c>
      <c r="K107" s="91">
        <f t="shared" si="5"/>
        <v>113803.866064759</v>
      </c>
      <c r="L107" s="91"/>
      <c r="M107" s="6">
        <f t="shared" si="7"/>
        <v>2.2760773212951797</v>
      </c>
      <c r="N107" s="36">
        <v>2011</v>
      </c>
      <c r="O107" s="8">
        <v>42467</v>
      </c>
      <c r="P107" s="92">
        <v>85.06</v>
      </c>
      <c r="Q107" s="92"/>
      <c r="R107" s="93">
        <f t="shared" si="8"/>
        <v>81938.78356662634</v>
      </c>
      <c r="S107" s="93"/>
      <c r="T107" s="94">
        <f t="shared" si="9"/>
        <v>35.99999999999994</v>
      </c>
      <c r="U107" s="94"/>
    </row>
    <row r="108" spans="2:21" ht="13.5">
      <c r="B108" s="36">
        <v>100</v>
      </c>
      <c r="C108" s="91">
        <f t="shared" si="6"/>
        <v>3875400.98572526</v>
      </c>
      <c r="D108" s="91"/>
      <c r="E108" s="36">
        <v>2011</v>
      </c>
      <c r="F108" s="8">
        <v>42471</v>
      </c>
      <c r="G108" s="36" t="s">
        <v>3</v>
      </c>
      <c r="H108" s="92">
        <v>84.52</v>
      </c>
      <c r="I108" s="92"/>
      <c r="J108" s="36">
        <v>35</v>
      </c>
      <c r="K108" s="91">
        <f t="shared" si="5"/>
        <v>116262.0295717578</v>
      </c>
      <c r="L108" s="91"/>
      <c r="M108" s="6">
        <f t="shared" si="7"/>
        <v>3.3217722734787944</v>
      </c>
      <c r="N108" s="36">
        <v>2011</v>
      </c>
      <c r="O108" s="8">
        <v>42475</v>
      </c>
      <c r="P108" s="92">
        <v>83.59</v>
      </c>
      <c r="Q108" s="92"/>
      <c r="R108" s="93">
        <f t="shared" si="8"/>
        <v>308924.8214335254</v>
      </c>
      <c r="S108" s="93"/>
      <c r="T108" s="94">
        <f t="shared" si="9"/>
        <v>92.99999999999926</v>
      </c>
      <c r="U108" s="9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2016-04-29T05:37:33Z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