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2"/>
  </bookViews>
  <sheets>
    <sheet name="検証（EURUSD1D）" sheetId="1" r:id="rId1"/>
    <sheet name="検証（EURUSD4H）" sheetId="2" r:id="rId2"/>
    <sheet name="気づき（１D＆４H）" sheetId="3" r:id="rId3"/>
    <sheet name="検証終了通貨" sheetId="4" r:id="rId4"/>
    <sheet name="work" sheetId="5" r:id="rId5"/>
    <sheet name="テンプレート新" sheetId="6" r:id="rId6"/>
  </sheets>
  <definedNames>
    <definedName name="Excel_BuiltIn__FilterDatabase" localSheetId="1">'検証（EURUSD4H）'!$E$8:$V$109</definedName>
    <definedName name="Excel_BuiltIn__FilterDatabase" localSheetId="0">'検証（EURUSD1D）'!$E$8:$V$109</definedName>
    <definedName name="Excel_BuiltIn__FilterDatabase" localSheetId="0">'検証（EURUSD1D）'!$R$7:$R$109</definedName>
    <definedName name="__Anonymous_Sheet_DB__1">'検証（EURUSD1D）'!$R$7:$R$109</definedName>
    <definedName name="Excel_BuiltIn__FilterDatabase" localSheetId="5">'テンプレート新'!$R$7:$R$109</definedName>
    <definedName name="Excel_BuiltIn__FilterDatabase" localSheetId="1">'検証（EURUSD4H）'!$R$7:$R$109</definedName>
    <definedName name="__Anonymous_Sheet_DB__2">'検証（EURUSD1D）'!$E$8:$V$109</definedName>
    <definedName name="__Anonymous_Sheet_DB__1_1">'検証（EURUSD4H）'!$E$8:$V$109</definedName>
    <definedName name="Excel_BuiltIn__FilterDatabase_1">'検証（EURUSD1D）'!$R$7:$R$109</definedName>
    <definedName name="Excel_BuiltIn__FilterDatabase_2">'検証（EURUSD1D）'!$E$8:$V$109</definedName>
  </definedNames>
  <calcPr fullCalcOnLoad="1"/>
</workbook>
</file>

<file path=xl/sharedStrings.xml><?xml version="1.0" encoding="utf-8"?>
<sst xmlns="http://schemas.openxmlformats.org/spreadsheetml/2006/main" count="624" uniqueCount="62">
  <si>
    <t>通貨ペア</t>
  </si>
  <si>
    <t>EURUSD</t>
  </si>
  <si>
    <t>時間足</t>
  </si>
  <si>
    <t>日足</t>
  </si>
  <si>
    <t>当初資金</t>
  </si>
  <si>
    <t>最終資金</t>
  </si>
  <si>
    <t>エントリー理由</t>
  </si>
  <si>
    <t>・EB終値＞１０EMA＞２０EＭＡならば買 い、逆なら売り
・MAに触って（またいでもOK）EBが出現したらオーダー
・EBのルール成立（EB高値／安値ブレイク）でエントリー</t>
  </si>
  <si>
    <t>決済理由</t>
  </si>
  <si>
    <t>・TS決済（EB,PB,ダウ理論が出たら動かす）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</si>
  <si>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</si>
  <si>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</si>
  <si>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</si>
  <si>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</si>
  <si>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</si>
  <si>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</si>
  <si>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</si>
  <si>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</si>
  <si>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</si>
  <si>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</si>
  <si>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</si>
  <si>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</si>
  <si>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</si>
  <si>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</t>
  </si>
  <si>
    <t>ロット</t>
  </si>
  <si>
    <t>決済</t>
  </si>
  <si>
    <t>損益</t>
  </si>
  <si>
    <t>PF</t>
  </si>
  <si>
    <t>西暦</t>
  </si>
  <si>
    <t>日付</t>
  </si>
  <si>
    <t>売買</t>
  </si>
  <si>
    <t>レート</t>
  </si>
  <si>
    <t>pips</t>
  </si>
  <si>
    <t>損失上限</t>
  </si>
  <si>
    <t>金額</t>
  </si>
  <si>
    <t>%</t>
  </si>
  <si>
    <t>買</t>
  </si>
  <si>
    <t>売</t>
  </si>
  <si>
    <t>total</t>
  </si>
  <si>
    <t>４H足</t>
  </si>
  <si>
    <t>気付き</t>
  </si>
  <si>
    <t>・まずは、USDJPYとの相場環境の違いを実感した。（2014年はJPYは黒田バズーカ、EURはギリシャショックほか○○ショック多数）</t>
  </si>
  <si>
    <t>・4時間足は指標や要人発言で乱高下、せっかくトレンドが出ても振り落とされる事が多かった印象</t>
  </si>
  <si>
    <t>※この期間だけで考えればの話。100回検証した場合は結果は変わる可能性あり。</t>
  </si>
  <si>
    <t>感想</t>
  </si>
  <si>
    <t>・ファンダメンタルズに振り回される通貨ペアは、大きな時間足でのトレードが有利か？</t>
  </si>
  <si>
    <t>・PB検証では成績の良かった2015年の４H足の検証結果と比較したい。</t>
  </si>
  <si>
    <t>今後</t>
  </si>
  <si>
    <t>・このまま日足も4時間足も100回まで検証する。</t>
  </si>
  <si>
    <t>・次はBGPUSD</t>
  </si>
  <si>
    <t>検証終了通貨</t>
  </si>
  <si>
    <t>ルール</t>
  </si>
  <si>
    <t>終了日</t>
  </si>
  <si>
    <t>4Ｈ足</t>
  </si>
  <si>
    <t>１Ｈ足</t>
  </si>
  <si>
    <t>PB</t>
  </si>
  <si>
    <t>USDJPY</t>
  </si>
  <si>
    <t>-</t>
  </si>
  <si>
    <t>100回検証まで行う</t>
  </si>
  <si>
    <t>(4/9)</t>
  </si>
  <si>
    <t>USDPY</t>
  </si>
  <si>
    <t xml:space="preserve">・１０EMAと２０EＭＡ、両方の上にキャンドルがあれば買 い、下なら売り
・MAに触って（またいでもOK）EBが出現したらオーダー
・EBのエントリールール成立（EB高値／安値ブレイク）でエントリー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</si>
</sst>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_ "/>
    <numFmt numFmtId="166" formatCode="#,##0_ ;[RED]\-#,##0\ "/>
    <numFmt numFmtId="167" formatCode="0.0_ ;[RED]\-0.0\ "/>
    <numFmt numFmtId="168" formatCode="0%"/>
    <numFmt numFmtId="169" formatCode="0.0%"/>
    <numFmt numFmtId="170" formatCode="M/D;@"/>
    <numFmt numFmtId="171" formatCode="0.00_ "/>
    <numFmt numFmtId="172" formatCode="YYYY/M/D"/>
  </numFmts>
  <fonts count="9">
    <font>
      <sz val="11"/>
      <color indexed="8"/>
      <name val="ＭＳ Ｐゴシック"/>
      <family val="3"/>
    </font>
    <font>
      <sz val="10"/>
      <name val="Arial"/>
      <family val="0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b/>
      <i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Protection="0">
      <alignment vertical="center"/>
    </xf>
    <xf numFmtId="164" fontId="0" fillId="0" borderId="0">
      <alignment vertical="center"/>
      <protection/>
    </xf>
    <xf numFmtId="164" fontId="0" fillId="0" borderId="0">
      <alignment vertical="center"/>
      <protection/>
    </xf>
  </cellStyleXfs>
  <cellXfs count="67">
    <xf numFmtId="164" fontId="0" fillId="0" borderId="0" xfId="0" applyAlignment="1">
      <alignment vertical="center"/>
    </xf>
    <xf numFmtId="164" fontId="2" fillId="0" borderId="0" xfId="0" applyFont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0" borderId="1" xfId="0" applyFont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shrinkToFit="1"/>
    </xf>
    <xf numFmtId="164" fontId="2" fillId="2" borderId="2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9" fontId="0" fillId="0" borderId="1" xfId="19" applyNumberFormat="1" applyFont="1" applyFill="1" applyBorder="1" applyAlignment="1" applyProtection="1">
      <alignment horizontal="center" vertical="center"/>
      <protection/>
    </xf>
    <xf numFmtId="164" fontId="2" fillId="2" borderId="3" xfId="0" applyFont="1" applyFill="1" applyBorder="1" applyAlignment="1">
      <alignment vertical="center"/>
    </xf>
    <xf numFmtId="164" fontId="2" fillId="2" borderId="4" xfId="0" applyFont="1" applyFill="1" applyBorder="1" applyAlignment="1">
      <alignment vertical="center"/>
    </xf>
    <xf numFmtId="164" fontId="2" fillId="0" borderId="5" xfId="0" applyFont="1" applyFill="1" applyBorder="1" applyAlignment="1">
      <alignment horizontal="center" vertical="center"/>
    </xf>
    <xf numFmtId="164" fontId="0" fillId="0" borderId="6" xfId="0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4" fontId="0" fillId="0" borderId="5" xfId="0" applyFill="1" applyBorder="1" applyAlignment="1">
      <alignment horizontal="center" vertical="center"/>
    </xf>
    <xf numFmtId="169" fontId="0" fillId="0" borderId="5" xfId="19" applyNumberFormat="1" applyFont="1" applyFill="1" applyBorder="1" applyAlignment="1" applyProtection="1">
      <alignment horizontal="center" vertical="center"/>
      <protection/>
    </xf>
    <xf numFmtId="164" fontId="2" fillId="0" borderId="5" xfId="0" applyFont="1" applyFill="1" applyBorder="1" applyAlignment="1">
      <alignment vertical="center"/>
    </xf>
    <xf numFmtId="164" fontId="0" fillId="0" borderId="5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 shrinkToFit="1"/>
    </xf>
    <xf numFmtId="164" fontId="2" fillId="3" borderId="1" xfId="0" applyFont="1" applyFill="1" applyBorder="1" applyAlignment="1">
      <alignment horizontal="center" vertical="center" shrinkToFit="1"/>
    </xf>
    <xf numFmtId="164" fontId="2" fillId="4" borderId="7" xfId="0" applyFont="1" applyFill="1" applyBorder="1" applyAlignment="1">
      <alignment horizontal="center" vertical="center" shrinkToFit="1"/>
    </xf>
    <xf numFmtId="164" fontId="2" fillId="5" borderId="8" xfId="0" applyFont="1" applyFill="1" applyBorder="1" applyAlignment="1">
      <alignment horizontal="center" vertical="center" shrinkToFit="1"/>
    </xf>
    <xf numFmtId="168" fontId="2" fillId="5" borderId="8" xfId="0" applyNumberFormat="1" applyFont="1" applyFill="1" applyBorder="1" applyAlignment="1">
      <alignment horizontal="center" vertical="center" shrinkToFit="1"/>
    </xf>
    <xf numFmtId="164" fontId="2" fillId="6" borderId="1" xfId="0" applyFont="1" applyFill="1" applyBorder="1" applyAlignment="1">
      <alignment horizontal="center" vertical="center" shrinkToFit="1"/>
    </xf>
    <xf numFmtId="164" fontId="2" fillId="7" borderId="7" xfId="0" applyFont="1" applyFill="1" applyBorder="1" applyAlignment="1">
      <alignment horizontal="center" vertical="center" shrinkToFit="1"/>
    </xf>
    <xf numFmtId="164" fontId="2" fillId="8" borderId="1" xfId="0" applyFont="1" applyFill="1" applyBorder="1" applyAlignment="1">
      <alignment horizontal="center" vertical="center" shrinkToFit="1"/>
    </xf>
    <xf numFmtId="164" fontId="2" fillId="4" borderId="1" xfId="0" applyFont="1" applyFill="1" applyBorder="1" applyAlignment="1">
      <alignment horizontal="center" vertical="center" shrinkToFit="1"/>
    </xf>
    <xf numFmtId="164" fontId="2" fillId="5" borderId="1" xfId="0" applyFont="1" applyFill="1" applyBorder="1" applyAlignment="1">
      <alignment horizontal="center" vertical="center" shrinkToFit="1"/>
    </xf>
    <xf numFmtId="164" fontId="2" fillId="7" borderId="1" xfId="0" applyFont="1" applyFill="1" applyBorder="1" applyAlignment="1">
      <alignment horizontal="center" vertical="center" shrinkToFit="1"/>
    </xf>
    <xf numFmtId="164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left" vertical="top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vertical="top"/>
    </xf>
    <xf numFmtId="164" fontId="5" fillId="0" borderId="0" xfId="0" applyFont="1" applyBorder="1" applyAlignment="1">
      <alignment vertical="top"/>
    </xf>
    <xf numFmtId="164" fontId="0" fillId="0" borderId="0" xfId="0" applyFont="1" applyAlignment="1">
      <alignment horizontal="left" vertical="center"/>
    </xf>
    <xf numFmtId="164" fontId="5" fillId="0" borderId="0" xfId="0" applyFont="1" applyBorder="1" applyAlignment="1">
      <alignment horizontal="left" vertical="top"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 horizontal="left" vertical="center"/>
    </xf>
    <xf numFmtId="164" fontId="6" fillId="0" borderId="0" xfId="0" applyFont="1" applyAlignment="1">
      <alignment vertical="center"/>
    </xf>
    <xf numFmtId="164" fontId="7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7" fillId="0" borderId="0" xfId="0" applyFont="1" applyAlignment="1">
      <alignment horizontal="left" vertical="center"/>
    </xf>
    <xf numFmtId="164" fontId="7" fillId="9" borderId="1" xfId="0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72" fontId="8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 3" xfId="21"/>
  </cellStyles>
  <dxfs count="2">
    <dxf>
      <font>
        <b/>
        <i val="0"/>
        <sz val="11"/>
        <color rgb="FFFF0000"/>
      </font>
      <border/>
    </dxf>
    <dxf>
      <font>
        <b/>
        <i val="0"/>
        <sz val="11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V110"/>
  <sheetViews>
    <sheetView zoomScale="80" zoomScaleNormal="80" workbookViewId="0" topLeftCell="A1">
      <pane ySplit="1845" topLeftCell="A34" activePane="bottomLeft" state="split"/>
      <selection pane="topLeft" activeCell="A1" sqref="A1"/>
      <selection pane="bottomLeft" activeCell="T10" sqref="T10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3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 t="e">
        <f>#REF!+#REF!</f>
        <v>#REF!</v>
      </c>
      <c r="Q2" s="4"/>
      <c r="R2" s="5"/>
      <c r="S2" s="5"/>
      <c r="T2" s="5"/>
    </row>
    <row r="3" spans="2:19" ht="57" customHeight="1" hidden="1">
      <c r="B3" s="2" t="s">
        <v>6</v>
      </c>
      <c r="C3" s="2"/>
      <c r="D3" s="6" t="s">
        <v>7</v>
      </c>
      <c r="E3" s="6"/>
      <c r="F3" s="6"/>
      <c r="G3" s="6"/>
      <c r="H3" s="6"/>
      <c r="I3" s="6"/>
      <c r="J3" s="2" t="s">
        <v>8</v>
      </c>
      <c r="K3" s="2"/>
      <c r="L3" s="7" t="s">
        <v>9</v>
      </c>
      <c r="M3" s="7"/>
      <c r="N3" s="7"/>
      <c r="O3" s="7"/>
      <c r="P3" s="7"/>
      <c r="Q3" s="7"/>
      <c r="R3" s="5"/>
      <c r="S3" s="5"/>
    </row>
    <row r="4" spans="2:20" ht="12.75">
      <c r="B4" s="2" t="s">
        <v>10</v>
      </c>
      <c r="C4" s="2"/>
      <c r="D4" s="8">
        <f>SUM($R$9:$S$994)</f>
        <v>1071896.4430240947</v>
      </c>
      <c r="E4" s="8"/>
      <c r="F4" s="2" t="s">
        <v>11</v>
      </c>
      <c r="G4" s="2"/>
      <c r="H4" s="9">
        <f>SUM($T$9:$U$109)</f>
        <v>3228.0000000000023</v>
      </c>
      <c r="I4" s="9"/>
      <c r="J4" s="10" t="s">
        <v>12</v>
      </c>
      <c r="K4" s="10"/>
      <c r="L4" s="4">
        <f>MAX($C$9:$D$991)-C9</f>
        <v>1135975.71445783</v>
      </c>
      <c r="M4" s="4"/>
      <c r="N4" s="10" t="s">
        <v>13</v>
      </c>
      <c r="O4" s="10"/>
      <c r="P4" s="8">
        <f>MIN($C$9:$D$991)-C9</f>
        <v>0</v>
      </c>
      <c r="Q4" s="8"/>
      <c r="R4" s="5"/>
      <c r="S4" s="5"/>
      <c r="T4" s="5"/>
    </row>
    <row r="5" spans="2:20" ht="12.75">
      <c r="B5" s="11" t="s">
        <v>14</v>
      </c>
      <c r="C5" s="12">
        <f>COUNTIF($R$9:$R$991,"&gt;0")</f>
        <v>13</v>
      </c>
      <c r="D5" s="2" t="s">
        <v>15</v>
      </c>
      <c r="E5" s="13">
        <f>COUNTIF($R$9:$R$991,"&lt;0")</f>
        <v>13</v>
      </c>
      <c r="F5" s="2" t="s">
        <v>16</v>
      </c>
      <c r="G5" s="12">
        <f>COUNTIF($R$9:$R$991,"=0")</f>
        <v>69</v>
      </c>
      <c r="H5" s="2" t="s">
        <v>17</v>
      </c>
      <c r="I5" s="14">
        <f>C5/SUM(C5,E5,G5)</f>
        <v>0.1368421052631579</v>
      </c>
      <c r="J5" s="11" t="s">
        <v>18</v>
      </c>
      <c r="K5" s="11"/>
      <c r="L5" s="3"/>
      <c r="M5" s="3"/>
      <c r="N5" s="15" t="s">
        <v>19</v>
      </c>
      <c r="O5" s="16"/>
      <c r="P5" s="3"/>
      <c r="Q5" s="3"/>
      <c r="R5" s="5"/>
      <c r="S5" s="5"/>
      <c r="T5" s="5"/>
    </row>
    <row r="6" spans="2:20" ht="12.75">
      <c r="B6" s="17"/>
      <c r="C6" s="18"/>
      <c r="D6" s="19"/>
      <c r="E6" s="20"/>
      <c r="F6" s="17"/>
      <c r="G6" s="20"/>
      <c r="H6" s="17"/>
      <c r="I6" s="21"/>
      <c r="J6" s="17"/>
      <c r="K6" s="17"/>
      <c r="L6" s="20"/>
      <c r="M6" s="20"/>
      <c r="N6" s="22"/>
      <c r="O6" s="22"/>
      <c r="P6" s="23"/>
      <c r="Q6" s="24"/>
      <c r="R6" s="5"/>
      <c r="S6" s="5"/>
      <c r="T6" s="5"/>
    </row>
    <row r="7" spans="2:22" ht="12.75">
      <c r="B7" s="25" t="s">
        <v>20</v>
      </c>
      <c r="C7" s="26" t="s">
        <v>21</v>
      </c>
      <c r="D7" s="26"/>
      <c r="E7" s="27" t="s">
        <v>22</v>
      </c>
      <c r="F7" s="27"/>
      <c r="G7" s="27"/>
      <c r="H7" s="27"/>
      <c r="I7" s="27"/>
      <c r="J7" s="28" t="s">
        <v>23</v>
      </c>
      <c r="K7" s="28"/>
      <c r="L7" s="29">
        <v>0.03</v>
      </c>
      <c r="M7" s="30" t="s">
        <v>24</v>
      </c>
      <c r="N7" s="31" t="s">
        <v>25</v>
      </c>
      <c r="O7" s="31"/>
      <c r="P7" s="31"/>
      <c r="Q7" s="31"/>
      <c r="R7" s="32" t="s">
        <v>26</v>
      </c>
      <c r="S7" s="32" t="s">
        <v>26</v>
      </c>
      <c r="T7" s="32" t="s">
        <v>26</v>
      </c>
      <c r="U7" s="32" t="s">
        <v>26</v>
      </c>
      <c r="V7" s="32" t="s">
        <v>27</v>
      </c>
    </row>
    <row r="8" spans="2:22" ht="12.75">
      <c r="B8" s="25"/>
      <c r="C8" s="26"/>
      <c r="D8" s="26"/>
      <c r="E8" s="33" t="s">
        <v>28</v>
      </c>
      <c r="F8" s="33" t="s">
        <v>29</v>
      </c>
      <c r="G8" s="33" t="s">
        <v>30</v>
      </c>
      <c r="H8" s="33" t="s">
        <v>31</v>
      </c>
      <c r="I8" s="33"/>
      <c r="J8" s="34" t="s">
        <v>32</v>
      </c>
      <c r="K8" s="34" t="s">
        <v>33</v>
      </c>
      <c r="L8" s="34"/>
      <c r="M8" s="30"/>
      <c r="N8" s="35" t="s">
        <v>28</v>
      </c>
      <c r="O8" s="35" t="s">
        <v>29</v>
      </c>
      <c r="P8" s="35" t="s">
        <v>31</v>
      </c>
      <c r="Q8" s="35"/>
      <c r="R8" s="32" t="s">
        <v>34</v>
      </c>
      <c r="S8" s="32"/>
      <c r="T8" s="32" t="s">
        <v>32</v>
      </c>
      <c r="U8" s="32" t="s">
        <v>32</v>
      </c>
      <c r="V8" s="32" t="s">
        <v>35</v>
      </c>
    </row>
    <row r="9" spans="2:22" ht="12.75">
      <c r="B9" s="36">
        <v>1</v>
      </c>
      <c r="C9" s="37">
        <v>1000000</v>
      </c>
      <c r="D9" s="37"/>
      <c r="E9" s="36">
        <v>2005</v>
      </c>
      <c r="F9" s="38">
        <v>42422</v>
      </c>
      <c r="G9" s="36" t="s">
        <v>36</v>
      </c>
      <c r="H9" s="39">
        <v>1.3265</v>
      </c>
      <c r="I9" s="39"/>
      <c r="J9" s="36">
        <v>209</v>
      </c>
      <c r="K9" s="37">
        <f>IF(F9="","",C9*L$7)</f>
        <v>30000</v>
      </c>
      <c r="L9" s="37"/>
      <c r="M9" s="40">
        <f>IF(J9="","",(K9/J9)/1000)</f>
        <v>0.14354066985645933</v>
      </c>
      <c r="N9" s="36">
        <v>2005</v>
      </c>
      <c r="O9" s="38">
        <v>1</v>
      </c>
      <c r="P9" s="39">
        <f>H9</f>
        <v>1.3265</v>
      </c>
      <c r="Q9" s="39"/>
      <c r="R9" s="41">
        <f>IF(O9="","",(IF(G9="売",H9-P9,P9-H9))*M9*10000000)</f>
        <v>0</v>
      </c>
      <c r="S9" s="41"/>
      <c r="T9" s="42">
        <f>IF(O9="","",IF(R9&lt;0,J9*(-1),IF(G9="買",(P9-H9)*10000,(H9-P9)*10000)))</f>
        <v>0</v>
      </c>
      <c r="U9" s="42"/>
      <c r="V9" s="1">
        <f>IF(T9&gt;0,T9/J9,0)</f>
        <v>0</v>
      </c>
    </row>
    <row r="10" spans="2:22" ht="12.75">
      <c r="B10" s="36">
        <v>2</v>
      </c>
      <c r="C10" s="37">
        <f>IF(R9="","",C9+R9)</f>
        <v>1000000</v>
      </c>
      <c r="D10" s="37"/>
      <c r="E10" s="36">
        <f>E9</f>
        <v>2005</v>
      </c>
      <c r="F10" s="38">
        <v>42461</v>
      </c>
      <c r="G10" s="36" t="s">
        <v>37</v>
      </c>
      <c r="H10" s="39">
        <v>1.287</v>
      </c>
      <c r="I10" s="39"/>
      <c r="J10" s="36">
        <v>191</v>
      </c>
      <c r="K10" s="37">
        <f>IF(F10="","",C10*L$7)</f>
        <v>30000</v>
      </c>
      <c r="L10" s="37"/>
      <c r="M10" s="40">
        <f>IF(J10="","",(K10/J10)/1000)</f>
        <v>0.15706806282722513</v>
      </c>
      <c r="N10" s="36">
        <f>N9</f>
        <v>2005</v>
      </c>
      <c r="O10" s="38">
        <v>1</v>
      </c>
      <c r="P10" s="39">
        <f>H10</f>
        <v>1.287</v>
      </c>
      <c r="Q10" s="39"/>
      <c r="R10" s="41">
        <f>IF(O10="","",(IF(G10="売",H10-P10,P10-H10))*M10*10000000)</f>
        <v>0</v>
      </c>
      <c r="S10" s="41"/>
      <c r="T10" s="42">
        <f>IF(O10="","",IF(R10&lt;0,J10*(-1),IF(G10="買",(P10-H10)*10000,(H10-P10)*10000)))</f>
        <v>0</v>
      </c>
      <c r="U10" s="42"/>
      <c r="V10" s="1">
        <f>IF(T10&gt;0,T10/J10,0)</f>
        <v>0</v>
      </c>
    </row>
    <row r="11" spans="2:22" ht="12.75">
      <c r="B11" s="36">
        <v>3</v>
      </c>
      <c r="C11" s="37">
        <f>IF(R10="","",C10+R10)</f>
        <v>1000000</v>
      </c>
      <c r="D11" s="37"/>
      <c r="E11" s="36">
        <f>E10</f>
        <v>2005</v>
      </c>
      <c r="F11" s="38">
        <v>42496</v>
      </c>
      <c r="G11" s="36" t="s">
        <v>37</v>
      </c>
      <c r="H11" s="39">
        <v>1.2810000000000001</v>
      </c>
      <c r="I11" s="39"/>
      <c r="J11" s="36">
        <v>156</v>
      </c>
      <c r="K11" s="37">
        <f>IF(F11="","",C11*L$7)</f>
        <v>30000</v>
      </c>
      <c r="L11" s="37"/>
      <c r="M11" s="40">
        <f>IF(J11="","",(K11/J11)/1000)</f>
        <v>0.19230769230769232</v>
      </c>
      <c r="N11" s="36">
        <f>N10</f>
        <v>2005</v>
      </c>
      <c r="O11" s="38">
        <v>1</v>
      </c>
      <c r="P11" s="39">
        <v>1.2045</v>
      </c>
      <c r="Q11" s="39"/>
      <c r="R11" s="41">
        <f>IF(O11="","",(IF(G11="売",H11-P11,P11-H11))*M11*10000000)</f>
        <v>147115.38461538506</v>
      </c>
      <c r="S11" s="41"/>
      <c r="T11" s="42">
        <f>IF(O11="","",IF(R11&lt;0,J11*(-1),IF(G11="買",(P11-H11)*10000,(H11-P11)*10000)))</f>
        <v>765.0000000000024</v>
      </c>
      <c r="U11" s="42"/>
      <c r="V11" s="1">
        <f>IF(T11&gt;0,T11/J11,0)</f>
        <v>4.903846153846169</v>
      </c>
    </row>
    <row r="12" spans="2:22" ht="12.75">
      <c r="B12" s="36">
        <v>4</v>
      </c>
      <c r="C12" s="37">
        <f>IF(R11="","",C11+R11)</f>
        <v>1147115.384615385</v>
      </c>
      <c r="D12" s="37"/>
      <c r="E12" s="36">
        <f>E11</f>
        <v>2005</v>
      </c>
      <c r="F12" s="38">
        <v>42578</v>
      </c>
      <c r="G12" s="36" t="s">
        <v>36</v>
      </c>
      <c r="H12" s="39">
        <v>1.2086000000000001</v>
      </c>
      <c r="I12" s="39"/>
      <c r="J12" s="36">
        <v>121</v>
      </c>
      <c r="K12" s="37">
        <f>IF(F12="","",C12*L$7)</f>
        <v>34413.461538461546</v>
      </c>
      <c r="L12" s="37"/>
      <c r="M12" s="40">
        <f>IF(J12="","",(K12/J12)/1000)</f>
        <v>0.28440877304513673</v>
      </c>
      <c r="N12" s="36">
        <f>N11</f>
        <v>2005</v>
      </c>
      <c r="O12" s="38">
        <v>1</v>
      </c>
      <c r="P12" s="39">
        <v>1.1965</v>
      </c>
      <c r="Q12" s="39"/>
      <c r="R12" s="41">
        <f>IF(O12="","",(IF(G12="売",H12-P12,P12-H12))*M12*10000000)</f>
        <v>-34413.46153846217</v>
      </c>
      <c r="S12" s="41"/>
      <c r="T12" s="42">
        <f>IF(O12="","",IF(R12&lt;0,J12*(-1),IF(G12="買",(P12-H12)*10000,(H12-P12)*10000)))</f>
        <v>-121</v>
      </c>
      <c r="U12" s="42"/>
      <c r="V12" s="1">
        <f>IF(T12&gt;0,T12/J12,0)</f>
        <v>0</v>
      </c>
    </row>
    <row r="13" spans="2:22" ht="12.75">
      <c r="B13" s="36">
        <v>5</v>
      </c>
      <c r="C13" s="37">
        <f>IF(R12="","",C12+R12)</f>
        <v>1112701.9230769228</v>
      </c>
      <c r="D13" s="37"/>
      <c r="E13" s="36">
        <f>E12</f>
        <v>2005</v>
      </c>
      <c r="F13" s="38">
        <v>42583</v>
      </c>
      <c r="G13" s="36" t="s">
        <v>36</v>
      </c>
      <c r="H13" s="39">
        <v>1.2249</v>
      </c>
      <c r="I13" s="39"/>
      <c r="J13" s="36">
        <v>130</v>
      </c>
      <c r="K13" s="37">
        <f>IF(F13="","",C13*L$7)</f>
        <v>33381.05769230768</v>
      </c>
      <c r="L13" s="37"/>
      <c r="M13" s="40">
        <f>IF(J13="","",(K13/J13)/1000)</f>
        <v>0.25677736686390523</v>
      </c>
      <c r="N13" s="36">
        <f>N12</f>
        <v>2005</v>
      </c>
      <c r="O13" s="38">
        <v>2</v>
      </c>
      <c r="P13" s="36">
        <v>1.2295</v>
      </c>
      <c r="Q13" s="36"/>
      <c r="R13" s="41">
        <f>IF(O13="","",(IF(G13="売",H13-P13,P13-H13))*M13*10000000)</f>
        <v>11811.758875739479</v>
      </c>
      <c r="S13" s="41"/>
      <c r="T13" s="42">
        <f>IF(O13="","",IF(R13&lt;0,J13*(-1),IF(G13="買",(P13-H13)*10000,(H13-P13)*10000)))</f>
        <v>45.999999999999375</v>
      </c>
      <c r="U13" s="42"/>
      <c r="V13" s="1">
        <f>IF(T13&gt;0,T13/J13,0)</f>
        <v>0.35384615384614904</v>
      </c>
    </row>
    <row r="14" spans="2:22" ht="12.75">
      <c r="B14" s="36">
        <v>6</v>
      </c>
      <c r="C14" s="37">
        <f>IF(R13="","",C13+R13)</f>
        <v>1124513.6819526623</v>
      </c>
      <c r="D14" s="37"/>
      <c r="E14" s="36">
        <f>E13</f>
        <v>2005</v>
      </c>
      <c r="F14" s="38">
        <v>42613</v>
      </c>
      <c r="G14" s="36" t="s">
        <v>36</v>
      </c>
      <c r="H14" s="39">
        <v>1.2358</v>
      </c>
      <c r="I14" s="39"/>
      <c r="J14" s="36">
        <v>169</v>
      </c>
      <c r="K14" s="37">
        <f>IF(F14="","",C14*L$7)</f>
        <v>33735.41045857987</v>
      </c>
      <c r="L14" s="37"/>
      <c r="M14" s="40">
        <f>IF(J14="","",(K14/J14)/1000)</f>
        <v>0.19961781336437792</v>
      </c>
      <c r="N14" s="36">
        <f>N13</f>
        <v>2005</v>
      </c>
      <c r="O14" s="38">
        <v>3</v>
      </c>
      <c r="P14" s="36">
        <v>1.2375</v>
      </c>
      <c r="Q14" s="36"/>
      <c r="R14" s="41">
        <f>IF(O14="","",(IF(G14="売",H14-P14,P14-H14))*M14*10000000)</f>
        <v>3393.502827194494</v>
      </c>
      <c r="S14" s="41"/>
      <c r="T14" s="42">
        <f>IF(O14="","",IF(R14&lt;0,J14*(-1),IF(G14="買",(P14-H14)*10000,(H14-P14)*10000)))</f>
        <v>17.000000000000348</v>
      </c>
      <c r="U14" s="42"/>
      <c r="V14" s="1">
        <f>IF(T14&gt;0,T14/J14,0)</f>
        <v>0.10059171597633342</v>
      </c>
    </row>
    <row r="15" spans="2:22" ht="12.75">
      <c r="B15" s="36">
        <v>7</v>
      </c>
      <c r="C15" s="37">
        <f>IF(R14="","",C14+R14)</f>
        <v>1127907.1847798568</v>
      </c>
      <c r="D15" s="37"/>
      <c r="E15" s="36">
        <f>E14</f>
        <v>2005</v>
      </c>
      <c r="F15" s="38">
        <v>42664</v>
      </c>
      <c r="G15" s="36" t="s">
        <v>37</v>
      </c>
      <c r="H15" s="39">
        <v>1.1926</v>
      </c>
      <c r="I15" s="39"/>
      <c r="J15" s="36">
        <v>154</v>
      </c>
      <c r="K15" s="37">
        <f>IF(F15="","",C15*L$7)</f>
        <v>33837.2155433957</v>
      </c>
      <c r="L15" s="37"/>
      <c r="M15" s="40">
        <f>IF(J15="","",(K15/J15)/1000)</f>
        <v>0.21972217885321885</v>
      </c>
      <c r="N15" s="36">
        <f>N14</f>
        <v>2005</v>
      </c>
      <c r="O15" s="38">
        <v>4</v>
      </c>
      <c r="P15" s="39">
        <v>1.208</v>
      </c>
      <c r="Q15" s="39"/>
      <c r="R15" s="41">
        <f>IF(O15="","",(IF(G15="売",H15-P15,P15-H15))*M15*10000000)</f>
        <v>-33837.215543395396</v>
      </c>
      <c r="S15" s="41"/>
      <c r="T15" s="42">
        <f>IF(O15="","",IF(R15&lt;0,J15*(-1),IF(G15="買",(P15-H15)*10000,(H15-P15)*10000)))</f>
        <v>-154</v>
      </c>
      <c r="U15" s="42"/>
      <c r="V15" s="1">
        <f>IF(T15&gt;0,T15/J15,0)</f>
        <v>0</v>
      </c>
    </row>
    <row r="16" spans="2:22" ht="12.75">
      <c r="B16" s="36">
        <v>8</v>
      </c>
      <c r="C16" s="37">
        <f>IF(R15="","",C15+R15)</f>
        <v>1094069.9692364614</v>
      </c>
      <c r="D16" s="37"/>
      <c r="E16" s="36">
        <f>E15</f>
        <v>2005</v>
      </c>
      <c r="F16" s="38">
        <v>42677</v>
      </c>
      <c r="G16" s="36" t="s">
        <v>37</v>
      </c>
      <c r="H16" s="36">
        <v>1.1935</v>
      </c>
      <c r="I16" s="36"/>
      <c r="J16" s="36">
        <v>147</v>
      </c>
      <c r="K16" s="37">
        <f>IF(F16="","",C16*L$7)</f>
        <v>32822.099077093844</v>
      </c>
      <c r="L16" s="37"/>
      <c r="M16" s="40">
        <f>IF(J16="","",(K16/J16)/1000)</f>
        <v>0.22327958555846153</v>
      </c>
      <c r="N16" s="36">
        <f>N15</f>
        <v>2005</v>
      </c>
      <c r="O16" s="38">
        <v>5</v>
      </c>
      <c r="P16" s="36">
        <v>1.1839</v>
      </c>
      <c r="Q16" s="36"/>
      <c r="R16" s="41">
        <f>IF(O16="","",(IF(G16="売",H16-P16,P16-H16))*M16*10000000)</f>
        <v>21434.840213612424</v>
      </c>
      <c r="S16" s="41"/>
      <c r="T16" s="42">
        <f>IF(O16="","",IF(R16&lt;0,J16*(-1),IF(G16="買",(P16-H16)*10000,(H16-P16)*10000)))</f>
        <v>96.00000000000053</v>
      </c>
      <c r="U16" s="42"/>
      <c r="V16" s="1">
        <f>IF(T16&gt;0,T16/J16,0)</f>
        <v>0.6530612244897995</v>
      </c>
    </row>
    <row r="17" spans="2:22" ht="12.75">
      <c r="B17" s="36">
        <v>9</v>
      </c>
      <c r="C17" s="37">
        <f>IF(R16="","",C16+R16)</f>
        <v>1115504.8094500739</v>
      </c>
      <c r="D17" s="37"/>
      <c r="E17" s="36">
        <f>E16</f>
        <v>2005</v>
      </c>
      <c r="F17" s="38">
        <v>42705</v>
      </c>
      <c r="G17" s="36" t="s">
        <v>37</v>
      </c>
      <c r="H17" s="36">
        <v>1.169</v>
      </c>
      <c r="I17" s="36"/>
      <c r="J17" s="36">
        <v>116</v>
      </c>
      <c r="K17" s="37">
        <f>IF(F17="","",C17*L$7)</f>
        <v>33465.14428350222</v>
      </c>
      <c r="L17" s="37"/>
      <c r="M17" s="40">
        <f>IF(J17="","",(K17/J17)/1000)</f>
        <v>0.2884926231336398</v>
      </c>
      <c r="N17" s="36">
        <f>N16</f>
        <v>2005</v>
      </c>
      <c r="O17" s="38">
        <v>6</v>
      </c>
      <c r="P17" s="36">
        <v>1.1806</v>
      </c>
      <c r="Q17" s="36"/>
      <c r="R17" s="41">
        <f>IF(O17="","",(IF(G17="売",H17-P17,P17-H17))*M17*10000000)</f>
        <v>-33465.14428350238</v>
      </c>
      <c r="S17" s="41"/>
      <c r="T17" s="42">
        <f>IF(O17="","",IF(R17&lt;0,J17*(-1),IF(G17="買",(P17-H17)*10000,(H17-P17)*10000)))</f>
        <v>-116</v>
      </c>
      <c r="U17" s="42"/>
      <c r="V17" s="1">
        <f>IF(T17&gt;0,T17/J17,0)</f>
        <v>0</v>
      </c>
    </row>
    <row r="18" spans="2:22" ht="12.75">
      <c r="B18" s="36">
        <v>10</v>
      </c>
      <c r="C18" s="37">
        <f>IF(R17="","",C17+R17)</f>
        <v>1082039.6651665715</v>
      </c>
      <c r="D18" s="37"/>
      <c r="E18" s="36">
        <f>E17</f>
        <v>2005</v>
      </c>
      <c r="F18" s="38">
        <v>42716</v>
      </c>
      <c r="G18" s="36" t="s">
        <v>36</v>
      </c>
      <c r="H18" s="39">
        <v>1.1984</v>
      </c>
      <c r="I18" s="39"/>
      <c r="J18" s="36">
        <v>207</v>
      </c>
      <c r="K18" s="37">
        <f>IF(F18="","",C18*L$7)</f>
        <v>32461.189954997142</v>
      </c>
      <c r="L18" s="37"/>
      <c r="M18" s="40">
        <f>IF(J18="","",(K18/J18)/1000)</f>
        <v>0.15681734277776396</v>
      </c>
      <c r="N18" s="36">
        <f>N17</f>
        <v>2005</v>
      </c>
      <c r="O18" s="38">
        <v>7</v>
      </c>
      <c r="P18" s="36">
        <f>H18</f>
        <v>1.1984</v>
      </c>
      <c r="Q18" s="36"/>
      <c r="R18" s="41">
        <f>IF(O18="","",(IF(G18="売",H18-P18,P18-H18))*M18*10000000)</f>
        <v>0</v>
      </c>
      <c r="S18" s="41"/>
      <c r="T18" s="42">
        <f>IF(O18="","",IF(R18&lt;0,J18*(-1),IF(G18="買",(P18-H18)*10000,(H18-P18)*10000)))</f>
        <v>0</v>
      </c>
      <c r="U18" s="42"/>
      <c r="V18" s="1">
        <f>IF(T18&gt;0,T18/J18,0)</f>
        <v>0</v>
      </c>
    </row>
    <row r="19" spans="2:22" ht="12.75">
      <c r="B19" s="36">
        <v>11</v>
      </c>
      <c r="C19" s="37">
        <f>IF(R18="","",C18+R18)</f>
        <v>1082039.6651665715</v>
      </c>
      <c r="D19" s="37"/>
      <c r="E19" s="36">
        <v>2006</v>
      </c>
      <c r="F19" s="38">
        <v>42380</v>
      </c>
      <c r="G19" s="36" t="s">
        <v>36</v>
      </c>
      <c r="H19" s="36">
        <v>1.2146</v>
      </c>
      <c r="I19" s="36"/>
      <c r="J19" s="36">
        <v>103</v>
      </c>
      <c r="K19" s="37">
        <f>IF(F19="","",C19*L$7)</f>
        <v>32461.189954997142</v>
      </c>
      <c r="L19" s="37"/>
      <c r="M19" s="40">
        <f>IF(J19="","",(K19/J19)/1000)</f>
        <v>0.3151571840290985</v>
      </c>
      <c r="N19" s="36">
        <v>2006</v>
      </c>
      <c r="O19" s="38">
        <v>8</v>
      </c>
      <c r="P19" s="36">
        <v>1.2043</v>
      </c>
      <c r="Q19" s="36"/>
      <c r="R19" s="41">
        <f>IF(O19="","",(IF(G19="売",H19-P19,P19-H19))*M19*10000000)</f>
        <v>-32461.189954997066</v>
      </c>
      <c r="S19" s="41"/>
      <c r="T19" s="42">
        <f>IF(O19="","",IF(R19&lt;0,J19*(-1),IF(G19="買",(P19-H19)*10000,(H19-P19)*10000)))</f>
        <v>-103</v>
      </c>
      <c r="U19" s="42"/>
      <c r="V19" s="1">
        <f>IF(T19&gt;0,T19/J19,0)</f>
        <v>0</v>
      </c>
    </row>
    <row r="20" spans="2:22" ht="12.75">
      <c r="B20" s="36">
        <v>12</v>
      </c>
      <c r="C20" s="37">
        <f>IF(R19="","",C19+R19)</f>
        <v>1049578.4752115745</v>
      </c>
      <c r="D20" s="37"/>
      <c r="E20" s="36">
        <f>E19</f>
        <v>2006</v>
      </c>
      <c r="F20" s="38">
        <v>42382</v>
      </c>
      <c r="G20" s="36" t="s">
        <v>36</v>
      </c>
      <c r="H20" s="36">
        <v>1.2145000000000001</v>
      </c>
      <c r="I20" s="36"/>
      <c r="J20" s="36">
        <v>118</v>
      </c>
      <c r="K20" s="37">
        <f>IF(F20="","",C20*L$7)</f>
        <v>31487.354256347233</v>
      </c>
      <c r="L20" s="37"/>
      <c r="M20" s="40">
        <f>IF(J20="","",(K20/J20)/1000)</f>
        <v>0.2668419852232817</v>
      </c>
      <c r="N20" s="36">
        <f>N19</f>
        <v>2006</v>
      </c>
      <c r="O20" s="38">
        <v>9</v>
      </c>
      <c r="P20" s="36">
        <f>H20</f>
        <v>1.2145000000000001</v>
      </c>
      <c r="Q20" s="36"/>
      <c r="R20" s="41">
        <f>IF(O20="","",(IF(G20="売",H20-P20,P20-H20))*M20*10000000)</f>
        <v>0</v>
      </c>
      <c r="S20" s="41"/>
      <c r="T20" s="42">
        <f>IF(O20="","",IF(R20&lt;0,J20*(-1),IF(G20="買",(P20-H20)*10000,(H20-P20)*10000)))</f>
        <v>0</v>
      </c>
      <c r="U20" s="42"/>
      <c r="V20" s="1">
        <f>IF(T20&gt;0,T20/J20,0)</f>
        <v>0</v>
      </c>
    </row>
    <row r="21" spans="2:22" ht="12.75">
      <c r="B21" s="36">
        <v>13</v>
      </c>
      <c r="C21" s="37">
        <f>IF(R20="","",C20+R20)</f>
        <v>1049578.4752115745</v>
      </c>
      <c r="D21" s="37"/>
      <c r="E21" s="36">
        <f>E20</f>
        <v>2006</v>
      </c>
      <c r="F21" s="38">
        <v>42410</v>
      </c>
      <c r="G21" s="36" t="s">
        <v>37</v>
      </c>
      <c r="H21" s="36">
        <v>1.1891</v>
      </c>
      <c r="I21" s="36"/>
      <c r="J21" s="36">
        <v>135</v>
      </c>
      <c r="K21" s="37">
        <f>IF(F21="","",C21*L$7)</f>
        <v>31487.354256347233</v>
      </c>
      <c r="L21" s="37"/>
      <c r="M21" s="40">
        <f>IF(J21="","",(K21/J21)/1000)</f>
        <v>0.23323966115812766</v>
      </c>
      <c r="N21" s="36">
        <f>N20</f>
        <v>2006</v>
      </c>
      <c r="O21" s="38">
        <v>10</v>
      </c>
      <c r="P21" s="36">
        <f>H21</f>
        <v>1.1891</v>
      </c>
      <c r="Q21" s="36"/>
      <c r="R21" s="41">
        <f>IF(O21="","",(IF(G21="売",H21-P21,P21-H21))*M21*10000000)</f>
        <v>0</v>
      </c>
      <c r="S21" s="41"/>
      <c r="T21" s="42">
        <f>IF(O21="","",IF(R21&lt;0,J21*(-1),IF(G21="買",(P21-H21)*10000,(H21-P21)*10000)))</f>
        <v>0</v>
      </c>
      <c r="U21" s="42"/>
      <c r="V21" s="1">
        <f>IF(T21&gt;0,T21/J21,0)</f>
        <v>0</v>
      </c>
    </row>
    <row r="22" spans="2:22" ht="12.75">
      <c r="B22" s="36">
        <v>14</v>
      </c>
      <c r="C22" s="37">
        <f>IF(R21="","",C21+R21)</f>
        <v>1049578.4752115745</v>
      </c>
      <c r="D22" s="37"/>
      <c r="E22" s="36">
        <f>E21</f>
        <v>2006</v>
      </c>
      <c r="F22" s="38">
        <v>42512</v>
      </c>
      <c r="G22" s="36" t="s">
        <v>36</v>
      </c>
      <c r="H22" s="36">
        <v>1.2886</v>
      </c>
      <c r="I22" s="36"/>
      <c r="J22" s="36">
        <v>192</v>
      </c>
      <c r="K22" s="37">
        <f>IF(F22="","",C22*L$7)</f>
        <v>31487.354256347233</v>
      </c>
      <c r="L22" s="37"/>
      <c r="M22" s="40">
        <f>IF(J22="","",(K22/J22)/1000)</f>
        <v>0.1639966367518085</v>
      </c>
      <c r="N22" s="36">
        <f>N21</f>
        <v>2006</v>
      </c>
      <c r="O22" s="38">
        <v>11</v>
      </c>
      <c r="P22" s="36">
        <f>H22</f>
        <v>1.2886</v>
      </c>
      <c r="Q22" s="36"/>
      <c r="R22" s="41">
        <f>IF(O22="","",(IF(G22="売",H22-P22,P22-H22))*M22*10000000)</f>
        <v>0</v>
      </c>
      <c r="S22" s="41"/>
      <c r="T22" s="42">
        <f>IF(O22="","",IF(R22&lt;0,J22*(-1),IF(G22="買",(P22-H22)*10000,(H22-P22)*10000)))</f>
        <v>0</v>
      </c>
      <c r="U22" s="42"/>
      <c r="V22" s="1">
        <f>IF(T22&gt;0,T22/J22,0)</f>
        <v>0</v>
      </c>
    </row>
    <row r="23" spans="2:22" ht="12.75">
      <c r="B23" s="36">
        <v>15</v>
      </c>
      <c r="C23" s="37">
        <f>IF(R22="","",C22+R22)</f>
        <v>1049578.4752115745</v>
      </c>
      <c r="D23" s="37"/>
      <c r="E23" s="36">
        <f>E22</f>
        <v>2006</v>
      </c>
      <c r="F23" s="38">
        <v>42540</v>
      </c>
      <c r="G23" s="36" t="s">
        <v>37</v>
      </c>
      <c r="H23" s="36">
        <v>1.2551</v>
      </c>
      <c r="I23" s="36"/>
      <c r="J23" s="36">
        <v>103</v>
      </c>
      <c r="K23" s="37">
        <f>IF(F23="","",C23*L$7)</f>
        <v>31487.354256347233</v>
      </c>
      <c r="L23" s="37"/>
      <c r="M23" s="40">
        <f>IF(J23="","",(K23/J23)/1000)</f>
        <v>0.3057024685082255</v>
      </c>
      <c r="N23" s="36">
        <f>N22</f>
        <v>2006</v>
      </c>
      <c r="O23" s="38">
        <v>12</v>
      </c>
      <c r="P23" s="36">
        <v>1.2654</v>
      </c>
      <c r="Q23" s="36"/>
      <c r="R23" s="41">
        <f>IF(O23="","",(IF(G23="売",H23-P23,P23-H23))*M23*10000000)</f>
        <v>-31487.354256347156</v>
      </c>
      <c r="S23" s="41"/>
      <c r="T23" s="42">
        <f>IF(O23="","",IF(R23&lt;0,J23*(-1),IF(G23="買",(P23-H23)*10000,(H23-P23)*10000)))</f>
        <v>-103</v>
      </c>
      <c r="U23" s="42"/>
      <c r="V23" s="1">
        <f>IF(T23&gt;0,T23/J23,0)</f>
        <v>0</v>
      </c>
    </row>
    <row r="24" spans="2:22" ht="12.75">
      <c r="B24" s="36">
        <v>16</v>
      </c>
      <c r="C24" s="37">
        <f>IF(R23="","",C23+R23)</f>
        <v>1018091.1209552273</v>
      </c>
      <c r="D24" s="37"/>
      <c r="E24" s="36">
        <f>E23</f>
        <v>2006</v>
      </c>
      <c r="F24" s="38">
        <v>42543</v>
      </c>
      <c r="G24" s="36" t="s">
        <v>37</v>
      </c>
      <c r="H24" s="36">
        <v>1.2551</v>
      </c>
      <c r="I24" s="36"/>
      <c r="J24" s="36">
        <v>129</v>
      </c>
      <c r="K24" s="37">
        <f>IF(F24="","",C24*L$7)</f>
        <v>30542.733628656817</v>
      </c>
      <c r="L24" s="37"/>
      <c r="M24" s="40">
        <f>IF(J24="","",(K24/J24)/1000)</f>
        <v>0.23676537696633193</v>
      </c>
      <c r="N24" s="36">
        <f>N23</f>
        <v>2006</v>
      </c>
      <c r="O24" s="38">
        <v>13</v>
      </c>
      <c r="P24" s="36">
        <f>H24</f>
        <v>1.2551</v>
      </c>
      <c r="Q24" s="36"/>
      <c r="R24" s="41">
        <f>IF(O24="","",(IF(G24="売",H24-P24,P24-H24))*M24*10000000)</f>
        <v>0</v>
      </c>
      <c r="S24" s="41"/>
      <c r="T24" s="42">
        <f>IF(O24="","",IF(R24&lt;0,J24*(-1),IF(G24="買",(P24-H24)*10000,(H24-P24)*10000)))</f>
        <v>0</v>
      </c>
      <c r="U24" s="42"/>
      <c r="V24" s="1">
        <f>IF(T24&gt;0,T24/J24,0)</f>
        <v>0</v>
      </c>
    </row>
    <row r="25" spans="2:22" ht="12.75">
      <c r="B25" s="36">
        <v>17</v>
      </c>
      <c r="C25" s="37">
        <f>IF(R24="","",C24+R24)</f>
        <v>1018091.1209552273</v>
      </c>
      <c r="D25" s="37"/>
      <c r="E25" s="36">
        <f>E24</f>
        <v>2006</v>
      </c>
      <c r="F25" s="38">
        <v>42579</v>
      </c>
      <c r="G25" s="36" t="s">
        <v>36</v>
      </c>
      <c r="H25" s="36">
        <v>1.2771</v>
      </c>
      <c r="I25" s="36"/>
      <c r="J25" s="36">
        <v>111</v>
      </c>
      <c r="K25" s="37">
        <f>IF(F25="","",C25*L$7)</f>
        <v>30542.733628656817</v>
      </c>
      <c r="L25" s="37"/>
      <c r="M25" s="40">
        <f>IF(J25="","",(K25/J25)/1000)</f>
        <v>0.2751597624203317</v>
      </c>
      <c r="N25" s="36">
        <f>N24</f>
        <v>2006</v>
      </c>
      <c r="O25" s="38">
        <v>14</v>
      </c>
      <c r="P25" s="36">
        <f>H25</f>
        <v>1.2771</v>
      </c>
      <c r="Q25" s="36"/>
      <c r="R25" s="41">
        <f>IF(O25="","",(IF(G25="売",H25-P25,P25-H25))*M25*10000000)</f>
        <v>0</v>
      </c>
      <c r="S25" s="41"/>
      <c r="T25" s="42">
        <f>IF(O25="","",IF(R25&lt;0,J25*(-1),IF(G25="買",(P25-H25)*10000,(H25-P25)*10000)))</f>
        <v>0</v>
      </c>
      <c r="U25" s="42"/>
      <c r="V25" s="1">
        <f>IF(T25&gt;0,T25/J25,0)</f>
        <v>0</v>
      </c>
    </row>
    <row r="26" spans="2:22" ht="12.75">
      <c r="B26" s="36">
        <v>18</v>
      </c>
      <c r="C26" s="37">
        <f>IF(R25="","",C25+R25)</f>
        <v>1018091.1209552273</v>
      </c>
      <c r="D26" s="37"/>
      <c r="E26" s="36">
        <f>E25</f>
        <v>2006</v>
      </c>
      <c r="F26" s="38">
        <v>42597</v>
      </c>
      <c r="G26" s="36" t="s">
        <v>36</v>
      </c>
      <c r="H26" s="36">
        <v>1.2806</v>
      </c>
      <c r="I26" s="36"/>
      <c r="J26" s="36">
        <v>111</v>
      </c>
      <c r="K26" s="37">
        <f>IF(F26="","",C26*L$7)</f>
        <v>30542.733628656817</v>
      </c>
      <c r="L26" s="37"/>
      <c r="M26" s="40">
        <f>IF(J26="","",(K26/J26)/1000)</f>
        <v>0.2751597624203317</v>
      </c>
      <c r="N26" s="36">
        <f>N25</f>
        <v>2006</v>
      </c>
      <c r="O26" s="38">
        <v>15</v>
      </c>
      <c r="P26" s="36">
        <f>H26</f>
        <v>1.2806</v>
      </c>
      <c r="Q26" s="36"/>
      <c r="R26" s="41">
        <f>IF(O26="","",(IF(G26="売",H26-P26,P26-H26))*M26*10000000)</f>
        <v>0</v>
      </c>
      <c r="S26" s="41"/>
      <c r="T26" s="42">
        <f>IF(O26="","",IF(R26&lt;0,J26*(-1),IF(G26="買",(P26-H26)*10000,(H26-P26)*10000)))</f>
        <v>0</v>
      </c>
      <c r="U26" s="42"/>
      <c r="V26" s="1">
        <f>IF(T26&gt;0,T26/J26,0)</f>
        <v>0</v>
      </c>
    </row>
    <row r="27" spans="2:22" ht="12.75">
      <c r="B27" s="36">
        <v>19</v>
      </c>
      <c r="C27" s="37">
        <f>IF(R26="","",C26+R26)</f>
        <v>1018091.1209552273</v>
      </c>
      <c r="D27" s="37"/>
      <c r="E27" s="36">
        <f>E26</f>
        <v>2006</v>
      </c>
      <c r="F27" s="38">
        <v>42614</v>
      </c>
      <c r="G27" s="36" t="s">
        <v>36</v>
      </c>
      <c r="H27" s="36">
        <v>1.2847</v>
      </c>
      <c r="I27" s="36"/>
      <c r="J27" s="36">
        <v>92</v>
      </c>
      <c r="K27" s="37">
        <f>IF(F27="","",C27*L$7)</f>
        <v>30542.733628656817</v>
      </c>
      <c r="L27" s="37"/>
      <c r="M27" s="40">
        <f>IF(J27="","",(K27/J27)/1000)</f>
        <v>0.3319862350940958</v>
      </c>
      <c r="N27" s="36">
        <f>N26</f>
        <v>2006</v>
      </c>
      <c r="O27" s="38">
        <v>16</v>
      </c>
      <c r="P27" s="36">
        <f>H27</f>
        <v>1.2847</v>
      </c>
      <c r="Q27" s="36"/>
      <c r="R27" s="41">
        <f>IF(O27="","",(IF(G27="売",H27-P27,P27-H27))*M27*10000000)</f>
        <v>0</v>
      </c>
      <c r="S27" s="41"/>
      <c r="T27" s="42">
        <f>IF(O27="","",IF(R27&lt;0,J27*(-1),IF(G27="買",(P27-H27)*10000,(H27-P27)*10000)))</f>
        <v>0</v>
      </c>
      <c r="U27" s="42"/>
      <c r="V27" s="1">
        <f>IF(T27&gt;0,T27/J27,0)</f>
        <v>0</v>
      </c>
    </row>
    <row r="28" spans="2:22" ht="12.75">
      <c r="B28" s="36">
        <v>20</v>
      </c>
      <c r="C28" s="37">
        <f>IF(R27="","",C27+R27)</f>
        <v>1018091.1209552273</v>
      </c>
      <c r="D28" s="37"/>
      <c r="E28" s="36">
        <f>E27</f>
        <v>2006</v>
      </c>
      <c r="F28" s="38">
        <v>42695</v>
      </c>
      <c r="G28" s="36" t="s">
        <v>36</v>
      </c>
      <c r="H28" s="36">
        <v>1.2856</v>
      </c>
      <c r="I28" s="36"/>
      <c r="J28" s="36">
        <v>58</v>
      </c>
      <c r="K28" s="37">
        <f>IF(F28="","",C28*L$7)</f>
        <v>30542.733628656817</v>
      </c>
      <c r="L28" s="37"/>
      <c r="M28" s="40">
        <f>IF(J28="","",(K28/J28)/1000)</f>
        <v>0.5265988556664969</v>
      </c>
      <c r="N28" s="36">
        <v>2007</v>
      </c>
      <c r="O28" s="38">
        <v>17</v>
      </c>
      <c r="P28" s="36">
        <v>1.3098</v>
      </c>
      <c r="Q28" s="36"/>
      <c r="R28" s="41">
        <f>IF(O28="","",(IF(G28="売",H28-P28,P28-H28))*M28*10000000)</f>
        <v>127436.92307129224</v>
      </c>
      <c r="S28" s="41"/>
      <c r="T28" s="42">
        <f>IF(O28="","",IF(R28&lt;0,J28*(-1),IF(G28="買",(P28-H28)*10000,(H28-P28)*10000)))</f>
        <v>242</v>
      </c>
      <c r="U28" s="42"/>
      <c r="V28" s="1">
        <f>IF(T28&gt;0,T28/J28,0)</f>
        <v>4.172413793103448</v>
      </c>
    </row>
    <row r="29" spans="2:22" ht="12.75">
      <c r="B29" s="36">
        <v>21</v>
      </c>
      <c r="C29" s="37">
        <f>IF(R28="","",C28+R28)</f>
        <v>1145528.0440265196</v>
      </c>
      <c r="D29" s="37"/>
      <c r="E29" s="36">
        <v>2007</v>
      </c>
      <c r="F29" s="38">
        <v>42385</v>
      </c>
      <c r="G29" s="36" t="s">
        <v>37</v>
      </c>
      <c r="H29" s="36">
        <v>1.2908</v>
      </c>
      <c r="I29" s="36"/>
      <c r="J29" s="36">
        <v>81</v>
      </c>
      <c r="K29" s="37">
        <f>IF(F29="","",C29*L$7)</f>
        <v>34365.84132079559</v>
      </c>
      <c r="L29" s="37"/>
      <c r="M29" s="40">
        <f>IF(J29="","",(K29/J29)/1000)</f>
        <v>0.424269645935748</v>
      </c>
      <c r="N29" s="36">
        <v>2007</v>
      </c>
      <c r="O29" s="38">
        <v>18</v>
      </c>
      <c r="P29" s="36">
        <v>1.2989</v>
      </c>
      <c r="Q29" s="36"/>
      <c r="R29" s="41">
        <f>IF(O29="","",(IF(G29="売",H29-P29,P29-H29))*M29*10000000)</f>
        <v>-34365.841320795575</v>
      </c>
      <c r="S29" s="41"/>
      <c r="T29" s="42">
        <f>IF(O29="","",IF(R29&lt;0,J29*(-1),IF(G29="買",(P29-H29)*10000,(H29-P29)*10000)))</f>
        <v>-81</v>
      </c>
      <c r="U29" s="42"/>
      <c r="V29" s="1">
        <f>IF(T29&gt;0,T29/J29,0)</f>
        <v>0</v>
      </c>
    </row>
    <row r="30" spans="2:22" ht="12.75">
      <c r="B30" s="36">
        <v>22</v>
      </c>
      <c r="C30" s="37">
        <f>IF(R29="","",C29+R29)</f>
        <v>1111162.2027057242</v>
      </c>
      <c r="D30" s="37"/>
      <c r="E30" s="36">
        <f>E29</f>
        <v>2007</v>
      </c>
      <c r="F30" s="38">
        <v>42413</v>
      </c>
      <c r="G30" s="36" t="s">
        <v>36</v>
      </c>
      <c r="H30" s="36">
        <v>1.3043</v>
      </c>
      <c r="I30" s="36"/>
      <c r="J30" s="36">
        <v>89</v>
      </c>
      <c r="K30" s="37">
        <f>IF(F30="","",C30*L$7)</f>
        <v>33334.86608117173</v>
      </c>
      <c r="L30" s="37"/>
      <c r="M30" s="40">
        <f>IF(J30="","",(K30/J30)/1000)</f>
        <v>0.37454905709181713</v>
      </c>
      <c r="N30" s="36">
        <f>N29</f>
        <v>2007</v>
      </c>
      <c r="O30" s="38">
        <v>19</v>
      </c>
      <c r="P30" s="36">
        <v>1.3142</v>
      </c>
      <c r="Q30" s="36"/>
      <c r="R30" s="41">
        <f>IF(O30="","",(IF(G30="売",H30-P30,P30-H30))*M30*10000000)</f>
        <v>37080.35665208997</v>
      </c>
      <c r="S30" s="41"/>
      <c r="T30" s="42">
        <f>IF(O30="","",IF(R30&lt;0,J30*(-1),IF(G30="買",(P30-H30)*10000,(H30-P30)*10000)))</f>
        <v>99.0000000000002</v>
      </c>
      <c r="U30" s="42"/>
      <c r="V30" s="1">
        <f>IF(T30&gt;0,T30/J30,0)</f>
        <v>1.1123595505618</v>
      </c>
    </row>
    <row r="31" spans="2:22" ht="12.75">
      <c r="B31" s="36">
        <v>23</v>
      </c>
      <c r="C31" s="37">
        <f>IF(R30="","",C30+R30)</f>
        <v>1148242.559357814</v>
      </c>
      <c r="D31" s="37"/>
      <c r="E31" s="36">
        <f>E30</f>
        <v>2007</v>
      </c>
      <c r="F31" s="38">
        <v>42470</v>
      </c>
      <c r="G31" s="36" t="s">
        <v>36</v>
      </c>
      <c r="H31" s="36">
        <v>1.3455</v>
      </c>
      <c r="I31" s="36"/>
      <c r="J31" s="36">
        <v>106</v>
      </c>
      <c r="K31" s="37">
        <f>IF(F31="","",C31*L$7)</f>
        <v>34447.27678073442</v>
      </c>
      <c r="L31" s="37"/>
      <c r="M31" s="40">
        <f>IF(J31="","",(K31/J31)/1000)</f>
        <v>0.32497430925221155</v>
      </c>
      <c r="N31" s="36">
        <f>N30</f>
        <v>2007</v>
      </c>
      <c r="O31" s="38">
        <v>20</v>
      </c>
      <c r="P31" s="36">
        <v>1.3589</v>
      </c>
      <c r="Q31" s="36"/>
      <c r="R31" s="41">
        <f>IF(O31="","",(IF(G31="売",H31-P31,P31-H31))*M31*10000000)</f>
        <v>43546.5574397966</v>
      </c>
      <c r="S31" s="41"/>
      <c r="T31" s="42">
        <f>IF(O31="","",IF(R31&lt;0,J31*(-1),IF(G31="買",(P31-H31)*10000,(H31-P31)*10000)))</f>
        <v>134.0000000000008</v>
      </c>
      <c r="U31" s="42"/>
      <c r="V31" s="1">
        <f>IF(T31&gt;0,T31/J31,0)</f>
        <v>1.264150943396234</v>
      </c>
    </row>
    <row r="32" spans="2:22" ht="12.75">
      <c r="B32" s="36">
        <v>24</v>
      </c>
      <c r="C32" s="37">
        <f>IF(R31="","",C31+R31)</f>
        <v>1191789.1167976107</v>
      </c>
      <c r="D32" s="37"/>
      <c r="E32" s="36">
        <f>E31</f>
        <v>2007</v>
      </c>
      <c r="F32" s="38">
        <v>42494</v>
      </c>
      <c r="G32" s="36" t="s">
        <v>36</v>
      </c>
      <c r="H32" s="36">
        <v>1.361</v>
      </c>
      <c r="I32" s="36"/>
      <c r="J32" s="36">
        <v>75</v>
      </c>
      <c r="K32" s="37">
        <f>IF(F32="","",C32*L$7)</f>
        <v>35753.673503928316</v>
      </c>
      <c r="L32" s="37"/>
      <c r="M32" s="40">
        <f>IF(J32="","",(K32/J32)/1000)</f>
        <v>0.4767156467190442</v>
      </c>
      <c r="N32" s="36">
        <f>N31</f>
        <v>2007</v>
      </c>
      <c r="O32" s="38">
        <v>21</v>
      </c>
      <c r="P32" s="36">
        <v>1.3535</v>
      </c>
      <c r="Q32" s="36"/>
      <c r="R32" s="41">
        <f>IF(O32="","",(IF(G32="売",H32-P32,P32-H32))*M32*10000000)</f>
        <v>-35753.673503928614</v>
      </c>
      <c r="S32" s="41"/>
      <c r="T32" s="42">
        <f>IF(O32="","",IF(R32&lt;0,J32*(-1),IF(G32="買",(P32-H32)*10000,(H32-P32)*10000)))</f>
        <v>-75</v>
      </c>
      <c r="U32" s="42"/>
      <c r="V32" s="1">
        <f>IF(T32&gt;0,T32/J32,0)</f>
        <v>0</v>
      </c>
    </row>
    <row r="33" spans="2:22" ht="12.75">
      <c r="B33" s="36">
        <v>25</v>
      </c>
      <c r="C33" s="37">
        <f>IF(R32="","",C32+R32)</f>
        <v>1156035.443293682</v>
      </c>
      <c r="D33" s="37"/>
      <c r="E33" s="36">
        <f>E32</f>
        <v>2007</v>
      </c>
      <c r="F33" s="38">
        <v>42511</v>
      </c>
      <c r="G33" s="36" t="s">
        <v>37</v>
      </c>
      <c r="H33" s="36">
        <v>1.3436</v>
      </c>
      <c r="I33" s="36"/>
      <c r="J33" s="36">
        <v>94</v>
      </c>
      <c r="K33" s="37">
        <f>IF(F33="","",C33*L$7)</f>
        <v>34681.06329881046</v>
      </c>
      <c r="L33" s="37"/>
      <c r="M33" s="40">
        <f>IF(J33="","",(K33/J33)/1000)</f>
        <v>0.36894748190223897</v>
      </c>
      <c r="N33" s="36">
        <f>N32</f>
        <v>2007</v>
      </c>
      <c r="O33" s="38">
        <v>22</v>
      </c>
      <c r="P33" s="36">
        <v>1.353</v>
      </c>
      <c r="Q33" s="36"/>
      <c r="R33" s="41">
        <f>IF(O33="","",(IF(G33="売",H33-P33,P33-H33))*M33*10000000)</f>
        <v>-34681.06329881074</v>
      </c>
      <c r="S33" s="41"/>
      <c r="T33" s="42">
        <f>IF(O33="","",IF(R33&lt;0,J33*(-1),IF(G33="買",(P33-H33)*10000,(H33-P33)*10000)))</f>
        <v>-94</v>
      </c>
      <c r="U33" s="42"/>
      <c r="V33" s="1">
        <f>IF(T33&gt;0,T33/J33,0)</f>
        <v>0</v>
      </c>
    </row>
    <row r="34" spans="2:22" ht="12.75">
      <c r="B34" s="36">
        <v>26</v>
      </c>
      <c r="C34" s="37">
        <f>IF(R33="","",C33+R33)</f>
        <v>1121354.3799948713</v>
      </c>
      <c r="D34" s="37"/>
      <c r="E34" s="36">
        <f>E33</f>
        <v>2007</v>
      </c>
      <c r="F34" s="38">
        <v>42550</v>
      </c>
      <c r="G34" s="36" t="s">
        <v>36</v>
      </c>
      <c r="H34" s="36">
        <v>1.354</v>
      </c>
      <c r="I34" s="36"/>
      <c r="J34" s="36">
        <v>110</v>
      </c>
      <c r="K34" s="37">
        <f>IF(F34="","",C34*L$7)</f>
        <v>33640.63139984614</v>
      </c>
      <c r="L34" s="37"/>
      <c r="M34" s="40">
        <f>IF(J34="","",(K34/J34)/1000)</f>
        <v>0.30582392181678314</v>
      </c>
      <c r="N34" s="36">
        <f>N33</f>
        <v>2007</v>
      </c>
      <c r="O34" s="38">
        <v>23</v>
      </c>
      <c r="P34" s="36">
        <v>1.3752</v>
      </c>
      <c r="Q34" s="36"/>
      <c r="R34" s="41">
        <f>IF(O34="","",(IF(G34="売",H34-P34,P34-H34))*M34*10000000)</f>
        <v>64834.67142515768</v>
      </c>
      <c r="S34" s="41"/>
      <c r="T34" s="42">
        <f>IF(O34="","",IF(R34&lt;0,J34*(-1),IF(G34="買",(P34-H34)*10000,(H34-P34)*10000)))</f>
        <v>211.99999999999886</v>
      </c>
      <c r="U34" s="42"/>
      <c r="V34" s="1">
        <f>IF(T34&gt;0,T34/J34,0)</f>
        <v>1.927272727272717</v>
      </c>
    </row>
    <row r="35" spans="2:22" ht="12.75">
      <c r="B35" s="36">
        <v>27</v>
      </c>
      <c r="C35" s="37">
        <f>IF(R34="","",C34+R34)</f>
        <v>1186189.051420029</v>
      </c>
      <c r="D35" s="37"/>
      <c r="E35" s="36">
        <f>E34</f>
        <v>2007</v>
      </c>
      <c r="F35" s="38">
        <v>42595</v>
      </c>
      <c r="G35" s="36" t="s">
        <v>37</v>
      </c>
      <c r="H35" s="36">
        <v>1.3604</v>
      </c>
      <c r="I35" s="36"/>
      <c r="J35" s="36">
        <v>103</v>
      </c>
      <c r="K35" s="37">
        <f>IF(F35="","",C35*L$7)</f>
        <v>35585.67154260087</v>
      </c>
      <c r="L35" s="37"/>
      <c r="M35" s="40">
        <f>IF(J35="","",(K35/J35)/1000)</f>
        <v>0.3454919567242803</v>
      </c>
      <c r="N35" s="36">
        <f>N34</f>
        <v>2007</v>
      </c>
      <c r="O35" s="38">
        <v>24</v>
      </c>
      <c r="P35" s="36">
        <f>H35</f>
        <v>1.3604</v>
      </c>
      <c r="Q35" s="36"/>
      <c r="R35" s="41">
        <f>IF(O35="","",(IF(G35="売",H35-P35,P35-H35))*M35*10000000)</f>
        <v>0</v>
      </c>
      <c r="S35" s="41"/>
      <c r="T35" s="42">
        <f>IF(O35="","",IF(R35&lt;0,J35*(-1),IF(G35="買",(P35-H35)*10000,(H35-P35)*10000)))</f>
        <v>0</v>
      </c>
      <c r="U35" s="42"/>
      <c r="V35" s="1">
        <f>IF(T35&gt;0,T35/J35,0)</f>
        <v>0</v>
      </c>
    </row>
    <row r="36" spans="2:22" ht="12.75">
      <c r="B36" s="36">
        <v>28</v>
      </c>
      <c r="C36" s="37">
        <f>IF(R35="","",C35+R35)</f>
        <v>1186189.051420029</v>
      </c>
      <c r="D36" s="37"/>
      <c r="E36" s="36">
        <f>E35</f>
        <v>2007</v>
      </c>
      <c r="F36" s="38">
        <v>42618</v>
      </c>
      <c r="G36" s="36" t="s">
        <v>36</v>
      </c>
      <c r="H36" s="36">
        <v>1.3671</v>
      </c>
      <c r="I36" s="36"/>
      <c r="J36" s="36">
        <v>102</v>
      </c>
      <c r="K36" s="37">
        <f>IF(F36="","",C36*L$7)</f>
        <v>35585.67154260087</v>
      </c>
      <c r="L36" s="37"/>
      <c r="M36" s="40">
        <f>IF(J36="","",(K36/J36)/1000)</f>
        <v>0.34887913277059673</v>
      </c>
      <c r="N36" s="36">
        <f>N35</f>
        <v>2007</v>
      </c>
      <c r="O36" s="38">
        <v>25</v>
      </c>
      <c r="P36" s="36">
        <v>1.4711</v>
      </c>
      <c r="Q36" s="36"/>
      <c r="R36" s="41">
        <f>IF(O36="","",(IF(G36="売",H36-P36,P36-H36))*M36*10000000)</f>
        <v>362834.29808142094</v>
      </c>
      <c r="S36" s="41"/>
      <c r="T36" s="42">
        <f>IF(O36="","",IF(R36&lt;0,J36*(-1),IF(G36="買",(P36-H36)*10000,(H36-P36)*10000)))</f>
        <v>1040.000000000001</v>
      </c>
      <c r="U36" s="42"/>
      <c r="V36" s="1">
        <f>IF(T36&gt;0,T36/J36,0)</f>
        <v>10.196078431372557</v>
      </c>
    </row>
    <row r="37" spans="2:22" ht="12.75">
      <c r="B37" s="36">
        <v>29</v>
      </c>
      <c r="C37" s="37">
        <f>IF(R36="","",C36+R36)</f>
        <v>1549023.34950145</v>
      </c>
      <c r="D37" s="37"/>
      <c r="E37" s="36">
        <v>2008</v>
      </c>
      <c r="F37" s="38">
        <v>42379</v>
      </c>
      <c r="G37" s="36" t="s">
        <v>36</v>
      </c>
      <c r="H37" s="36">
        <v>1.4813</v>
      </c>
      <c r="I37" s="36"/>
      <c r="J37" s="36">
        <v>172</v>
      </c>
      <c r="K37" s="37">
        <f>IF(F37="","",C37*L$7)</f>
        <v>46470.700485043504</v>
      </c>
      <c r="L37" s="37"/>
      <c r="M37" s="40">
        <f>IF(J37="","",(K37/J37)/1000)</f>
        <v>0.27017849119211335</v>
      </c>
      <c r="N37" s="36">
        <v>2008</v>
      </c>
      <c r="O37" s="38">
        <v>26</v>
      </c>
      <c r="P37" s="36">
        <f>H37</f>
        <v>1.4813</v>
      </c>
      <c r="Q37" s="36"/>
      <c r="R37" s="41">
        <f>IF(O37="","",(IF(G37="売",H37-P37,P37-H37))*M37*10000000)</f>
        <v>0</v>
      </c>
      <c r="S37" s="41"/>
      <c r="T37" s="42">
        <f>IF(O37="","",IF(R37&lt;0,J37*(-1),IF(G37="買",(P37-H37)*10000,(H37-P37)*10000)))</f>
        <v>0</v>
      </c>
      <c r="U37" s="42"/>
      <c r="V37" s="1">
        <f>IF(T37&gt;0,T37/J37,0)</f>
        <v>0</v>
      </c>
    </row>
    <row r="38" spans="2:22" ht="12.75">
      <c r="B38" s="36">
        <v>30</v>
      </c>
      <c r="C38" s="37">
        <f>IF(R37="","",C37+R37)</f>
        <v>1549023.34950145</v>
      </c>
      <c r="D38" s="37"/>
      <c r="E38" s="36">
        <f>E37</f>
        <v>2008</v>
      </c>
      <c r="F38" s="38">
        <v>42393</v>
      </c>
      <c r="G38" s="36" t="s">
        <v>36</v>
      </c>
      <c r="H38" s="36">
        <v>1.4779</v>
      </c>
      <c r="I38" s="36"/>
      <c r="J38" s="36">
        <v>188</v>
      </c>
      <c r="K38" s="37">
        <f>IF(F38="","",C38*L$7)</f>
        <v>46470.700485043504</v>
      </c>
      <c r="L38" s="37"/>
      <c r="M38" s="40">
        <f>IF(J38="","",(K38/J38)/1000)</f>
        <v>0.24718457704810373</v>
      </c>
      <c r="N38" s="36">
        <f>N37</f>
        <v>2008</v>
      </c>
      <c r="O38" s="38">
        <v>27</v>
      </c>
      <c r="P38" s="36">
        <f>H38</f>
        <v>1.4779</v>
      </c>
      <c r="Q38" s="36"/>
      <c r="R38" s="41">
        <f>IF(O38="","",(IF(G38="売",H38-P38,P38-H38))*M38*10000000)</f>
        <v>0</v>
      </c>
      <c r="S38" s="41"/>
      <c r="T38" s="42">
        <f>IF(O38="","",IF(R38&lt;0,J38*(-1),IF(G38="買",(P38-H38)*10000,(H38-P38)*10000)))</f>
        <v>0</v>
      </c>
      <c r="U38" s="42"/>
      <c r="V38" s="1">
        <f>IF(T38&gt;0,T38/J38,0)</f>
        <v>0</v>
      </c>
    </row>
    <row r="39" spans="2:22" ht="12.75">
      <c r="B39" s="36">
        <v>31</v>
      </c>
      <c r="C39" s="37">
        <f>IF(R38="","",C38+R38)</f>
        <v>1549023.34950145</v>
      </c>
      <c r="D39" s="37"/>
      <c r="E39" s="36">
        <f>E38</f>
        <v>2008</v>
      </c>
      <c r="F39" s="38">
        <v>42421</v>
      </c>
      <c r="G39" s="36" t="s">
        <v>36</v>
      </c>
      <c r="H39" s="36">
        <v>1.4837</v>
      </c>
      <c r="I39" s="36"/>
      <c r="J39" s="36">
        <v>135</v>
      </c>
      <c r="K39" s="37">
        <f>IF(F39="","",C39*L$7)</f>
        <v>46470.700485043504</v>
      </c>
      <c r="L39" s="37"/>
      <c r="M39" s="40">
        <f>IF(J39="","",(K39/J39)/1000)</f>
        <v>0.3442274110003223</v>
      </c>
      <c r="N39" s="36">
        <f>N38</f>
        <v>2008</v>
      </c>
      <c r="O39" s="38">
        <v>28</v>
      </c>
      <c r="P39" s="36">
        <v>1.5758</v>
      </c>
      <c r="Q39" s="36"/>
      <c r="R39" s="41">
        <f>IF(O39="","",(IF(G39="売",H39-P39,P39-H39))*M39*10000000)</f>
        <v>317033.445531297</v>
      </c>
      <c r="S39" s="41"/>
      <c r="T39" s="42">
        <f>IF(O39="","",IF(R39&lt;0,J39*(-1),IF(G39="買",(P39-H39)*10000,(H39-P39)*10000)))</f>
        <v>921.0000000000007</v>
      </c>
      <c r="U39" s="42"/>
      <c r="V39" s="1">
        <f>IF(T39&gt;0,T39/J39,0)</f>
        <v>6.822222222222227</v>
      </c>
    </row>
    <row r="40" spans="2:22" ht="12.75">
      <c r="B40" s="36">
        <v>32</v>
      </c>
      <c r="C40" s="37">
        <f>IF(R39="","",C39+R39)</f>
        <v>1866056.795032747</v>
      </c>
      <c r="D40" s="37"/>
      <c r="E40" s="36">
        <f>E39</f>
        <v>2008</v>
      </c>
      <c r="F40" s="38">
        <v>42481</v>
      </c>
      <c r="G40" s="36" t="s">
        <v>36</v>
      </c>
      <c r="H40" s="36">
        <v>1.5947</v>
      </c>
      <c r="I40" s="36"/>
      <c r="J40" s="36">
        <v>156</v>
      </c>
      <c r="K40" s="37">
        <f>IF(F40="","",C40*L$7)</f>
        <v>55981.70385098241</v>
      </c>
      <c r="L40" s="37"/>
      <c r="M40" s="40">
        <f>IF(J40="","",(K40/J40)/1000)</f>
        <v>0.35885707596783595</v>
      </c>
      <c r="N40" s="36">
        <f>N39</f>
        <v>2008</v>
      </c>
      <c r="O40" s="38">
        <v>29</v>
      </c>
      <c r="P40" s="36">
        <v>1.5947</v>
      </c>
      <c r="Q40" s="36"/>
      <c r="R40" s="41">
        <f>IF(O40="","",(IF(G40="売",H40-P40,P40-H40))*M40*10000000)</f>
        <v>0</v>
      </c>
      <c r="S40" s="41"/>
      <c r="T40" s="42">
        <f>IF(O40="","",IF(R40&lt;0,J40*(-1),IF(G40="買",(P40-H40)*10000,(H40-P40)*10000)))</f>
        <v>0</v>
      </c>
      <c r="U40" s="42"/>
      <c r="V40" s="1">
        <f>IF(T40&gt;0,T40/J40,0)</f>
        <v>0</v>
      </c>
    </row>
    <row r="41" spans="2:22" ht="12.75">
      <c r="B41" s="36">
        <v>33</v>
      </c>
      <c r="C41" s="37">
        <f>IF(R40="","",C40+R40)</f>
        <v>1866056.795032747</v>
      </c>
      <c r="D41" s="37"/>
      <c r="E41" s="36">
        <f>E40</f>
        <v>2008</v>
      </c>
      <c r="F41" s="38">
        <v>42497</v>
      </c>
      <c r="G41" s="36" t="s">
        <v>37</v>
      </c>
      <c r="H41" s="36">
        <v>1.5366</v>
      </c>
      <c r="I41" s="36"/>
      <c r="J41" s="36">
        <v>173</v>
      </c>
      <c r="K41" s="37">
        <f>IF(F41="","",C41*L$7)</f>
        <v>55981.70385098241</v>
      </c>
      <c r="L41" s="37"/>
      <c r="M41" s="40">
        <f>IF(J41="","",(K41/J41)/1000)</f>
        <v>0.3235936638785111</v>
      </c>
      <c r="N41" s="36">
        <f>N40</f>
        <v>2008</v>
      </c>
      <c r="O41" s="38">
        <v>30</v>
      </c>
      <c r="P41" s="36">
        <v>1.5539</v>
      </c>
      <c r="Q41" s="36"/>
      <c r="R41" s="41">
        <f>IF(O41="","",(IF(G41="売",H41-P41,P41-H41))*M41*10000000)</f>
        <v>-55981.70385098271</v>
      </c>
      <c r="S41" s="41"/>
      <c r="T41" s="42">
        <f>IF(O41="","",IF(R41&lt;0,J41*(-1),IF(G41="買",(P41-H41)*10000,(H41-P41)*10000)))</f>
        <v>-173</v>
      </c>
      <c r="U41" s="42"/>
      <c r="V41" s="1">
        <f>IF(T41&gt;0,T41/J41,0)</f>
        <v>0</v>
      </c>
    </row>
    <row r="42" spans="2:22" ht="12.75">
      <c r="B42" s="36">
        <v>34</v>
      </c>
      <c r="C42" s="37">
        <f>IF(R41="","",C41+R41)</f>
        <v>1810075.0911817644</v>
      </c>
      <c r="D42" s="37"/>
      <c r="E42" s="36">
        <f>E41</f>
        <v>2008</v>
      </c>
      <c r="F42" s="38">
        <v>42533</v>
      </c>
      <c r="G42" s="36" t="s">
        <v>37</v>
      </c>
      <c r="H42" s="36">
        <v>1.5379</v>
      </c>
      <c r="I42" s="36"/>
      <c r="J42" s="36">
        <v>187</v>
      </c>
      <c r="K42" s="37">
        <f>IF(F42="","",C42*L$7)</f>
        <v>54302.25273545293</v>
      </c>
      <c r="L42" s="37"/>
      <c r="M42" s="40">
        <f>IF(J42="","",(K42/J42)/1000)</f>
        <v>0.2903863782644541</v>
      </c>
      <c r="N42" s="36">
        <f>N41</f>
        <v>2008</v>
      </c>
      <c r="O42" s="38">
        <v>31</v>
      </c>
      <c r="P42" s="36">
        <v>1.5566</v>
      </c>
      <c r="Q42" s="36"/>
      <c r="R42" s="41">
        <f>IF(O42="","",(IF(G42="売",H42-P42,P42-H42))*M42*10000000)</f>
        <v>-54302.25273545274</v>
      </c>
      <c r="S42" s="41"/>
      <c r="T42" s="42">
        <f>IF(O42="","",IF(R42&lt;0,J42*(-1),IF(G42="買",(P42-H42)*10000,(H42-P42)*10000)))</f>
        <v>-187</v>
      </c>
      <c r="U42" s="42"/>
      <c r="V42" s="1">
        <f>IF(T42&gt;0,T42/J42,0)</f>
        <v>0</v>
      </c>
    </row>
    <row r="43" spans="2:22" ht="12.75">
      <c r="B43" s="36">
        <v>35</v>
      </c>
      <c r="C43" s="37">
        <f>IF(R42="","",C42+R42)</f>
        <v>1755772.8384463117</v>
      </c>
      <c r="D43" s="37"/>
      <c r="E43" s="36">
        <f>E42</f>
        <v>2008</v>
      </c>
      <c r="F43" s="38">
        <v>42558</v>
      </c>
      <c r="G43" s="36" t="s">
        <v>36</v>
      </c>
      <c r="H43" s="36">
        <v>1.5753</v>
      </c>
      <c r="I43" s="36"/>
      <c r="J43" s="36">
        <v>143</v>
      </c>
      <c r="K43" s="37">
        <f>IF(F43="","",C43*L$7)</f>
        <v>52673.18515338935</v>
      </c>
      <c r="L43" s="37"/>
      <c r="M43" s="40">
        <f>IF(J43="","",(K43/J43)/1000)</f>
        <v>0.3683439521216038</v>
      </c>
      <c r="N43" s="36">
        <v>2009</v>
      </c>
      <c r="O43" s="38">
        <v>32</v>
      </c>
      <c r="P43" s="36">
        <v>1.5753</v>
      </c>
      <c r="Q43" s="36"/>
      <c r="R43" s="41">
        <f>IF(O43="","",(IF(G43="売",H43-P43,P43-H43))*M43*10000000)</f>
        <v>0</v>
      </c>
      <c r="S43" s="41"/>
      <c r="T43" s="42">
        <f>IF(O43="","",IF(R43&lt;0,J43*(-1),IF(G43="買",(P43-H43)*10000,(H43-P43)*10000)))</f>
        <v>0</v>
      </c>
      <c r="U43" s="42"/>
      <c r="V43" s="1">
        <f>IF(T43&gt;0,T43/J43,0)</f>
        <v>0</v>
      </c>
    </row>
    <row r="44" spans="2:22" ht="12.75">
      <c r="B44" s="36">
        <v>36</v>
      </c>
      <c r="C44" s="37">
        <f>IF(R43="","",C43+R43)</f>
        <v>1755772.8384463117</v>
      </c>
      <c r="D44" s="37"/>
      <c r="E44" s="36">
        <f>E43</f>
        <v>2008</v>
      </c>
      <c r="F44" s="38">
        <v>42580</v>
      </c>
      <c r="G44" s="36" t="s">
        <v>37</v>
      </c>
      <c r="H44" s="36">
        <v>1.5553</v>
      </c>
      <c r="I44" s="36"/>
      <c r="J44" s="36">
        <v>204</v>
      </c>
      <c r="K44" s="37">
        <f>IF(F44="","",C44*L$7)</f>
        <v>52673.18515338935</v>
      </c>
      <c r="L44" s="37"/>
      <c r="M44" s="40">
        <f>IF(J44="","",(K44/J44)/1000)</f>
        <v>0.25820188800681054</v>
      </c>
      <c r="N44" s="36">
        <f>N43</f>
        <v>2009</v>
      </c>
      <c r="O44" s="38">
        <v>33</v>
      </c>
      <c r="P44" s="36">
        <v>1.4811</v>
      </c>
      <c r="Q44" s="36"/>
      <c r="R44" s="41">
        <f>IF(O44="","",(IF(G44="売",H44-P44,P44-H44))*M44*10000000)</f>
        <v>191585.80090105295</v>
      </c>
      <c r="S44" s="41"/>
      <c r="T44" s="42">
        <f>IF(O44="","",IF(R44&lt;0,J44*(-1),IF(G44="買",(P44-H44)*10000,(H44-P44)*10000)))</f>
        <v>741.9999999999982</v>
      </c>
      <c r="U44" s="42"/>
      <c r="V44" s="1">
        <f>IF(T44&gt;0,T44/J44,0)</f>
        <v>3.6372549019607754</v>
      </c>
    </row>
    <row r="45" spans="2:22" ht="12.75">
      <c r="B45" s="36">
        <v>37</v>
      </c>
      <c r="C45" s="37">
        <f>IF(R44="","",C44+R44)</f>
        <v>1947358.6393473647</v>
      </c>
      <c r="D45" s="37"/>
      <c r="E45" s="36">
        <f>E44</f>
        <v>2008</v>
      </c>
      <c r="F45" s="38">
        <v>42658</v>
      </c>
      <c r="G45" s="36" t="s">
        <v>37</v>
      </c>
      <c r="H45" s="36">
        <v>1.3485</v>
      </c>
      <c r="I45" s="36"/>
      <c r="J45" s="36">
        <v>202</v>
      </c>
      <c r="K45" s="37">
        <f>IF(F45="","",C45*L$7)</f>
        <v>58420.75918042094</v>
      </c>
      <c r="L45" s="37"/>
      <c r="M45" s="40">
        <f>IF(J45="","",(K45/J45)/1000)</f>
        <v>0.2892116791109947</v>
      </c>
      <c r="N45" s="36">
        <f>N44</f>
        <v>2009</v>
      </c>
      <c r="O45" s="38">
        <v>34</v>
      </c>
      <c r="P45" s="36">
        <v>1.3485</v>
      </c>
      <c r="Q45" s="36"/>
      <c r="R45" s="41">
        <f>IF(O45="","",(IF(G45="売",H45-P45,P45-H45))*M45*10000000)</f>
        <v>0</v>
      </c>
      <c r="S45" s="41"/>
      <c r="T45" s="42">
        <f>IF(O45="","",IF(R45&lt;0,J45*(-1),IF(G45="買",(P45-H45)*10000,(H45-P45)*10000)))</f>
        <v>0</v>
      </c>
      <c r="U45" s="42"/>
      <c r="V45" s="1">
        <f>IF(T45&gt;0,T45/J45,0)</f>
        <v>0</v>
      </c>
    </row>
    <row r="46" spans="2:22" ht="12.75">
      <c r="B46" s="36">
        <v>38</v>
      </c>
      <c r="C46" s="37">
        <f>IF(R45="","",C45+R45)</f>
        <v>1947358.6393473647</v>
      </c>
      <c r="D46" s="37"/>
      <c r="E46" s="36">
        <f>E45</f>
        <v>2008</v>
      </c>
      <c r="F46" s="38">
        <v>42714</v>
      </c>
      <c r="G46" s="36" t="s">
        <v>36</v>
      </c>
      <c r="H46" s="36">
        <v>1.307</v>
      </c>
      <c r="I46" s="36"/>
      <c r="J46" s="36">
        <v>167</v>
      </c>
      <c r="K46" s="37">
        <f>IF(F46="","",C46*L$7)</f>
        <v>58420.75918042094</v>
      </c>
      <c r="L46" s="37"/>
      <c r="M46" s="40">
        <f>IF(J46="","",(K46/J46)/1000)</f>
        <v>0.3498249052719817</v>
      </c>
      <c r="N46" s="36">
        <f>N45</f>
        <v>2009</v>
      </c>
      <c r="O46" s="38">
        <v>35</v>
      </c>
      <c r="P46" s="36">
        <v>1.3535</v>
      </c>
      <c r="Q46" s="36"/>
      <c r="R46" s="41">
        <f>IF(O46="","",(IF(G46="売",H46-P46,P46-H46))*M46*10000000)</f>
        <v>162668.58095147143</v>
      </c>
      <c r="S46" s="41"/>
      <c r="T46" s="42">
        <f>IF(O46="","",IF(R46&lt;0,J46*(-1),IF(G46="買",(P46-H46)*10000,(H46-P46)*10000)))</f>
        <v>464.9999999999999</v>
      </c>
      <c r="U46" s="42"/>
      <c r="V46" s="1">
        <f>IF(T46&gt;0,T46/J46,0)</f>
        <v>2.78443113772455</v>
      </c>
    </row>
    <row r="47" spans="2:22" ht="12.75">
      <c r="B47" s="36">
        <v>39</v>
      </c>
      <c r="C47" s="37">
        <f>IF(R46="","",C46+R46)</f>
        <v>2110027.220298836</v>
      </c>
      <c r="D47" s="37"/>
      <c r="E47" s="36">
        <v>2009</v>
      </c>
      <c r="F47" s="38">
        <v>42388</v>
      </c>
      <c r="G47" s="36" t="s">
        <v>37</v>
      </c>
      <c r="H47" s="36">
        <v>1.3067</v>
      </c>
      <c r="I47" s="36"/>
      <c r="J47" s="36">
        <v>319</v>
      </c>
      <c r="K47" s="37">
        <f>IF(F47="","",C47*L$7)</f>
        <v>63300.81660896508</v>
      </c>
      <c r="L47" s="37"/>
      <c r="M47" s="40">
        <f>IF(J47="","",(K47/J47)/1000)</f>
        <v>0.19843516178358958</v>
      </c>
      <c r="N47" s="36">
        <f>N46</f>
        <v>2009</v>
      </c>
      <c r="O47" s="38">
        <v>36</v>
      </c>
      <c r="P47" s="36">
        <v>1.3067</v>
      </c>
      <c r="Q47" s="36"/>
      <c r="R47" s="41">
        <f>IF(O47="","",(IF(G47="売",H47-P47,P47-H47))*M47*10000000)</f>
        <v>0</v>
      </c>
      <c r="S47" s="41"/>
      <c r="T47" s="42">
        <f>IF(O47="","",IF(R47&lt;0,J47*(-1),IF(G47="買",(P47-H47)*10000,(H47-P47)*10000)))</f>
        <v>0</v>
      </c>
      <c r="U47" s="42"/>
      <c r="V47" s="1">
        <f>IF(T47&gt;0,T47/J47,0)</f>
        <v>0</v>
      </c>
    </row>
    <row r="48" spans="2:22" ht="12.75">
      <c r="B48" s="36">
        <v>40</v>
      </c>
      <c r="C48" s="37">
        <f>IF(R47="","",C47+R47)</f>
        <v>2110027.220298836</v>
      </c>
      <c r="D48" s="37"/>
      <c r="E48" s="36">
        <f>E47</f>
        <v>2009</v>
      </c>
      <c r="F48" s="38">
        <v>42398</v>
      </c>
      <c r="G48" s="36" t="s">
        <v>37</v>
      </c>
      <c r="H48" s="36">
        <v>1.2932000000000001</v>
      </c>
      <c r="I48" s="36"/>
      <c r="J48" s="36">
        <v>246</v>
      </c>
      <c r="K48" s="37">
        <f>IF(F48="","",C48*L$7)</f>
        <v>63300.81660896508</v>
      </c>
      <c r="L48" s="37"/>
      <c r="M48" s="40">
        <f>IF(J48="","",(K48/J48)/1000)</f>
        <v>0.2573203927193702</v>
      </c>
      <c r="N48" s="36">
        <f>N47</f>
        <v>2009</v>
      </c>
      <c r="O48" s="38">
        <v>37</v>
      </c>
      <c r="P48" s="36">
        <v>1.2932000000000001</v>
      </c>
      <c r="Q48" s="36"/>
      <c r="R48" s="41">
        <f>IF(O48="","",(IF(G48="売",H48-P48,P48-H48))*M48*10000000)</f>
        <v>0</v>
      </c>
      <c r="S48" s="41"/>
      <c r="T48" s="42">
        <f>IF(O48="","",IF(R48&lt;0,J48*(-1),IF(G48="買",(P48-H48)*10000,(H48-P48)*10000)))</f>
        <v>0</v>
      </c>
      <c r="U48" s="42"/>
      <c r="V48" s="1">
        <f>IF(T48&gt;0,T48/J48,0)</f>
        <v>0</v>
      </c>
    </row>
    <row r="49" spans="2:22" ht="12.75">
      <c r="B49" s="36">
        <v>41</v>
      </c>
      <c r="C49" s="37">
        <f>IF(R48="","",C48+R48)</f>
        <v>2110027.220298836</v>
      </c>
      <c r="D49" s="37"/>
      <c r="E49" s="36">
        <f>E48</f>
        <v>2009</v>
      </c>
      <c r="F49" s="38">
        <v>42410</v>
      </c>
      <c r="G49" s="36" t="s">
        <v>37</v>
      </c>
      <c r="H49" s="36">
        <v>1.2809</v>
      </c>
      <c r="I49" s="36"/>
      <c r="J49" s="36">
        <v>265</v>
      </c>
      <c r="K49" s="37">
        <f>IF(F49="","",C49*L$7)</f>
        <v>63300.81660896508</v>
      </c>
      <c r="L49" s="37"/>
      <c r="M49" s="40">
        <f>IF(J49="","",(K49/J49)/1000)</f>
        <v>0.2388710060715663</v>
      </c>
      <c r="N49" s="36">
        <f>N48</f>
        <v>2009</v>
      </c>
      <c r="O49" s="38">
        <v>38</v>
      </c>
      <c r="P49" s="36">
        <v>1.2809</v>
      </c>
      <c r="Q49" s="36"/>
      <c r="R49" s="41">
        <f>IF(O49="","",(IF(G49="売",H49-P49,P49-H49))*M49*10000000)</f>
        <v>0</v>
      </c>
      <c r="S49" s="41"/>
      <c r="T49" s="42">
        <f>IF(O49="","",IF(R49&lt;0,J49*(-1),IF(G49="買",(P49-H49)*10000,(H49-P49)*10000)))</f>
        <v>0</v>
      </c>
      <c r="U49" s="42"/>
      <c r="V49" s="1">
        <f>IF(T49&gt;0,T49/J49,0)</f>
        <v>0</v>
      </c>
    </row>
    <row r="50" spans="2:22" ht="12.75">
      <c r="B50" s="36">
        <v>42</v>
      </c>
      <c r="C50" s="37">
        <f>IF(R49="","",C49+R49)</f>
        <v>2110027.220298836</v>
      </c>
      <c r="D50" s="37"/>
      <c r="E50" s="36">
        <f>E49</f>
        <v>2009</v>
      </c>
      <c r="F50" s="38">
        <v>42427</v>
      </c>
      <c r="G50" s="36" t="s">
        <v>37</v>
      </c>
      <c r="H50" s="36">
        <v>1.2603</v>
      </c>
      <c r="I50" s="36"/>
      <c r="J50" s="36">
        <v>147</v>
      </c>
      <c r="K50" s="37">
        <f>IF(F50="","",C50*L$7)</f>
        <v>63300.81660896508</v>
      </c>
      <c r="L50" s="37"/>
      <c r="M50" s="40">
        <f>IF(J50="","",(K50/J50)/1000)</f>
        <v>0.4306178000609869</v>
      </c>
      <c r="N50" s="36">
        <f>N49</f>
        <v>2009</v>
      </c>
      <c r="O50" s="38">
        <v>39</v>
      </c>
      <c r="P50" s="36">
        <v>1.2603</v>
      </c>
      <c r="Q50" s="36"/>
      <c r="R50" s="41">
        <f>IF(O50="","",(IF(G50="売",H50-P50,P50-H50))*M50*10000000)</f>
        <v>0</v>
      </c>
      <c r="S50" s="41"/>
      <c r="T50" s="42">
        <f>IF(O50="","",IF(R50&lt;0,J50*(-1),IF(G50="買",(P50-H50)*10000,(H50-P50)*10000)))</f>
        <v>0</v>
      </c>
      <c r="U50" s="42"/>
      <c r="V50" s="1">
        <f>IF(T50&gt;0,T50/J50,0)</f>
        <v>0</v>
      </c>
    </row>
    <row r="51" spans="2:22" ht="12.75">
      <c r="B51" s="36">
        <v>43</v>
      </c>
      <c r="C51" s="37">
        <f>IF(R50="","",C50+R50)</f>
        <v>2110027.220298836</v>
      </c>
      <c r="D51" s="37"/>
      <c r="E51" s="36">
        <f>E50</f>
        <v>2009</v>
      </c>
      <c r="F51" s="38">
        <v>42462</v>
      </c>
      <c r="G51" s="36" t="s">
        <v>36</v>
      </c>
      <c r="H51" s="36">
        <v>1.3517000000000001</v>
      </c>
      <c r="I51" s="36"/>
      <c r="J51" s="36">
        <v>294</v>
      </c>
      <c r="K51" s="37">
        <f>IF(F51="","",C51*L$7)</f>
        <v>63300.81660896508</v>
      </c>
      <c r="L51" s="37"/>
      <c r="M51" s="40">
        <f>IF(J51="","",(K51/J51)/1000)</f>
        <v>0.21530890003049344</v>
      </c>
      <c r="N51" s="36">
        <f>N50</f>
        <v>2009</v>
      </c>
      <c r="O51" s="38">
        <v>40</v>
      </c>
      <c r="P51" s="36">
        <v>1.3223</v>
      </c>
      <c r="Q51" s="36"/>
      <c r="R51" s="41">
        <f>IF(O51="","",(IF(G51="売",H51-P51,P51-H51))*M51*10000000)</f>
        <v>-63300.81660896527</v>
      </c>
      <c r="S51" s="41"/>
      <c r="T51" s="42">
        <f>IF(O51="","",IF(R51&lt;0,J51*(-1),IF(G51="買",(P51-H51)*10000,(H51-P51)*10000)))</f>
        <v>-294</v>
      </c>
      <c r="U51" s="42"/>
      <c r="V51" s="1">
        <f>IF(T51&gt;0,T51/J51,0)</f>
        <v>0</v>
      </c>
    </row>
    <row r="52" spans="2:22" ht="12.75">
      <c r="B52" s="36">
        <v>44</v>
      </c>
      <c r="C52" s="37">
        <f>IF(R51="","",C51+R51)</f>
        <v>2046726.4036898708</v>
      </c>
      <c r="D52" s="37"/>
      <c r="E52" s="36">
        <f>E51</f>
        <v>2009</v>
      </c>
      <c r="F52" s="38">
        <v>42487</v>
      </c>
      <c r="G52" s="36" t="s">
        <v>37</v>
      </c>
      <c r="H52" s="36">
        <v>1.2999</v>
      </c>
      <c r="I52" s="36"/>
      <c r="J52" s="36">
        <v>248</v>
      </c>
      <c r="K52" s="37">
        <f>IF(F52="","",C52*L$7)</f>
        <v>61401.79211069612</v>
      </c>
      <c r="L52" s="37"/>
      <c r="M52" s="40">
        <f>IF(J52="","",(K52/J52)/1000)</f>
        <v>0.24758787141409727</v>
      </c>
      <c r="N52" s="36">
        <f>N51</f>
        <v>2009</v>
      </c>
      <c r="O52" s="38">
        <v>41</v>
      </c>
      <c r="P52" s="36">
        <v>1.3247</v>
      </c>
      <c r="Q52" s="36"/>
      <c r="R52" s="41">
        <f>IF(O52="","",(IF(G52="売",H52-P52,P52-H52))*M52*10000000)</f>
        <v>-61401.792110695955</v>
      </c>
      <c r="S52" s="41"/>
      <c r="T52" s="42">
        <f>IF(O52="","",IF(R52&lt;0,J52*(-1),IF(G52="買",(P52-H52)*10000,(H52-P52)*10000)))</f>
        <v>-248</v>
      </c>
      <c r="U52" s="42"/>
      <c r="V52" s="1">
        <f>IF(T52&gt;0,T52/J52,0)</f>
        <v>0</v>
      </c>
    </row>
    <row r="53" spans="2:22" ht="12.75">
      <c r="B53" s="36">
        <v>45</v>
      </c>
      <c r="C53" s="37">
        <f>IF(R52="","",C52+R52)</f>
        <v>1985324.6115791749</v>
      </c>
      <c r="D53" s="37"/>
      <c r="E53" s="36">
        <f>E52</f>
        <v>2009</v>
      </c>
      <c r="F53" s="38">
        <v>42497</v>
      </c>
      <c r="G53" s="36" t="s">
        <v>36</v>
      </c>
      <c r="H53" s="36">
        <v>1.3469</v>
      </c>
      <c r="I53" s="36"/>
      <c r="J53" s="36">
        <v>218</v>
      </c>
      <c r="K53" s="37">
        <f>IF(F53="","",C53*L$7)</f>
        <v>59559.73834737524</v>
      </c>
      <c r="L53" s="37"/>
      <c r="M53" s="40">
        <f>IF(J53="","",(K53/J53)/1000)</f>
        <v>0.27320980893291397</v>
      </c>
      <c r="N53" s="36">
        <f>N52</f>
        <v>2009</v>
      </c>
      <c r="O53" s="38">
        <v>42</v>
      </c>
      <c r="P53" s="36">
        <v>1.3469</v>
      </c>
      <c r="Q53" s="36"/>
      <c r="R53" s="41">
        <f>IF(O53="","",(IF(G53="売",H53-P53,P53-H53))*M53*10000000)</f>
        <v>0</v>
      </c>
      <c r="S53" s="41"/>
      <c r="T53" s="42">
        <f>IF(O53="","",IF(R53&lt;0,J53*(-1),IF(G53="買",(P53-H53)*10000,(H53-P53)*10000)))</f>
        <v>0</v>
      </c>
      <c r="U53" s="42"/>
      <c r="V53" s="1">
        <f>IF(T53&gt;0,T53/J53,0)</f>
        <v>0</v>
      </c>
    </row>
    <row r="54" spans="2:22" ht="12.75">
      <c r="B54" s="36">
        <v>46</v>
      </c>
      <c r="C54" s="37">
        <f>IF(R53="","",C53+R53)</f>
        <v>1985324.6115791749</v>
      </c>
      <c r="D54" s="37"/>
      <c r="E54" s="36">
        <f>E53</f>
        <v>2009</v>
      </c>
      <c r="F54" s="38">
        <v>42544</v>
      </c>
      <c r="G54" s="36" t="s">
        <v>36</v>
      </c>
      <c r="H54" s="36">
        <v>1.4108</v>
      </c>
      <c r="I54" s="36"/>
      <c r="J54" s="36">
        <v>279</v>
      </c>
      <c r="K54" s="37">
        <f>IF(F54="","",C54*L$7)</f>
        <v>59559.73834737524</v>
      </c>
      <c r="L54" s="37"/>
      <c r="M54" s="40">
        <f>IF(J54="","",(K54/J54)/1000)</f>
        <v>0.21347576468593277</v>
      </c>
      <c r="N54" s="36">
        <f>N53</f>
        <v>2009</v>
      </c>
      <c r="O54" s="38">
        <v>43</v>
      </c>
      <c r="P54" s="36">
        <v>1.4108</v>
      </c>
      <c r="Q54" s="36"/>
      <c r="R54" s="41">
        <f>IF(O54="","",(IF(G54="売",H54-P54,P54-H54))*M54*10000000)</f>
        <v>0</v>
      </c>
      <c r="S54" s="41"/>
      <c r="T54" s="42">
        <f>IF(O54="","",IF(R54&lt;0,J54*(-1),IF(G54="買",(P54-H54)*10000,(H54-P54)*10000)))</f>
        <v>0</v>
      </c>
      <c r="U54" s="42"/>
      <c r="V54" s="1">
        <f>IF(T54&gt;0,T54/J54,0)</f>
        <v>0</v>
      </c>
    </row>
    <row r="55" spans="2:22" ht="12.75">
      <c r="B55" s="36">
        <v>47</v>
      </c>
      <c r="C55" s="37">
        <f>IF(R54="","",C54+R54)</f>
        <v>1985324.6115791749</v>
      </c>
      <c r="D55" s="37"/>
      <c r="E55" s="36">
        <f>E54</f>
        <v>2009</v>
      </c>
      <c r="F55" s="38">
        <v>42560</v>
      </c>
      <c r="G55" s="36" t="s">
        <v>36</v>
      </c>
      <c r="H55" s="36">
        <v>1.4072</v>
      </c>
      <c r="I55" s="36"/>
      <c r="J55" s="36">
        <v>214</v>
      </c>
      <c r="K55" s="37">
        <f>IF(F55="","",C55*L$7)</f>
        <v>59559.73834737524</v>
      </c>
      <c r="L55" s="37"/>
      <c r="M55" s="40">
        <f>IF(J55="","",(K55/J55)/1000)</f>
        <v>0.27831653433352915</v>
      </c>
      <c r="N55" s="36">
        <f>N54</f>
        <v>2009</v>
      </c>
      <c r="O55" s="38">
        <v>44</v>
      </c>
      <c r="P55" s="36">
        <v>1.4072</v>
      </c>
      <c r="Q55" s="36"/>
      <c r="R55" s="41">
        <f>IF(O55="","",(IF(G55="売",H55-P55,P55-H55))*M55*10000000)</f>
        <v>0</v>
      </c>
      <c r="S55" s="41"/>
      <c r="T55" s="42">
        <f>IF(O55="","",IF(R55&lt;0,J55*(-1),IF(G55="買",(P55-H55)*10000,(H55-P55)*10000)))</f>
        <v>0</v>
      </c>
      <c r="U55" s="42"/>
      <c r="V55" s="1">
        <f>IF(T55&gt;0,T55/J55,0)</f>
        <v>0</v>
      </c>
    </row>
    <row r="56" spans="2:22" ht="12.75">
      <c r="B56" s="36">
        <v>48</v>
      </c>
      <c r="C56" s="37">
        <f>IF(R55="","",C55+R55)</f>
        <v>1985324.6115791749</v>
      </c>
      <c r="D56" s="37"/>
      <c r="E56" s="36">
        <f>E55</f>
        <v>2009</v>
      </c>
      <c r="F56" s="38">
        <v>42617</v>
      </c>
      <c r="G56" s="36" t="s">
        <v>36</v>
      </c>
      <c r="H56" s="36">
        <v>1.4327</v>
      </c>
      <c r="I56" s="36"/>
      <c r="J56" s="36">
        <v>136</v>
      </c>
      <c r="K56" s="37">
        <f>IF(F56="","",C56*L$7)</f>
        <v>59559.73834737524</v>
      </c>
      <c r="L56" s="37"/>
      <c r="M56" s="40">
        <f>IF(J56="","",(K56/J56)/1000)</f>
        <v>0.4379392525542297</v>
      </c>
      <c r="N56" s="36">
        <f>N55</f>
        <v>2009</v>
      </c>
      <c r="O56" s="38">
        <v>45</v>
      </c>
      <c r="P56" s="36">
        <v>1.4671</v>
      </c>
      <c r="Q56" s="36"/>
      <c r="R56" s="41">
        <f>IF(O56="","",(IF(G56="売",H56-P56,P56-H56))*M56*10000000)</f>
        <v>150651.10287865496</v>
      </c>
      <c r="S56" s="41"/>
      <c r="T56" s="42">
        <f>IF(O56="","",IF(R56&lt;0,J56*(-1),IF(G56="買",(P56-H56)*10000,(H56-P56)*10000)))</f>
        <v>343.9999999999999</v>
      </c>
      <c r="U56" s="42"/>
      <c r="V56" s="1">
        <f>IF(T56&gt;0,T56/J56,0)</f>
        <v>2.5294117647058814</v>
      </c>
    </row>
    <row r="57" spans="2:22" ht="12.75">
      <c r="B57" s="36">
        <v>49</v>
      </c>
      <c r="C57" s="37">
        <f>IF(R56="","",C56+R56)</f>
        <v>2135975.71445783</v>
      </c>
      <c r="D57" s="37"/>
      <c r="E57" s="36">
        <f>E56</f>
        <v>2009</v>
      </c>
      <c r="F57" s="38">
        <v>42662</v>
      </c>
      <c r="G57" s="36" t="s">
        <v>36</v>
      </c>
      <c r="H57" s="36">
        <v>1.4966</v>
      </c>
      <c r="I57" s="36"/>
      <c r="J57" s="36">
        <v>138</v>
      </c>
      <c r="K57" s="37">
        <f>IF(F57="","",C57*L$7)</f>
        <v>64079.271433734895</v>
      </c>
      <c r="L57" s="37"/>
      <c r="M57" s="40">
        <f>IF(J57="","",(K57/J57)/1000)</f>
        <v>0.46434254662126734</v>
      </c>
      <c r="N57" s="36">
        <f>N56</f>
        <v>2009</v>
      </c>
      <c r="O57" s="38">
        <v>46</v>
      </c>
      <c r="P57" s="36">
        <v>1.4966</v>
      </c>
      <c r="Q57" s="36"/>
      <c r="R57" s="41">
        <f>IF(O57="","",(IF(G57="売",H57-P57,P57-H57))*M57*10000000)</f>
        <v>0</v>
      </c>
      <c r="S57" s="41"/>
      <c r="T57" s="42">
        <f>IF(O57="","",IF(R57&lt;0,J57*(-1),IF(G57="買",(P57-H57)*10000,(H57-P57)*10000)))</f>
        <v>0</v>
      </c>
      <c r="U57" s="42"/>
      <c r="V57" s="1">
        <f>IF(T57&gt;0,T57/J57,0)</f>
        <v>0</v>
      </c>
    </row>
    <row r="58" spans="2:22" ht="12.75">
      <c r="B58" s="36">
        <v>50</v>
      </c>
      <c r="C58" s="37">
        <f>IF(R57="","",C57+R57)</f>
        <v>2135975.71445783</v>
      </c>
      <c r="D58" s="37"/>
      <c r="E58" s="36">
        <f>E57</f>
        <v>2009</v>
      </c>
      <c r="F58" s="38">
        <v>42697</v>
      </c>
      <c r="G58" s="36" t="s">
        <v>36</v>
      </c>
      <c r="H58" s="36">
        <v>1.4999</v>
      </c>
      <c r="I58" s="36"/>
      <c r="J58" s="36">
        <v>167</v>
      </c>
      <c r="K58" s="37">
        <f>IF(F58="","",C58*L$7)</f>
        <v>64079.271433734895</v>
      </c>
      <c r="L58" s="37"/>
      <c r="M58" s="40">
        <f>IF(J58="","",(K58/J58)/1000)</f>
        <v>0.38370821217805323</v>
      </c>
      <c r="N58" s="36">
        <f>N57</f>
        <v>2009</v>
      </c>
      <c r="O58" s="38">
        <v>47</v>
      </c>
      <c r="P58" s="36">
        <v>1.4999</v>
      </c>
      <c r="Q58" s="36"/>
      <c r="R58" s="41">
        <f>IF(O58="","",(IF(G58="売",H58-P58,P58-H58))*M58*10000000)</f>
        <v>0</v>
      </c>
      <c r="S58" s="41"/>
      <c r="T58" s="42">
        <f>IF(O58="","",IF(R58&lt;0,J58*(-1),IF(G58="買",(P58-H58)*10000,(H58-P58)*10000)))</f>
        <v>0</v>
      </c>
      <c r="U58" s="42"/>
      <c r="V58" s="1">
        <f>IF(T58&gt;0,T58/J58,0)</f>
        <v>0</v>
      </c>
    </row>
    <row r="59" spans="2:22" ht="12.75">
      <c r="B59" s="36">
        <v>51</v>
      </c>
      <c r="C59" s="37">
        <f>IF(R58="","",C58+R58)</f>
        <v>2135975.71445783</v>
      </c>
      <c r="D59" s="37"/>
      <c r="E59" s="36">
        <f>E58</f>
        <v>2009</v>
      </c>
      <c r="F59" s="38">
        <v>42705</v>
      </c>
      <c r="G59" s="36" t="s">
        <v>36</v>
      </c>
      <c r="H59" s="36">
        <v>1.5117</v>
      </c>
      <c r="I59" s="36"/>
      <c r="J59" s="36">
        <v>146</v>
      </c>
      <c r="K59" s="37">
        <f>IF(F59="","",C59*L$7)</f>
        <v>64079.271433734895</v>
      </c>
      <c r="L59" s="37"/>
      <c r="M59" s="40">
        <f>IF(J59="","",(K59/J59)/1000)</f>
        <v>0.4388991194091431</v>
      </c>
      <c r="N59" s="36">
        <f>N58</f>
        <v>2009</v>
      </c>
      <c r="O59" s="38">
        <v>48</v>
      </c>
      <c r="P59" s="36">
        <v>1.4971</v>
      </c>
      <c r="Q59" s="36"/>
      <c r="R59" s="41">
        <f>IF(O59="","",(IF(G59="売",H59-P59,P59-H59))*M59*10000000)</f>
        <v>-64079.271433734655</v>
      </c>
      <c r="S59" s="41"/>
      <c r="T59" s="42">
        <f>IF(O59="","",IF(R59&lt;0,J59*(-1),IF(G59="買",(P59-H59)*10000,(H59-P59)*10000)))</f>
        <v>-146</v>
      </c>
      <c r="U59" s="42"/>
      <c r="V59" s="1">
        <f>IF(T59&gt;0,T59/J59,0)</f>
        <v>0</v>
      </c>
    </row>
    <row r="60" spans="2:22" ht="12.75">
      <c r="B60" s="36">
        <v>52</v>
      </c>
      <c r="C60" s="37">
        <f>IF(R59="","",C59+R59)</f>
        <v>2071896.4430240954</v>
      </c>
      <c r="D60" s="37"/>
      <c r="E60" s="36">
        <f>E59</f>
        <v>2009</v>
      </c>
      <c r="F60" s="38"/>
      <c r="G60" s="36" t="s">
        <v>37</v>
      </c>
      <c r="H60" s="36"/>
      <c r="I60" s="36"/>
      <c r="J60" s="36"/>
      <c r="K60" s="37">
        <f>IF(F60="","",C60*L$7)</f>
      </c>
      <c r="L60" s="37"/>
      <c r="M60" s="40">
        <f>IF(J60="","",(K60/J60)/1000)</f>
      </c>
      <c r="N60" s="36">
        <f>N59</f>
        <v>2009</v>
      </c>
      <c r="O60" s="38">
        <v>49</v>
      </c>
      <c r="P60" s="36"/>
      <c r="Q60" s="36"/>
      <c r="R60" s="41">
        <f>IF(O60="","",(IF(G60="売",H60-P60,P60-H60))*M60*10000000)</f>
        <v>0</v>
      </c>
      <c r="S60" s="41"/>
      <c r="T60" s="42">
        <f>IF(O60="","",IF(R60&lt;0,J60*(-1),IF(G60="買",(P60-H60)*10000,(H60-P60)*10000)))</f>
        <v>0</v>
      </c>
      <c r="U60" s="42"/>
      <c r="V60" s="1">
        <f>IF(T60&gt;0,T60/J60,0)</f>
        <v>0</v>
      </c>
    </row>
    <row r="61" spans="2:22" ht="12.75">
      <c r="B61" s="36">
        <v>53</v>
      </c>
      <c r="C61" s="37">
        <f>IF(R60="","",C60+R60)</f>
        <v>2071896.4430240954</v>
      </c>
      <c r="D61" s="37"/>
      <c r="E61" s="36">
        <f>E60</f>
        <v>2009</v>
      </c>
      <c r="F61" s="38"/>
      <c r="G61" s="36" t="s">
        <v>37</v>
      </c>
      <c r="H61" s="36"/>
      <c r="I61" s="36"/>
      <c r="J61" s="36"/>
      <c r="K61" s="37">
        <f>IF(F61="","",C61*L$7)</f>
      </c>
      <c r="L61" s="37"/>
      <c r="M61" s="40">
        <f>IF(J61="","",(K61/J61)/1000)</f>
      </c>
      <c r="N61" s="36">
        <f>N60</f>
        <v>2009</v>
      </c>
      <c r="O61" s="38">
        <v>50</v>
      </c>
      <c r="P61" s="36"/>
      <c r="Q61" s="36"/>
      <c r="R61" s="41">
        <f>IF(O61="","",(IF(G61="売",H61-P61,P61-H61))*M61*10000000)</f>
        <v>0</v>
      </c>
      <c r="S61" s="41"/>
      <c r="T61" s="42">
        <f>IF(O61="","",IF(R61&lt;0,J61*(-1),IF(G61="買",(P61-H61)*10000,(H61-P61)*10000)))</f>
        <v>0</v>
      </c>
      <c r="U61" s="42"/>
      <c r="V61" s="1">
        <f>IF(T61&gt;0,T61/J61,0)</f>
        <v>0</v>
      </c>
    </row>
    <row r="62" spans="2:22" ht="12.75">
      <c r="B62" s="36">
        <v>54</v>
      </c>
      <c r="C62" s="37">
        <f>IF(R61="","",C61+R61)</f>
        <v>2071896.4430240954</v>
      </c>
      <c r="D62" s="37"/>
      <c r="E62" s="36">
        <f>E61</f>
        <v>2009</v>
      </c>
      <c r="F62" s="38"/>
      <c r="G62" s="36" t="s">
        <v>36</v>
      </c>
      <c r="H62" s="36"/>
      <c r="I62" s="36"/>
      <c r="J62" s="36"/>
      <c r="K62" s="37">
        <f>IF(F62="","",C62*L$7)</f>
      </c>
      <c r="L62" s="37"/>
      <c r="M62" s="40">
        <f>IF(J62="","",(K62/J62)/1000)</f>
      </c>
      <c r="N62" s="36">
        <f>N61</f>
        <v>2009</v>
      </c>
      <c r="O62" s="38">
        <v>51</v>
      </c>
      <c r="P62" s="36"/>
      <c r="Q62" s="36"/>
      <c r="R62" s="41">
        <f>IF(O62="","",(IF(G62="売",H62-P62,P62-H62))*M62*10000000)</f>
        <v>0</v>
      </c>
      <c r="S62" s="41"/>
      <c r="T62" s="42">
        <f>IF(O62="","",IF(R62&lt;0,J62*(-1),IF(G62="買",(P62-H62)*10000,(H62-P62)*10000)))</f>
        <v>0</v>
      </c>
      <c r="U62" s="42"/>
      <c r="V62" s="1">
        <f>IF(T62&gt;0,T62/J62,0)</f>
        <v>0</v>
      </c>
    </row>
    <row r="63" spans="2:22" ht="12.75">
      <c r="B63" s="36">
        <v>55</v>
      </c>
      <c r="C63" s="37">
        <f>IF(R62="","",C62+R62)</f>
        <v>2071896.4430240954</v>
      </c>
      <c r="D63" s="37"/>
      <c r="E63" s="36">
        <f>E62</f>
        <v>2009</v>
      </c>
      <c r="F63" s="38"/>
      <c r="G63" s="36" t="s">
        <v>37</v>
      </c>
      <c r="H63" s="36"/>
      <c r="I63" s="36"/>
      <c r="J63" s="36"/>
      <c r="K63" s="37">
        <f>IF(F63="","",C63*L$7)</f>
      </c>
      <c r="L63" s="37"/>
      <c r="M63" s="40">
        <f>IF(J63="","",(K63/J63)/1000)</f>
      </c>
      <c r="N63" s="36">
        <v>2011</v>
      </c>
      <c r="O63" s="38">
        <v>52</v>
      </c>
      <c r="P63" s="36"/>
      <c r="Q63" s="36"/>
      <c r="R63" s="41">
        <f>IF(O63="","",(IF(G63="売",H63-P63,P63-H63))*M63*10000000)</f>
        <v>0</v>
      </c>
      <c r="S63" s="41"/>
      <c r="T63" s="42">
        <f>IF(O63="","",IF(R63&lt;0,J63*(-1),IF(G63="買",(P63-H63)*10000,(H63-P63)*10000)))</f>
        <v>0</v>
      </c>
      <c r="U63" s="42"/>
      <c r="V63" s="1">
        <f>IF(T63&gt;0,T63/J63,0)</f>
        <v>0</v>
      </c>
    </row>
    <row r="64" spans="2:22" ht="12.75">
      <c r="B64" s="36">
        <v>56</v>
      </c>
      <c r="C64" s="37">
        <f>IF(R63="","",C63+R63)</f>
        <v>2071896.4430240954</v>
      </c>
      <c r="D64" s="37"/>
      <c r="E64" s="36">
        <f>E63</f>
        <v>2009</v>
      </c>
      <c r="F64" s="38"/>
      <c r="G64" s="36" t="s">
        <v>37</v>
      </c>
      <c r="H64" s="36"/>
      <c r="I64" s="36"/>
      <c r="J64" s="36"/>
      <c r="K64" s="37">
        <f>IF(F64="","",C64*L$7)</f>
      </c>
      <c r="L64" s="37"/>
      <c r="M64" s="40">
        <f>IF(J64="","",(K64/J64)/1000)</f>
      </c>
      <c r="N64" s="36">
        <f>N63</f>
        <v>2011</v>
      </c>
      <c r="O64" s="38">
        <v>53</v>
      </c>
      <c r="P64" s="36"/>
      <c r="Q64" s="36"/>
      <c r="R64" s="41">
        <f>IF(O64="","",(IF(G64="売",H64-P64,P64-H64))*M64*10000000)</f>
        <v>0</v>
      </c>
      <c r="S64" s="41"/>
      <c r="T64" s="42">
        <f>IF(O64="","",IF(R64&lt;0,J64*(-1),IF(G64="買",(P64-H64)*10000,(H64-P64)*10000)))</f>
        <v>0</v>
      </c>
      <c r="U64" s="42"/>
      <c r="V64" s="1">
        <f>IF(T64&gt;0,T64/J64,0)</f>
        <v>0</v>
      </c>
    </row>
    <row r="65" spans="2:22" ht="12.75">
      <c r="B65" s="36">
        <v>57</v>
      </c>
      <c r="C65" s="37">
        <f>IF(R64="","",C64+R64)</f>
        <v>2071896.4430240954</v>
      </c>
      <c r="D65" s="37"/>
      <c r="E65" s="36">
        <f>E64</f>
        <v>2009</v>
      </c>
      <c r="F65" s="38"/>
      <c r="G65" s="36" t="s">
        <v>37</v>
      </c>
      <c r="H65" s="36"/>
      <c r="I65" s="36"/>
      <c r="J65" s="36"/>
      <c r="K65" s="37">
        <f>IF(F65="","",C65*L$7)</f>
      </c>
      <c r="L65" s="37"/>
      <c r="M65" s="40">
        <f>IF(J65="","",(K65/J65)/1000)</f>
      </c>
      <c r="N65" s="36">
        <f>N64</f>
        <v>2011</v>
      </c>
      <c r="O65" s="38">
        <v>54</v>
      </c>
      <c r="P65" s="36"/>
      <c r="Q65" s="36"/>
      <c r="R65" s="41">
        <f>IF(O65="","",(IF(G65="売",H65-P65,P65-H65))*M65*10000000)</f>
        <v>0</v>
      </c>
      <c r="S65" s="41"/>
      <c r="T65" s="42">
        <f>IF(O65="","",IF(R65&lt;0,J65*(-1),IF(G65="買",(P65-H65)*10000,(H65-P65)*10000)))</f>
        <v>0</v>
      </c>
      <c r="U65" s="42"/>
      <c r="V65" s="1">
        <f>IF(T65&gt;0,T65/J65,0)</f>
        <v>0</v>
      </c>
    </row>
    <row r="66" spans="2:22" ht="12.75">
      <c r="B66" s="36">
        <v>58</v>
      </c>
      <c r="C66" s="37">
        <f>IF(R65="","",C65+R65)</f>
        <v>2071896.4430240954</v>
      </c>
      <c r="D66" s="37"/>
      <c r="E66" s="36">
        <f>E65</f>
        <v>2009</v>
      </c>
      <c r="F66" s="38"/>
      <c r="G66" s="36" t="s">
        <v>37</v>
      </c>
      <c r="H66" s="36"/>
      <c r="I66" s="36"/>
      <c r="J66" s="36"/>
      <c r="K66" s="37">
        <f>IF(F66="","",C66*L$7)</f>
      </c>
      <c r="L66" s="37"/>
      <c r="M66" s="40">
        <f>IF(J66="","",(K66/J66)/1000)</f>
      </c>
      <c r="N66" s="36">
        <f>N65</f>
        <v>2011</v>
      </c>
      <c r="O66" s="38">
        <v>55</v>
      </c>
      <c r="P66" s="39"/>
      <c r="Q66" s="39"/>
      <c r="R66" s="41">
        <f>IF(O66="","",(IF(G66="売",H66-P66,P66-H66))*M66*10000000)</f>
        <v>0</v>
      </c>
      <c r="S66" s="41"/>
      <c r="T66" s="42">
        <f>IF(O66="","",IF(R66&lt;0,J66*(-1),IF(G66="買",(P66-H66)*10000,(H66-P66)*10000)))</f>
        <v>0</v>
      </c>
      <c r="U66" s="42"/>
      <c r="V66" s="1">
        <f>IF(T66&gt;0,T66/J66,0)</f>
        <v>0</v>
      </c>
    </row>
    <row r="67" spans="2:22" ht="12.75">
      <c r="B67" s="36">
        <v>59</v>
      </c>
      <c r="C67" s="37">
        <f>IF(R66="","",C66+R66)</f>
        <v>2071896.4430240954</v>
      </c>
      <c r="D67" s="37"/>
      <c r="E67" s="36">
        <f>E66</f>
        <v>2009</v>
      </c>
      <c r="F67" s="38"/>
      <c r="G67" s="36" t="s">
        <v>37</v>
      </c>
      <c r="H67" s="36"/>
      <c r="I67" s="36"/>
      <c r="J67" s="36"/>
      <c r="K67" s="37">
        <f>IF(F67="","",C67*L$7)</f>
      </c>
      <c r="L67" s="37"/>
      <c r="M67" s="40">
        <f>IF(J67="","",(K67/J67)/1000)</f>
      </c>
      <c r="N67" s="36">
        <f>N66</f>
        <v>2011</v>
      </c>
      <c r="O67" s="38">
        <v>56</v>
      </c>
      <c r="P67" s="36"/>
      <c r="Q67" s="36"/>
      <c r="R67" s="41">
        <f>IF(O67="","",(IF(G67="売",H67-P67,P67-H67))*M67*10000000)</f>
        <v>0</v>
      </c>
      <c r="S67" s="41"/>
      <c r="T67" s="42">
        <f>IF(O67="","",IF(R67&lt;0,J67*(-1),IF(G67="買",(P67-H67)*10000,(H67-P67)*10000)))</f>
        <v>0</v>
      </c>
      <c r="U67" s="42"/>
      <c r="V67" s="1">
        <f>IF(T67&gt;0,T67/J67,0)</f>
        <v>0</v>
      </c>
    </row>
    <row r="68" spans="2:22" ht="12.75">
      <c r="B68" s="36">
        <v>60</v>
      </c>
      <c r="C68" s="37">
        <f>IF(R67="","",C67+R67)</f>
        <v>2071896.4430240954</v>
      </c>
      <c r="D68" s="37"/>
      <c r="E68" s="36">
        <f>E67</f>
        <v>2009</v>
      </c>
      <c r="F68" s="38"/>
      <c r="G68" s="36" t="s">
        <v>36</v>
      </c>
      <c r="H68" s="36"/>
      <c r="I68" s="36"/>
      <c r="J68" s="36"/>
      <c r="K68" s="37">
        <f>IF(F68="","",C68*L$7)</f>
      </c>
      <c r="L68" s="37"/>
      <c r="M68" s="40">
        <f>IF(J68="","",(K68/J68)/1000)</f>
      </c>
      <c r="N68" s="36">
        <f>N67</f>
        <v>2011</v>
      </c>
      <c r="O68" s="38">
        <v>57</v>
      </c>
      <c r="P68" s="36"/>
      <c r="Q68" s="36"/>
      <c r="R68" s="41">
        <f>IF(O68="","",(IF(G68="売",H68-P68,P68-H68))*M68*10000000)</f>
        <v>0</v>
      </c>
      <c r="S68" s="41"/>
      <c r="T68" s="42">
        <f>IF(O68="","",IF(R68&lt;0,J68*(-1),IF(G68="買",(P68-H68)*10000,(H68-P68)*10000)))</f>
        <v>0</v>
      </c>
      <c r="U68" s="42"/>
      <c r="V68" s="1">
        <f>IF(T68&gt;0,T68/J68,0)</f>
        <v>0</v>
      </c>
    </row>
    <row r="69" spans="2:22" ht="12.75">
      <c r="B69" s="36">
        <v>61</v>
      </c>
      <c r="C69" s="37">
        <f>IF(R68="","",C68+R68)</f>
        <v>2071896.4430240954</v>
      </c>
      <c r="D69" s="37"/>
      <c r="E69" s="36">
        <f>E68</f>
        <v>2009</v>
      </c>
      <c r="F69" s="38"/>
      <c r="G69" s="36" t="s">
        <v>37</v>
      </c>
      <c r="H69" s="36"/>
      <c r="I69" s="36"/>
      <c r="J69" s="36"/>
      <c r="K69" s="37">
        <f>IF(F69="","",C69*L$7)</f>
      </c>
      <c r="L69" s="37"/>
      <c r="M69" s="40">
        <f>IF(J69="","",(K69/J69)/1000)</f>
      </c>
      <c r="N69" s="36">
        <f>N68</f>
        <v>2011</v>
      </c>
      <c r="O69" s="38">
        <v>58</v>
      </c>
      <c r="P69" s="36"/>
      <c r="Q69" s="36"/>
      <c r="R69" s="41">
        <f>IF(O69="","",(IF(G69="売",H69-P69,P69-H69))*M69*10000000)</f>
        <v>0</v>
      </c>
      <c r="S69" s="41"/>
      <c r="T69" s="42">
        <f>IF(O69="","",IF(R69&lt;0,J69*(-1),IF(G69="買",(P69-H69)*10000,(H69-P69)*10000)))</f>
        <v>0</v>
      </c>
      <c r="U69" s="42"/>
      <c r="V69" s="1">
        <f>IF(T69&gt;0,T69/J69,0)</f>
        <v>0</v>
      </c>
    </row>
    <row r="70" spans="2:22" ht="12.75">
      <c r="B70" s="36">
        <v>62</v>
      </c>
      <c r="C70" s="37">
        <f>IF(R69="","",C69+R69)</f>
        <v>2071896.4430240954</v>
      </c>
      <c r="D70" s="37"/>
      <c r="E70" s="36">
        <f>E69</f>
        <v>2009</v>
      </c>
      <c r="F70" s="38"/>
      <c r="G70" s="36" t="s">
        <v>37</v>
      </c>
      <c r="H70" s="36"/>
      <c r="I70" s="36"/>
      <c r="J70" s="36"/>
      <c r="K70" s="37">
        <f>IF(F70="","",C70*L$7)</f>
      </c>
      <c r="L70" s="37"/>
      <c r="M70" s="40">
        <f>IF(J70="","",(K70/J70)/1000)</f>
      </c>
      <c r="N70" s="36">
        <f>N69</f>
        <v>2011</v>
      </c>
      <c r="O70" s="38">
        <v>59</v>
      </c>
      <c r="P70" s="36"/>
      <c r="Q70" s="36"/>
      <c r="R70" s="41">
        <f>IF(O70="","",(IF(G70="売",H70-P70,P70-H70))*M70*10000000)</f>
        <v>0</v>
      </c>
      <c r="S70" s="41"/>
      <c r="T70" s="42">
        <f>IF(O70="","",IF(R70&lt;0,J70*(-1),IF(G70="買",(P70-H70)*10000,(H70-P70)*10000)))</f>
        <v>0</v>
      </c>
      <c r="U70" s="42"/>
      <c r="V70" s="1">
        <f>IF(T70&gt;0,T70/J70,0)</f>
        <v>0</v>
      </c>
    </row>
    <row r="71" spans="2:22" ht="12.75">
      <c r="B71" s="36">
        <v>63</v>
      </c>
      <c r="C71" s="37">
        <f>IF(R70="","",C70+R70)</f>
        <v>2071896.4430240954</v>
      </c>
      <c r="D71" s="37"/>
      <c r="E71" s="36">
        <f>E70</f>
        <v>2009</v>
      </c>
      <c r="F71" s="38"/>
      <c r="G71" s="36" t="s">
        <v>36</v>
      </c>
      <c r="H71" s="36"/>
      <c r="I71" s="36"/>
      <c r="J71" s="36"/>
      <c r="K71" s="37">
        <f>IF(F71="","",C71*L$7)</f>
      </c>
      <c r="L71" s="37"/>
      <c r="M71" s="40">
        <f>IF(J71="","",(K71/J71)/1000)</f>
      </c>
      <c r="N71" s="36">
        <f>N70</f>
        <v>2011</v>
      </c>
      <c r="O71" s="38">
        <v>60</v>
      </c>
      <c r="P71" s="36"/>
      <c r="Q71" s="36"/>
      <c r="R71" s="41">
        <f>IF(O71="","",(IF(G71="売",H71-P71,P71-H71))*M71*10000000)</f>
        <v>0</v>
      </c>
      <c r="S71" s="41"/>
      <c r="T71" s="42">
        <f>IF(O71="","",IF(R71&lt;0,J71*(-1),IF(G71="買",(P71-H71)*10000,(H71-P71)*10000)))</f>
        <v>0</v>
      </c>
      <c r="U71" s="42"/>
      <c r="V71" s="1">
        <f>IF(T71&gt;0,T71/J71,0)</f>
        <v>0</v>
      </c>
    </row>
    <row r="72" spans="2:22" ht="12.75">
      <c r="B72" s="36">
        <v>64</v>
      </c>
      <c r="C72" s="37">
        <f>IF(R71="","",C71+R71)</f>
        <v>2071896.4430240954</v>
      </c>
      <c r="D72" s="37"/>
      <c r="E72" s="36">
        <f>E71</f>
        <v>2009</v>
      </c>
      <c r="F72" s="38"/>
      <c r="G72" s="36" t="s">
        <v>36</v>
      </c>
      <c r="H72" s="36"/>
      <c r="I72" s="36"/>
      <c r="J72" s="36"/>
      <c r="K72" s="37">
        <f>IF(F72="","",C72*L$7)</f>
      </c>
      <c r="L72" s="37"/>
      <c r="M72" s="40">
        <f>IF(J72="","",(K72/J72)/1000)</f>
      </c>
      <c r="N72" s="36">
        <f>N71</f>
        <v>2011</v>
      </c>
      <c r="O72" s="38">
        <v>61</v>
      </c>
      <c r="P72" s="36"/>
      <c r="Q72" s="36"/>
      <c r="R72" s="41">
        <f>IF(O72="","",(IF(G72="売",H72-P72,P72-H72))*M72*10000000)</f>
        <v>0</v>
      </c>
      <c r="S72" s="41"/>
      <c r="T72" s="42">
        <f>IF(O72="","",IF(R72&lt;0,J72*(-1),IF(G72="買",(P72-H72)*10000,(H72-P72)*10000)))</f>
        <v>0</v>
      </c>
      <c r="U72" s="42"/>
      <c r="V72" s="1">
        <f>IF(T72&gt;0,T72/J72,0)</f>
        <v>0</v>
      </c>
    </row>
    <row r="73" spans="2:22" ht="12.75">
      <c r="B73" s="36">
        <v>65</v>
      </c>
      <c r="C73" s="37">
        <f>IF(R72="","",C72+R72)</f>
        <v>2071896.4430240954</v>
      </c>
      <c r="D73" s="37"/>
      <c r="E73" s="36">
        <f>E72</f>
        <v>2009</v>
      </c>
      <c r="F73" s="38"/>
      <c r="G73" s="36" t="s">
        <v>36</v>
      </c>
      <c r="H73" s="36"/>
      <c r="I73" s="36"/>
      <c r="J73" s="36"/>
      <c r="K73" s="37">
        <f>IF(F73="","",C73*L$7)</f>
      </c>
      <c r="L73" s="37"/>
      <c r="M73" s="40">
        <f>IF(J73="","",(K73/J73)/1000)</f>
      </c>
      <c r="N73" s="36">
        <v>2012</v>
      </c>
      <c r="O73" s="38">
        <v>62</v>
      </c>
      <c r="P73" s="36"/>
      <c r="Q73" s="36"/>
      <c r="R73" s="41">
        <f>IF(O73="","",(IF(G73="売",H73-P73,P73-H73))*M73*10000000)</f>
        <v>0</v>
      </c>
      <c r="S73" s="41"/>
      <c r="T73" s="42">
        <f>IF(O73="","",IF(R73&lt;0,J73*(-1),IF(G73="買",(P73-H73)*10000,(H73-P73)*10000)))</f>
        <v>0</v>
      </c>
      <c r="U73" s="42"/>
      <c r="V73" s="1">
        <f>IF(T73&gt;0,T73/J73,0)</f>
        <v>0</v>
      </c>
    </row>
    <row r="74" spans="2:22" ht="12.75">
      <c r="B74" s="36">
        <v>66</v>
      </c>
      <c r="C74" s="37">
        <f>IF(R73="","",C73+R73)</f>
        <v>2071896.4430240954</v>
      </c>
      <c r="D74" s="37"/>
      <c r="E74" s="36">
        <f>E73</f>
        <v>2009</v>
      </c>
      <c r="F74" s="38"/>
      <c r="G74" s="36" t="s">
        <v>37</v>
      </c>
      <c r="H74" s="36"/>
      <c r="I74" s="36"/>
      <c r="J74" s="36"/>
      <c r="K74" s="37">
        <f>IF(F74="","",C74*L$7)</f>
      </c>
      <c r="L74" s="37"/>
      <c r="M74" s="40">
        <f>IF(J74="","",(K74/J74)/1000)</f>
      </c>
      <c r="N74" s="36">
        <f>N73</f>
        <v>2012</v>
      </c>
      <c r="O74" s="38">
        <v>63</v>
      </c>
      <c r="P74" s="36"/>
      <c r="Q74" s="36"/>
      <c r="R74" s="41">
        <f>IF(O74="","",(IF(G74="売",H74-P74,P74-H74))*M74*10000000)</f>
        <v>0</v>
      </c>
      <c r="S74" s="41"/>
      <c r="T74" s="42">
        <f>IF(O74="","",IF(R74&lt;0,J74*(-1),IF(G74="買",(P74-H74)*10000,(H74-P74)*10000)))</f>
        <v>0</v>
      </c>
      <c r="U74" s="42"/>
      <c r="V74" s="1">
        <f>IF(T74&gt;0,T74/J74,0)</f>
        <v>0</v>
      </c>
    </row>
    <row r="75" spans="2:22" ht="12.75">
      <c r="B75" s="36">
        <v>67</v>
      </c>
      <c r="C75" s="37">
        <f>IF(R74="","",C74+R74)</f>
        <v>2071896.4430240954</v>
      </c>
      <c r="D75" s="37"/>
      <c r="E75" s="36">
        <f>E74</f>
        <v>2009</v>
      </c>
      <c r="F75" s="38"/>
      <c r="G75" s="36" t="s">
        <v>37</v>
      </c>
      <c r="H75" s="36"/>
      <c r="I75" s="36"/>
      <c r="J75" s="36"/>
      <c r="K75" s="37">
        <f>IF(F75="","",C75*L$7)</f>
      </c>
      <c r="L75" s="37"/>
      <c r="M75" s="40">
        <f>IF(J75="","",(K75/J75)/1000)</f>
      </c>
      <c r="N75" s="36">
        <f>N74</f>
        <v>2012</v>
      </c>
      <c r="O75" s="38">
        <v>64</v>
      </c>
      <c r="P75" s="36"/>
      <c r="Q75" s="36"/>
      <c r="R75" s="41">
        <f>IF(O75="","",(IF(G75="売",H75-P75,P75-H75))*M75*10000000)</f>
        <v>0</v>
      </c>
      <c r="S75" s="41"/>
      <c r="T75" s="42">
        <f>IF(O75="","",IF(R75&lt;0,J75*(-1),IF(G75="買",(P75-H75)*10000,(H75-P75)*10000)))</f>
        <v>0</v>
      </c>
      <c r="U75" s="42"/>
      <c r="V75" s="1">
        <f>IF(T75&gt;0,T75/J75,0)</f>
        <v>0</v>
      </c>
    </row>
    <row r="76" spans="2:22" ht="12.75">
      <c r="B76" s="36">
        <v>68</v>
      </c>
      <c r="C76" s="37">
        <f>IF(R75="","",C75+R75)</f>
        <v>2071896.4430240954</v>
      </c>
      <c r="D76" s="37"/>
      <c r="E76" s="36">
        <f>E75</f>
        <v>2009</v>
      </c>
      <c r="F76" s="38"/>
      <c r="G76" s="36" t="s">
        <v>36</v>
      </c>
      <c r="H76" s="36"/>
      <c r="I76" s="36"/>
      <c r="J76" s="36"/>
      <c r="K76" s="37">
        <f>IF(F76="","",C76*L$7)</f>
      </c>
      <c r="L76" s="37"/>
      <c r="M76" s="40">
        <f>IF(J76="","",(K76/J76)/1000)</f>
      </c>
      <c r="N76" s="36">
        <f>N75</f>
        <v>2012</v>
      </c>
      <c r="O76" s="38">
        <v>65</v>
      </c>
      <c r="P76" s="36"/>
      <c r="Q76" s="36"/>
      <c r="R76" s="41">
        <f>IF(O76="","",(IF(G76="売",H76-P76,P76-H76))*M76*10000000)</f>
        <v>0</v>
      </c>
      <c r="S76" s="41"/>
      <c r="T76" s="42">
        <f>IF(O76="","",IF(R76&lt;0,J76*(-1),IF(G76="買",(P76-H76)*10000,(H76-P76)*10000)))</f>
        <v>0</v>
      </c>
      <c r="U76" s="42"/>
      <c r="V76" s="1">
        <f>IF(T76&gt;0,T76/J76,0)</f>
        <v>0</v>
      </c>
    </row>
    <row r="77" spans="2:22" ht="12.75">
      <c r="B77" s="36">
        <v>69</v>
      </c>
      <c r="C77" s="37">
        <f>IF(R76="","",C76+R76)</f>
        <v>2071896.4430240954</v>
      </c>
      <c r="D77" s="37"/>
      <c r="E77" s="36">
        <f>E76</f>
        <v>2009</v>
      </c>
      <c r="F77" s="38"/>
      <c r="G77" s="36" t="s">
        <v>37</v>
      </c>
      <c r="H77" s="36"/>
      <c r="I77" s="36"/>
      <c r="J77" s="36"/>
      <c r="K77" s="37">
        <f>IF(F77="","",C77*L$7)</f>
      </c>
      <c r="L77" s="37"/>
      <c r="M77" s="40">
        <f>IF(J77="","",(K77/J77)/1000)</f>
      </c>
      <c r="N77" s="36">
        <f>N76</f>
        <v>2012</v>
      </c>
      <c r="O77" s="38">
        <v>66</v>
      </c>
      <c r="P77" s="36"/>
      <c r="Q77" s="36"/>
      <c r="R77" s="41">
        <f>IF(O77="","",(IF(G77="売",H77-P77,P77-H77))*M77*10000000)</f>
        <v>0</v>
      </c>
      <c r="S77" s="41"/>
      <c r="T77" s="42">
        <f>IF(O77="","",IF(R77&lt;0,J77*(-1),IF(G77="買",(P77-H77)*10000,(H77-P77)*10000)))</f>
        <v>0</v>
      </c>
      <c r="U77" s="42"/>
      <c r="V77" s="1">
        <f>IF(T77&gt;0,T77/J77,0)</f>
        <v>0</v>
      </c>
    </row>
    <row r="78" spans="2:22" ht="12.75">
      <c r="B78" s="36">
        <v>70</v>
      </c>
      <c r="C78" s="37">
        <f>IF(R77="","",C77+R77)</f>
        <v>2071896.4430240954</v>
      </c>
      <c r="D78" s="37"/>
      <c r="E78" s="36">
        <f>E77</f>
        <v>2009</v>
      </c>
      <c r="F78" s="38"/>
      <c r="G78" s="36" t="s">
        <v>37</v>
      </c>
      <c r="H78" s="36"/>
      <c r="I78" s="36"/>
      <c r="J78" s="36"/>
      <c r="K78" s="37">
        <f>IF(F78="","",C78*L$7)</f>
      </c>
      <c r="L78" s="37"/>
      <c r="M78" s="40">
        <f>IF(J78="","",(K78/J78)/1000)</f>
      </c>
      <c r="N78" s="36">
        <f>N77</f>
        <v>2012</v>
      </c>
      <c r="O78" s="38">
        <v>67</v>
      </c>
      <c r="P78" s="36"/>
      <c r="Q78" s="36"/>
      <c r="R78" s="41">
        <f>IF(O78="","",(IF(G78="売",H78-P78,P78-H78))*M78*10000000)</f>
        <v>0</v>
      </c>
      <c r="S78" s="41"/>
      <c r="T78" s="42">
        <f>IF(O78="","",IF(R78&lt;0,J78*(-1),IF(G78="買",(P78-H78)*10000,(H78-P78)*10000)))</f>
        <v>0</v>
      </c>
      <c r="U78" s="42"/>
      <c r="V78" s="1">
        <f>IF(T78&gt;0,T78/J78,0)</f>
        <v>0</v>
      </c>
    </row>
    <row r="79" spans="2:22" ht="12.75">
      <c r="B79" s="36">
        <v>71</v>
      </c>
      <c r="C79" s="37">
        <f>IF(R78="","",C78+R78)</f>
        <v>2071896.4430240954</v>
      </c>
      <c r="D79" s="37"/>
      <c r="E79" s="36">
        <f>E78</f>
        <v>2009</v>
      </c>
      <c r="F79" s="38"/>
      <c r="G79" s="36" t="s">
        <v>37</v>
      </c>
      <c r="H79" s="36"/>
      <c r="I79" s="36"/>
      <c r="J79" s="36"/>
      <c r="K79" s="37">
        <f>IF(F79="","",C79*L$7)</f>
      </c>
      <c r="L79" s="37"/>
      <c r="M79" s="40">
        <f>IF(J79="","",(K79/J79)/1000)</f>
      </c>
      <c r="N79" s="36">
        <f>N78</f>
        <v>2012</v>
      </c>
      <c r="O79" s="38">
        <v>68</v>
      </c>
      <c r="P79" s="36"/>
      <c r="Q79" s="36"/>
      <c r="R79" s="41">
        <f>IF(O79="","",(IF(G79="売",H79-P79,P79-H79))*M79*10000000)</f>
        <v>0</v>
      </c>
      <c r="S79" s="41"/>
      <c r="T79" s="42">
        <f>IF(O79="","",IF(R79&lt;0,J79*(-1),IF(G79="買",(P79-H79)*10000,(H79-P79)*10000)))</f>
        <v>0</v>
      </c>
      <c r="U79" s="42"/>
      <c r="V79" s="1">
        <f>IF(T79&gt;0,T79/J79,0)</f>
        <v>0</v>
      </c>
    </row>
    <row r="80" spans="2:22" ht="12.75">
      <c r="B80" s="36">
        <v>72</v>
      </c>
      <c r="C80" s="37">
        <f>IF(R79="","",C79+R79)</f>
        <v>2071896.4430240954</v>
      </c>
      <c r="D80" s="37"/>
      <c r="E80" s="36">
        <f>E79</f>
        <v>2009</v>
      </c>
      <c r="F80" s="38"/>
      <c r="G80" s="36" t="s">
        <v>36</v>
      </c>
      <c r="H80" s="36"/>
      <c r="I80" s="36"/>
      <c r="J80" s="36"/>
      <c r="K80" s="37">
        <f>IF(F80="","",C80*L$7)</f>
      </c>
      <c r="L80" s="37"/>
      <c r="M80" s="40">
        <f>IF(J80="","",(K80/J80)/1000)</f>
      </c>
      <c r="N80" s="36">
        <f>N79</f>
        <v>2012</v>
      </c>
      <c r="O80" s="38">
        <v>69</v>
      </c>
      <c r="P80" s="36"/>
      <c r="Q80" s="36"/>
      <c r="R80" s="41">
        <f>IF(O80="","",(IF(G80="売",H80-P80,P80-H80))*M80*10000000)</f>
        <v>0</v>
      </c>
      <c r="S80" s="41"/>
      <c r="T80" s="42">
        <f>IF(O80="","",IF(R80&lt;0,J80*(-1),IF(G80="買",(P80-H80)*10000,(H80-P80)*10000)))</f>
        <v>0</v>
      </c>
      <c r="U80" s="42"/>
      <c r="V80" s="1">
        <f>IF(T80&gt;0,T80/J80,0)</f>
        <v>0</v>
      </c>
    </row>
    <row r="81" spans="2:22" ht="12.75">
      <c r="B81" s="36">
        <v>73</v>
      </c>
      <c r="C81" s="37">
        <f>IF(R80="","",C80+R80)</f>
        <v>2071896.4430240954</v>
      </c>
      <c r="D81" s="37"/>
      <c r="E81" s="36">
        <f>E80</f>
        <v>2009</v>
      </c>
      <c r="F81" s="38"/>
      <c r="G81" s="36" t="s">
        <v>36</v>
      </c>
      <c r="H81" s="36"/>
      <c r="I81" s="36"/>
      <c r="J81" s="36"/>
      <c r="K81" s="37">
        <f>IF(F81="","",C81*L$7)</f>
      </c>
      <c r="L81" s="37"/>
      <c r="M81" s="40">
        <f>IF(J81="","",(K81/J81)/1000)</f>
      </c>
      <c r="N81" s="36">
        <v>2013</v>
      </c>
      <c r="O81" s="38">
        <v>70</v>
      </c>
      <c r="P81" s="36"/>
      <c r="Q81" s="36"/>
      <c r="R81" s="41">
        <f>IF(O81="","",(IF(G81="売",H81-P81,P81-H81))*M81*10000000)</f>
        <v>0</v>
      </c>
      <c r="S81" s="41"/>
      <c r="T81" s="42">
        <f>IF(O81="","",IF(R81&lt;0,J81*(-1),IF(G81="買",(P81-H81)*10000,(H81-P81)*10000)))</f>
        <v>0</v>
      </c>
      <c r="U81" s="42"/>
      <c r="V81" s="1">
        <f>IF(T81&gt;0,T81/J81,0)</f>
        <v>0</v>
      </c>
    </row>
    <row r="82" spans="2:22" ht="12.75">
      <c r="B82" s="36">
        <v>74</v>
      </c>
      <c r="C82" s="37">
        <f>IF(R81="","",C81+R81)</f>
        <v>2071896.4430240954</v>
      </c>
      <c r="D82" s="37"/>
      <c r="E82" s="36">
        <f>E81</f>
        <v>2009</v>
      </c>
      <c r="F82" s="38"/>
      <c r="G82" s="36" t="s">
        <v>36</v>
      </c>
      <c r="H82" s="36"/>
      <c r="I82" s="36"/>
      <c r="J82" s="36"/>
      <c r="K82" s="37">
        <f>IF(F82="","",C82*L$7)</f>
      </c>
      <c r="L82" s="37"/>
      <c r="M82" s="40">
        <f>IF(J82="","",(K82/J82)/1000)</f>
      </c>
      <c r="N82" s="36">
        <f>N81</f>
        <v>2013</v>
      </c>
      <c r="O82" s="38">
        <v>71</v>
      </c>
      <c r="P82" s="36"/>
      <c r="Q82" s="36"/>
      <c r="R82" s="41">
        <f>IF(O82="","",(IF(G82="売",H82-P82,P82-H82))*M82*10000000)</f>
        <v>0</v>
      </c>
      <c r="S82" s="41"/>
      <c r="T82" s="42">
        <f>IF(O82="","",IF(R82&lt;0,J82*(-1),IF(G82="買",(P82-H82)*10000,(H82-P82)*10000)))</f>
        <v>0</v>
      </c>
      <c r="U82" s="42"/>
      <c r="V82" s="1">
        <f>IF(T82&gt;0,T82/J82,0)</f>
        <v>0</v>
      </c>
    </row>
    <row r="83" spans="2:22" ht="12.75">
      <c r="B83" s="36">
        <v>75</v>
      </c>
      <c r="C83" s="37">
        <f>IF(R82="","",C82+R82)</f>
        <v>2071896.4430240954</v>
      </c>
      <c r="D83" s="37"/>
      <c r="E83" s="36">
        <f>E82</f>
        <v>2009</v>
      </c>
      <c r="F83" s="38"/>
      <c r="G83" s="36" t="s">
        <v>36</v>
      </c>
      <c r="H83" s="36"/>
      <c r="I83" s="36"/>
      <c r="J83" s="36"/>
      <c r="K83" s="37">
        <f>IF(F83="","",C83*L$7)</f>
      </c>
      <c r="L83" s="37"/>
      <c r="M83" s="40">
        <f>IF(J83="","",(K83/J83)/1000)</f>
      </c>
      <c r="N83" s="36">
        <f>N82</f>
        <v>2013</v>
      </c>
      <c r="O83" s="38">
        <v>72</v>
      </c>
      <c r="P83" s="36"/>
      <c r="Q83" s="36"/>
      <c r="R83" s="41">
        <f>IF(O83="","",(IF(G83="売",H83-P83,P83-H83))*M83*10000000)</f>
        <v>0</v>
      </c>
      <c r="S83" s="41"/>
      <c r="T83" s="42">
        <f>IF(O83="","",IF(R83&lt;0,J83*(-1),IF(G83="買",(P83-H83)*10000,(H83-P83)*10000)))</f>
        <v>0</v>
      </c>
      <c r="U83" s="42"/>
      <c r="V83" s="1">
        <f>IF(T83&gt;0,T83/J83,0)</f>
        <v>0</v>
      </c>
    </row>
    <row r="84" spans="2:22" ht="12.75">
      <c r="B84" s="36">
        <v>76</v>
      </c>
      <c r="C84" s="37">
        <f>IF(R83="","",C83+R83)</f>
        <v>2071896.4430240954</v>
      </c>
      <c r="D84" s="37"/>
      <c r="E84" s="36">
        <f>E83</f>
        <v>2009</v>
      </c>
      <c r="F84" s="38"/>
      <c r="G84" s="36" t="s">
        <v>36</v>
      </c>
      <c r="H84" s="36"/>
      <c r="I84" s="36"/>
      <c r="J84" s="36"/>
      <c r="K84" s="37">
        <f>IF(F84="","",C84*L$7)</f>
      </c>
      <c r="L84" s="37"/>
      <c r="M84" s="40">
        <f>IF(J84="","",(K84/J84)/1000)</f>
      </c>
      <c r="N84" s="36">
        <f>N83</f>
        <v>2013</v>
      </c>
      <c r="O84" s="38">
        <v>73</v>
      </c>
      <c r="P84" s="36"/>
      <c r="Q84" s="36"/>
      <c r="R84" s="41">
        <f>IF(O84="","",(IF(G84="売",H84-P84,P84-H84))*M84*10000000)</f>
        <v>0</v>
      </c>
      <c r="S84" s="41"/>
      <c r="T84" s="42">
        <f>IF(O84="","",IF(R84&lt;0,J84*(-1),IF(G84="買",(P84-H84)*10000,(H84-P84)*10000)))</f>
        <v>0</v>
      </c>
      <c r="U84" s="42"/>
      <c r="V84" s="1">
        <f>IF(T84&gt;0,T84/J84,0)</f>
        <v>0</v>
      </c>
    </row>
    <row r="85" spans="2:22" ht="12.75">
      <c r="B85" s="36">
        <v>77</v>
      </c>
      <c r="C85" s="37">
        <f>IF(R84="","",C84+R84)</f>
        <v>2071896.4430240954</v>
      </c>
      <c r="D85" s="37"/>
      <c r="E85" s="36">
        <f>E84</f>
        <v>2009</v>
      </c>
      <c r="F85" s="38"/>
      <c r="G85" s="36" t="s">
        <v>37</v>
      </c>
      <c r="H85" s="36"/>
      <c r="I85" s="36"/>
      <c r="J85" s="36"/>
      <c r="K85" s="37">
        <f>IF(F85="","",C85*L$7)</f>
      </c>
      <c r="L85" s="37"/>
      <c r="M85" s="40">
        <f>IF(J85="","",(K85/J85)/1000)</f>
      </c>
      <c r="N85" s="36">
        <f>N84</f>
        <v>2013</v>
      </c>
      <c r="O85" s="38">
        <v>74</v>
      </c>
      <c r="P85" s="36"/>
      <c r="Q85" s="36"/>
      <c r="R85" s="41">
        <f>IF(O85="","",(IF(G85="売",H85-P85,P85-H85))*M85*10000000)</f>
        <v>0</v>
      </c>
      <c r="S85" s="41"/>
      <c r="T85" s="42">
        <f>IF(O85="","",IF(R85&lt;0,J85*(-1),IF(G85="買",(P85-H85)*10000,(H85-P85)*10000)))</f>
        <v>0</v>
      </c>
      <c r="U85" s="42"/>
      <c r="V85" s="1">
        <f>IF(T85&gt;0,T85/J85,0)</f>
        <v>0</v>
      </c>
    </row>
    <row r="86" spans="2:22" ht="12.75">
      <c r="B86" s="36">
        <v>78</v>
      </c>
      <c r="C86" s="37">
        <f>IF(R85="","",C85+R85)</f>
        <v>2071896.4430240954</v>
      </c>
      <c r="D86" s="37"/>
      <c r="E86" s="36">
        <f>E85</f>
        <v>2009</v>
      </c>
      <c r="F86" s="38"/>
      <c r="G86" s="36" t="s">
        <v>37</v>
      </c>
      <c r="H86" s="36"/>
      <c r="I86" s="36"/>
      <c r="J86" s="36"/>
      <c r="K86" s="37">
        <f>IF(F86="","",C86*L$7)</f>
      </c>
      <c r="L86" s="37"/>
      <c r="M86" s="40">
        <f>IF(J86="","",(K86/J86)/1000)</f>
      </c>
      <c r="N86" s="36">
        <f>N85</f>
        <v>2013</v>
      </c>
      <c r="O86" s="38">
        <v>75</v>
      </c>
      <c r="P86" s="36"/>
      <c r="Q86" s="36"/>
      <c r="R86" s="41">
        <f>IF(O86="","",(IF(G86="売",H86-P86,P86-H86))*M86*10000000)</f>
        <v>0</v>
      </c>
      <c r="S86" s="41"/>
      <c r="T86" s="42">
        <f>IF(O86="","",IF(R86&lt;0,J86*(-1),IF(G86="買",(P86-H86)*10000,(H86-P86)*10000)))</f>
        <v>0</v>
      </c>
      <c r="U86" s="42"/>
      <c r="V86" s="1">
        <f>IF(T86&gt;0,T86/J86,0)</f>
        <v>0</v>
      </c>
    </row>
    <row r="87" spans="2:22" ht="12.75">
      <c r="B87" s="36">
        <v>79</v>
      </c>
      <c r="C87" s="37">
        <f>IF(R86="","",C86+R86)</f>
        <v>2071896.4430240954</v>
      </c>
      <c r="D87" s="37"/>
      <c r="E87" s="36">
        <f>E86</f>
        <v>2009</v>
      </c>
      <c r="F87" s="38"/>
      <c r="G87" s="36" t="s">
        <v>36</v>
      </c>
      <c r="H87" s="36"/>
      <c r="I87" s="36"/>
      <c r="J87" s="36"/>
      <c r="K87" s="37">
        <f>IF(F87="","",C87*L$7)</f>
      </c>
      <c r="L87" s="37"/>
      <c r="M87" s="40">
        <f>IF(J87="","",(K87/J87)/1000)</f>
      </c>
      <c r="N87" s="36">
        <f>N86</f>
        <v>2013</v>
      </c>
      <c r="O87" s="38">
        <v>76</v>
      </c>
      <c r="P87" s="36"/>
      <c r="Q87" s="36"/>
      <c r="R87" s="41">
        <f>IF(O87="","",(IF(G87="売",H87-P87,P87-H87))*M87*10000000)</f>
        <v>0</v>
      </c>
      <c r="S87" s="41"/>
      <c r="T87" s="42">
        <f>IF(O87="","",IF(R87&lt;0,J87*(-1),IF(G87="買",(P87-H87)*10000,(H87-P87)*10000)))</f>
        <v>0</v>
      </c>
      <c r="U87" s="42"/>
      <c r="V87" s="1">
        <f>IF(T87&gt;0,T87/J87,0)</f>
        <v>0</v>
      </c>
    </row>
    <row r="88" spans="2:22" ht="12.75">
      <c r="B88" s="36">
        <v>80</v>
      </c>
      <c r="C88" s="37">
        <f>IF(R87="","",C87+R87)</f>
        <v>2071896.4430240954</v>
      </c>
      <c r="D88" s="37"/>
      <c r="E88" s="36">
        <f>E87</f>
        <v>2009</v>
      </c>
      <c r="F88" s="38"/>
      <c r="G88" s="36" t="s">
        <v>36</v>
      </c>
      <c r="H88" s="36"/>
      <c r="I88" s="36"/>
      <c r="J88" s="36"/>
      <c r="K88" s="37">
        <f>IF(F88="","",C88*L$7)</f>
      </c>
      <c r="L88" s="37"/>
      <c r="M88" s="40">
        <f>IF(J88="","",(K88/J88)/1000)</f>
      </c>
      <c r="N88" s="36">
        <f>N87</f>
        <v>2013</v>
      </c>
      <c r="O88" s="38">
        <v>77</v>
      </c>
      <c r="P88" s="36"/>
      <c r="Q88" s="36"/>
      <c r="R88" s="41">
        <f>IF(O88="","",(IF(G88="売",H88-P88,P88-H88))*M88*10000000)</f>
        <v>0</v>
      </c>
      <c r="S88" s="41"/>
      <c r="T88" s="42">
        <f>IF(O88="","",IF(R88&lt;0,J88*(-1),IF(G88="買",(P88-H88)*10000,(H88-P88)*10000)))</f>
        <v>0</v>
      </c>
      <c r="U88" s="42"/>
      <c r="V88" s="1">
        <f>IF(T88&gt;0,T88/J88,0)</f>
        <v>0</v>
      </c>
    </row>
    <row r="89" spans="2:22" ht="12.75">
      <c r="B89" s="36">
        <v>81</v>
      </c>
      <c r="C89" s="37">
        <f>IF(R88="","",C88+R88)</f>
        <v>2071896.4430240954</v>
      </c>
      <c r="D89" s="37"/>
      <c r="E89" s="36">
        <f>E88</f>
        <v>2009</v>
      </c>
      <c r="F89" s="38"/>
      <c r="G89" s="36" t="s">
        <v>36</v>
      </c>
      <c r="H89" s="36"/>
      <c r="I89" s="36"/>
      <c r="J89" s="36"/>
      <c r="K89" s="37">
        <f>IF(F89="","",C89*L$7)</f>
      </c>
      <c r="L89" s="37"/>
      <c r="M89" s="40">
        <f>IF(J89="","",(K89/J89)/1000)</f>
      </c>
      <c r="N89" s="36">
        <f>N88</f>
        <v>2013</v>
      </c>
      <c r="O89" s="38">
        <v>78</v>
      </c>
      <c r="P89" s="36"/>
      <c r="Q89" s="36"/>
      <c r="R89" s="41">
        <f>IF(O89="","",(IF(G89="売",H89-P89,P89-H89))*M89*10000000)</f>
        <v>0</v>
      </c>
      <c r="S89" s="41"/>
      <c r="T89" s="42">
        <f>IF(O89="","",IF(R89&lt;0,J89*(-1),IF(G89="買",(P89-H89)*10000,(H89-P89)*10000)))</f>
        <v>0</v>
      </c>
      <c r="U89" s="42"/>
      <c r="V89" s="1">
        <f>IF(T89&gt;0,T89/J89,0)</f>
        <v>0</v>
      </c>
    </row>
    <row r="90" spans="2:22" ht="12.75">
      <c r="B90" s="36">
        <v>82</v>
      </c>
      <c r="C90" s="37">
        <f>IF(R89="","",C89+R89)</f>
        <v>2071896.4430240954</v>
      </c>
      <c r="D90" s="37"/>
      <c r="E90" s="36">
        <f>E89</f>
        <v>2009</v>
      </c>
      <c r="F90" s="38"/>
      <c r="G90" s="36" t="s">
        <v>37</v>
      </c>
      <c r="H90" s="36"/>
      <c r="I90" s="36"/>
      <c r="J90" s="36"/>
      <c r="K90" s="37">
        <f>IF(F90="","",C90*L$7)</f>
      </c>
      <c r="L90" s="37"/>
      <c r="M90" s="40">
        <f>IF(J90="","",(K90/J90)/1000)</f>
      </c>
      <c r="N90" s="36">
        <v>2014</v>
      </c>
      <c r="O90" s="38">
        <v>79</v>
      </c>
      <c r="P90" s="36"/>
      <c r="Q90" s="36"/>
      <c r="R90" s="41">
        <f>IF(O90="","",(IF(G90="売",H90-P90,P90-H90))*M90*10000000)</f>
        <v>0</v>
      </c>
      <c r="S90" s="41"/>
      <c r="T90" s="42">
        <f>IF(O90="","",IF(R90&lt;0,J90*(-1),IF(G90="買",(P90-H90)*10000,(H90-P90)*10000)))</f>
        <v>0</v>
      </c>
      <c r="U90" s="42"/>
      <c r="V90" s="1">
        <f>IF(T90&gt;0,T90/J90,0)</f>
        <v>0</v>
      </c>
    </row>
    <row r="91" spans="2:22" ht="12.75">
      <c r="B91" s="36">
        <v>83</v>
      </c>
      <c r="C91" s="37">
        <f>IF(R90="","",C90+R90)</f>
        <v>2071896.4430240954</v>
      </c>
      <c r="D91" s="37"/>
      <c r="E91" s="36">
        <f>E90</f>
        <v>2009</v>
      </c>
      <c r="F91" s="38"/>
      <c r="G91" s="36" t="s">
        <v>37</v>
      </c>
      <c r="H91" s="36"/>
      <c r="I91" s="36"/>
      <c r="J91" s="36"/>
      <c r="K91" s="37">
        <f>IF(F91="","",C91*L$7)</f>
      </c>
      <c r="L91" s="37"/>
      <c r="M91" s="40">
        <f>IF(J91="","",(K91/J91)/1000)</f>
      </c>
      <c r="N91" s="36">
        <f>N90</f>
        <v>2014</v>
      </c>
      <c r="O91" s="38">
        <v>80</v>
      </c>
      <c r="P91" s="36"/>
      <c r="Q91" s="36"/>
      <c r="R91" s="41">
        <f>IF(O91="","",(IF(G91="売",H91-P91,P91-H91))*M91*10000000)</f>
        <v>0</v>
      </c>
      <c r="S91" s="41"/>
      <c r="T91" s="42">
        <f>IF(O91="","",IF(R91&lt;0,J91*(-1),IF(G91="買",(P91-H91)*10000,(H91-P91)*10000)))</f>
        <v>0</v>
      </c>
      <c r="U91" s="42"/>
      <c r="V91" s="1">
        <f>IF(T91&gt;0,T91/J91,0)</f>
        <v>0</v>
      </c>
    </row>
    <row r="92" spans="2:22" ht="12.75">
      <c r="B92" s="36">
        <v>84</v>
      </c>
      <c r="C92" s="37">
        <f>IF(R91="","",C91+R91)</f>
        <v>2071896.4430240954</v>
      </c>
      <c r="D92" s="37"/>
      <c r="E92" s="36">
        <f>E91</f>
        <v>2009</v>
      </c>
      <c r="F92" s="38"/>
      <c r="G92" s="36" t="s">
        <v>37</v>
      </c>
      <c r="H92" s="36"/>
      <c r="I92" s="36"/>
      <c r="J92" s="36"/>
      <c r="K92" s="37">
        <f>IF(F92="","",C92*L$7)</f>
      </c>
      <c r="L92" s="37"/>
      <c r="M92" s="40">
        <f>IF(J92="","",(K92/J92)/1000)</f>
      </c>
      <c r="N92" s="36">
        <f>N91</f>
        <v>2014</v>
      </c>
      <c r="O92" s="38">
        <v>81</v>
      </c>
      <c r="P92" s="36"/>
      <c r="Q92" s="36"/>
      <c r="R92" s="41">
        <f>IF(O92="","",(IF(G92="売",H92-P92,P92-H92))*M92*10000000)</f>
        <v>0</v>
      </c>
      <c r="S92" s="41"/>
      <c r="T92" s="42">
        <f>IF(O92="","",IF(R92&lt;0,J92*(-1),IF(G92="買",(P92-H92)*10000,(H92-P92)*10000)))</f>
        <v>0</v>
      </c>
      <c r="U92" s="42"/>
      <c r="V92" s="1">
        <f>IF(T92&gt;0,T92/J92,0)</f>
        <v>0</v>
      </c>
    </row>
    <row r="93" spans="2:22" ht="12.75">
      <c r="B93" s="36">
        <v>85</v>
      </c>
      <c r="C93" s="37">
        <f>IF(R92="","",C92+R92)</f>
        <v>2071896.4430240954</v>
      </c>
      <c r="D93" s="37"/>
      <c r="E93" s="36">
        <f>E92</f>
        <v>2009</v>
      </c>
      <c r="F93" s="38"/>
      <c r="G93" s="36" t="s">
        <v>37</v>
      </c>
      <c r="H93" s="36"/>
      <c r="I93" s="36"/>
      <c r="J93" s="36"/>
      <c r="K93" s="37">
        <f>IF(F93="","",C93*L$7)</f>
      </c>
      <c r="L93" s="37"/>
      <c r="M93" s="40">
        <f>IF(J93="","",(K93/J93)/1000)</f>
      </c>
      <c r="N93" s="36">
        <f>N92</f>
        <v>2014</v>
      </c>
      <c r="O93" s="38">
        <v>82</v>
      </c>
      <c r="P93" s="36"/>
      <c r="Q93" s="36"/>
      <c r="R93" s="41">
        <f>IF(O93="","",(IF(G93="売",H93-P93,P93-H93))*M93*10000000)</f>
        <v>0</v>
      </c>
      <c r="S93" s="41"/>
      <c r="T93" s="42">
        <f>IF(O93="","",IF(R93&lt;0,J93*(-1),IF(G93="買",(P93-H93)*10000,(H93-P93)*10000)))</f>
        <v>0</v>
      </c>
      <c r="U93" s="42"/>
      <c r="V93" s="1">
        <f>IF(T93&gt;0,T93/J93,0)</f>
        <v>0</v>
      </c>
    </row>
    <row r="94" spans="2:22" ht="12.75">
      <c r="B94" s="36">
        <v>86</v>
      </c>
      <c r="C94" s="37">
        <f>IF(R93="","",C93+R93)</f>
        <v>2071896.4430240954</v>
      </c>
      <c r="D94" s="37"/>
      <c r="E94" s="36">
        <f>E93</f>
        <v>2009</v>
      </c>
      <c r="F94" s="38"/>
      <c r="G94" s="36" t="s">
        <v>37</v>
      </c>
      <c r="H94" s="36"/>
      <c r="I94" s="36"/>
      <c r="J94" s="36"/>
      <c r="K94" s="37">
        <f>IF(F94="","",C94*L$7)</f>
      </c>
      <c r="L94" s="37"/>
      <c r="M94" s="40">
        <f>IF(J94="","",(K94/J94)/1000)</f>
      </c>
      <c r="N94" s="36">
        <f>N93</f>
        <v>2014</v>
      </c>
      <c r="O94" s="38">
        <v>83</v>
      </c>
      <c r="P94" s="36"/>
      <c r="Q94" s="36"/>
      <c r="R94" s="41">
        <f>IF(O94="","",(IF(G94="売",H94-P94,P94-H94))*M94*10000000)</f>
        <v>0</v>
      </c>
      <c r="S94" s="41"/>
      <c r="T94" s="42">
        <f>IF(O94="","",IF(R94&lt;0,J94*(-1),IF(G94="買",(P94-H94)*10000,(H94-P94)*10000)))</f>
        <v>0</v>
      </c>
      <c r="U94" s="42"/>
      <c r="V94" s="1">
        <f>IF(T94&gt;0,T94/J94,0)</f>
        <v>0</v>
      </c>
    </row>
    <row r="95" spans="2:22" ht="12.75">
      <c r="B95" s="36">
        <v>87</v>
      </c>
      <c r="C95" s="37">
        <f>IF(R94="","",C94+R94)</f>
        <v>2071896.4430240954</v>
      </c>
      <c r="D95" s="37"/>
      <c r="E95" s="36">
        <f>E94</f>
        <v>2009</v>
      </c>
      <c r="F95" s="38"/>
      <c r="G95" s="36" t="s">
        <v>37</v>
      </c>
      <c r="H95" s="36"/>
      <c r="I95" s="36"/>
      <c r="J95" s="36"/>
      <c r="K95" s="37">
        <f>IF(F95="","",C95*L$7)</f>
      </c>
      <c r="L95" s="37"/>
      <c r="M95" s="40">
        <f>IF(J95="","",(K95/J95)/1000)</f>
      </c>
      <c r="N95" s="36">
        <f>N94</f>
        <v>2014</v>
      </c>
      <c r="O95" s="38">
        <v>84</v>
      </c>
      <c r="P95" s="36"/>
      <c r="Q95" s="36"/>
      <c r="R95" s="41">
        <f>IF(O95="","",(IF(G95="売",H95-P95,P95-H95))*M95*10000000)</f>
        <v>0</v>
      </c>
      <c r="S95" s="41"/>
      <c r="T95" s="42">
        <f>IF(O95="","",IF(R95&lt;0,J95*(-1),IF(G95="買",(P95-H95)*10000,(H95-P95)*10000)))</f>
        <v>0</v>
      </c>
      <c r="U95" s="42"/>
      <c r="V95" s="1">
        <f>IF(T95&gt;0,T95/J95,0)</f>
        <v>0</v>
      </c>
    </row>
    <row r="96" spans="2:22" ht="12.75">
      <c r="B96" s="36">
        <v>88</v>
      </c>
      <c r="C96" s="37">
        <f>IF(R95="","",C95+R95)</f>
        <v>2071896.4430240954</v>
      </c>
      <c r="D96" s="37"/>
      <c r="E96" s="36">
        <f>E95</f>
        <v>2009</v>
      </c>
      <c r="F96" s="38"/>
      <c r="G96" s="36" t="s">
        <v>37</v>
      </c>
      <c r="H96" s="36"/>
      <c r="I96" s="36"/>
      <c r="J96" s="36"/>
      <c r="K96" s="37">
        <f>IF(F96="","",C96*L$7)</f>
      </c>
      <c r="L96" s="37"/>
      <c r="M96" s="40">
        <f>IF(J96="","",(K96/J96)/1000)</f>
      </c>
      <c r="N96" s="36">
        <f>N95</f>
        <v>2014</v>
      </c>
      <c r="O96" s="38">
        <v>85</v>
      </c>
      <c r="P96" s="36"/>
      <c r="Q96" s="36"/>
      <c r="R96" s="41">
        <f>IF(O96="","",(IF(G96="売",H96-P96,P96-H96))*M96*10000000)</f>
        <v>0</v>
      </c>
      <c r="S96" s="41"/>
      <c r="T96" s="42">
        <f>IF(O96="","",IF(R96&lt;0,J96*(-1),IF(G96="買",(P96-H96)*10000,(H96-P96)*10000)))</f>
        <v>0</v>
      </c>
      <c r="U96" s="42"/>
      <c r="V96" s="1">
        <f>IF(T96&gt;0,T96/J96,0)</f>
        <v>0</v>
      </c>
    </row>
    <row r="97" spans="2:22" ht="12.75">
      <c r="B97" s="36">
        <v>89</v>
      </c>
      <c r="C97" s="37">
        <f>IF(R96="","",C96+R96)</f>
        <v>2071896.4430240954</v>
      </c>
      <c r="D97" s="37"/>
      <c r="E97" s="36">
        <f>E96</f>
        <v>2009</v>
      </c>
      <c r="F97" s="38"/>
      <c r="G97" s="36" t="s">
        <v>36</v>
      </c>
      <c r="H97" s="36"/>
      <c r="I97" s="36"/>
      <c r="J97" s="36"/>
      <c r="K97" s="37">
        <f>IF(F97="","",C97*L$7)</f>
      </c>
      <c r="L97" s="37"/>
      <c r="M97" s="40">
        <f>IF(J97="","",(K97/J97)/1000)</f>
      </c>
      <c r="N97" s="36">
        <f>N96</f>
        <v>2014</v>
      </c>
      <c r="O97" s="38">
        <v>86</v>
      </c>
      <c r="P97" s="36"/>
      <c r="Q97" s="36"/>
      <c r="R97" s="41">
        <f>IF(O97="","",(IF(G97="売",H97-P97,P97-H97))*M97*10000000)</f>
        <v>0</v>
      </c>
      <c r="S97" s="41"/>
      <c r="T97" s="42">
        <f>IF(O97="","",IF(R97&lt;0,J97*(-1),IF(G97="買",(P97-H97)*10000,(H97-P97)*10000)))</f>
        <v>0</v>
      </c>
      <c r="U97" s="42"/>
      <c r="V97" s="1">
        <f>IF(T97&gt;0,T97/J97,0)</f>
        <v>0</v>
      </c>
    </row>
    <row r="98" spans="2:22" ht="12.75">
      <c r="B98" s="36">
        <v>90</v>
      </c>
      <c r="C98" s="37">
        <f>IF(R97="","",C97+R97)</f>
        <v>2071896.4430240954</v>
      </c>
      <c r="D98" s="37"/>
      <c r="E98" s="36">
        <f>E97</f>
        <v>2009</v>
      </c>
      <c r="F98" s="38"/>
      <c r="G98" s="36" t="s">
        <v>36</v>
      </c>
      <c r="H98" s="36"/>
      <c r="I98" s="36"/>
      <c r="J98" s="36"/>
      <c r="K98" s="37">
        <f>IF(F98="","",C98*L$7)</f>
      </c>
      <c r="L98" s="37"/>
      <c r="M98" s="40">
        <f>IF(J98="","",(K98/J98)/1000)</f>
      </c>
      <c r="N98" s="36">
        <f>N97</f>
        <v>2014</v>
      </c>
      <c r="O98" s="38">
        <v>87</v>
      </c>
      <c r="P98" s="36"/>
      <c r="Q98" s="36"/>
      <c r="R98" s="41">
        <f>IF(O98="","",(IF(G98="売",H98-P98,P98-H98))*M98*10000000)</f>
        <v>0</v>
      </c>
      <c r="S98" s="41"/>
      <c r="T98" s="42">
        <f>IF(O98="","",IF(R98&lt;0,J98*(-1),IF(G98="買",(P98-H98)*10000,(H98-P98)*10000)))</f>
        <v>0</v>
      </c>
      <c r="U98" s="42"/>
      <c r="V98" s="1">
        <f>IF(T98&gt;0,T98/J98,0)</f>
        <v>0</v>
      </c>
    </row>
    <row r="99" spans="2:22" ht="12.75">
      <c r="B99" s="36">
        <v>91</v>
      </c>
      <c r="C99" s="37">
        <f>IF(R98="","",C98+R98)</f>
        <v>2071896.4430240954</v>
      </c>
      <c r="D99" s="37"/>
      <c r="E99" s="36">
        <f>E98</f>
        <v>2009</v>
      </c>
      <c r="F99" s="38"/>
      <c r="G99" s="36" t="s">
        <v>36</v>
      </c>
      <c r="H99" s="36"/>
      <c r="I99" s="36"/>
      <c r="J99" s="36"/>
      <c r="K99" s="37">
        <f>IF(F99="","",C99*L$7)</f>
      </c>
      <c r="L99" s="37"/>
      <c r="M99" s="40">
        <f>IF(J99="","",(K99/J99)/1000)</f>
      </c>
      <c r="N99" s="36">
        <f>N98</f>
        <v>2014</v>
      </c>
      <c r="O99" s="38">
        <v>88</v>
      </c>
      <c r="P99" s="36"/>
      <c r="Q99" s="36"/>
      <c r="R99" s="41">
        <f>IF(O99="","",(IF(G99="売",H99-P99,P99-H99))*M99*10000000)</f>
        <v>0</v>
      </c>
      <c r="S99" s="41"/>
      <c r="T99" s="42">
        <f>IF(O99="","",IF(R99&lt;0,J99*(-1),IF(G99="買",(P99-H99)*10000,(H99-P99)*10000)))</f>
        <v>0</v>
      </c>
      <c r="U99" s="42"/>
      <c r="V99" s="1">
        <f>IF(T99&gt;0,T99/J99,0)</f>
        <v>0</v>
      </c>
    </row>
    <row r="100" spans="2:22" ht="12.75">
      <c r="B100" s="36">
        <v>92</v>
      </c>
      <c r="C100" s="37">
        <f>IF(R99="","",C99+R99)</f>
        <v>2071896.4430240954</v>
      </c>
      <c r="D100" s="37"/>
      <c r="E100" s="36">
        <f>E99</f>
        <v>2009</v>
      </c>
      <c r="F100" s="38"/>
      <c r="G100" s="36" t="s">
        <v>37</v>
      </c>
      <c r="H100" s="36"/>
      <c r="I100" s="36"/>
      <c r="J100" s="36"/>
      <c r="K100" s="37">
        <f>IF(F100="","",C100*L$7)</f>
      </c>
      <c r="L100" s="37"/>
      <c r="M100" s="40">
        <f>IF(J100="","",(K100/J100)/1000)</f>
      </c>
      <c r="N100" s="36">
        <v>2015</v>
      </c>
      <c r="O100" s="38">
        <v>89</v>
      </c>
      <c r="P100" s="36"/>
      <c r="Q100" s="36"/>
      <c r="R100" s="41">
        <f>IF(O100="","",(IF(G100="売",H100-P100,P100-H100))*M100*10000000)</f>
        <v>0</v>
      </c>
      <c r="S100" s="41"/>
      <c r="T100" s="42">
        <f>IF(O100="","",IF(R100&lt;0,J100*(-1),IF(G100="買",(P100-H100)*10000,(H100-P100)*10000)))</f>
        <v>0</v>
      </c>
      <c r="U100" s="42"/>
      <c r="V100" s="1">
        <f>IF(T100&gt;0,T100/J100,0)</f>
        <v>0</v>
      </c>
    </row>
    <row r="101" spans="2:22" ht="12.75">
      <c r="B101" s="36">
        <v>93</v>
      </c>
      <c r="C101" s="37">
        <f>IF(R100="","",C100+R100)</f>
        <v>2071896.4430240954</v>
      </c>
      <c r="D101" s="37"/>
      <c r="E101" s="36">
        <f>E100</f>
        <v>2009</v>
      </c>
      <c r="F101" s="38"/>
      <c r="G101" s="36" t="s">
        <v>36</v>
      </c>
      <c r="H101" s="36"/>
      <c r="I101" s="36"/>
      <c r="J101" s="36"/>
      <c r="K101" s="37">
        <f>IF(F101="","",C101*L$7)</f>
      </c>
      <c r="L101" s="37"/>
      <c r="M101" s="40">
        <f>IF(J101="","",(K101/J101)/1000)</f>
      </c>
      <c r="N101" s="36">
        <f>N100</f>
        <v>2015</v>
      </c>
      <c r="O101" s="38">
        <v>90</v>
      </c>
      <c r="P101" s="36"/>
      <c r="Q101" s="36"/>
      <c r="R101" s="41">
        <f>IF(O101="","",(IF(G101="売",H101-P101,P101-H101))*M101*10000000)</f>
        <v>0</v>
      </c>
      <c r="S101" s="41"/>
      <c r="T101" s="42">
        <f>IF(O101="","",IF(R101&lt;0,J101*(-1),IF(G101="買",(P101-H101)*10000,(H101-P101)*10000)))</f>
        <v>0</v>
      </c>
      <c r="U101" s="42"/>
      <c r="V101" s="1">
        <f>IF(T101&gt;0,T101/J101,0)</f>
        <v>0</v>
      </c>
    </row>
    <row r="102" spans="2:22" ht="12.75">
      <c r="B102" s="36">
        <v>94</v>
      </c>
      <c r="C102" s="37">
        <f>IF(R101="","",C101+R101)</f>
        <v>2071896.4430240954</v>
      </c>
      <c r="D102" s="37"/>
      <c r="E102" s="36">
        <f>E101</f>
        <v>2009</v>
      </c>
      <c r="F102" s="38"/>
      <c r="G102" s="36" t="s">
        <v>36</v>
      </c>
      <c r="H102" s="36"/>
      <c r="I102" s="36"/>
      <c r="J102" s="36"/>
      <c r="K102" s="37">
        <f>IF(F102="","",C102*L$7)</f>
      </c>
      <c r="L102" s="37"/>
      <c r="M102" s="40">
        <f>IF(J102="","",(K102/J102)/1000)</f>
      </c>
      <c r="N102" s="36">
        <f>N101</f>
        <v>2015</v>
      </c>
      <c r="O102" s="38">
        <v>91</v>
      </c>
      <c r="P102" s="36"/>
      <c r="Q102" s="36"/>
      <c r="R102" s="41">
        <f>IF(O102="","",(IF(G102="売",H102-P102,P102-H102))*M102*10000000)</f>
        <v>0</v>
      </c>
      <c r="S102" s="41"/>
      <c r="T102" s="42">
        <f>IF(O102="","",IF(R102&lt;0,J102*(-1),IF(G102="買",(P102-H102)*10000,(H102-P102)*10000)))</f>
        <v>0</v>
      </c>
      <c r="U102" s="42"/>
      <c r="V102" s="1">
        <f>IF(T102&gt;0,T102/J102,0)</f>
        <v>0</v>
      </c>
    </row>
    <row r="103" spans="2:22" ht="12.75">
      <c r="B103" s="36">
        <v>95</v>
      </c>
      <c r="C103" s="37">
        <f>IF(R102="","",C102+R102)</f>
        <v>2071896.4430240954</v>
      </c>
      <c r="D103" s="37"/>
      <c r="E103" s="36">
        <f>E102</f>
        <v>2009</v>
      </c>
      <c r="F103" s="38"/>
      <c r="G103" s="36" t="s">
        <v>37</v>
      </c>
      <c r="H103" s="36"/>
      <c r="I103" s="36"/>
      <c r="J103" s="36"/>
      <c r="K103" s="37">
        <f>IF(F103="","",C103*L$7)</f>
      </c>
      <c r="L103" s="37"/>
      <c r="M103" s="40">
        <f>IF(J103="","",(K103/J103)/1000)</f>
      </c>
      <c r="N103" s="36">
        <f>N102</f>
        <v>2015</v>
      </c>
      <c r="O103" s="38">
        <v>92</v>
      </c>
      <c r="P103" s="36"/>
      <c r="Q103" s="36"/>
      <c r="R103" s="41">
        <f>IF(O103="","",(IF(G103="売",H103-P103,P103-H103))*M103*10000000)</f>
        <v>0</v>
      </c>
      <c r="S103" s="41"/>
      <c r="T103" s="42">
        <f>IF(O103="","",IF(R103&lt;0,J103*(-1),IF(G103="買",(P103-H103)*10000,(H103-P103)*10000)))</f>
        <v>0</v>
      </c>
      <c r="U103" s="42"/>
      <c r="V103" s="1">
        <f>IF(T103&gt;0,T103/J103,0)</f>
        <v>0</v>
      </c>
    </row>
    <row r="104" spans="2:22" ht="12.75">
      <c r="B104" s="36">
        <v>96</v>
      </c>
      <c r="C104" s="37">
        <f>IF(R103="","",C103+R103)</f>
        <v>2071896.4430240954</v>
      </c>
      <c r="D104" s="37"/>
      <c r="E104" s="36">
        <f>E103</f>
        <v>2009</v>
      </c>
      <c r="F104" s="38"/>
      <c r="G104" s="36" t="s">
        <v>36</v>
      </c>
      <c r="H104" s="36"/>
      <c r="I104" s="36"/>
      <c r="J104" s="36"/>
      <c r="K104" s="37">
        <f>IF(F104="","",C104*L$7)</f>
      </c>
      <c r="L104" s="37"/>
      <c r="M104" s="40">
        <f>IF(J104="","",(K104/J104)/1000)</f>
      </c>
      <c r="N104" s="36">
        <f>N103</f>
        <v>2015</v>
      </c>
      <c r="O104" s="38"/>
      <c r="P104" s="36"/>
      <c r="Q104" s="36"/>
      <c r="R104" s="41">
        <f>IF(O104="","",(IF(G104="売",H104-P104,P104-H104))*M104*10000000)</f>
      </c>
      <c r="S104" s="41"/>
      <c r="T104" s="42">
        <f>IF(O104="","",IF(R104&lt;0,J104*(-1),IF(G104="買",(P104-H104)*10000,(H104-P104)*10000)))</f>
      </c>
      <c r="U104" s="42"/>
      <c r="V104" s="1" t="e">
        <f>IF(T104&gt;0,T104/J104,0)</f>
        <v>#DIV/0!</v>
      </c>
    </row>
    <row r="105" spans="2:22" ht="12.75">
      <c r="B105" s="36">
        <v>97</v>
      </c>
      <c r="C105" s="37">
        <f>IF(R104="","",C104+R104)</f>
      </c>
      <c r="D105" s="37"/>
      <c r="E105" s="36">
        <f>E104</f>
        <v>2009</v>
      </c>
      <c r="F105" s="38"/>
      <c r="G105" s="36" t="s">
        <v>37</v>
      </c>
      <c r="H105" s="36"/>
      <c r="I105" s="36"/>
      <c r="J105" s="36"/>
      <c r="K105" s="37">
        <f>IF(F105="","",C105*L$7)</f>
      </c>
      <c r="L105" s="37"/>
      <c r="M105" s="40">
        <f>IF(J105="","",(K105/J105)/1000)</f>
      </c>
      <c r="N105" s="36">
        <f>N104</f>
        <v>2015</v>
      </c>
      <c r="O105" s="38"/>
      <c r="P105" s="36"/>
      <c r="Q105" s="36"/>
      <c r="R105" s="41">
        <f>IF(O105="","",(IF(G105="売",H105-P105,P105-H105))*M105*10000000)</f>
      </c>
      <c r="S105" s="41"/>
      <c r="T105" s="42">
        <f>IF(O105="","",IF(R105&lt;0,J105*(-1),IF(G105="買",(P105-H105)*10000,(H105-P105)*10000)))</f>
      </c>
      <c r="U105" s="42"/>
      <c r="V105" s="1" t="e">
        <f>IF(T105&gt;0,T105/J105,0)</f>
        <v>#DIV/0!</v>
      </c>
    </row>
    <row r="106" spans="2:22" ht="12.75">
      <c r="B106" s="36">
        <v>98</v>
      </c>
      <c r="C106" s="37">
        <f>IF(R105="","",C105+R105)</f>
      </c>
      <c r="D106" s="37"/>
      <c r="E106" s="36">
        <f>E105</f>
        <v>2009</v>
      </c>
      <c r="F106" s="38"/>
      <c r="G106" s="36" t="s">
        <v>37</v>
      </c>
      <c r="H106" s="36"/>
      <c r="I106" s="36"/>
      <c r="J106" s="36"/>
      <c r="K106" s="37">
        <f>IF(F106="","",C106*L$7)</f>
      </c>
      <c r="L106" s="37"/>
      <c r="M106" s="40">
        <f>IF(J106="","",(K106/J106)/1000)</f>
      </c>
      <c r="N106" s="36">
        <f>N105</f>
        <v>2015</v>
      </c>
      <c r="O106" s="38"/>
      <c r="P106" s="36"/>
      <c r="Q106" s="36"/>
      <c r="R106" s="41">
        <f>IF(O106="","",(IF(G106="売",H106-P106,P106-H106))*M106*10000000)</f>
      </c>
      <c r="S106" s="41"/>
      <c r="T106" s="42">
        <f>IF(O106="","",IF(R106&lt;0,J106*(-1),IF(G106="買",(P106-H106)*10000,(H106-P106)*10000)))</f>
      </c>
      <c r="U106" s="42"/>
      <c r="V106" s="1" t="e">
        <f>IF(T106&gt;0,T106/J106,0)</f>
        <v>#DIV/0!</v>
      </c>
    </row>
    <row r="107" spans="2:22" ht="12.75">
      <c r="B107" s="36">
        <v>99</v>
      </c>
      <c r="C107" s="37">
        <f>IF(R106="","",C106+R106)</f>
      </c>
      <c r="D107" s="37"/>
      <c r="E107" s="36">
        <f>E106</f>
        <v>2009</v>
      </c>
      <c r="F107" s="38"/>
      <c r="G107" s="36" t="s">
        <v>36</v>
      </c>
      <c r="H107" s="36"/>
      <c r="I107" s="36"/>
      <c r="J107" s="36"/>
      <c r="K107" s="37">
        <f>IF(F107="","",C107*L$7)</f>
      </c>
      <c r="L107" s="37"/>
      <c r="M107" s="40">
        <f>IF(J107="","",(K107/J107)/1000)</f>
      </c>
      <c r="N107" s="36">
        <f>N106</f>
        <v>2015</v>
      </c>
      <c r="O107" s="38"/>
      <c r="P107" s="36"/>
      <c r="Q107" s="36"/>
      <c r="R107" s="41">
        <f>IF(O107="","",(IF(G107="売",H107-P107,P107-H107))*M107*10000000)</f>
      </c>
      <c r="S107" s="41"/>
      <c r="T107" s="42">
        <f>IF(O107="","",IF(R107&lt;0,J107*(-1),IF(G107="買",(P107-H107)*10000,(H107-P107)*10000)))</f>
      </c>
      <c r="U107" s="42"/>
      <c r="V107" s="1" t="e">
        <f>IF(T107&gt;0,T107/J107,0)</f>
        <v>#DIV/0!</v>
      </c>
    </row>
    <row r="108" spans="2:22" ht="12.75">
      <c r="B108" s="36">
        <v>100</v>
      </c>
      <c r="C108" s="37">
        <f>IF(R107="","",C107+R107)</f>
      </c>
      <c r="D108" s="37"/>
      <c r="E108" s="36">
        <f>E107</f>
        <v>2009</v>
      </c>
      <c r="F108" s="38"/>
      <c r="G108" s="36" t="s">
        <v>37</v>
      </c>
      <c r="H108" s="36"/>
      <c r="I108" s="36"/>
      <c r="J108" s="36"/>
      <c r="K108" s="37">
        <f>IF(F108="","",C108*L$7)</f>
      </c>
      <c r="L108" s="37"/>
      <c r="M108" s="40">
        <f>IF(J108="","",(K108/J108)/1000)</f>
      </c>
      <c r="N108" s="36">
        <v>2016</v>
      </c>
      <c r="O108" s="38"/>
      <c r="P108" s="36"/>
      <c r="Q108" s="36"/>
      <c r="R108" s="41">
        <f>IF(O108="","",(IF(G108="売",H108-P108,P108-H108))*M108*10000000)</f>
      </c>
      <c r="S108" s="41"/>
      <c r="T108" s="42">
        <f>IF(O108="","",IF(R108&lt;0,J108*(-1),IF(G108="買",(P108-H108)*10000,(H108-P108)*10000)))</f>
      </c>
      <c r="U108" s="42"/>
      <c r="V108" s="1" t="e">
        <f>IF(T108&gt;0,T108/J108,0)</f>
        <v>#DIV/0!</v>
      </c>
    </row>
    <row r="109" spans="2:21" ht="12.75">
      <c r="B109" s="36" t="s">
        <v>38</v>
      </c>
      <c r="C109" s="37">
        <f>IF(R108="","",C108+R108)</f>
      </c>
      <c r="D109" s="37"/>
      <c r="E109" s="36">
        <f>E108</f>
        <v>2009</v>
      </c>
      <c r="F109" s="38"/>
      <c r="G109" s="36" t="s">
        <v>36</v>
      </c>
      <c r="H109" s="36"/>
      <c r="I109" s="36"/>
      <c r="J109" s="36"/>
      <c r="K109" s="37">
        <f>IF(F109="","",C109*L$7)</f>
      </c>
      <c r="L109" s="37"/>
      <c r="M109" s="40">
        <f>IF(J109="","",(K109/J109)/1000)</f>
      </c>
      <c r="N109" s="36">
        <f>N108</f>
        <v>2016</v>
      </c>
      <c r="O109" s="38"/>
      <c r="P109" s="36"/>
      <c r="Q109" s="36"/>
      <c r="R109" s="41">
        <f>IF(O109="","",(IF(G109="売",H109-P109,P109-H109))*M109*100000)</f>
      </c>
      <c r="S109" s="41"/>
      <c r="T109" s="42">
        <f>IF(O109="","",IF(R109&lt;0,J109*(-1),IF(G109="買",(P109-H109)*100,(H109-P109)*100)))</f>
      </c>
      <c r="U109" s="42"/>
    </row>
    <row r="110" spans="2:18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</sheetData>
  <sheetProtection selectLockedCells="1" selectUnlockedCells="1"/>
  <mergeCells count="641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V110"/>
  <sheetViews>
    <sheetView zoomScale="80" zoomScaleNormal="80" workbookViewId="0" topLeftCell="A1">
      <pane ySplit="1170" topLeftCell="A37" activePane="bottomLeft" state="split"/>
      <selection pane="topLeft" activeCell="A1" sqref="A1"/>
      <selection pane="bottomLeft" activeCell="F60" sqref="F60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39</v>
      </c>
      <c r="I2" s="3"/>
      <c r="J2" s="2" t="s">
        <v>4</v>
      </c>
      <c r="K2" s="2"/>
      <c r="L2" s="43">
        <f>C9</f>
        <v>1000000</v>
      </c>
      <c r="M2" s="43"/>
      <c r="N2" s="2" t="s">
        <v>5</v>
      </c>
      <c r="O2" s="2"/>
      <c r="P2" s="4" t="e">
        <f>#REF!+#REF!</f>
        <v>#REF!</v>
      </c>
      <c r="Q2" s="4"/>
      <c r="R2" s="5"/>
      <c r="S2" s="5"/>
      <c r="T2" s="5"/>
    </row>
    <row r="3" spans="2:19" ht="57" customHeight="1" hidden="1">
      <c r="B3" s="2" t="s">
        <v>6</v>
      </c>
      <c r="C3" s="2"/>
      <c r="D3" s="6" t="s">
        <v>7</v>
      </c>
      <c r="E3" s="6"/>
      <c r="F3" s="6"/>
      <c r="G3" s="6"/>
      <c r="H3" s="6"/>
      <c r="I3" s="6"/>
      <c r="J3" s="2" t="s">
        <v>8</v>
      </c>
      <c r="K3" s="2"/>
      <c r="L3" s="7" t="s">
        <v>9</v>
      </c>
      <c r="M3" s="7"/>
      <c r="N3" s="7"/>
      <c r="O3" s="7"/>
      <c r="P3" s="7"/>
      <c r="Q3" s="7"/>
      <c r="R3" s="5"/>
      <c r="S3" s="5"/>
    </row>
    <row r="4" spans="2:20" ht="12.75">
      <c r="B4" s="2" t="s">
        <v>10</v>
      </c>
      <c r="C4" s="2"/>
      <c r="D4" s="44">
        <f>SUM($R$9:$S$994)</f>
        <v>449833.01003750914</v>
      </c>
      <c r="E4" s="44"/>
      <c r="F4" s="2" t="s">
        <v>11</v>
      </c>
      <c r="G4" s="2"/>
      <c r="H4" s="9">
        <f>SUM($T$9:$U$109)</f>
        <v>77.30000000000558</v>
      </c>
      <c r="I4" s="9"/>
      <c r="J4" s="10" t="s">
        <v>12</v>
      </c>
      <c r="K4" s="10"/>
      <c r="L4" s="4">
        <f>MAX($C$9:$D$991)-C9</f>
        <v>449833.0100375095</v>
      </c>
      <c r="M4" s="4"/>
      <c r="N4" s="10" t="s">
        <v>13</v>
      </c>
      <c r="O4" s="10"/>
      <c r="P4" s="8">
        <f>MIN($C$9:$D$991)-C9</f>
        <v>-110385.2689770757</v>
      </c>
      <c r="Q4" s="8"/>
      <c r="R4" s="5"/>
      <c r="S4" s="5"/>
      <c r="T4" s="5"/>
    </row>
    <row r="5" spans="2:20" ht="12.75">
      <c r="B5" s="11" t="s">
        <v>14</v>
      </c>
      <c r="C5" s="12">
        <f>COUNTIF($R$9:$R$991,"&gt;0")</f>
        <v>13</v>
      </c>
      <c r="D5" s="2" t="s">
        <v>15</v>
      </c>
      <c r="E5" s="13">
        <f>COUNTIF($R$9:$R$991,"&lt;0")</f>
        <v>22</v>
      </c>
      <c r="F5" s="2" t="s">
        <v>16</v>
      </c>
      <c r="G5" s="12">
        <f>COUNTIF($R$9:$R$991,"=0")</f>
        <v>16</v>
      </c>
      <c r="H5" s="2" t="s">
        <v>17</v>
      </c>
      <c r="I5" s="14">
        <f>C5/SUM(C5,E5,G5)</f>
        <v>0.2549019607843137</v>
      </c>
      <c r="J5" s="11" t="s">
        <v>18</v>
      </c>
      <c r="K5" s="11"/>
      <c r="L5" s="3"/>
      <c r="M5" s="3"/>
      <c r="N5" s="15" t="s">
        <v>19</v>
      </c>
      <c r="O5" s="16"/>
      <c r="P5" s="3"/>
      <c r="Q5" s="3"/>
      <c r="R5" s="5"/>
      <c r="S5" s="5"/>
      <c r="T5" s="5"/>
    </row>
    <row r="6" spans="2:20" ht="12.75">
      <c r="B6" s="17"/>
      <c r="C6" s="18"/>
      <c r="D6" s="19"/>
      <c r="E6" s="20"/>
      <c r="F6" s="17"/>
      <c r="G6" s="20"/>
      <c r="H6" s="17"/>
      <c r="I6" s="21"/>
      <c r="J6" s="17"/>
      <c r="K6" s="17"/>
      <c r="L6" s="20"/>
      <c r="M6" s="20"/>
      <c r="N6" s="22"/>
      <c r="O6" s="22"/>
      <c r="P6" s="23"/>
      <c r="Q6" s="24"/>
      <c r="R6" s="5"/>
      <c r="S6" s="5"/>
      <c r="T6" s="5"/>
    </row>
    <row r="7" spans="2:22" ht="12.75">
      <c r="B7" s="25" t="s">
        <v>20</v>
      </c>
      <c r="C7" s="26" t="s">
        <v>21</v>
      </c>
      <c r="D7" s="26"/>
      <c r="E7" s="27" t="s">
        <v>22</v>
      </c>
      <c r="F7" s="27"/>
      <c r="G7" s="27"/>
      <c r="H7" s="27"/>
      <c r="I7" s="27"/>
      <c r="J7" s="28" t="s">
        <v>23</v>
      </c>
      <c r="K7" s="28"/>
      <c r="L7" s="29">
        <v>0.03</v>
      </c>
      <c r="M7" s="30" t="s">
        <v>24</v>
      </c>
      <c r="N7" s="31" t="s">
        <v>25</v>
      </c>
      <c r="O7" s="31"/>
      <c r="P7" s="31"/>
      <c r="Q7" s="31"/>
      <c r="R7" s="32" t="s">
        <v>26</v>
      </c>
      <c r="S7" s="32" t="s">
        <v>26</v>
      </c>
      <c r="T7" s="32" t="s">
        <v>26</v>
      </c>
      <c r="U7" s="32" t="s">
        <v>26</v>
      </c>
      <c r="V7" s="32" t="s">
        <v>27</v>
      </c>
    </row>
    <row r="8" spans="2:22" ht="12.75">
      <c r="B8" s="25"/>
      <c r="C8" s="26"/>
      <c r="D8" s="26"/>
      <c r="E8" s="33" t="s">
        <v>28</v>
      </c>
      <c r="F8" s="33" t="s">
        <v>29</v>
      </c>
      <c r="G8" s="33" t="s">
        <v>30</v>
      </c>
      <c r="H8" s="33" t="s">
        <v>31</v>
      </c>
      <c r="I8" s="33"/>
      <c r="J8" s="34" t="s">
        <v>32</v>
      </c>
      <c r="K8" s="34" t="s">
        <v>33</v>
      </c>
      <c r="L8" s="34"/>
      <c r="M8" s="30"/>
      <c r="N8" s="35" t="s">
        <v>28</v>
      </c>
      <c r="O8" s="35" t="s">
        <v>29</v>
      </c>
      <c r="P8" s="35" t="s">
        <v>31</v>
      </c>
      <c r="Q8" s="35"/>
      <c r="R8" s="32" t="s">
        <v>34</v>
      </c>
      <c r="S8" s="32"/>
      <c r="T8" s="32" t="s">
        <v>32</v>
      </c>
      <c r="U8" s="32" t="s">
        <v>32</v>
      </c>
      <c r="V8" s="32" t="s">
        <v>35</v>
      </c>
    </row>
    <row r="9" spans="2:22" ht="12.75">
      <c r="B9" s="36">
        <v>1</v>
      </c>
      <c r="C9" s="37">
        <v>1000000</v>
      </c>
      <c r="D9" s="37"/>
      <c r="E9" s="36">
        <v>2014</v>
      </c>
      <c r="F9" s="38">
        <v>42376</v>
      </c>
      <c r="G9" s="36" t="s">
        <v>37</v>
      </c>
      <c r="H9" s="36">
        <v>1.36108</v>
      </c>
      <c r="I9" s="36"/>
      <c r="J9" s="36">
        <v>19.9</v>
      </c>
      <c r="K9" s="37">
        <f>IF(F9="","",C9*L$7)</f>
        <v>30000</v>
      </c>
      <c r="L9" s="37"/>
      <c r="M9" s="40">
        <f>IF(J9="","",(K9/J9)/1000)</f>
        <v>1.5075376884422111</v>
      </c>
      <c r="N9" s="36">
        <v>2014</v>
      </c>
      <c r="O9" s="38">
        <v>1</v>
      </c>
      <c r="P9" s="36">
        <v>1.36307</v>
      </c>
      <c r="Q9" s="36"/>
      <c r="R9" s="41">
        <f>IF(O9="","",(IF(G9="売",H9-P9,P9-H9))*M9*10000000)</f>
        <v>-29999.999999999043</v>
      </c>
      <c r="S9" s="41"/>
      <c r="T9" s="42">
        <f>IF(O9="","",IF(R9&lt;0,J9*(-1),IF(G9="買",(P9-H9)*10000,(H9-P9)*10000)))</f>
        <v>-19.9</v>
      </c>
      <c r="U9" s="42"/>
      <c r="V9" s="1">
        <f>IF(T9&gt;0,T9/J9,0)</f>
        <v>0</v>
      </c>
    </row>
    <row r="10" spans="2:22" ht="12.75">
      <c r="B10" s="36">
        <v>2</v>
      </c>
      <c r="C10" s="37">
        <f>IF(R9="","",C9+R9)</f>
        <v>970000.0000000009</v>
      </c>
      <c r="D10" s="37"/>
      <c r="E10" s="36">
        <f>E9</f>
        <v>2014</v>
      </c>
      <c r="F10" s="38">
        <v>42377</v>
      </c>
      <c r="G10" s="36" t="s">
        <v>37</v>
      </c>
      <c r="H10" s="36">
        <v>1.35973</v>
      </c>
      <c r="I10" s="36"/>
      <c r="J10" s="36">
        <v>35.5</v>
      </c>
      <c r="K10" s="37">
        <f>IF(F10="","",C10*L$7)</f>
        <v>29100.000000000025</v>
      </c>
      <c r="L10" s="37"/>
      <c r="M10" s="40">
        <f>IF(J10="","",(K10/J10)/1000)</f>
        <v>0.8197183098591556</v>
      </c>
      <c r="N10" s="36">
        <f>N9</f>
        <v>2014</v>
      </c>
      <c r="O10" s="38">
        <v>2</v>
      </c>
      <c r="P10" s="36">
        <v>1.35973</v>
      </c>
      <c r="Q10" s="36"/>
      <c r="R10" s="41">
        <f>IF(O10="","",(IF(G10="売",H10-P10,P10-H10))*M10*10000000)</f>
        <v>0</v>
      </c>
      <c r="S10" s="41"/>
      <c r="T10" s="42">
        <f>IF(O10="","",IF(R10&lt;0,J10*(-1),IF(G10="買",(P10-H10)*10000,(H10-P10)*10000)))</f>
        <v>0</v>
      </c>
      <c r="U10" s="42"/>
      <c r="V10" s="1">
        <f>IF(T10&gt;0,T10/J10,0)</f>
        <v>0</v>
      </c>
    </row>
    <row r="11" spans="2:22" ht="12.75">
      <c r="B11" s="36">
        <v>3</v>
      </c>
      <c r="C11" s="37">
        <f>IF(R10="","",C10+R10)</f>
        <v>970000.0000000009</v>
      </c>
      <c r="D11" s="37"/>
      <c r="E11" s="36">
        <f>E10</f>
        <v>2014</v>
      </c>
      <c r="F11" s="38">
        <v>42385</v>
      </c>
      <c r="G11" s="36" t="s">
        <v>37</v>
      </c>
      <c r="H11" s="36">
        <v>1.3582100000000001</v>
      </c>
      <c r="I11" s="36"/>
      <c r="J11" s="36">
        <v>66.5</v>
      </c>
      <c r="K11" s="37">
        <f>IF(F11="","",C11*L$7)</f>
        <v>29100.000000000025</v>
      </c>
      <c r="L11" s="37"/>
      <c r="M11" s="40">
        <f>IF(J11="","",(K11/J11)/1000)</f>
        <v>0.4375939849624064</v>
      </c>
      <c r="N11" s="36">
        <f>N10</f>
        <v>2014</v>
      </c>
      <c r="O11" s="38">
        <v>3</v>
      </c>
      <c r="P11" s="36">
        <v>1.35587</v>
      </c>
      <c r="Q11" s="36"/>
      <c r="R11" s="41">
        <f>IF(O11="","",(IF(G11="売",H11-P11,P11-H11))*M11*10000000)</f>
        <v>10239.69924812132</v>
      </c>
      <c r="S11" s="41"/>
      <c r="T11" s="42">
        <f>IF(O11="","",IF(R11&lt;0,J11*(-1),IF(G11="買",(P11-H11)*10000,(H11-P11)*10000)))</f>
        <v>23.400000000002308</v>
      </c>
      <c r="U11" s="42"/>
      <c r="V11" s="1">
        <f>IF(T11&gt;0,T11/J11,0)</f>
        <v>0.351879699248155</v>
      </c>
    </row>
    <row r="12" spans="2:22" ht="12.75">
      <c r="B12" s="36">
        <v>4</v>
      </c>
      <c r="C12" s="37">
        <f>IF(R11="","",C11+R11)</f>
        <v>980239.6992481223</v>
      </c>
      <c r="D12" s="37"/>
      <c r="E12" s="36">
        <f>E11</f>
        <v>2014</v>
      </c>
      <c r="F12" s="38">
        <v>42407</v>
      </c>
      <c r="G12" s="36" t="s">
        <v>36</v>
      </c>
      <c r="H12" s="36">
        <v>1.36415</v>
      </c>
      <c r="I12" s="36"/>
      <c r="J12" s="36">
        <v>80.6</v>
      </c>
      <c r="K12" s="37">
        <f>IF(F12="","",C12*L$7)</f>
        <v>29407.190977443668</v>
      </c>
      <c r="L12" s="37"/>
      <c r="M12" s="40">
        <f>IF(J12="","",(K12/J12)/1000)</f>
        <v>0.3648534860725021</v>
      </c>
      <c r="N12" s="36">
        <f>N11</f>
        <v>2014</v>
      </c>
      <c r="O12" s="38">
        <v>4</v>
      </c>
      <c r="P12" s="36">
        <v>1.36415</v>
      </c>
      <c r="Q12" s="36"/>
      <c r="R12" s="41">
        <f>IF(O12="","",(IF(G12="売",H12-P12,P12-H12))*M12*10000000)</f>
        <v>0</v>
      </c>
      <c r="S12" s="41"/>
      <c r="T12" s="42">
        <f>IF(O12="","",IF(R12&lt;0,J12*(-1),IF(G12="買",(P12-H12)*10000,(H12-P12)*10000)))</f>
        <v>0</v>
      </c>
      <c r="U12" s="42"/>
      <c r="V12" s="1">
        <f>IF(T12&gt;0,T12/J12,0)</f>
        <v>0</v>
      </c>
    </row>
    <row r="13" spans="2:22" ht="12.75">
      <c r="B13" s="36">
        <v>5</v>
      </c>
      <c r="C13" s="37">
        <f>IF(R12="","",C12+R12)</f>
        <v>980239.6992481223</v>
      </c>
      <c r="D13" s="37"/>
      <c r="E13" s="36">
        <f>E12</f>
        <v>2014</v>
      </c>
      <c r="F13" s="38">
        <v>42417</v>
      </c>
      <c r="G13" s="36" t="s">
        <v>36</v>
      </c>
      <c r="H13" s="36">
        <v>1.3708900000000002</v>
      </c>
      <c r="I13" s="36"/>
      <c r="J13" s="36">
        <v>13.9</v>
      </c>
      <c r="K13" s="37">
        <f>IF(F13="","",C13*L$7)</f>
        <v>29407.190977443668</v>
      </c>
      <c r="L13" s="37"/>
      <c r="M13" s="40">
        <f>IF(J13="","",(K13/J13)/1000)</f>
        <v>2.1156252501758037</v>
      </c>
      <c r="N13" s="36">
        <f>N12</f>
        <v>2014</v>
      </c>
      <c r="O13" s="38">
        <v>5</v>
      </c>
      <c r="P13" s="36">
        <v>1.3741400000000001</v>
      </c>
      <c r="Q13" s="36"/>
      <c r="R13" s="41">
        <f>IF(O13="","",(IF(G13="売",H13-P13,P13-H13))*M13*10000000)</f>
        <v>68757.8206307131</v>
      </c>
      <c r="S13" s="41"/>
      <c r="T13" s="42">
        <f>IF(O13="","",IF(R13&lt;0,J13*(-1),IF(G13="買",(P13-H13)*10000,(H13-P13)*10000)))</f>
        <v>32.49999999999975</v>
      </c>
      <c r="U13" s="42"/>
      <c r="V13" s="1">
        <f>IF(T13&gt;0,T13/J13,0)</f>
        <v>2.3381294964028596</v>
      </c>
    </row>
    <row r="14" spans="2:22" ht="12.75">
      <c r="B14" s="36">
        <v>6</v>
      </c>
      <c r="C14" s="37">
        <f>IF(R13="","",C13+R13)</f>
        <v>1048997.5198788354</v>
      </c>
      <c r="D14" s="37"/>
      <c r="E14" s="36">
        <f>E13</f>
        <v>2014</v>
      </c>
      <c r="F14" s="38">
        <v>42421</v>
      </c>
      <c r="G14" s="36" t="s">
        <v>36</v>
      </c>
      <c r="H14" s="36">
        <v>1.3757700000000002</v>
      </c>
      <c r="I14" s="36"/>
      <c r="J14" s="36">
        <v>50.1</v>
      </c>
      <c r="K14" s="37">
        <f>IF(F14="","",C14*L$7)</f>
        <v>31469.92559636506</v>
      </c>
      <c r="L14" s="37"/>
      <c r="M14" s="40">
        <f>IF(J14="","",(K14/J14)/1000)</f>
        <v>0.6281422274723565</v>
      </c>
      <c r="N14" s="36">
        <f>N13</f>
        <v>2014</v>
      </c>
      <c r="O14" s="38">
        <v>6</v>
      </c>
      <c r="P14" s="36">
        <v>1.37076</v>
      </c>
      <c r="Q14" s="36"/>
      <c r="R14" s="41">
        <f>IF(O14="","",(IF(G14="売",H14-P14,P14-H14))*M14*10000000)</f>
        <v>-31469.925596366196</v>
      </c>
      <c r="S14" s="41"/>
      <c r="T14" s="42">
        <f>IF(O14="","",IF(R14&lt;0,J14*(-1),IF(G14="買",(P14-H14)*10000,(H14-P14)*10000)))</f>
        <v>-50.1</v>
      </c>
      <c r="U14" s="42"/>
      <c r="V14" s="1">
        <f>IF(T14&gt;0,T14/J14,0)</f>
        <v>0</v>
      </c>
    </row>
    <row r="15" spans="2:22" ht="12.75">
      <c r="B15" s="36">
        <v>7</v>
      </c>
      <c r="C15" s="37">
        <f>IF(R14="","",C14+R14)</f>
        <v>1017527.5942824692</v>
      </c>
      <c r="D15" s="37"/>
      <c r="E15" s="36">
        <f>E14</f>
        <v>2014</v>
      </c>
      <c r="F15" s="38">
        <v>42440</v>
      </c>
      <c r="G15" s="36" t="s">
        <v>36</v>
      </c>
      <c r="H15" s="36">
        <v>1.38744</v>
      </c>
      <c r="I15" s="36"/>
      <c r="J15" s="36">
        <v>26.3</v>
      </c>
      <c r="K15" s="37">
        <f>IF(F15="","",C15*L$7)</f>
        <v>30525.827828474077</v>
      </c>
      <c r="L15" s="37"/>
      <c r="M15" s="40">
        <f>IF(J15="","",(K15/J15)/1000)</f>
        <v>1.160677864200535</v>
      </c>
      <c r="N15" s="36">
        <f>N14</f>
        <v>2014</v>
      </c>
      <c r="O15" s="38">
        <v>7</v>
      </c>
      <c r="P15" s="36">
        <v>1.38955</v>
      </c>
      <c r="Q15" s="36"/>
      <c r="R15" s="41">
        <f>IF(O15="","",(IF(G15="売",H15-P15,P15-H15))*M15*10000000)</f>
        <v>24490.30293463194</v>
      </c>
      <c r="S15" s="41"/>
      <c r="T15" s="42">
        <f>IF(O15="","",IF(R15&lt;0,J15*(-1),IF(G15="買",(P15-H15)*10000,(H15-P15)*10000)))</f>
        <v>21.100000000000563</v>
      </c>
      <c r="U15" s="42"/>
      <c r="V15" s="1">
        <f>IF(T15&gt;0,T15/J15,0)</f>
        <v>0.8022813688213142</v>
      </c>
    </row>
    <row r="16" spans="2:22" ht="12.75">
      <c r="B16" s="36">
        <v>8</v>
      </c>
      <c r="C16" s="37">
        <f>IF(R15="","",C15+R15)</f>
        <v>1042017.8972171012</v>
      </c>
      <c r="D16" s="37"/>
      <c r="E16" s="36">
        <f>E15</f>
        <v>2014</v>
      </c>
      <c r="F16" s="38">
        <v>42446</v>
      </c>
      <c r="G16" s="36" t="s">
        <v>36</v>
      </c>
      <c r="H16" s="36">
        <v>1.39047</v>
      </c>
      <c r="I16" s="36"/>
      <c r="J16" s="36">
        <v>26.4</v>
      </c>
      <c r="K16" s="37">
        <f>IF(F16="","",C16*L$7)</f>
        <v>31260.536916513036</v>
      </c>
      <c r="L16" s="37"/>
      <c r="M16" s="40">
        <f>IF(J16="","",(K16/J16)/1000)</f>
        <v>1.184111246837615</v>
      </c>
      <c r="N16" s="36">
        <f>N15</f>
        <v>2014</v>
      </c>
      <c r="O16" s="38">
        <v>8</v>
      </c>
      <c r="P16" s="36">
        <v>1.39047</v>
      </c>
      <c r="Q16" s="36"/>
      <c r="R16" s="41">
        <f>IF(O16="","",(IF(G16="売",H16-P16,P16-H16))*M16*10000000)</f>
        <v>0</v>
      </c>
      <c r="S16" s="41"/>
      <c r="T16" s="42">
        <f>IF(O16="","",IF(R16&lt;0,J16*(-1),IF(G16="買",(P16-H16)*10000,(H16-P16)*10000)))</f>
        <v>0</v>
      </c>
      <c r="U16" s="42"/>
      <c r="V16" s="1">
        <f>IF(T16&gt;0,T16/J16,0)</f>
        <v>0</v>
      </c>
    </row>
    <row r="17" spans="2:22" ht="12.75">
      <c r="B17" s="36">
        <v>9</v>
      </c>
      <c r="C17" s="37">
        <f>IF(R16="","",C16+R16)</f>
        <v>1042017.8972171012</v>
      </c>
      <c r="D17" s="37"/>
      <c r="E17" s="36">
        <f>E16</f>
        <v>2014</v>
      </c>
      <c r="F17" s="38">
        <v>42454</v>
      </c>
      <c r="G17" s="36" t="s">
        <v>37</v>
      </c>
      <c r="H17" s="36">
        <v>1.37838</v>
      </c>
      <c r="I17" s="36"/>
      <c r="J17" s="36">
        <v>62.4</v>
      </c>
      <c r="K17" s="37">
        <f>IF(F17="","",C17*L$7)</f>
        <v>31260.536916513036</v>
      </c>
      <c r="L17" s="37"/>
      <c r="M17" s="40">
        <f>IF(J17="","",(K17/J17)/1000)</f>
        <v>0.5009701428928371</v>
      </c>
      <c r="N17" s="36">
        <f>N16</f>
        <v>2014</v>
      </c>
      <c r="O17" s="38">
        <v>9</v>
      </c>
      <c r="P17" s="36">
        <v>1.37838</v>
      </c>
      <c r="Q17" s="36"/>
      <c r="R17" s="41">
        <f>IF(O17="","",(IF(G17="売",H17-P17,P17-H17))*M17*10000000)</f>
        <v>0</v>
      </c>
      <c r="S17" s="41"/>
      <c r="T17" s="42">
        <f>IF(O17="","",IF(R17&lt;0,J17*(-1),IF(G17="買",(P17-H17)*10000,(H17-P17)*10000)))</f>
        <v>0</v>
      </c>
      <c r="U17" s="42"/>
      <c r="V17" s="1">
        <f>IF(T17&gt;0,T17/J17,0)</f>
        <v>0</v>
      </c>
    </row>
    <row r="18" spans="2:22" ht="12.75">
      <c r="B18" s="36">
        <v>10</v>
      </c>
      <c r="C18" s="37">
        <f>IF(R17="","",C17+R17)</f>
        <v>1042017.8972171012</v>
      </c>
      <c r="D18" s="37"/>
      <c r="E18" s="36">
        <f>E17</f>
        <v>2014</v>
      </c>
      <c r="F18" s="38">
        <v>42461</v>
      </c>
      <c r="G18" s="36" t="s">
        <v>36</v>
      </c>
      <c r="H18" s="36">
        <v>1.38007</v>
      </c>
      <c r="I18" s="36"/>
      <c r="J18" s="36">
        <v>28.9</v>
      </c>
      <c r="K18" s="37">
        <f>IF(F18="","",C18*L$7)</f>
        <v>31260.536916513036</v>
      </c>
      <c r="L18" s="37"/>
      <c r="M18" s="40">
        <f>IF(J18="","",(K18/J18)/1000)</f>
        <v>1.081679478080036</v>
      </c>
      <c r="N18" s="36">
        <f>N17</f>
        <v>2014</v>
      </c>
      <c r="O18" s="38">
        <v>10</v>
      </c>
      <c r="P18" s="36">
        <v>1.37718</v>
      </c>
      <c r="Q18" s="36"/>
      <c r="R18" s="41">
        <f>IF(O18="","",(IF(G18="売",H18-P18,P18-H18))*M18*10000000)</f>
        <v>-31260.53691651128</v>
      </c>
      <c r="S18" s="41"/>
      <c r="T18" s="42">
        <f>IF(O18="","",IF(R18&lt;0,J18*(-1),IF(G18="買",(P18-H18)*10000,(H18-P18)*10000)))</f>
        <v>-28.9</v>
      </c>
      <c r="U18" s="42"/>
      <c r="V18" s="1">
        <f>IF(T18&gt;0,T18/J18,0)</f>
        <v>0</v>
      </c>
    </row>
    <row r="19" spans="2:22" ht="12.75">
      <c r="B19" s="36">
        <v>11</v>
      </c>
      <c r="C19" s="37">
        <f>IF(R18="","",C18+R18)</f>
        <v>1010757.3603005899</v>
      </c>
      <c r="D19" s="37"/>
      <c r="E19" s="36">
        <f>E18</f>
        <v>2014</v>
      </c>
      <c r="F19" s="38">
        <v>42468</v>
      </c>
      <c r="G19" s="36" t="s">
        <v>36</v>
      </c>
      <c r="H19" s="36">
        <v>1.37727</v>
      </c>
      <c r="I19" s="36"/>
      <c r="J19" s="36">
        <v>36.2</v>
      </c>
      <c r="K19" s="37">
        <f>IF(F19="","",C19*L$7)</f>
        <v>30322.720809017697</v>
      </c>
      <c r="L19" s="37"/>
      <c r="M19" s="40">
        <f>IF(J19="","",(K19/J19)/1000)</f>
        <v>0.8376442212435827</v>
      </c>
      <c r="N19" s="36">
        <f>N18</f>
        <v>2014</v>
      </c>
      <c r="O19" s="38">
        <v>11</v>
      </c>
      <c r="P19" s="36">
        <v>1.3842400000000001</v>
      </c>
      <c r="Q19" s="36"/>
      <c r="R19" s="41">
        <f>IF(O19="","",(IF(G19="売",H19-P19,P19-H19))*M19*10000000)</f>
        <v>58383.80222067892</v>
      </c>
      <c r="S19" s="41"/>
      <c r="T19" s="42">
        <f>IF(O19="","",IF(R19&lt;0,J19*(-1),IF(G19="買",(P19-H19)*10000,(H19-P19)*10000)))</f>
        <v>69.70000000000142</v>
      </c>
      <c r="U19" s="42"/>
      <c r="V19" s="1">
        <f>IF(T19&gt;0,T19/J19,0)</f>
        <v>1.9254143646409232</v>
      </c>
    </row>
    <row r="20" spans="2:22" ht="12.75">
      <c r="B20" s="36">
        <v>12</v>
      </c>
      <c r="C20" s="37">
        <f>IF(R19="","",C19+R19)</f>
        <v>1069141.162521269</v>
      </c>
      <c r="D20" s="37"/>
      <c r="E20" s="36">
        <f>E19</f>
        <v>2014</v>
      </c>
      <c r="F20" s="38">
        <v>42478</v>
      </c>
      <c r="G20" s="36" t="s">
        <v>37</v>
      </c>
      <c r="H20" s="36">
        <v>1.3812200000000001</v>
      </c>
      <c r="I20" s="36"/>
      <c r="J20" s="36">
        <v>7.7</v>
      </c>
      <c r="K20" s="37">
        <f>IF(F20="","",C20*L$7)</f>
        <v>32074.234875638067</v>
      </c>
      <c r="L20" s="37"/>
      <c r="M20" s="40">
        <f>IF(J20="","",(K20/J20)/1000)</f>
        <v>4.165485048784164</v>
      </c>
      <c r="N20" s="36">
        <f>N19</f>
        <v>2014</v>
      </c>
      <c r="O20" s="38">
        <v>12</v>
      </c>
      <c r="P20" s="36">
        <v>1.38199</v>
      </c>
      <c r="Q20" s="36"/>
      <c r="R20" s="41">
        <f>IF(O20="","",(IF(G20="売",H20-P20,P20-H20))*M20*10000000)</f>
        <v>-32074.23487563545</v>
      </c>
      <c r="S20" s="41"/>
      <c r="T20" s="42">
        <f>IF(O20="","",IF(R20&lt;0,J20*(-1),IF(G20="買",(P20-H20)*10000,(H20-P20)*10000)))</f>
        <v>-7.7</v>
      </c>
      <c r="U20" s="42"/>
      <c r="V20" s="1">
        <f>IF(T20&gt;0,T20/J20,0)</f>
        <v>0</v>
      </c>
    </row>
    <row r="21" spans="2:22" ht="12.75">
      <c r="B21" s="36">
        <v>13</v>
      </c>
      <c r="C21" s="37">
        <f>IF(R20="","",C20+R20)</f>
        <v>1037066.9276456335</v>
      </c>
      <c r="D21" s="37"/>
      <c r="E21" s="36">
        <f>E20</f>
        <v>2014</v>
      </c>
      <c r="F21" s="38">
        <v>42484</v>
      </c>
      <c r="G21" s="36" t="s">
        <v>36</v>
      </c>
      <c r="H21" s="36">
        <v>1.38211</v>
      </c>
      <c r="I21" s="36"/>
      <c r="J21" s="36">
        <v>7.1</v>
      </c>
      <c r="K21" s="37">
        <f>IF(F21="","",C21*L$7)</f>
        <v>31112.007829369002</v>
      </c>
      <c r="L21" s="37"/>
      <c r="M21" s="40">
        <f>IF(J21="","",(K21/J21)/1000)</f>
        <v>4.381972933713945</v>
      </c>
      <c r="N21" s="36">
        <f>N20</f>
        <v>2014</v>
      </c>
      <c r="O21" s="38">
        <v>13</v>
      </c>
      <c r="P21" s="36">
        <v>1.3814</v>
      </c>
      <c r="Q21" s="36"/>
      <c r="R21" s="41">
        <f>IF(O21="","",(IF(G21="売",H21-P21,P21-H21))*M21*10000000)</f>
        <v>-31112.0078293685</v>
      </c>
      <c r="S21" s="41"/>
      <c r="T21" s="42">
        <f>IF(O21="","",IF(R21&lt;0,J21*(-1),IF(G21="買",(P21-H21)*10000,(H21-P21)*10000)))</f>
        <v>-7.1</v>
      </c>
      <c r="U21" s="42"/>
      <c r="V21" s="1">
        <f>IF(T21&gt;0,T21/J21,0)</f>
        <v>0</v>
      </c>
    </row>
    <row r="22" spans="2:22" ht="12.75">
      <c r="B22" s="36">
        <v>14</v>
      </c>
      <c r="C22" s="37">
        <f>IF(R21="","",C21+R21)</f>
        <v>1005954.919816265</v>
      </c>
      <c r="D22" s="37"/>
      <c r="E22" s="36">
        <f>E21</f>
        <v>2014</v>
      </c>
      <c r="F22" s="38">
        <v>42492</v>
      </c>
      <c r="G22" s="36" t="s">
        <v>36</v>
      </c>
      <c r="H22" s="36">
        <v>1.38716</v>
      </c>
      <c r="I22" s="36"/>
      <c r="J22" s="36">
        <v>60.2</v>
      </c>
      <c r="K22" s="37">
        <f>IF(F22="","",C22*L$7)</f>
        <v>30178.64759448795</v>
      </c>
      <c r="L22" s="37"/>
      <c r="M22" s="40">
        <f>IF(J22="","",(K22/J22)/1000)</f>
        <v>0.5013064384466437</v>
      </c>
      <c r="N22" s="36">
        <f>N21</f>
        <v>2014</v>
      </c>
      <c r="O22" s="38">
        <v>14</v>
      </c>
      <c r="P22" s="36">
        <v>1.39107</v>
      </c>
      <c r="Q22" s="36"/>
      <c r="R22" s="41">
        <f>IF(O22="","",(IF(G22="売",H22-P22,P22-H22))*M22*10000000)</f>
        <v>19601.08174326417</v>
      </c>
      <c r="S22" s="41"/>
      <c r="T22" s="42">
        <f>IF(O22="","",IF(R22&lt;0,J22*(-1),IF(G22="買",(P22-H22)*10000,(H22-P22)*10000)))</f>
        <v>39.100000000000804</v>
      </c>
      <c r="U22" s="42"/>
      <c r="V22" s="1">
        <f>IF(T22&gt;0,T22/J22,0)</f>
        <v>0.6495016611295814</v>
      </c>
    </row>
    <row r="23" spans="2:22" ht="12.75">
      <c r="B23" s="36">
        <v>15</v>
      </c>
      <c r="C23" s="37">
        <f>IF(R22="","",C22+R22)</f>
        <v>1025556.0015595292</v>
      </c>
      <c r="D23" s="37"/>
      <c r="E23" s="36">
        <f>E22</f>
        <v>2014</v>
      </c>
      <c r="F23" s="38">
        <v>42503</v>
      </c>
      <c r="G23" s="36" t="s">
        <v>37</v>
      </c>
      <c r="H23" s="36">
        <v>1.36981</v>
      </c>
      <c r="I23" s="36"/>
      <c r="J23" s="36">
        <v>65.1</v>
      </c>
      <c r="K23" s="37">
        <f>IF(F23="","",C23*L$7)</f>
        <v>30766.680046785874</v>
      </c>
      <c r="L23" s="37"/>
      <c r="M23" s="40">
        <f>IF(J23="","",(K23/J23)/1000)</f>
        <v>0.4726064523315803</v>
      </c>
      <c r="N23" s="36">
        <f>N22</f>
        <v>2014</v>
      </c>
      <c r="O23" s="38">
        <v>15</v>
      </c>
      <c r="P23" s="36">
        <v>1.36981</v>
      </c>
      <c r="Q23" s="36"/>
      <c r="R23" s="41">
        <f>IF(O23="","",(IF(G23="売",H23-P23,P23-H23))*M23*10000000)</f>
        <v>0</v>
      </c>
      <c r="S23" s="41"/>
      <c r="T23" s="42">
        <f>IF(O23="","",IF(R23&lt;0,J23*(-1),IF(G23="買",(P23-H23)*10000,(H23-P23)*10000)))</f>
        <v>0</v>
      </c>
      <c r="U23" s="42"/>
      <c r="V23" s="1">
        <f>IF(T23&gt;0,T23/J23,0)</f>
        <v>0</v>
      </c>
    </row>
    <row r="24" spans="2:22" ht="12.75">
      <c r="B24" s="36">
        <v>16</v>
      </c>
      <c r="C24" s="37">
        <f>IF(R23="","",C23+R23)</f>
        <v>1025556.0015595292</v>
      </c>
      <c r="D24" s="37"/>
      <c r="E24" s="36">
        <f>E23</f>
        <v>2014</v>
      </c>
      <c r="F24" s="38">
        <v>42511</v>
      </c>
      <c r="G24" s="36" t="s">
        <v>37</v>
      </c>
      <c r="H24" s="36">
        <v>1.36585</v>
      </c>
      <c r="I24" s="36"/>
      <c r="J24" s="36">
        <v>55</v>
      </c>
      <c r="K24" s="37">
        <f>IF(F24="","",C24*L$7)</f>
        <v>30766.680046785874</v>
      </c>
      <c r="L24" s="37"/>
      <c r="M24" s="40">
        <f>IF(J24="","",(K24/J24)/1000)</f>
        <v>0.5593941826688341</v>
      </c>
      <c r="N24" s="36">
        <f>N23</f>
        <v>2014</v>
      </c>
      <c r="O24" s="38">
        <v>16</v>
      </c>
      <c r="P24" s="36">
        <v>1.36399</v>
      </c>
      <c r="Q24" s="36"/>
      <c r="R24" s="41">
        <f>IF(O24="","",(IF(G24="売",H24-P24,P24-H24))*M24*10000000)</f>
        <v>10404.731797640163</v>
      </c>
      <c r="S24" s="41"/>
      <c r="T24" s="42">
        <f>IF(O24="","",IF(R24&lt;0,J24*(-1),IF(G24="買",(P24-H24)*10000,(H24-P24)*10000)))</f>
        <v>18.599999999999728</v>
      </c>
      <c r="U24" s="42"/>
      <c r="V24" s="1">
        <f>IF(T24&gt;0,T24/J24,0)</f>
        <v>0.33818181818181325</v>
      </c>
    </row>
    <row r="25" spans="2:22" ht="12.75">
      <c r="B25" s="36">
        <v>17</v>
      </c>
      <c r="C25" s="37">
        <f>IF(R24="","",C24+R24)</f>
        <v>1035960.7333571694</v>
      </c>
      <c r="D25" s="37"/>
      <c r="E25" s="36">
        <f>E24</f>
        <v>2014</v>
      </c>
      <c r="F25" s="38">
        <v>42519</v>
      </c>
      <c r="G25" s="36" t="s">
        <v>37</v>
      </c>
      <c r="H25" s="36">
        <v>1.3600700000000001</v>
      </c>
      <c r="I25" s="36"/>
      <c r="J25" s="36">
        <v>23.9</v>
      </c>
      <c r="K25" s="37">
        <f>IF(F25="","",C25*L$7)</f>
        <v>31078.82200071508</v>
      </c>
      <c r="L25" s="37"/>
      <c r="M25" s="40">
        <f>IF(J25="","",(K25/J25)/1000)</f>
        <v>1.300369121368832</v>
      </c>
      <c r="N25" s="36">
        <f>N24</f>
        <v>2014</v>
      </c>
      <c r="O25" s="38">
        <v>17</v>
      </c>
      <c r="P25" s="36">
        <v>1.36246</v>
      </c>
      <c r="Q25" s="36"/>
      <c r="R25" s="41">
        <f>IF(O25="","",(IF(G25="売",H25-P25,P25-H25))*M25*10000000)</f>
        <v>-31078.82200071368</v>
      </c>
      <c r="S25" s="41"/>
      <c r="T25" s="42">
        <f>IF(O25="","",IF(R25&lt;0,J25*(-1),IF(G25="買",(P25-H25)*10000,(H25-P25)*10000)))</f>
        <v>-23.9</v>
      </c>
      <c r="U25" s="42"/>
      <c r="V25" s="1">
        <f>IF(T25&gt;0,T25/J25,0)</f>
        <v>0</v>
      </c>
    </row>
    <row r="26" spans="2:22" ht="12.75">
      <c r="B26" s="36">
        <v>18</v>
      </c>
      <c r="C26" s="37">
        <f>IF(R25="","",C25+R25)</f>
        <v>1004881.9113564558</v>
      </c>
      <c r="D26" s="37"/>
      <c r="E26" s="36">
        <f>E25</f>
        <v>2014</v>
      </c>
      <c r="F26" s="38">
        <v>42523</v>
      </c>
      <c r="G26" s="36" t="s">
        <v>37</v>
      </c>
      <c r="H26" s="36">
        <v>1.35929</v>
      </c>
      <c r="I26" s="36"/>
      <c r="J26" s="36">
        <v>42.3</v>
      </c>
      <c r="K26" s="37">
        <f>IF(F26="","",C26*L$7)</f>
        <v>30146.457340693672</v>
      </c>
      <c r="L26" s="37"/>
      <c r="M26" s="40">
        <f>IF(J26="","",(K26/J26)/1000)</f>
        <v>0.7126822066357843</v>
      </c>
      <c r="N26" s="36">
        <f>N25</f>
        <v>2014</v>
      </c>
      <c r="O26" s="38">
        <v>18</v>
      </c>
      <c r="P26" s="36">
        <v>1.36352</v>
      </c>
      <c r="Q26" s="36"/>
      <c r="R26" s="41">
        <f>IF(O26="","",(IF(G26="売",H26-P26,P26-H26))*M26*10000000)</f>
        <v>-30146.457340693363</v>
      </c>
      <c r="S26" s="41"/>
      <c r="T26" s="42">
        <f>IF(O26="","",IF(R26&lt;0,J26*(-1),IF(G26="買",(P26-H26)*10000,(H26-P26)*10000)))</f>
        <v>-42.3</v>
      </c>
      <c r="U26" s="42"/>
      <c r="V26" s="1">
        <f>IF(T26&gt;0,T26/J26,0)</f>
        <v>0</v>
      </c>
    </row>
    <row r="27" spans="2:22" ht="12.75">
      <c r="B27" s="36">
        <v>19</v>
      </c>
      <c r="C27" s="37">
        <f>IF(R26="","",C26+R26)</f>
        <v>974735.4540157624</v>
      </c>
      <c r="D27" s="37"/>
      <c r="E27" s="36">
        <f>E26</f>
        <v>2014</v>
      </c>
      <c r="F27" s="38">
        <v>42534</v>
      </c>
      <c r="G27" s="36" t="s">
        <v>37</v>
      </c>
      <c r="H27" s="36">
        <v>1.35288</v>
      </c>
      <c r="I27" s="36"/>
      <c r="J27" s="36">
        <v>46</v>
      </c>
      <c r="K27" s="37">
        <f>IF(F27="","",C27*L$7)</f>
        <v>29242.063620472873</v>
      </c>
      <c r="L27" s="37"/>
      <c r="M27" s="40">
        <f>IF(J27="","",(K27/J27)/1000)</f>
        <v>0.6356970352276711</v>
      </c>
      <c r="N27" s="36">
        <f>N26</f>
        <v>2014</v>
      </c>
      <c r="O27" s="38">
        <v>19</v>
      </c>
      <c r="P27" s="36">
        <v>1.35748</v>
      </c>
      <c r="Q27" s="36"/>
      <c r="R27" s="41">
        <f>IF(O27="","",(IF(G27="売",H27-P27,P27-H27))*M27*10000000)</f>
        <v>-29242.063620472472</v>
      </c>
      <c r="S27" s="41"/>
      <c r="T27" s="42">
        <f>IF(O27="","",IF(R27&lt;0,J27*(-1),IF(G27="買",(P27-H27)*10000,(H27-P27)*10000)))</f>
        <v>-46</v>
      </c>
      <c r="U27" s="42"/>
      <c r="V27" s="1">
        <f>IF(T27&gt;0,T27/J27,0)</f>
        <v>0</v>
      </c>
    </row>
    <row r="28" spans="2:22" ht="12.75">
      <c r="B28" s="36">
        <v>20</v>
      </c>
      <c r="C28" s="37">
        <f>IF(R27="","",C27+R27)</f>
        <v>945493.39039529</v>
      </c>
      <c r="D28" s="37"/>
      <c r="E28" s="36">
        <f>E27</f>
        <v>2014</v>
      </c>
      <c r="F28" s="38">
        <v>42545</v>
      </c>
      <c r="G28" s="36" t="s">
        <v>36</v>
      </c>
      <c r="H28" s="36">
        <v>1.36229</v>
      </c>
      <c r="I28" s="36"/>
      <c r="J28" s="36">
        <v>31</v>
      </c>
      <c r="K28" s="37">
        <f>IF(F28="","",C28*L$7)</f>
        <v>28364.801711858698</v>
      </c>
      <c r="L28" s="37"/>
      <c r="M28" s="40">
        <f>IF(J28="","",(K28/J28)/1000)</f>
        <v>0.9149936036083451</v>
      </c>
      <c r="N28" s="36">
        <f>N27</f>
        <v>2014</v>
      </c>
      <c r="O28" s="38">
        <v>20</v>
      </c>
      <c r="P28" s="36">
        <v>1.35919</v>
      </c>
      <c r="Q28" s="36"/>
      <c r="R28" s="41">
        <f>IF(O28="","",(IF(G28="売",H28-P28,P28-H28))*M28*10000000)</f>
        <v>-28364.80171185964</v>
      </c>
      <c r="S28" s="41"/>
      <c r="T28" s="42">
        <f>IF(O28="","",IF(R28&lt;0,J28*(-1),IF(G28="買",(P28-H28)*10000,(H28-P28)*10000)))</f>
        <v>-31</v>
      </c>
      <c r="U28" s="42"/>
      <c r="V28" s="1">
        <f>IF(T28&gt;0,T28/J28,0)</f>
        <v>0</v>
      </c>
    </row>
    <row r="29" spans="2:22" ht="12.75">
      <c r="B29" s="36">
        <v>21</v>
      </c>
      <c r="C29" s="37">
        <f>IF(R28="","",C28+R28)</f>
        <v>917128.5886834303</v>
      </c>
      <c r="D29" s="37"/>
      <c r="E29" s="36">
        <f>E28</f>
        <v>2014</v>
      </c>
      <c r="F29" s="38">
        <v>42546</v>
      </c>
      <c r="G29" s="36" t="s">
        <v>36</v>
      </c>
      <c r="H29" s="36">
        <v>1.36074</v>
      </c>
      <c r="I29" s="36"/>
      <c r="J29" s="36">
        <v>6.9</v>
      </c>
      <c r="K29" s="37">
        <f>IF(F29="","",C29*L$7)</f>
        <v>27513.85766050291</v>
      </c>
      <c r="L29" s="37"/>
      <c r="M29" s="40">
        <f>IF(J29="","",(K29/J29)/1000)</f>
        <v>3.9875156029714356</v>
      </c>
      <c r="N29" s="36">
        <f>N28</f>
        <v>2014</v>
      </c>
      <c r="O29" s="38">
        <v>21</v>
      </c>
      <c r="P29" s="36">
        <v>1.36005</v>
      </c>
      <c r="Q29" s="36"/>
      <c r="R29" s="41">
        <f>IF(O29="","",(IF(G29="売",H29-P29,P29-H29))*M29*10000000)</f>
        <v>-27513.857660506073</v>
      </c>
      <c r="S29" s="41"/>
      <c r="T29" s="42">
        <f>IF(O29="","",IF(R29&lt;0,J29*(-1),IF(G29="買",(P29-H29)*10000,(H29-P29)*10000)))</f>
        <v>-6.9</v>
      </c>
      <c r="U29" s="42"/>
      <c r="V29" s="1">
        <f>IF(T29&gt;0,T29/J29,0)</f>
        <v>0</v>
      </c>
    </row>
    <row r="30" spans="2:22" ht="12.75">
      <c r="B30" s="36">
        <v>22</v>
      </c>
      <c r="C30" s="37">
        <f>IF(R29="","",C29+R29)</f>
        <v>889614.7310229243</v>
      </c>
      <c r="D30" s="37"/>
      <c r="E30" s="36">
        <f>E29</f>
        <v>2014</v>
      </c>
      <c r="F30" s="38">
        <v>42548</v>
      </c>
      <c r="G30" s="36" t="s">
        <v>36</v>
      </c>
      <c r="H30" s="36">
        <v>1.36178</v>
      </c>
      <c r="I30" s="36"/>
      <c r="J30" s="36">
        <v>9.8</v>
      </c>
      <c r="K30" s="37">
        <f>IF(F30="","",C30*L$7)</f>
        <v>26688.441930687728</v>
      </c>
      <c r="L30" s="37"/>
      <c r="M30" s="40">
        <f>IF(J30="","",(K30/J30)/1000)</f>
        <v>2.7233104010905844</v>
      </c>
      <c r="N30" s="36">
        <f>N29</f>
        <v>2014</v>
      </c>
      <c r="O30" s="38">
        <v>22</v>
      </c>
      <c r="P30" s="36">
        <v>1.36746</v>
      </c>
      <c r="Q30" s="36"/>
      <c r="R30" s="41">
        <f>IF(O30="","",(IF(G30="売",H30-P30,P30-H30))*M30*10000000)</f>
        <v>154684.03078194268</v>
      </c>
      <c r="S30" s="41"/>
      <c r="T30" s="42">
        <f>IF(O30="","",IF(R30&lt;0,J30*(-1),IF(G30="買",(P30-H30)*10000,(H30-P30)*10000)))</f>
        <v>56.79999999999907</v>
      </c>
      <c r="U30" s="42"/>
      <c r="V30" s="1">
        <f>IF(T30&gt;0,T30/J30,0)</f>
        <v>5.795918367346844</v>
      </c>
    </row>
    <row r="31" spans="2:22" ht="12.75">
      <c r="B31" s="36">
        <v>23</v>
      </c>
      <c r="C31" s="37">
        <f>IF(R30="","",C30+R30)</f>
        <v>1044298.761804867</v>
      </c>
      <c r="D31" s="37"/>
      <c r="E31" s="36">
        <f>E30</f>
        <v>2014</v>
      </c>
      <c r="F31" s="38">
        <v>42554</v>
      </c>
      <c r="G31" s="36" t="s">
        <v>37</v>
      </c>
      <c r="H31" s="36">
        <v>1.36016</v>
      </c>
      <c r="I31" s="36"/>
      <c r="J31" s="36">
        <v>54.6</v>
      </c>
      <c r="K31" s="37">
        <f>IF(F31="","",C31*L$7)</f>
        <v>31328.962854146008</v>
      </c>
      <c r="L31" s="37"/>
      <c r="M31" s="40">
        <f>IF(J31="","",(K31/J31)/1000)</f>
        <v>0.5737905284642125</v>
      </c>
      <c r="N31" s="36">
        <f>N30</f>
        <v>2014</v>
      </c>
      <c r="O31" s="38">
        <v>23</v>
      </c>
      <c r="P31" s="36">
        <v>1.36016</v>
      </c>
      <c r="Q31" s="36"/>
      <c r="R31" s="41">
        <f>IF(O31="","",(IF(G31="売",H31-P31,P31-H31))*M31*10000000)</f>
        <v>0</v>
      </c>
      <c r="S31" s="41"/>
      <c r="T31" s="42">
        <f>IF(O31="","",IF(R31&lt;0,J31*(-1),IF(G31="買",(P31-H31)*10000,(H31-P31)*10000)))</f>
        <v>0</v>
      </c>
      <c r="U31" s="42"/>
      <c r="V31" s="1">
        <f>IF(T31&gt;0,T31/J31,0)</f>
        <v>0</v>
      </c>
    </row>
    <row r="32" spans="2:22" ht="12.75">
      <c r="B32" s="36">
        <v>24</v>
      </c>
      <c r="C32" s="37">
        <f>IF(R31="","",C31+R31)</f>
        <v>1044298.761804867</v>
      </c>
      <c r="D32" s="37"/>
      <c r="E32" s="36">
        <f>E31</f>
        <v>2014</v>
      </c>
      <c r="F32" s="38">
        <v>42560</v>
      </c>
      <c r="G32" s="36" t="s">
        <v>36</v>
      </c>
      <c r="H32" s="36">
        <v>1.36417</v>
      </c>
      <c r="I32" s="36"/>
      <c r="J32" s="36">
        <v>38.6</v>
      </c>
      <c r="K32" s="37">
        <f>IF(F32="","",C32*L$7)</f>
        <v>31328.962854146008</v>
      </c>
      <c r="L32" s="37"/>
      <c r="M32" s="40">
        <f>IF(J32="","",(K32/J32)/1000)</f>
        <v>0.8116311620245079</v>
      </c>
      <c r="N32" s="36">
        <f>N31</f>
        <v>2014</v>
      </c>
      <c r="O32" s="38">
        <v>24</v>
      </c>
      <c r="P32" s="36">
        <v>1.3603100000000001</v>
      </c>
      <c r="Q32" s="36"/>
      <c r="R32" s="41">
        <f>IF(O32="","",(IF(G32="売",H32-P32,P32-H32))*M32*10000000)</f>
        <v>-31328.9628541458</v>
      </c>
      <c r="S32" s="41"/>
      <c r="T32" s="42">
        <f>IF(O32="","",IF(R32&lt;0,J32*(-1),IF(G32="買",(P32-H32)*10000,(H32-P32)*10000)))</f>
        <v>-38.6</v>
      </c>
      <c r="U32" s="42"/>
      <c r="V32" s="1">
        <f>IF(T32&gt;0,T32/J32,0)</f>
        <v>0</v>
      </c>
    </row>
    <row r="33" spans="2:22" ht="12.75">
      <c r="B33" s="36">
        <v>25</v>
      </c>
      <c r="C33" s="37">
        <f>IF(R32="","",C32+R32)</f>
        <v>1012969.7989507212</v>
      </c>
      <c r="D33" s="37"/>
      <c r="E33" s="36">
        <f>E32</f>
        <v>2014</v>
      </c>
      <c r="F33" s="38">
        <v>42562</v>
      </c>
      <c r="G33" s="36" t="s">
        <v>37</v>
      </c>
      <c r="H33" s="36">
        <v>1.35928</v>
      </c>
      <c r="I33" s="36"/>
      <c r="J33" s="36">
        <v>19.7</v>
      </c>
      <c r="K33" s="37">
        <f>IF(F33="","",C33*L$7)</f>
        <v>30389.093968521633</v>
      </c>
      <c r="L33" s="37"/>
      <c r="M33" s="40">
        <f>IF(J33="","",(K33/J33)/1000)</f>
        <v>1.5425936024630271</v>
      </c>
      <c r="N33" s="36">
        <f>N32</f>
        <v>2014</v>
      </c>
      <c r="O33" s="38">
        <v>25</v>
      </c>
      <c r="P33" s="36">
        <v>1.36125</v>
      </c>
      <c r="Q33" s="36"/>
      <c r="R33" s="41">
        <f>IF(O33="","",(IF(G33="売",H33-P33,P33-H33))*M33*10000000)</f>
        <v>-30389.093968522055</v>
      </c>
      <c r="S33" s="41"/>
      <c r="T33" s="42">
        <f>IF(O33="","",IF(R33&lt;0,J33*(-1),IF(G33="買",(P33-H33)*10000,(H33-P33)*10000)))</f>
        <v>-19.7</v>
      </c>
      <c r="U33" s="42"/>
      <c r="V33" s="1">
        <f>IF(T33&gt;0,T33/J33,0)</f>
        <v>0</v>
      </c>
    </row>
    <row r="34" spans="2:22" ht="12.75">
      <c r="B34" s="36">
        <v>26</v>
      </c>
      <c r="C34" s="37">
        <f>IF(R33="","",C33+R33)</f>
        <v>982580.7049821991</v>
      </c>
      <c r="D34" s="37"/>
      <c r="E34" s="36">
        <f>E33</f>
        <v>2014</v>
      </c>
      <c r="F34" s="38">
        <v>42566</v>
      </c>
      <c r="G34" s="36" t="s">
        <v>37</v>
      </c>
      <c r="H34" s="36">
        <v>1.3561</v>
      </c>
      <c r="I34" s="36"/>
      <c r="J34" s="36">
        <v>50.3</v>
      </c>
      <c r="K34" s="37">
        <f>IF(F34="","",C34*L$7)</f>
        <v>29477.421149465972</v>
      </c>
      <c r="L34" s="37"/>
      <c r="M34" s="40">
        <f>IF(J34="","",(K34/J34)/1000)</f>
        <v>0.5860322296116496</v>
      </c>
      <c r="N34" s="36">
        <f>N33</f>
        <v>2014</v>
      </c>
      <c r="O34" s="38">
        <v>26</v>
      </c>
      <c r="P34" s="36">
        <v>1.3535</v>
      </c>
      <c r="Q34" s="36"/>
      <c r="R34" s="41">
        <f>IF(O34="","",(IF(G34="売",H34-P34,P34-H34))*M34*10000000)</f>
        <v>15236.837969903812</v>
      </c>
      <c r="S34" s="41"/>
      <c r="T34" s="42">
        <f>IF(O34="","",IF(R34&lt;0,J34*(-1),IF(G34="買",(P34-H34)*10000,(H34-P34)*10000)))</f>
        <v>26.000000000001577</v>
      </c>
      <c r="U34" s="42"/>
      <c r="V34" s="1">
        <f>IF(T34&gt;0,T34/J34,0)</f>
        <v>0.516898608349932</v>
      </c>
    </row>
    <row r="35" spans="2:22" ht="12.75">
      <c r="B35" s="36">
        <v>27</v>
      </c>
      <c r="C35" s="37">
        <f>IF(R34="","",C34+R34)</f>
        <v>997817.542952103</v>
      </c>
      <c r="D35" s="37"/>
      <c r="E35" s="36">
        <f>E34</f>
        <v>2014</v>
      </c>
      <c r="F35" s="38">
        <v>42572</v>
      </c>
      <c r="G35" s="36" t="s">
        <v>37</v>
      </c>
      <c r="H35" s="36">
        <v>1.35179</v>
      </c>
      <c r="I35" s="36"/>
      <c r="J35" s="36">
        <v>25.4</v>
      </c>
      <c r="K35" s="37">
        <f>IF(F35="","",C35*L$7)</f>
        <v>29934.526288563087</v>
      </c>
      <c r="L35" s="37"/>
      <c r="M35" s="40">
        <f>IF(J35="","",(K35/J35)/1000)</f>
        <v>1.1785246570300427</v>
      </c>
      <c r="N35" s="36">
        <f>N34</f>
        <v>2014</v>
      </c>
      <c r="O35" s="38">
        <v>27</v>
      </c>
      <c r="P35" s="36">
        <v>1.33983</v>
      </c>
      <c r="Q35" s="36"/>
      <c r="R35" s="41">
        <f>IF(O35="","",(IF(G35="売",H35-P35,P35-H35))*M35*10000000)</f>
        <v>140951.54898079275</v>
      </c>
      <c r="S35" s="41"/>
      <c r="T35" s="42">
        <f>IF(O35="","",IF(R35&lt;0,J35*(-1),IF(G35="買",(P35-H35)*10000,(H35-P35)*10000)))</f>
        <v>119.59999999999971</v>
      </c>
      <c r="U35" s="42"/>
      <c r="V35" s="1">
        <f>IF(T35&gt;0,T35/J35,0)</f>
        <v>4.708661417322824</v>
      </c>
    </row>
    <row r="36" spans="2:22" ht="12.75">
      <c r="B36" s="36">
        <v>28</v>
      </c>
      <c r="C36" s="37">
        <f>IF(R35="","",C35+R35)</f>
        <v>1138769.0919328956</v>
      </c>
      <c r="D36" s="37"/>
      <c r="E36" s="36">
        <f>E35</f>
        <v>2014</v>
      </c>
      <c r="F36" s="38">
        <v>42589</v>
      </c>
      <c r="G36" s="36" t="s">
        <v>37</v>
      </c>
      <c r="H36" s="36">
        <v>1.3364</v>
      </c>
      <c r="I36" s="36"/>
      <c r="J36" s="36">
        <v>23.5</v>
      </c>
      <c r="K36" s="37">
        <f>IF(F36="","",C36*L$7)</f>
        <v>34163.07275798687</v>
      </c>
      <c r="L36" s="37"/>
      <c r="M36" s="40">
        <f>IF(J36="","",(K36/J36)/1000)</f>
        <v>1.4537477769356115</v>
      </c>
      <c r="N36" s="36">
        <f>N35</f>
        <v>2014</v>
      </c>
      <c r="O36" s="38">
        <v>28</v>
      </c>
      <c r="P36" s="36">
        <v>1.33875</v>
      </c>
      <c r="Q36" s="36"/>
      <c r="R36" s="41">
        <f>IF(O36="","",(IF(G36="売",H36-P36,P36-H36))*M36*10000000)</f>
        <v>-34163.07275798795</v>
      </c>
      <c r="S36" s="41"/>
      <c r="T36" s="42">
        <f>IF(O36="","",IF(R36&lt;0,J36*(-1),IF(G36="買",(P36-H36)*10000,(H36-P36)*10000)))</f>
        <v>-23.5</v>
      </c>
      <c r="U36" s="42"/>
      <c r="V36" s="1">
        <f>IF(T36&gt;0,T36/J36,0)</f>
        <v>0</v>
      </c>
    </row>
    <row r="37" spans="2:22" ht="12.75">
      <c r="B37" s="36">
        <v>29</v>
      </c>
      <c r="C37" s="37">
        <f>IF(R36="","",C36+R36)</f>
        <v>1104606.0191749076</v>
      </c>
      <c r="D37" s="37"/>
      <c r="E37" s="36">
        <f>E36</f>
        <v>2014</v>
      </c>
      <c r="F37" s="38">
        <v>42608</v>
      </c>
      <c r="G37" s="36" t="s">
        <v>37</v>
      </c>
      <c r="H37" s="36">
        <v>1.31858</v>
      </c>
      <c r="I37" s="36"/>
      <c r="J37" s="36">
        <v>21.8</v>
      </c>
      <c r="K37" s="37">
        <f>IF(F37="","",C37*L$7)</f>
        <v>33138.18057524723</v>
      </c>
      <c r="L37" s="37"/>
      <c r="M37" s="40">
        <f>IF(J37="","",(K37/J37)/1000)</f>
        <v>1.5201000263874875</v>
      </c>
      <c r="N37" s="36">
        <f>N36</f>
        <v>2014</v>
      </c>
      <c r="O37" s="38">
        <v>29</v>
      </c>
      <c r="P37" s="36">
        <v>1.31858</v>
      </c>
      <c r="Q37" s="36"/>
      <c r="R37" s="41">
        <f>IF(O37="","",(IF(G37="売",H37-P37,P37-H37))*M37*10000000)</f>
        <v>0</v>
      </c>
      <c r="S37" s="41"/>
      <c r="T37" s="42">
        <f>IF(O37="","",IF(R37&lt;0,J37*(-1),IF(G37="買",(P37-H37)*10000,(H37-P37)*10000)))</f>
        <v>0</v>
      </c>
      <c r="U37" s="42"/>
      <c r="V37" s="1">
        <f>IF(T37&gt;0,T37/J37,0)</f>
        <v>0</v>
      </c>
    </row>
    <row r="38" spans="2:22" ht="12.75">
      <c r="B38" s="36">
        <v>30</v>
      </c>
      <c r="C38" s="37">
        <f>IF(R37="","",C37+R37)</f>
        <v>1104606.0191749076</v>
      </c>
      <c r="D38" s="37"/>
      <c r="E38" s="36">
        <f>E37</f>
        <v>2014</v>
      </c>
      <c r="F38" s="38">
        <v>42611</v>
      </c>
      <c r="G38" s="36" t="s">
        <v>37</v>
      </c>
      <c r="H38" s="36">
        <v>1.3138800000000002</v>
      </c>
      <c r="I38" s="36"/>
      <c r="J38" s="36">
        <v>49.9</v>
      </c>
      <c r="K38" s="37">
        <f>IF(F38="","",C38*L$7)</f>
        <v>33138.18057524723</v>
      </c>
      <c r="L38" s="37"/>
      <c r="M38" s="40">
        <f>IF(J38="","",(K38/J38)/1000)</f>
        <v>0.6640917950951349</v>
      </c>
      <c r="N38" s="36">
        <f>N37</f>
        <v>2014</v>
      </c>
      <c r="O38" s="38">
        <v>30</v>
      </c>
      <c r="P38" s="36">
        <v>1.3138800000000002</v>
      </c>
      <c r="Q38" s="36"/>
      <c r="R38" s="41">
        <f>IF(O38="","",(IF(G38="売",H38-P38,P38-H38))*M38*10000000)</f>
        <v>0</v>
      </c>
      <c r="S38" s="41"/>
      <c r="T38" s="42">
        <f>IF(O38="","",IF(R38&lt;0,J38*(-1),IF(G38="買",(P38-H38)*10000,(H38-P38)*10000)))</f>
        <v>0</v>
      </c>
      <c r="U38" s="42"/>
      <c r="V38" s="1">
        <f>IF(T38&gt;0,T38/J38,0)</f>
        <v>0</v>
      </c>
    </row>
    <row r="39" spans="2:22" ht="12.75">
      <c r="B39" s="36">
        <v>31</v>
      </c>
      <c r="C39" s="37">
        <f>IF(R38="","",C38+R38)</f>
        <v>1104606.0191749076</v>
      </c>
      <c r="D39" s="37"/>
      <c r="E39" s="36">
        <f>E38</f>
        <v>2014</v>
      </c>
      <c r="F39" s="38">
        <v>42623</v>
      </c>
      <c r="G39" s="36" t="s">
        <v>37</v>
      </c>
      <c r="H39" s="36">
        <v>1.28991</v>
      </c>
      <c r="I39" s="36"/>
      <c r="J39" s="36">
        <v>62.8</v>
      </c>
      <c r="K39" s="37">
        <f>IF(F39="","",C39*L$7)</f>
        <v>33138.18057524723</v>
      </c>
      <c r="L39" s="37"/>
      <c r="M39" s="40">
        <f>IF(J39="","",(K39/J39)/1000)</f>
        <v>0.5276780346376947</v>
      </c>
      <c r="N39" s="36">
        <f>N38</f>
        <v>2014</v>
      </c>
      <c r="O39" s="38">
        <v>31</v>
      </c>
      <c r="P39" s="36">
        <v>1.29619</v>
      </c>
      <c r="Q39" s="36"/>
      <c r="R39" s="41">
        <f>IF(O39="","",(IF(G39="売",H39-P39,P39-H39))*M39*10000000)</f>
        <v>-33138.18057524756</v>
      </c>
      <c r="S39" s="41"/>
      <c r="T39" s="42">
        <f>IF(O39="","",IF(R39&lt;0,J39*(-1),IF(G39="買",(P39-H39)*10000,(H39-P39)*10000)))</f>
        <v>-62.8</v>
      </c>
      <c r="U39" s="42"/>
      <c r="V39" s="1">
        <f>IF(T39&gt;0,T39/J39,0)</f>
        <v>0</v>
      </c>
    </row>
    <row r="40" spans="2:22" ht="12.75">
      <c r="B40" s="36">
        <v>32</v>
      </c>
      <c r="C40" s="37">
        <f>IF(R39="","",C39+R39)</f>
        <v>1071467.83859966</v>
      </c>
      <c r="D40" s="37"/>
      <c r="E40" s="36">
        <f>E39</f>
        <v>2014</v>
      </c>
      <c r="F40" s="38">
        <v>42629</v>
      </c>
      <c r="G40" s="36" t="s">
        <v>36</v>
      </c>
      <c r="H40" s="36">
        <v>1.29473</v>
      </c>
      <c r="I40" s="36"/>
      <c r="J40" s="36">
        <v>25.7</v>
      </c>
      <c r="K40" s="37">
        <f>IF(F40="","",C40*L$7)</f>
        <v>32144.035157989798</v>
      </c>
      <c r="L40" s="37"/>
      <c r="M40" s="40">
        <f>IF(J40="","",(K40/J40)/1000)</f>
        <v>1.2507406676260624</v>
      </c>
      <c r="N40" s="36">
        <f>N39</f>
        <v>2014</v>
      </c>
      <c r="O40" s="38">
        <v>32</v>
      </c>
      <c r="P40" s="36">
        <v>1.29473</v>
      </c>
      <c r="Q40" s="36"/>
      <c r="R40" s="41">
        <f>IF(O40="","",(IF(G40="売",H40-P40,P40-H40))*M40*10000000)</f>
        <v>0</v>
      </c>
      <c r="S40" s="41"/>
      <c r="T40" s="42">
        <f>IF(O40="","",IF(R40&lt;0,J40*(-1),IF(G40="買",(P40-H40)*10000,(H40-P40)*10000)))</f>
        <v>0</v>
      </c>
      <c r="U40" s="42"/>
      <c r="V40" s="1">
        <f>IF(T40&gt;0,T40/J40,0)</f>
        <v>0</v>
      </c>
    </row>
    <row r="41" spans="2:22" ht="12.75">
      <c r="B41" s="36">
        <v>33</v>
      </c>
      <c r="C41" s="37">
        <f>IF(R40="","",C40+R40)</f>
        <v>1071467.83859966</v>
      </c>
      <c r="D41" s="37"/>
      <c r="E41" s="36">
        <f>E40</f>
        <v>2014</v>
      </c>
      <c r="F41" s="38">
        <v>42632</v>
      </c>
      <c r="G41" s="36" t="s">
        <v>37</v>
      </c>
      <c r="H41" s="36">
        <v>1.28658</v>
      </c>
      <c r="I41" s="36"/>
      <c r="J41" s="36">
        <v>51.3</v>
      </c>
      <c r="K41" s="37">
        <f>IF(F41="","",C41*L$7)</f>
        <v>32144.035157989798</v>
      </c>
      <c r="L41" s="37"/>
      <c r="M41" s="40">
        <f>IF(J41="","",(K41/J41)/1000)</f>
        <v>0.6265893792980468</v>
      </c>
      <c r="N41" s="36">
        <f>N40</f>
        <v>2014</v>
      </c>
      <c r="O41" s="38">
        <v>33</v>
      </c>
      <c r="P41" s="36">
        <v>1.28658</v>
      </c>
      <c r="Q41" s="36"/>
      <c r="R41" s="41">
        <f>IF(O41="","",(IF(G41="売",H41-P41,P41-H41))*M41*10000000)</f>
        <v>0</v>
      </c>
      <c r="S41" s="41"/>
      <c r="T41" s="42">
        <f>IF(O41="","",IF(R41&lt;0,J41*(-1),IF(G41="買",(P41-H41)*10000,(H41-P41)*10000)))</f>
        <v>0</v>
      </c>
      <c r="U41" s="42"/>
      <c r="V41" s="1">
        <f>IF(T41&gt;0,T41/J41,0)</f>
        <v>0</v>
      </c>
    </row>
    <row r="42" spans="2:22" ht="12.75">
      <c r="B42" s="36">
        <v>34</v>
      </c>
      <c r="C42" s="37">
        <f>IF(R41="","",C41+R41)</f>
        <v>1071467.83859966</v>
      </c>
      <c r="D42" s="37"/>
      <c r="E42" s="36">
        <f>E41</f>
        <v>2014</v>
      </c>
      <c r="F42" s="38">
        <v>42635</v>
      </c>
      <c r="G42" s="36" t="s">
        <v>37</v>
      </c>
      <c r="H42" s="36">
        <v>1.28452</v>
      </c>
      <c r="I42" s="36"/>
      <c r="J42" s="36">
        <v>20.9</v>
      </c>
      <c r="K42" s="37">
        <f>IF(F42="","",C42*L$7)</f>
        <v>32144.035157989798</v>
      </c>
      <c r="L42" s="37"/>
      <c r="M42" s="40">
        <f>IF(J42="","",(K42/J42)/1000)</f>
        <v>1.5379921128224785</v>
      </c>
      <c r="N42" s="36">
        <f>N41</f>
        <v>2014</v>
      </c>
      <c r="O42" s="38">
        <v>34</v>
      </c>
      <c r="P42" s="36">
        <v>1.28661</v>
      </c>
      <c r="Q42" s="36"/>
      <c r="R42" s="41">
        <f>IF(O42="","",(IF(G42="売",H42-P42,P42-H42))*M42*10000000)</f>
        <v>-32144.035157988652</v>
      </c>
      <c r="S42" s="41"/>
      <c r="T42" s="42">
        <f>IF(O42="","",IF(R42&lt;0,J42*(-1),IF(G42="買",(P42-H42)*10000,(H42-P42)*10000)))</f>
        <v>-20.9</v>
      </c>
      <c r="U42" s="42"/>
      <c r="V42" s="1">
        <f>IF(T42&gt;0,T42/J42,0)</f>
        <v>0</v>
      </c>
    </row>
    <row r="43" spans="2:22" ht="12.75">
      <c r="B43" s="36">
        <v>35</v>
      </c>
      <c r="C43" s="37">
        <f>IF(R42="","",C42+R42)</f>
        <v>1039323.8034416713</v>
      </c>
      <c r="D43" s="37"/>
      <c r="E43" s="36">
        <f>E42</f>
        <v>2014</v>
      </c>
      <c r="F43" s="38">
        <v>42636</v>
      </c>
      <c r="G43" s="36" t="s">
        <v>37</v>
      </c>
      <c r="H43" s="36">
        <v>1.28444</v>
      </c>
      <c r="I43" s="36"/>
      <c r="J43" s="36">
        <v>45.9</v>
      </c>
      <c r="K43" s="37">
        <f>IF(F43="","",C43*L$7)</f>
        <v>31179.71410325014</v>
      </c>
      <c r="L43" s="37"/>
      <c r="M43" s="40">
        <f>IF(J43="","",(K43/J43)/1000)</f>
        <v>0.6792966035566479</v>
      </c>
      <c r="N43" s="36">
        <f>N42</f>
        <v>2014</v>
      </c>
      <c r="O43" s="38">
        <v>35</v>
      </c>
      <c r="P43" s="36">
        <v>1.26287</v>
      </c>
      <c r="Q43" s="36"/>
      <c r="R43" s="41">
        <f>IF(O43="","",(IF(G43="売",H43-P43,P43-H43))*M43*10000000)</f>
        <v>146524.27738716954</v>
      </c>
      <c r="S43" s="41"/>
      <c r="T43" s="42">
        <f>IF(O43="","",IF(R43&lt;0,J43*(-1),IF(G43="買",(P43-H43)*10000,(H43-P43)*10000)))</f>
        <v>215.7000000000009</v>
      </c>
      <c r="U43" s="42"/>
      <c r="V43" s="1">
        <f>IF(T43&gt;0,T43/J43,0)</f>
        <v>4.699346405228778</v>
      </c>
    </row>
    <row r="44" spans="2:22" ht="12.75">
      <c r="B44" s="36">
        <v>36</v>
      </c>
      <c r="C44" s="37">
        <f>IF(R43="","",C43+R43)</f>
        <v>1185848.0808288408</v>
      </c>
      <c r="D44" s="37"/>
      <c r="E44" s="36">
        <f>E43</f>
        <v>2014</v>
      </c>
      <c r="F44" s="38">
        <v>42650</v>
      </c>
      <c r="G44" s="36" t="s">
        <v>36</v>
      </c>
      <c r="H44" s="36">
        <v>1.26603</v>
      </c>
      <c r="I44" s="36"/>
      <c r="J44" s="36">
        <v>49.2</v>
      </c>
      <c r="K44" s="37">
        <f>IF(F44="","",C44*L$7)</f>
        <v>35575.44242486522</v>
      </c>
      <c r="L44" s="37"/>
      <c r="M44" s="40">
        <f>IF(J44="","",(K44/J44)/1000)</f>
        <v>0.7230780980663662</v>
      </c>
      <c r="N44" s="36">
        <f>N43</f>
        <v>2014</v>
      </c>
      <c r="O44" s="38">
        <v>36</v>
      </c>
      <c r="P44" s="36">
        <v>1.26603</v>
      </c>
      <c r="Q44" s="36"/>
      <c r="R44" s="41">
        <f>IF(O44="","",(IF(G44="売",H44-P44,P44-H44))*M44*10000000)</f>
        <v>0</v>
      </c>
      <c r="S44" s="41"/>
      <c r="T44" s="42">
        <f>IF(O44="","",IF(R44&lt;0,J44*(-1),IF(G44="買",(P44-H44)*10000,(H44-P44)*10000)))</f>
        <v>0</v>
      </c>
      <c r="U44" s="42"/>
      <c r="V44" s="1">
        <f>IF(T44&gt;0,T44/J44,0)</f>
        <v>0</v>
      </c>
    </row>
    <row r="45" spans="2:22" ht="12.75">
      <c r="B45" s="36">
        <v>37</v>
      </c>
      <c r="C45" s="37">
        <f>IF(R44="","",C44+R44)</f>
        <v>1185848.0808288408</v>
      </c>
      <c r="D45" s="37"/>
      <c r="E45" s="36">
        <f>E44</f>
        <v>2014</v>
      </c>
      <c r="F45" s="38">
        <v>42656</v>
      </c>
      <c r="G45" s="36" t="s">
        <v>36</v>
      </c>
      <c r="H45" s="36">
        <v>1.27602</v>
      </c>
      <c r="I45" s="36"/>
      <c r="J45" s="36">
        <v>96</v>
      </c>
      <c r="K45" s="37">
        <f>IF(F45="","",C45*L$7)</f>
        <v>35575.44242486522</v>
      </c>
      <c r="L45" s="37"/>
      <c r="M45" s="40">
        <f>IF(J45="","",(K45/J45)/1000)</f>
        <v>0.3705775252590127</v>
      </c>
      <c r="N45" s="36">
        <f>N44</f>
        <v>2014</v>
      </c>
      <c r="O45" s="38">
        <v>37</v>
      </c>
      <c r="P45" s="36">
        <v>1.26642</v>
      </c>
      <c r="Q45" s="36"/>
      <c r="R45" s="41">
        <f>IF(O45="","",(IF(G45="売",H45-P45,P45-H45))*M45*10000000)</f>
        <v>-35575.442424864596</v>
      </c>
      <c r="S45" s="41"/>
      <c r="T45" s="42">
        <f>IF(O45="","",IF(R45&lt;0,J45*(-1),IF(G45="買",(P45-H45)*10000,(H45-P45)*10000)))</f>
        <v>-96</v>
      </c>
      <c r="U45" s="42"/>
      <c r="V45" s="1">
        <f>IF(T45&gt;0,T45/J45,0)</f>
        <v>0</v>
      </c>
    </row>
    <row r="46" spans="2:22" ht="12.75">
      <c r="B46" s="36">
        <v>38</v>
      </c>
      <c r="C46" s="37">
        <f>IF(R45="","",C45+R45)</f>
        <v>1150272.6384039763</v>
      </c>
      <c r="D46" s="37"/>
      <c r="E46" s="36">
        <f>E45</f>
        <v>2014</v>
      </c>
      <c r="F46" s="38">
        <v>42659</v>
      </c>
      <c r="G46" s="36" t="s">
        <v>36</v>
      </c>
      <c r="H46" s="36">
        <v>1.28275</v>
      </c>
      <c r="I46" s="36"/>
      <c r="J46" s="36">
        <v>95.3</v>
      </c>
      <c r="K46" s="37">
        <f>IF(F46="","",C46*L$7)</f>
        <v>34508.179152119286</v>
      </c>
      <c r="L46" s="37"/>
      <c r="M46" s="40">
        <f>IF(J46="","",(K46/J46)/1000)</f>
        <v>0.3621005157620072</v>
      </c>
      <c r="N46" s="36">
        <f>N45</f>
        <v>2014</v>
      </c>
      <c r="O46" s="38">
        <v>38</v>
      </c>
      <c r="P46" s="36">
        <v>1.27322</v>
      </c>
      <c r="Q46" s="36"/>
      <c r="R46" s="41">
        <f>IF(O46="","",(IF(G46="売",H46-P46,P46-H46))*M46*10000000)</f>
        <v>-34508.179152119425</v>
      </c>
      <c r="S46" s="41"/>
      <c r="T46" s="42">
        <f>IF(O46="","",IF(R46&lt;0,J46*(-1),IF(G46="買",(P46-H46)*10000,(H46-P46)*10000)))</f>
        <v>-95.3</v>
      </c>
      <c r="U46" s="42"/>
      <c r="V46" s="1">
        <f>IF(T46&gt;0,T46/J46,0)</f>
        <v>0</v>
      </c>
    </row>
    <row r="47" spans="2:22" ht="12.75">
      <c r="B47" s="36">
        <v>39</v>
      </c>
      <c r="C47" s="37">
        <f>IF(R46="","",C46+R46)</f>
        <v>1115764.459251857</v>
      </c>
      <c r="D47" s="37"/>
      <c r="E47" s="36">
        <f>E46</f>
        <v>2014</v>
      </c>
      <c r="F47" s="38">
        <v>42664</v>
      </c>
      <c r="G47" s="36" t="s">
        <v>36</v>
      </c>
      <c r="H47" s="36">
        <v>1.28235</v>
      </c>
      <c r="I47" s="36"/>
      <c r="J47" s="36">
        <v>33.8</v>
      </c>
      <c r="K47" s="37">
        <f>IF(F47="","",C47*L$7)</f>
        <v>33472.93377755571</v>
      </c>
      <c r="L47" s="37"/>
      <c r="M47" s="40">
        <f>IF(J47="","",(K47/J47)/1000)</f>
        <v>0.9903234845430684</v>
      </c>
      <c r="N47" s="36">
        <f>N46</f>
        <v>2014</v>
      </c>
      <c r="O47" s="38">
        <v>39</v>
      </c>
      <c r="P47" s="36">
        <v>1.27897</v>
      </c>
      <c r="Q47" s="36"/>
      <c r="R47" s="41">
        <f>IF(O47="","",(IF(G47="売",H47-P47,P47-H47))*M47*10000000)</f>
        <v>-33472.9337775573</v>
      </c>
      <c r="S47" s="41"/>
      <c r="T47" s="42">
        <f>IF(O47="","",IF(R47&lt;0,J47*(-1),IF(G47="買",(P47-H47)*10000,(H47-P47)*10000)))</f>
        <v>-33.8</v>
      </c>
      <c r="U47" s="42"/>
      <c r="V47" s="1">
        <f>IF(T47&gt;0,T47/J47,0)</f>
        <v>0</v>
      </c>
    </row>
    <row r="48" spans="2:22" ht="12.75">
      <c r="B48" s="36">
        <v>40</v>
      </c>
      <c r="C48" s="37">
        <f>IF(R47="","",C47+R47)</f>
        <v>1082291.5254742997</v>
      </c>
      <c r="D48" s="37"/>
      <c r="E48" s="36">
        <f>E47</f>
        <v>2014</v>
      </c>
      <c r="F48" s="38">
        <v>42665</v>
      </c>
      <c r="G48" s="36" t="s">
        <v>37</v>
      </c>
      <c r="H48" s="36">
        <v>1.26802</v>
      </c>
      <c r="I48" s="36"/>
      <c r="J48" s="36">
        <v>58.5</v>
      </c>
      <c r="K48" s="37">
        <f>IF(F48="","",C48*L$7)</f>
        <v>32468.74576422899</v>
      </c>
      <c r="L48" s="37"/>
      <c r="M48" s="40">
        <f>IF(J48="","",(K48/J48)/1000)</f>
        <v>0.5550212951150254</v>
      </c>
      <c r="N48" s="36">
        <f>N47</f>
        <v>2014</v>
      </c>
      <c r="O48" s="38">
        <v>40</v>
      </c>
      <c r="P48" s="36">
        <v>1.26625</v>
      </c>
      <c r="Q48" s="36"/>
      <c r="R48" s="41">
        <f>IF(O48="","",(IF(G48="売",H48-P48,P48-H48))*M48*10000000)</f>
        <v>9823.876923534992</v>
      </c>
      <c r="S48" s="41"/>
      <c r="T48" s="42">
        <f>IF(O48="","",IF(R48&lt;0,J48*(-1),IF(G48="買",(P48-H48)*10000,(H48-P48)*10000)))</f>
        <v>17.699999999998273</v>
      </c>
      <c r="U48" s="42"/>
      <c r="V48" s="1">
        <f>IF(T48&gt;0,T48/J48,0)</f>
        <v>0.302564102564073</v>
      </c>
    </row>
    <row r="49" spans="2:22" ht="12.75">
      <c r="B49" s="36">
        <v>41</v>
      </c>
      <c r="C49" s="37">
        <f>IF(R48="","",C48+R48)</f>
        <v>1092115.4023978347</v>
      </c>
      <c r="D49" s="37"/>
      <c r="E49" s="36">
        <f>E48</f>
        <v>2014</v>
      </c>
      <c r="F49" s="38">
        <v>42671</v>
      </c>
      <c r="G49" s="36" t="s">
        <v>36</v>
      </c>
      <c r="H49" s="36">
        <v>1.27582</v>
      </c>
      <c r="I49" s="36"/>
      <c r="J49" s="36">
        <v>74.6</v>
      </c>
      <c r="K49" s="37">
        <f>IF(F49="","",C49*L$7)</f>
        <v>32763.46207193504</v>
      </c>
      <c r="L49" s="37"/>
      <c r="M49" s="40">
        <f>IF(J49="","",(K49/J49)/1000)</f>
        <v>0.43918849962379414</v>
      </c>
      <c r="N49" s="36">
        <f>N48</f>
        <v>2014</v>
      </c>
      <c r="O49" s="38">
        <v>41</v>
      </c>
      <c r="P49" s="36">
        <v>1.26836</v>
      </c>
      <c r="Q49" s="36"/>
      <c r="R49" s="41">
        <f>IF(O49="","",(IF(G49="売",H49-P49,P49-H49))*M49*10000000)</f>
        <v>-32763.46207193514</v>
      </c>
      <c r="S49" s="41"/>
      <c r="T49" s="42">
        <f>IF(O49="","",IF(R49&lt;0,J49*(-1),IF(G49="買",(P49-H49)*10000,(H49-P49)*10000)))</f>
        <v>-74.6</v>
      </c>
      <c r="U49" s="42"/>
      <c r="V49" s="1">
        <f>IF(T49&gt;0,T49/J49,0)</f>
        <v>0</v>
      </c>
    </row>
    <row r="50" spans="2:22" ht="12.75">
      <c r="B50" s="36">
        <v>42</v>
      </c>
      <c r="C50" s="37">
        <f>IF(R49="","",C49+R49)</f>
        <v>1059351.9403258995</v>
      </c>
      <c r="D50" s="37"/>
      <c r="E50" s="36">
        <f>E49</f>
        <v>2014</v>
      </c>
      <c r="F50" s="38">
        <v>42684</v>
      </c>
      <c r="G50" s="36" t="s">
        <v>37</v>
      </c>
      <c r="H50" s="36">
        <v>1.24192</v>
      </c>
      <c r="I50" s="36"/>
      <c r="J50" s="36">
        <v>66</v>
      </c>
      <c r="K50" s="37">
        <f>IF(F50="","",C50*L$7)</f>
        <v>31780.558209776984</v>
      </c>
      <c r="L50" s="37"/>
      <c r="M50" s="40">
        <f>IF(J50="","",(K50/J50)/1000)</f>
        <v>0.4815236092390452</v>
      </c>
      <c r="N50" s="36">
        <f>N49</f>
        <v>2014</v>
      </c>
      <c r="O50" s="38">
        <v>42</v>
      </c>
      <c r="P50" s="36">
        <v>1.24852</v>
      </c>
      <c r="Q50" s="36"/>
      <c r="R50" s="41">
        <f>IF(O50="","",(IF(G50="売",H50-P50,P50-H50))*M50*10000000)</f>
        <v>-31780.55820977776</v>
      </c>
      <c r="S50" s="41"/>
      <c r="T50" s="42">
        <f>IF(O50="","",IF(R50&lt;0,J50*(-1),IF(G50="買",(P50-H50)*10000,(H50-P50)*10000)))</f>
        <v>-66</v>
      </c>
      <c r="U50" s="42"/>
      <c r="V50" s="1">
        <f>IF(T50&gt;0,T50/J50,0)</f>
        <v>0</v>
      </c>
    </row>
    <row r="51" spans="2:22" ht="12.75">
      <c r="B51" s="36">
        <v>43</v>
      </c>
      <c r="C51" s="37">
        <f>IF(R50="","",C50+R50)</f>
        <v>1027571.3821161217</v>
      </c>
      <c r="D51" s="37"/>
      <c r="E51" s="36">
        <f>E50</f>
        <v>2014</v>
      </c>
      <c r="F51" s="38">
        <v>42688</v>
      </c>
      <c r="G51" s="36" t="s">
        <v>36</v>
      </c>
      <c r="H51" s="36">
        <v>1.25427</v>
      </c>
      <c r="I51" s="36"/>
      <c r="J51" s="36">
        <v>137.9</v>
      </c>
      <c r="K51" s="37">
        <f>IF(F51="","",C51*L$7)</f>
        <v>30827.14146348365</v>
      </c>
      <c r="L51" s="37"/>
      <c r="M51" s="40">
        <f>IF(J51="","",(K51/J51)/1000)</f>
        <v>0.22354707370183938</v>
      </c>
      <c r="N51" s="36">
        <f>N50</f>
        <v>2014</v>
      </c>
      <c r="O51" s="38">
        <v>43</v>
      </c>
      <c r="P51" s="36">
        <v>1.25427</v>
      </c>
      <c r="Q51" s="36"/>
      <c r="R51" s="41">
        <f>IF(O51="","",(IF(G51="売",H51-P51,P51-H51))*M51*10000000)</f>
        <v>0</v>
      </c>
      <c r="S51" s="41"/>
      <c r="T51" s="42">
        <f>IF(O51="","",IF(R51&lt;0,J51*(-1),IF(G51="買",(P51-H51)*10000,(H51-P51)*10000)))</f>
        <v>0</v>
      </c>
      <c r="U51" s="42"/>
      <c r="V51" s="1">
        <f>IF(T51&gt;0,T51/J51,0)</f>
        <v>0</v>
      </c>
    </row>
    <row r="52" spans="2:22" ht="12.75">
      <c r="B52" s="36">
        <v>44</v>
      </c>
      <c r="C52" s="37">
        <f>IF(R51="","",C51+R51)</f>
        <v>1027571.3821161217</v>
      </c>
      <c r="D52" s="37"/>
      <c r="E52" s="36">
        <f>E51</f>
        <v>2014</v>
      </c>
      <c r="F52" s="38">
        <v>42700</v>
      </c>
      <c r="G52" s="36" t="s">
        <v>36</v>
      </c>
      <c r="H52" s="36">
        <v>1.25069</v>
      </c>
      <c r="I52" s="36"/>
      <c r="J52" s="36">
        <v>64</v>
      </c>
      <c r="K52" s="37">
        <f>IF(F52="","",C52*L$7)</f>
        <v>30827.14146348365</v>
      </c>
      <c r="L52" s="37"/>
      <c r="M52" s="40">
        <f>IF(J52="","",(K52/J52)/1000)</f>
        <v>0.48167408536693207</v>
      </c>
      <c r="N52" s="36">
        <f>N51</f>
        <v>2014</v>
      </c>
      <c r="O52" s="38">
        <v>44</v>
      </c>
      <c r="P52" s="36">
        <v>1.24429</v>
      </c>
      <c r="Q52" s="36"/>
      <c r="R52" s="41">
        <f>IF(O52="","",(IF(G52="売",H52-P52,P52-H52))*M52*10000000)</f>
        <v>-30827.141463484535</v>
      </c>
      <c r="S52" s="41"/>
      <c r="T52" s="42">
        <f>IF(O52="","",IF(R52&lt;0,J52*(-1),IF(G52="買",(P52-H52)*10000,(H52-P52)*10000)))</f>
        <v>-64</v>
      </c>
      <c r="U52" s="42"/>
      <c r="V52" s="1">
        <f>IF(T52&gt;0,T52/J52,0)</f>
        <v>0</v>
      </c>
    </row>
    <row r="53" spans="2:22" ht="12.75">
      <c r="B53" s="36">
        <v>45</v>
      </c>
      <c r="C53" s="37">
        <f>IF(R52="","",C52+R52)</f>
        <v>996744.2406526372</v>
      </c>
      <c r="D53" s="37"/>
      <c r="E53" s="36">
        <f>E52</f>
        <v>2014</v>
      </c>
      <c r="F53" s="38">
        <v>42702</v>
      </c>
      <c r="G53" s="36" t="s">
        <v>37</v>
      </c>
      <c r="H53" s="36">
        <v>1.24256</v>
      </c>
      <c r="I53" s="36"/>
      <c r="J53" s="36">
        <v>61.7</v>
      </c>
      <c r="K53" s="37">
        <f>IF(F53="","",C53*L$7)</f>
        <v>29902.327219579114</v>
      </c>
      <c r="L53" s="37"/>
      <c r="M53" s="40">
        <f>IF(J53="","",(K53/J53)/1000)</f>
        <v>0.48464063564958043</v>
      </c>
      <c r="N53" s="36">
        <f>N52</f>
        <v>2014</v>
      </c>
      <c r="O53" s="38">
        <v>45</v>
      </c>
      <c r="P53" s="36">
        <v>1.2487300000000001</v>
      </c>
      <c r="Q53" s="36"/>
      <c r="R53" s="41">
        <f>IF(O53="","",(IF(G53="売",H53-P53,P53-H53))*M53*10000000)</f>
        <v>-29902.327219579154</v>
      </c>
      <c r="S53" s="41"/>
      <c r="T53" s="42">
        <f>IF(O53="","",IF(R53&lt;0,J53*(-1),IF(G53="買",(P53-H53)*10000,(H53-P53)*10000)))</f>
        <v>-61.7</v>
      </c>
      <c r="U53" s="42"/>
      <c r="V53" s="1">
        <f>IF(T53&gt;0,T53/J53,0)</f>
        <v>0</v>
      </c>
    </row>
    <row r="54" spans="2:22" ht="12.75">
      <c r="B54" s="36">
        <v>46</v>
      </c>
      <c r="C54" s="37">
        <f>IF(R53="","",C53+R53)</f>
        <v>966841.9134330581</v>
      </c>
      <c r="D54" s="37"/>
      <c r="E54" s="36">
        <f>E53</f>
        <v>2014</v>
      </c>
      <c r="F54" s="38">
        <v>42715</v>
      </c>
      <c r="G54" s="36" t="s">
        <v>36</v>
      </c>
      <c r="H54" s="36">
        <v>1.2411400000000001</v>
      </c>
      <c r="I54" s="36"/>
      <c r="J54" s="36">
        <v>42.1</v>
      </c>
      <c r="K54" s="37">
        <f>IF(F54="","",C54*L$7)</f>
        <v>29005.25740299174</v>
      </c>
      <c r="L54" s="37"/>
      <c r="M54" s="40">
        <f>IF(J54="","",(K54/J54)/1000)</f>
        <v>0.6889609834439844</v>
      </c>
      <c r="N54" s="36">
        <f>N53</f>
        <v>2014</v>
      </c>
      <c r="O54" s="38">
        <v>46</v>
      </c>
      <c r="P54" s="36">
        <v>1.2411400000000001</v>
      </c>
      <c r="Q54" s="36"/>
      <c r="R54" s="41">
        <f>IF(O54="","",(IF(G54="売",H54-P54,P54-H54))*M54*10000000)</f>
        <v>0</v>
      </c>
      <c r="S54" s="41"/>
      <c r="T54" s="42">
        <f>IF(O54="","",IF(R54&lt;0,J54*(-1),IF(G54="買",(P54-H54)*10000,(H54-P54)*10000)))</f>
        <v>0</v>
      </c>
      <c r="U54" s="42"/>
      <c r="V54" s="1">
        <f>IF(T54&gt;0,T54/J54,0)</f>
        <v>0</v>
      </c>
    </row>
    <row r="55" spans="2:22" ht="12.75">
      <c r="B55" s="36">
        <v>47</v>
      </c>
      <c r="C55" s="37">
        <f>IF(R54="","",C54+R54)</f>
        <v>966841.9134330581</v>
      </c>
      <c r="D55" s="37"/>
      <c r="E55" s="36">
        <f>E54</f>
        <v>2014</v>
      </c>
      <c r="F55" s="38">
        <v>42720</v>
      </c>
      <c r="G55" s="36" t="s">
        <v>36</v>
      </c>
      <c r="H55" s="36">
        <v>1.24472</v>
      </c>
      <c r="I55" s="36"/>
      <c r="J55" s="36">
        <v>14.4</v>
      </c>
      <c r="K55" s="37">
        <f>IF(F55="","",C55*L$7)</f>
        <v>29005.25740299174</v>
      </c>
      <c r="L55" s="37"/>
      <c r="M55" s="40">
        <f>IF(J55="","",(K55/J55)/1000)</f>
        <v>2.0142539863188706</v>
      </c>
      <c r="N55" s="36">
        <f>N54</f>
        <v>2014</v>
      </c>
      <c r="O55" s="38">
        <v>47</v>
      </c>
      <c r="P55" s="36">
        <v>1.24805</v>
      </c>
      <c r="Q55" s="36"/>
      <c r="R55" s="41">
        <f>IF(O55="","",(IF(G55="売",H55-P55,P55-H55))*M55*10000000)</f>
        <v>67074.6577444195</v>
      </c>
      <c r="S55" s="41"/>
      <c r="T55" s="42">
        <f>IF(O55="","",IF(R55&lt;0,J55*(-1),IF(G55="買",(P55-H55)*10000,(H55-P55)*10000)))</f>
        <v>33.30000000000055</v>
      </c>
      <c r="U55" s="42"/>
      <c r="V55" s="1">
        <f>IF(T55&gt;0,T55/J55,0)</f>
        <v>2.312500000000038</v>
      </c>
    </row>
    <row r="56" spans="2:22" ht="12.75">
      <c r="B56" s="36">
        <v>48</v>
      </c>
      <c r="C56" s="37">
        <f>IF(R55="","",C55+R55)</f>
        <v>1033916.5711774776</v>
      </c>
      <c r="D56" s="37"/>
      <c r="E56" s="36">
        <f>E55</f>
        <v>2014</v>
      </c>
      <c r="F56" s="38">
        <v>42723</v>
      </c>
      <c r="G56" s="36" t="s">
        <v>37</v>
      </c>
      <c r="H56" s="36">
        <v>1.2220900000000001</v>
      </c>
      <c r="I56" s="36"/>
      <c r="J56" s="36">
        <v>80.1</v>
      </c>
      <c r="K56" s="37">
        <f>IF(F56="","",C56*L$7)</f>
        <v>31017.497135324327</v>
      </c>
      <c r="L56" s="37"/>
      <c r="M56" s="40">
        <f>IF(J56="","",(K56/J56)/1000)</f>
        <v>0.3872346708529879</v>
      </c>
      <c r="N56" s="36">
        <f>N55</f>
        <v>2014</v>
      </c>
      <c r="O56" s="38">
        <v>48</v>
      </c>
      <c r="P56" s="36">
        <v>1.2220900000000001</v>
      </c>
      <c r="Q56" s="36"/>
      <c r="R56" s="41">
        <f>IF(O56="","",(IF(G56="売",H56-P56,P56-H56))*M56*10000000)</f>
        <v>0</v>
      </c>
      <c r="S56" s="41"/>
      <c r="T56" s="42">
        <f>IF(O56="","",IF(R56&lt;0,J56*(-1),IF(G56="買",(P56-H56)*10000,(H56-P56)*10000)))</f>
        <v>0</v>
      </c>
      <c r="U56" s="42"/>
      <c r="V56" s="1">
        <f>IF(T56&gt;0,T56/J56,0)</f>
        <v>0</v>
      </c>
    </row>
    <row r="57" spans="2:22" ht="12.75">
      <c r="B57" s="36">
        <v>49</v>
      </c>
      <c r="C57" s="37">
        <f>IF(R56="","",C56+R56)</f>
        <v>1033916.5711774776</v>
      </c>
      <c r="D57" s="37"/>
      <c r="E57" s="36">
        <f>E56</f>
        <v>2014</v>
      </c>
      <c r="F57" s="38">
        <v>42733</v>
      </c>
      <c r="G57" s="36" t="s">
        <v>37</v>
      </c>
      <c r="H57" s="36">
        <v>1.22113</v>
      </c>
      <c r="I57" s="36"/>
      <c r="J57" s="36">
        <v>41.7</v>
      </c>
      <c r="K57" s="37">
        <f>IF(F57="","",C57*L$7)</f>
        <v>31017.497135324327</v>
      </c>
      <c r="L57" s="37"/>
      <c r="M57" s="40">
        <f>IF(J57="","",(K57/J57)/1000)</f>
        <v>0.7438248713507032</v>
      </c>
      <c r="N57" s="36">
        <f>N56</f>
        <v>2014</v>
      </c>
      <c r="O57" s="38">
        <v>49</v>
      </c>
      <c r="P57" s="36">
        <v>1.22113</v>
      </c>
      <c r="Q57" s="36"/>
      <c r="R57" s="41">
        <f>IF(O57="","",(IF(G57="売",H57-P57,P57-H57))*M57*10000000)</f>
        <v>0</v>
      </c>
      <c r="S57" s="41"/>
      <c r="T57" s="42">
        <f>IF(O57="","",IF(R57&lt;0,J57*(-1),IF(G57="買",(P57-H57)*10000,(H57-P57)*10000)))</f>
        <v>0</v>
      </c>
      <c r="U57" s="42"/>
      <c r="V57" s="1">
        <f>IF(T57&gt;0,T57/J57,0)</f>
        <v>0</v>
      </c>
    </row>
    <row r="58" spans="2:22" ht="12.75">
      <c r="B58" s="36">
        <v>50</v>
      </c>
      <c r="C58" s="37">
        <f>IF(R57="","",C57+R57)</f>
        <v>1033916.5711774776</v>
      </c>
      <c r="D58" s="37"/>
      <c r="E58" s="36">
        <f>E57</f>
        <v>2014</v>
      </c>
      <c r="F58" s="38">
        <v>42734</v>
      </c>
      <c r="G58" s="36" t="s">
        <v>37</v>
      </c>
      <c r="H58" s="36">
        <v>1.21557</v>
      </c>
      <c r="I58" s="36"/>
      <c r="J58" s="36">
        <v>24.2</v>
      </c>
      <c r="K58" s="37">
        <f>IF(F58="","",C58*L$7)</f>
        <v>31017.497135324327</v>
      </c>
      <c r="L58" s="37"/>
      <c r="M58" s="40">
        <f>IF(J58="","",(K58/J58)/1000)</f>
        <v>1.2817147576580301</v>
      </c>
      <c r="N58" s="36">
        <v>2015</v>
      </c>
      <c r="O58" s="38">
        <v>50</v>
      </c>
      <c r="P58" s="36">
        <v>1.18312</v>
      </c>
      <c r="Q58" s="36"/>
      <c r="R58" s="41">
        <f>IF(O58="","",(IF(G58="売",H58-P58,P58-H58))*M58*10000000)</f>
        <v>415916.4388600319</v>
      </c>
      <c r="S58" s="41"/>
      <c r="T58" s="42">
        <f>IF(O58="","",IF(R58&lt;0,J58*(-1),IF(G58="買",(P58-H58)*10000,(H58-P58)*10000)))</f>
        <v>324.5000000000009</v>
      </c>
      <c r="U58" s="42"/>
      <c r="V58" s="1">
        <f>IF(T58&gt;0,T58/J58,0)</f>
        <v>13.409090909090947</v>
      </c>
    </row>
    <row r="59" spans="2:22" ht="12.75">
      <c r="B59" s="36">
        <v>51</v>
      </c>
      <c r="C59" s="37">
        <f>IF(R58="","",C58+R58)</f>
        <v>1449833.0100375095</v>
      </c>
      <c r="D59" s="37"/>
      <c r="E59" s="36">
        <v>2015</v>
      </c>
      <c r="F59" s="38">
        <v>42391</v>
      </c>
      <c r="G59" s="36" t="s">
        <v>37</v>
      </c>
      <c r="H59" s="36">
        <v>1.18043</v>
      </c>
      <c r="I59" s="36"/>
      <c r="J59" s="36">
        <v>65.5</v>
      </c>
      <c r="K59" s="37">
        <f>IF(F59="","",C59*L$7)</f>
        <v>43494.99030112528</v>
      </c>
      <c r="L59" s="37"/>
      <c r="M59" s="40">
        <f>IF(J59="","",(K59/J59)/1000)</f>
        <v>0.6640456534522944</v>
      </c>
      <c r="N59" s="36">
        <f>N58</f>
        <v>2015</v>
      </c>
      <c r="O59" s="38">
        <v>51</v>
      </c>
      <c r="P59" s="36">
        <v>1.18043</v>
      </c>
      <c r="Q59" s="36"/>
      <c r="R59" s="41">
        <f>IF(O59="","",(IF(G59="売",H59-P59,P59-H59))*M59*10000000)</f>
        <v>0</v>
      </c>
      <c r="S59" s="41"/>
      <c r="T59" s="42">
        <f>IF(O59="","",IF(R59&lt;0,J59*(-1),IF(G59="買",(P59-H59)*10000,(H59-P59)*10000)))</f>
        <v>0</v>
      </c>
      <c r="U59" s="42"/>
      <c r="V59" s="1">
        <f>IF(T59&gt;0,T59/J59,0)</f>
        <v>0</v>
      </c>
    </row>
    <row r="60" spans="2:22" ht="12.75">
      <c r="B60" s="36">
        <v>52</v>
      </c>
      <c r="C60" s="37">
        <f>IF(R59="","",C59+R59)</f>
        <v>1449833.0100375095</v>
      </c>
      <c r="D60" s="37"/>
      <c r="E60" s="36">
        <f>E59</f>
        <v>2015</v>
      </c>
      <c r="F60" s="38"/>
      <c r="G60" s="36" t="s">
        <v>37</v>
      </c>
      <c r="H60" s="36"/>
      <c r="I60" s="36"/>
      <c r="J60" s="36"/>
      <c r="K60" s="37">
        <f>IF(F60="","",C60*L$7)</f>
      </c>
      <c r="L60" s="37"/>
      <c r="M60" s="40">
        <f>IF(J60="","",(K60/J60)/1000)</f>
      </c>
      <c r="N60" s="36">
        <f>N59</f>
        <v>2015</v>
      </c>
      <c r="O60" s="38"/>
      <c r="P60" s="36"/>
      <c r="Q60" s="36"/>
      <c r="R60" s="41">
        <f>IF(O60="","",(IF(G60="売",H60-P60,P60-H60))*M60*10000000)</f>
      </c>
      <c r="S60" s="41"/>
      <c r="T60" s="42">
        <f>IF(O60="","",IF(R60&lt;0,J60*(-1),IF(G60="買",(P60-H60)*10000,(H60-P60)*10000)))</f>
      </c>
      <c r="U60" s="42"/>
      <c r="V60" s="1" t="e">
        <f>IF(T60&gt;0,T60/J60,0)</f>
        <v>#DIV/0!</v>
      </c>
    </row>
    <row r="61" spans="2:22" ht="12.75">
      <c r="B61" s="36">
        <v>53</v>
      </c>
      <c r="C61" s="37">
        <f>IF(R60="","",C60+R60)</f>
      </c>
      <c r="D61" s="37"/>
      <c r="E61" s="36">
        <f>E60</f>
        <v>2015</v>
      </c>
      <c r="F61" s="38"/>
      <c r="G61" s="36" t="s">
        <v>37</v>
      </c>
      <c r="H61" s="36"/>
      <c r="I61" s="36"/>
      <c r="J61" s="36"/>
      <c r="K61" s="37">
        <f>IF(F61="","",C61*L$7)</f>
      </c>
      <c r="L61" s="37"/>
      <c r="M61" s="40">
        <f>IF(J61="","",(K61/J61)/1000)</f>
      </c>
      <c r="N61" s="36">
        <f>N60</f>
        <v>2015</v>
      </c>
      <c r="O61" s="38"/>
      <c r="P61" s="36"/>
      <c r="Q61" s="36"/>
      <c r="R61" s="41">
        <f>IF(O61="","",(IF(G61="売",H61-P61,P61-H61))*M61*10000000)</f>
      </c>
      <c r="S61" s="41"/>
      <c r="T61" s="42">
        <f>IF(O61="","",IF(R61&lt;0,J61*(-1),IF(G61="買",(P61-H61)*10000,(H61-P61)*10000)))</f>
      </c>
      <c r="U61" s="42"/>
      <c r="V61" s="1" t="e">
        <f>IF(T61&gt;0,T61/J61,0)</f>
        <v>#DIV/0!</v>
      </c>
    </row>
    <row r="62" spans="2:22" ht="12.75">
      <c r="B62" s="36">
        <v>54</v>
      </c>
      <c r="C62" s="37">
        <f>IF(R61="","",C61+R61)</f>
      </c>
      <c r="D62" s="37"/>
      <c r="E62" s="36">
        <f>E61</f>
        <v>2015</v>
      </c>
      <c r="F62" s="38"/>
      <c r="G62" s="36" t="s">
        <v>37</v>
      </c>
      <c r="H62" s="36"/>
      <c r="I62" s="36"/>
      <c r="J62" s="36"/>
      <c r="K62" s="37">
        <f>IF(F62="","",C62*L$7)</f>
      </c>
      <c r="L62" s="37"/>
      <c r="M62" s="40">
        <f>IF(J62="","",(K62/J62)/1000)</f>
      </c>
      <c r="N62" s="36">
        <f>N61</f>
        <v>2015</v>
      </c>
      <c r="O62" s="38"/>
      <c r="P62" s="36"/>
      <c r="Q62" s="36"/>
      <c r="R62" s="41">
        <f>IF(O62="","",(IF(G62="売",H62-P62,P62-H62))*M62*10000000)</f>
      </c>
      <c r="S62" s="41"/>
      <c r="T62" s="42">
        <f>IF(O62="","",IF(R62&lt;0,J62*(-1),IF(G62="買",(P62-H62)*10000,(H62-P62)*10000)))</f>
      </c>
      <c r="U62" s="42"/>
      <c r="V62" s="1" t="e">
        <f>IF(T62&gt;0,T62/J62,0)</f>
        <v>#DIV/0!</v>
      </c>
    </row>
    <row r="63" spans="2:22" ht="12.75">
      <c r="B63" s="36">
        <v>55</v>
      </c>
      <c r="C63" s="37">
        <f>IF(R62="","",C62+R62)</f>
      </c>
      <c r="D63" s="37"/>
      <c r="E63" s="36">
        <f>E62</f>
        <v>2015</v>
      </c>
      <c r="F63" s="38"/>
      <c r="G63" s="36" t="s">
        <v>37</v>
      </c>
      <c r="H63" s="36"/>
      <c r="I63" s="36"/>
      <c r="J63" s="36"/>
      <c r="K63" s="37">
        <f>IF(F63="","",C63*L$7)</f>
      </c>
      <c r="L63" s="37"/>
      <c r="M63" s="40">
        <f>IF(J63="","",(K63/J63)/1000)</f>
      </c>
      <c r="N63" s="36">
        <f>N62</f>
        <v>2015</v>
      </c>
      <c r="O63" s="38"/>
      <c r="P63" s="36"/>
      <c r="Q63" s="36"/>
      <c r="R63" s="41">
        <f>IF(O63="","",(IF(G63="売",H63-P63,P63-H63))*M63*10000000)</f>
      </c>
      <c r="S63" s="41"/>
      <c r="T63" s="42">
        <f>IF(O63="","",IF(R63&lt;0,J63*(-1),IF(G63="買",(P63-H63)*10000,(H63-P63)*10000)))</f>
      </c>
      <c r="U63" s="42"/>
      <c r="V63" s="1" t="e">
        <f>IF(T63&gt;0,T63/J63,0)</f>
        <v>#DIV/0!</v>
      </c>
    </row>
    <row r="64" spans="2:22" ht="12.75">
      <c r="B64" s="36">
        <v>56</v>
      </c>
      <c r="C64" s="37">
        <f>IF(R63="","",C63+R63)</f>
      </c>
      <c r="D64" s="37"/>
      <c r="E64" s="36">
        <f>E63</f>
        <v>2015</v>
      </c>
      <c r="F64" s="38"/>
      <c r="G64" s="36" t="s">
        <v>36</v>
      </c>
      <c r="H64" s="36"/>
      <c r="I64" s="36"/>
      <c r="J64" s="36"/>
      <c r="K64" s="37">
        <f>IF(F64="","",C64*L$7)</f>
      </c>
      <c r="L64" s="37"/>
      <c r="M64" s="40">
        <f>IF(J64="","",(K64/J64)/1000)</f>
      </c>
      <c r="N64" s="36">
        <f>N63</f>
        <v>2015</v>
      </c>
      <c r="O64" s="38"/>
      <c r="P64" s="36"/>
      <c r="Q64" s="36"/>
      <c r="R64" s="41">
        <f>IF(O64="","",(IF(G64="売",H64-P64,P64-H64))*M64*10000000)</f>
      </c>
      <c r="S64" s="41"/>
      <c r="T64" s="42">
        <f>IF(O64="","",IF(R64&lt;0,J64*(-1),IF(G64="買",(P64-H64)*10000,(H64-P64)*10000)))</f>
      </c>
      <c r="U64" s="42"/>
      <c r="V64" s="1" t="e">
        <f>IF(T64&gt;0,T64/J64,0)</f>
        <v>#DIV/0!</v>
      </c>
    </row>
    <row r="65" spans="2:22" ht="12.75">
      <c r="B65" s="36">
        <v>57</v>
      </c>
      <c r="C65" s="37">
        <f>IF(R64="","",C64+R64)</f>
      </c>
      <c r="D65" s="37"/>
      <c r="E65" s="36">
        <f>E64</f>
        <v>2015</v>
      </c>
      <c r="F65" s="38"/>
      <c r="G65" s="36" t="s">
        <v>37</v>
      </c>
      <c r="H65" s="36"/>
      <c r="I65" s="36"/>
      <c r="J65" s="36"/>
      <c r="K65" s="37">
        <f>IF(F65="","",C65*L$7)</f>
      </c>
      <c r="L65" s="37"/>
      <c r="M65" s="40">
        <f>IF(J65="","",(K65/J65)/1000)</f>
      </c>
      <c r="N65" s="36">
        <v>2015</v>
      </c>
      <c r="O65" s="38"/>
      <c r="P65" s="36"/>
      <c r="Q65" s="36"/>
      <c r="R65" s="41">
        <f>IF(O65="","",(IF(G65="売",H65-P65,P65-H65))*M65*10000000)</f>
      </c>
      <c r="S65" s="41"/>
      <c r="T65" s="42">
        <f>IF(O65="","",IF(R65&lt;0,J65*(-1),IF(G65="買",(P65-H65)*10000,(H65-P65)*10000)))</f>
      </c>
      <c r="U65" s="42"/>
      <c r="V65" s="1" t="e">
        <f>IF(T65&gt;0,T65/J65,0)</f>
        <v>#DIV/0!</v>
      </c>
    </row>
    <row r="66" spans="2:22" ht="12.75">
      <c r="B66" s="36">
        <v>58</v>
      </c>
      <c r="C66" s="37">
        <f>IF(R65="","",C65+R65)</f>
      </c>
      <c r="D66" s="37"/>
      <c r="E66" s="36">
        <f>E65</f>
        <v>2015</v>
      </c>
      <c r="F66" s="38"/>
      <c r="G66" s="36" t="s">
        <v>37</v>
      </c>
      <c r="H66" s="36"/>
      <c r="I66" s="36"/>
      <c r="J66" s="36"/>
      <c r="K66" s="37">
        <f>IF(F66="","",C66*L$7)</f>
      </c>
      <c r="L66" s="37"/>
      <c r="M66" s="40">
        <f>IF(J66="","",(K66/J66)/1000)</f>
      </c>
      <c r="N66" s="36">
        <f>N65</f>
        <v>2015</v>
      </c>
      <c r="O66" s="38"/>
      <c r="P66" s="36"/>
      <c r="Q66" s="36"/>
      <c r="R66" s="41">
        <f>IF(O66="","",(IF(G66="売",H66-P66,P66-H66))*M66*10000000)</f>
      </c>
      <c r="S66" s="41"/>
      <c r="T66" s="42">
        <f>IF(O66="","",IF(R66&lt;0,J66*(-1),IF(G66="買",(P66-H66)*10000,(H66-P66)*10000)))</f>
      </c>
      <c r="U66" s="42"/>
      <c r="V66" s="1" t="e">
        <f>IF(T66&gt;0,T66/J66,0)</f>
        <v>#DIV/0!</v>
      </c>
    </row>
    <row r="67" spans="2:22" ht="12.75">
      <c r="B67" s="36">
        <v>59</v>
      </c>
      <c r="C67" s="37">
        <f>IF(R66="","",C66+R66)</f>
      </c>
      <c r="D67" s="37"/>
      <c r="E67" s="36">
        <f>E66</f>
        <v>2015</v>
      </c>
      <c r="F67" s="38"/>
      <c r="G67" s="36" t="s">
        <v>36</v>
      </c>
      <c r="H67" s="36"/>
      <c r="I67" s="36"/>
      <c r="J67" s="36"/>
      <c r="K67" s="37">
        <f>IF(F67="","",C67*L$7)</f>
      </c>
      <c r="L67" s="37"/>
      <c r="M67" s="40">
        <f>IF(J67="","",(K67/J67)/1000)</f>
      </c>
      <c r="N67" s="36">
        <f>N66</f>
        <v>2015</v>
      </c>
      <c r="O67" s="38"/>
      <c r="P67" s="36"/>
      <c r="Q67" s="36"/>
      <c r="R67" s="41">
        <f>IF(O67="","",(IF(G67="売",H67-P67,P67-H67))*M67*10000000)</f>
      </c>
      <c r="S67" s="41"/>
      <c r="T67" s="42">
        <f>IF(O67="","",IF(R67&lt;0,J67*(-1),IF(G67="買",(P67-H67)*10000,(H67-P67)*10000)))</f>
      </c>
      <c r="U67" s="42"/>
      <c r="V67" s="1" t="e">
        <f>IF(T67&gt;0,T67/J67,0)</f>
        <v>#DIV/0!</v>
      </c>
    </row>
    <row r="68" spans="2:22" ht="12.75">
      <c r="B68" s="36">
        <v>60</v>
      </c>
      <c r="C68" s="37">
        <f>IF(R67="","",C67+R67)</f>
      </c>
      <c r="D68" s="37"/>
      <c r="E68" s="36">
        <f>E67</f>
        <v>2015</v>
      </c>
      <c r="F68" s="38"/>
      <c r="G68" s="36" t="s">
        <v>37</v>
      </c>
      <c r="H68" s="36"/>
      <c r="I68" s="36"/>
      <c r="J68" s="36"/>
      <c r="K68" s="37">
        <f>IF(F68="","",C68*L$7)</f>
      </c>
      <c r="L68" s="37"/>
      <c r="M68" s="40">
        <f>IF(J68="","",(K68/J68)/1000)</f>
      </c>
      <c r="N68" s="36">
        <f>N67</f>
        <v>2015</v>
      </c>
      <c r="O68" s="38"/>
      <c r="P68" s="36"/>
      <c r="Q68" s="36"/>
      <c r="R68" s="41">
        <f>IF(O68="","",(IF(G68="売",H68-P68,P68-H68))*M68*10000000)</f>
      </c>
      <c r="S68" s="41"/>
      <c r="T68" s="42">
        <f>IF(O68="","",IF(R68&lt;0,J68*(-1),IF(G68="買",(P68-H68)*10000,(H68-P68)*10000)))</f>
      </c>
      <c r="U68" s="42"/>
      <c r="V68" s="1" t="e">
        <f>IF(T68&gt;0,T68/J68,0)</f>
        <v>#DIV/0!</v>
      </c>
    </row>
    <row r="69" spans="2:22" ht="12.75">
      <c r="B69" s="36">
        <v>61</v>
      </c>
      <c r="C69" s="37">
        <f>IF(R68="","",C68+R68)</f>
      </c>
      <c r="D69" s="37"/>
      <c r="E69" s="36">
        <f>E68</f>
        <v>2015</v>
      </c>
      <c r="F69" s="38"/>
      <c r="G69" s="36" t="s">
        <v>36</v>
      </c>
      <c r="H69" s="36"/>
      <c r="I69" s="36"/>
      <c r="J69" s="36"/>
      <c r="K69" s="37">
        <f>IF(F69="","",C69*L$7)</f>
      </c>
      <c r="L69" s="37"/>
      <c r="M69" s="40">
        <f>IF(J69="","",(K69/J69)/1000)</f>
      </c>
      <c r="N69" s="36">
        <f>N68</f>
        <v>2015</v>
      </c>
      <c r="O69" s="38"/>
      <c r="P69" s="36"/>
      <c r="Q69" s="36"/>
      <c r="R69" s="41">
        <f>IF(O69="","",(IF(G69="売",H69-P69,P69-H69))*M69*10000000)</f>
      </c>
      <c r="S69" s="41"/>
      <c r="T69" s="42">
        <f>IF(O69="","",IF(R69&lt;0,J69*(-1),IF(G69="買",(P69-H69)*10000,(H69-P69)*10000)))</f>
      </c>
      <c r="U69" s="42"/>
      <c r="V69" s="1" t="e">
        <f>IF(T69&gt;0,T69/J69,0)</f>
        <v>#DIV/0!</v>
      </c>
    </row>
    <row r="70" spans="2:22" ht="12.75">
      <c r="B70" s="36">
        <v>62</v>
      </c>
      <c r="C70" s="37">
        <f>IF(R69="","",C69+R69)</f>
      </c>
      <c r="D70" s="37"/>
      <c r="E70" s="36">
        <f>E69</f>
        <v>2015</v>
      </c>
      <c r="F70" s="38"/>
      <c r="G70" s="36" t="s">
        <v>37</v>
      </c>
      <c r="H70" s="36"/>
      <c r="I70" s="36"/>
      <c r="J70" s="36"/>
      <c r="K70" s="37">
        <f>IF(F70="","",C70*L$7)</f>
      </c>
      <c r="L70" s="37"/>
      <c r="M70" s="40">
        <f>IF(J70="","",(K70/J70)/1000)</f>
      </c>
      <c r="N70" s="36">
        <f>N69</f>
        <v>2015</v>
      </c>
      <c r="O70" s="38"/>
      <c r="P70" s="36"/>
      <c r="Q70" s="36"/>
      <c r="R70" s="41">
        <f>IF(O70="","",(IF(G70="売",H70-P70,P70-H70))*M70*10000000)</f>
      </c>
      <c r="S70" s="41"/>
      <c r="T70" s="42">
        <f>IF(O70="","",IF(R70&lt;0,J70*(-1),IF(G70="買",(P70-H70)*10000,(H70-P70)*10000)))</f>
      </c>
      <c r="U70" s="42"/>
      <c r="V70" s="1" t="e">
        <f>IF(T70&gt;0,T70/J70,0)</f>
        <v>#DIV/0!</v>
      </c>
    </row>
    <row r="71" spans="2:22" ht="12.75">
      <c r="B71" s="36">
        <v>63</v>
      </c>
      <c r="C71" s="37">
        <f>IF(R70="","",C70+R70)</f>
      </c>
      <c r="D71" s="37"/>
      <c r="E71" s="36">
        <f>E70</f>
        <v>2015</v>
      </c>
      <c r="F71" s="38"/>
      <c r="G71" s="36" t="s">
        <v>36</v>
      </c>
      <c r="H71" s="36"/>
      <c r="I71" s="36"/>
      <c r="J71" s="36"/>
      <c r="K71" s="37">
        <f>IF(F71="","",C71*L$7)</f>
      </c>
      <c r="L71" s="37"/>
      <c r="M71" s="40">
        <f>IF(J71="","",(K71/J71)/1000)</f>
      </c>
      <c r="N71" s="36">
        <f>N70</f>
        <v>2015</v>
      </c>
      <c r="O71" s="38"/>
      <c r="P71" s="36"/>
      <c r="Q71" s="36"/>
      <c r="R71" s="41">
        <f>IF(O71="","",(IF(G71="売",H71-P71,P71-H71))*M71*10000000)</f>
      </c>
      <c r="S71" s="41"/>
      <c r="T71" s="42">
        <f>IF(O71="","",IF(R71&lt;0,J71*(-1),IF(G71="買",(P71-H71)*10000,(H71-P71)*10000)))</f>
      </c>
      <c r="U71" s="42"/>
      <c r="V71" s="1" t="e">
        <f>IF(T71&gt;0,T71/J71,0)</f>
        <v>#DIV/0!</v>
      </c>
    </row>
    <row r="72" spans="2:22" ht="12.75">
      <c r="B72" s="36">
        <v>64</v>
      </c>
      <c r="C72" s="37">
        <f>IF(R71="","",C71+R71)</f>
      </c>
      <c r="D72" s="37"/>
      <c r="E72" s="36">
        <f>E71</f>
        <v>2015</v>
      </c>
      <c r="F72" s="38"/>
      <c r="G72" s="36" t="s">
        <v>36</v>
      </c>
      <c r="H72" s="36"/>
      <c r="I72" s="36"/>
      <c r="J72" s="36"/>
      <c r="K72" s="37">
        <f>IF(F72="","",C72*L$7)</f>
      </c>
      <c r="L72" s="37"/>
      <c r="M72" s="40">
        <f>IF(J72="","",(K72/J72)/1000)</f>
      </c>
      <c r="N72" s="36">
        <f>N71</f>
        <v>2015</v>
      </c>
      <c r="O72" s="38"/>
      <c r="P72" s="36"/>
      <c r="Q72" s="36"/>
      <c r="R72" s="41">
        <f>IF(O72="","",(IF(G72="売",H72-P72,P72-H72))*M72*10000000)</f>
      </c>
      <c r="S72" s="41"/>
      <c r="T72" s="42">
        <f>IF(O72="","",IF(R72&lt;0,J72*(-1),IF(G72="買",(P72-H72)*10000,(H72-P72)*10000)))</f>
      </c>
      <c r="U72" s="42"/>
      <c r="V72" s="1" t="e">
        <f>IF(T72&gt;0,T72/J72,0)</f>
        <v>#DIV/0!</v>
      </c>
    </row>
    <row r="73" spans="2:22" ht="12.75">
      <c r="B73" s="36">
        <v>65</v>
      </c>
      <c r="C73" s="37">
        <f>IF(R72="","",C72+R72)</f>
      </c>
      <c r="D73" s="37"/>
      <c r="E73" s="36">
        <f>E72</f>
        <v>2015</v>
      </c>
      <c r="F73" s="38"/>
      <c r="G73" s="36" t="s">
        <v>36</v>
      </c>
      <c r="H73" s="36"/>
      <c r="I73" s="36"/>
      <c r="J73" s="36"/>
      <c r="K73" s="37">
        <f>IF(F73="","",C73*L$7)</f>
      </c>
      <c r="L73" s="37"/>
      <c r="M73" s="40">
        <f>IF(J73="","",(K73/J73)/1000)</f>
      </c>
      <c r="N73" s="36">
        <f>N72</f>
        <v>2015</v>
      </c>
      <c r="O73" s="38"/>
      <c r="P73" s="36"/>
      <c r="Q73" s="36"/>
      <c r="R73" s="41">
        <f>IF(O73="","",(IF(G73="売",H73-P73,P73-H73))*M73*10000000)</f>
      </c>
      <c r="S73" s="41"/>
      <c r="T73" s="42">
        <f>IF(O73="","",IF(R73&lt;0,J73*(-1),IF(G73="買",(P73-H73)*10000,(H73-P73)*10000)))</f>
      </c>
      <c r="U73" s="42"/>
      <c r="V73" s="1" t="e">
        <f>IF(T73&gt;0,T73/J73,0)</f>
        <v>#DIV/0!</v>
      </c>
    </row>
    <row r="74" spans="2:22" ht="12.75">
      <c r="B74" s="36">
        <v>66</v>
      </c>
      <c r="C74" s="37">
        <f>IF(R73="","",C73+R73)</f>
      </c>
      <c r="D74" s="37"/>
      <c r="E74" s="36">
        <f>E73</f>
        <v>2015</v>
      </c>
      <c r="F74" s="38"/>
      <c r="G74" s="36" t="s">
        <v>36</v>
      </c>
      <c r="H74" s="36"/>
      <c r="I74" s="36"/>
      <c r="J74" s="36"/>
      <c r="K74" s="37">
        <f>IF(F74="","",C74*L$7)</f>
      </c>
      <c r="L74" s="37"/>
      <c r="M74" s="40">
        <f>IF(J74="","",(K74/J74)/1000)</f>
      </c>
      <c r="N74" s="36">
        <f>N73</f>
        <v>2015</v>
      </c>
      <c r="O74" s="38"/>
      <c r="P74" s="36"/>
      <c r="Q74" s="36"/>
      <c r="R74" s="41">
        <f>IF(O74="","",(IF(G74="売",H74-P74,P74-H74))*M74*10000000)</f>
      </c>
      <c r="S74" s="41"/>
      <c r="T74" s="42">
        <f>IF(O74="","",IF(R74&lt;0,J74*(-1),IF(G74="買",(P74-H74)*10000,(H74-P74)*10000)))</f>
      </c>
      <c r="U74" s="42"/>
      <c r="V74" s="1" t="e">
        <f>IF(T74&gt;0,T74/J74,0)</f>
        <v>#DIV/0!</v>
      </c>
    </row>
    <row r="75" spans="2:22" ht="12.75">
      <c r="B75" s="36">
        <v>67</v>
      </c>
      <c r="C75" s="37">
        <f>IF(R74="","",C74+R74)</f>
      </c>
      <c r="D75" s="37"/>
      <c r="E75" s="36">
        <f>E74</f>
        <v>2015</v>
      </c>
      <c r="F75" s="38"/>
      <c r="G75" s="36" t="s">
        <v>36</v>
      </c>
      <c r="H75" s="36"/>
      <c r="I75" s="36"/>
      <c r="J75" s="36"/>
      <c r="K75" s="37">
        <f>IF(F75="","",C75*L$7)</f>
      </c>
      <c r="L75" s="37"/>
      <c r="M75" s="40">
        <f>IF(J75="","",(K75/J75)/1000)</f>
      </c>
      <c r="N75" s="36">
        <f>N74</f>
        <v>2015</v>
      </c>
      <c r="O75" s="38"/>
      <c r="P75" s="36"/>
      <c r="Q75" s="36"/>
      <c r="R75" s="41">
        <f>IF(O75="","",(IF(G75="売",H75-P75,P75-H75))*M75*10000000)</f>
      </c>
      <c r="S75" s="41"/>
      <c r="T75" s="42">
        <f>IF(O75="","",IF(R75&lt;0,J75*(-1),IF(G75="買",(P75-H75)*10000,(H75-P75)*10000)))</f>
      </c>
      <c r="U75" s="42"/>
      <c r="V75" s="1" t="e">
        <f>IF(T75&gt;0,T75/J75,0)</f>
        <v>#DIV/0!</v>
      </c>
    </row>
    <row r="76" spans="2:22" ht="12.75">
      <c r="B76" s="36">
        <v>68</v>
      </c>
      <c r="C76" s="37">
        <f>IF(R75="","",C75+R75)</f>
      </c>
      <c r="D76" s="37"/>
      <c r="E76" s="36">
        <f>E75</f>
        <v>2015</v>
      </c>
      <c r="F76" s="38"/>
      <c r="G76" s="36" t="s">
        <v>37</v>
      </c>
      <c r="H76" s="36"/>
      <c r="I76" s="36"/>
      <c r="J76" s="36"/>
      <c r="K76" s="37">
        <f>IF(F76="","",C76*L$7)</f>
      </c>
      <c r="L76" s="37"/>
      <c r="M76" s="40">
        <f>IF(J76="","",(K76/J76)/1000)</f>
      </c>
      <c r="N76" s="36">
        <f>N75</f>
        <v>2015</v>
      </c>
      <c r="O76" s="38"/>
      <c r="P76" s="36"/>
      <c r="Q76" s="36"/>
      <c r="R76" s="41">
        <f>IF(O76="","",(IF(G76="売",H76-P76,P76-H76))*M76*10000000)</f>
      </c>
      <c r="S76" s="41"/>
      <c r="T76" s="42">
        <f>IF(O76="","",IF(R76&lt;0,J76*(-1),IF(G76="買",(P76-H76)*10000,(H76-P76)*10000)))</f>
      </c>
      <c r="U76" s="42"/>
      <c r="V76" s="1" t="e">
        <f>IF(T76&gt;0,T76/J76,0)</f>
        <v>#DIV/0!</v>
      </c>
    </row>
    <row r="77" spans="2:22" ht="12.75">
      <c r="B77" s="36">
        <v>69</v>
      </c>
      <c r="C77" s="37">
        <f>IF(R76="","",C76+R76)</f>
      </c>
      <c r="D77" s="37"/>
      <c r="E77" s="36">
        <f>E76</f>
        <v>2015</v>
      </c>
      <c r="F77" s="38"/>
      <c r="G77" s="36" t="s">
        <v>37</v>
      </c>
      <c r="H77" s="36"/>
      <c r="I77" s="36"/>
      <c r="J77" s="36"/>
      <c r="K77" s="37">
        <f>IF(F77="","",C77*L$7)</f>
      </c>
      <c r="L77" s="37"/>
      <c r="M77" s="40">
        <f>IF(J77="","",(K77/J77)/1000)</f>
      </c>
      <c r="N77" s="36">
        <f>N76</f>
        <v>2015</v>
      </c>
      <c r="O77" s="38"/>
      <c r="P77" s="36"/>
      <c r="Q77" s="36"/>
      <c r="R77" s="41">
        <f>IF(O77="","",(IF(G77="売",H77-P77,P77-H77))*M77*10000000)</f>
      </c>
      <c r="S77" s="41"/>
      <c r="T77" s="42">
        <f>IF(O77="","",IF(R77&lt;0,J77*(-1),IF(G77="買",(P77-H77)*10000,(H77-P77)*10000)))</f>
      </c>
      <c r="U77" s="42"/>
      <c r="V77" s="1" t="e">
        <f>IF(T77&gt;0,T77/J77,0)</f>
        <v>#DIV/0!</v>
      </c>
    </row>
    <row r="78" spans="2:22" ht="12.75">
      <c r="B78" s="36">
        <v>70</v>
      </c>
      <c r="C78" s="37">
        <f>IF(R77="","",C77+R77)</f>
      </c>
      <c r="D78" s="37"/>
      <c r="E78" s="36">
        <f>E77</f>
        <v>2015</v>
      </c>
      <c r="F78" s="38"/>
      <c r="G78" s="36" t="s">
        <v>37</v>
      </c>
      <c r="H78" s="36"/>
      <c r="I78" s="36"/>
      <c r="J78" s="36"/>
      <c r="K78" s="37">
        <f>IF(F78="","",C78*L$7)</f>
      </c>
      <c r="L78" s="37"/>
      <c r="M78" s="40">
        <f>IF(J78="","",(K78/J78)/1000)</f>
      </c>
      <c r="N78" s="36">
        <f>N77</f>
        <v>2015</v>
      </c>
      <c r="O78" s="38"/>
      <c r="P78" s="36"/>
      <c r="Q78" s="36"/>
      <c r="R78" s="41">
        <f>IF(O78="","",(IF(G78="売",H78-P78,P78-H78))*M78*10000000)</f>
      </c>
      <c r="S78" s="41"/>
      <c r="T78" s="42">
        <f>IF(O78="","",IF(R78&lt;0,J78*(-1),IF(G78="買",(P78-H78)*10000,(H78-P78)*10000)))</f>
      </c>
      <c r="U78" s="42"/>
      <c r="V78" s="1" t="e">
        <f>IF(T78&gt;0,T78/J78,0)</f>
        <v>#DIV/0!</v>
      </c>
    </row>
    <row r="79" spans="2:22" ht="12.75">
      <c r="B79" s="36">
        <v>71</v>
      </c>
      <c r="C79" s="37">
        <f>IF(R78="","",C78+R78)</f>
      </c>
      <c r="D79" s="37"/>
      <c r="E79" s="36">
        <f>E78</f>
        <v>2015</v>
      </c>
      <c r="F79" s="38"/>
      <c r="G79" s="36" t="s">
        <v>36</v>
      </c>
      <c r="H79" s="36"/>
      <c r="I79" s="36"/>
      <c r="J79" s="36"/>
      <c r="K79" s="37">
        <f>IF(F79="","",C79*L$7)</f>
      </c>
      <c r="L79" s="37"/>
      <c r="M79" s="40">
        <f>IF(J79="","",(K79/J79)/1000)</f>
      </c>
      <c r="N79" s="36">
        <f>N78</f>
        <v>2015</v>
      </c>
      <c r="O79" s="38"/>
      <c r="P79" s="36"/>
      <c r="Q79" s="36"/>
      <c r="R79" s="41">
        <f>IF(O79="","",(IF(G79="売",H79-P79,P79-H79))*M79*10000000)</f>
      </c>
      <c r="S79" s="41"/>
      <c r="T79" s="42">
        <f>IF(O79="","",IF(R79&lt;0,J79*(-1),IF(G79="買",(P79-H79)*10000,(H79-P79)*10000)))</f>
      </c>
      <c r="U79" s="42"/>
      <c r="V79" s="1" t="e">
        <f>IF(T79&gt;0,T79/J79,0)</f>
        <v>#DIV/0!</v>
      </c>
    </row>
    <row r="80" spans="2:22" ht="12.75">
      <c r="B80" s="36">
        <v>72</v>
      </c>
      <c r="C80" s="37">
        <f>IF(R79="","",C79+R79)</f>
      </c>
      <c r="D80" s="37"/>
      <c r="E80" s="36">
        <f>E79</f>
        <v>2015</v>
      </c>
      <c r="F80" s="38"/>
      <c r="G80" s="36" t="s">
        <v>36</v>
      </c>
      <c r="H80" s="36"/>
      <c r="I80" s="36"/>
      <c r="J80" s="36"/>
      <c r="K80" s="37">
        <f>IF(F80="","",C80*L$7)</f>
      </c>
      <c r="L80" s="37"/>
      <c r="M80" s="40">
        <f>IF(J80="","",(K80/J80)/1000)</f>
      </c>
      <c r="N80" s="36">
        <f>N79</f>
        <v>2015</v>
      </c>
      <c r="O80" s="38"/>
      <c r="P80" s="36"/>
      <c r="Q80" s="36"/>
      <c r="R80" s="41">
        <f>IF(O80="","",(IF(G80="売",H80-P80,P80-H80))*M80*10000000)</f>
      </c>
      <c r="S80" s="41"/>
      <c r="T80" s="42">
        <f>IF(O80="","",IF(R80&lt;0,J80*(-1),IF(G80="買",(P80-H80)*10000,(H80-P80)*10000)))</f>
      </c>
      <c r="U80" s="42"/>
      <c r="V80" s="1" t="e">
        <f>IF(T80&gt;0,T80/J80,0)</f>
        <v>#DIV/0!</v>
      </c>
    </row>
    <row r="81" spans="2:22" ht="12.75">
      <c r="B81" s="36">
        <v>73</v>
      </c>
      <c r="C81" s="37">
        <f>IF(R80="","",C80+R80)</f>
      </c>
      <c r="D81" s="37"/>
      <c r="E81" s="36">
        <f>E80</f>
        <v>2015</v>
      </c>
      <c r="F81" s="38"/>
      <c r="G81" s="36" t="s">
        <v>37</v>
      </c>
      <c r="H81" s="36"/>
      <c r="I81" s="36"/>
      <c r="J81" s="36"/>
      <c r="K81" s="37">
        <f>IF(F81="","",C81*L$7)</f>
      </c>
      <c r="L81" s="37"/>
      <c r="M81" s="40">
        <f>IF(J81="","",(K81/J81)/1000)</f>
      </c>
      <c r="N81" s="36">
        <f>N80</f>
        <v>2015</v>
      </c>
      <c r="O81" s="38"/>
      <c r="P81" s="36"/>
      <c r="Q81" s="36"/>
      <c r="R81" s="41">
        <f>IF(O81="","",(IF(G81="売",H81-P81,P81-H81))*M81*10000000)</f>
      </c>
      <c r="S81" s="41"/>
      <c r="T81" s="42">
        <f>IF(O81="","",IF(R81&lt;0,J81*(-1),IF(G81="買",(P81-H81)*10000,(H81-P81)*10000)))</f>
      </c>
      <c r="U81" s="42"/>
      <c r="V81" s="1" t="e">
        <f>IF(T81&gt;0,T81/J81,0)</f>
        <v>#DIV/0!</v>
      </c>
    </row>
    <row r="82" spans="2:22" ht="12.75">
      <c r="B82" s="36">
        <v>74</v>
      </c>
      <c r="C82" s="37">
        <f>IF(R81="","",C81+R81)</f>
      </c>
      <c r="D82" s="37"/>
      <c r="E82" s="36">
        <f>E81</f>
        <v>2015</v>
      </c>
      <c r="F82" s="38"/>
      <c r="G82" s="36" t="s">
        <v>37</v>
      </c>
      <c r="H82" s="36"/>
      <c r="I82" s="36"/>
      <c r="J82" s="36"/>
      <c r="K82" s="37">
        <f>IF(F82="","",C82*L$7)</f>
      </c>
      <c r="L82" s="37"/>
      <c r="M82" s="40">
        <f>IF(J82="","",(K82/J82)/1000)</f>
      </c>
      <c r="N82" s="36">
        <f>N81</f>
        <v>2015</v>
      </c>
      <c r="O82" s="38"/>
      <c r="P82" s="36"/>
      <c r="Q82" s="36"/>
      <c r="R82" s="41">
        <f>IF(O82="","",(IF(G82="売",H82-P82,P82-H82))*M82*10000000)</f>
      </c>
      <c r="S82" s="41"/>
      <c r="T82" s="42">
        <f>IF(O82="","",IF(R82&lt;0,J82*(-1),IF(G82="買",(P82-H82)*10000,(H82-P82)*10000)))</f>
      </c>
      <c r="U82" s="42"/>
      <c r="V82" s="1" t="e">
        <f>IF(T82&gt;0,T82/J82,0)</f>
        <v>#DIV/0!</v>
      </c>
    </row>
    <row r="83" spans="2:22" ht="12.75">
      <c r="B83" s="36">
        <v>75</v>
      </c>
      <c r="C83" s="37">
        <f>IF(R82="","",C82+R82)</f>
      </c>
      <c r="D83" s="37"/>
      <c r="E83" s="36">
        <f>E82</f>
        <v>2015</v>
      </c>
      <c r="F83" s="38"/>
      <c r="G83" s="36" t="s">
        <v>36</v>
      </c>
      <c r="H83" s="36"/>
      <c r="I83" s="36"/>
      <c r="J83" s="36"/>
      <c r="K83" s="37">
        <f>IF(F83="","",C83*L$7)</f>
      </c>
      <c r="L83" s="37"/>
      <c r="M83" s="40">
        <f>IF(J83="","",(K83/J83)/1000)</f>
      </c>
      <c r="N83" s="36">
        <f>N82</f>
        <v>2015</v>
      </c>
      <c r="O83" s="38"/>
      <c r="P83" s="36"/>
      <c r="Q83" s="36"/>
      <c r="R83" s="41">
        <f>IF(O83="","",(IF(G83="売",H83-P83,P83-H83))*M83*10000000)</f>
      </c>
      <c r="S83" s="41"/>
      <c r="T83" s="42">
        <f>IF(O83="","",IF(R83&lt;0,J83*(-1),IF(G83="買",(P83-H83)*10000,(H83-P83)*10000)))</f>
      </c>
      <c r="U83" s="42"/>
      <c r="V83" s="1" t="e">
        <f>IF(T83&gt;0,T83/J83,0)</f>
        <v>#DIV/0!</v>
      </c>
    </row>
    <row r="84" spans="2:22" ht="12.75">
      <c r="B84" s="36">
        <v>76</v>
      </c>
      <c r="C84" s="37">
        <f>IF(R83="","",C83+R83)</f>
      </c>
      <c r="D84" s="37"/>
      <c r="E84" s="36">
        <f>E83</f>
        <v>2015</v>
      </c>
      <c r="F84" s="38"/>
      <c r="G84" s="36" t="s">
        <v>37</v>
      </c>
      <c r="H84" s="36"/>
      <c r="I84" s="36"/>
      <c r="J84" s="36"/>
      <c r="K84" s="37">
        <f>IF(F84="","",C84*L$7)</f>
      </c>
      <c r="L84" s="37"/>
      <c r="M84" s="40">
        <f>IF(J84="","",(K84/J84)/1000)</f>
      </c>
      <c r="N84" s="36">
        <f>N83</f>
        <v>2015</v>
      </c>
      <c r="O84" s="38"/>
      <c r="P84" s="36"/>
      <c r="Q84" s="36"/>
      <c r="R84" s="41">
        <f>IF(O84="","",(IF(G84="売",H84-P84,P84-H84))*M84*10000000)</f>
      </c>
      <c r="S84" s="41"/>
      <c r="T84" s="42">
        <f>IF(O84="","",IF(R84&lt;0,J84*(-1),IF(G84="買",(P84-H84)*10000,(H84-P84)*10000)))</f>
      </c>
      <c r="U84" s="42"/>
      <c r="V84" s="1" t="e">
        <f>IF(T84&gt;0,T84/J84,0)</f>
        <v>#DIV/0!</v>
      </c>
    </row>
    <row r="85" spans="2:22" ht="12.75">
      <c r="B85" s="36">
        <v>77</v>
      </c>
      <c r="C85" s="37">
        <f>IF(R84="","",C84+R84)</f>
      </c>
      <c r="D85" s="37"/>
      <c r="E85" s="36">
        <f>E84</f>
        <v>2015</v>
      </c>
      <c r="F85" s="38"/>
      <c r="G85" s="36" t="s">
        <v>37</v>
      </c>
      <c r="H85" s="36"/>
      <c r="I85" s="36"/>
      <c r="J85" s="36"/>
      <c r="K85" s="37">
        <f>IF(F85="","",C85*L$7)</f>
      </c>
      <c r="L85" s="37"/>
      <c r="M85" s="40">
        <f>IF(J85="","",(K85/J85)/1000)</f>
      </c>
      <c r="N85" s="36">
        <f>N84</f>
        <v>2015</v>
      </c>
      <c r="O85" s="38"/>
      <c r="P85" s="36"/>
      <c r="Q85" s="36"/>
      <c r="R85" s="41">
        <f>IF(O85="","",(IF(G85="売",H85-P85,P85-H85))*M85*10000000)</f>
      </c>
      <c r="S85" s="41"/>
      <c r="T85" s="42">
        <f>IF(O85="","",IF(R85&lt;0,J85*(-1),IF(G85="買",(P85-H85)*10000,(H85-P85)*10000)))</f>
      </c>
      <c r="U85" s="42"/>
      <c r="V85" s="1" t="e">
        <f>IF(T85&gt;0,T85/J85,0)</f>
        <v>#DIV/0!</v>
      </c>
    </row>
    <row r="86" spans="2:22" ht="12.75">
      <c r="B86" s="36">
        <v>78</v>
      </c>
      <c r="C86" s="37">
        <f>IF(R85="","",C85+R85)</f>
      </c>
      <c r="D86" s="37"/>
      <c r="E86" s="36">
        <f>E85</f>
        <v>2015</v>
      </c>
      <c r="F86" s="38"/>
      <c r="G86" s="36" t="s">
        <v>36</v>
      </c>
      <c r="H86" s="36"/>
      <c r="I86" s="36"/>
      <c r="J86" s="36"/>
      <c r="K86" s="37">
        <f>IF(F86="","",C86*L$7)</f>
      </c>
      <c r="L86" s="37"/>
      <c r="M86" s="40">
        <f>IF(J86="","",(K86/J86)/1000)</f>
      </c>
      <c r="N86" s="36">
        <f>N85</f>
        <v>2015</v>
      </c>
      <c r="O86" s="38"/>
      <c r="P86" s="36"/>
      <c r="Q86" s="36"/>
      <c r="R86" s="41">
        <f>IF(O86="","",(IF(G86="売",H86-P86,P86-H86))*M86*10000000)</f>
      </c>
      <c r="S86" s="41"/>
      <c r="T86" s="42">
        <f>IF(O86="","",IF(R86&lt;0,J86*(-1),IF(G86="買",(P86-H86)*10000,(H86-P86)*10000)))</f>
      </c>
      <c r="U86" s="42"/>
      <c r="V86" s="1" t="e">
        <f>IF(T86&gt;0,T86/J86,0)</f>
        <v>#DIV/0!</v>
      </c>
    </row>
    <row r="87" spans="2:22" ht="12.75">
      <c r="B87" s="36">
        <v>79</v>
      </c>
      <c r="C87" s="37">
        <f>IF(R86="","",C86+R86)</f>
      </c>
      <c r="D87" s="37"/>
      <c r="E87" s="36">
        <f>E86</f>
        <v>2015</v>
      </c>
      <c r="F87" s="38"/>
      <c r="G87" s="36" t="s">
        <v>36</v>
      </c>
      <c r="H87" s="36"/>
      <c r="I87" s="36"/>
      <c r="J87" s="36"/>
      <c r="K87" s="37">
        <f>IF(F87="","",C87*L$7)</f>
      </c>
      <c r="L87" s="37"/>
      <c r="M87" s="40">
        <f>IF(J87="","",(K87/J87)/1000)</f>
      </c>
      <c r="N87" s="36">
        <f>N86</f>
        <v>2015</v>
      </c>
      <c r="O87" s="38"/>
      <c r="P87" s="36"/>
      <c r="Q87" s="36"/>
      <c r="R87" s="41">
        <f>IF(O87="","",(IF(G87="売",H87-P87,P87-H87))*M87*10000000)</f>
      </c>
      <c r="S87" s="41"/>
      <c r="T87" s="42">
        <f>IF(O87="","",IF(R87&lt;0,J87*(-1),IF(G87="買",(P87-H87)*10000,(H87-P87)*10000)))</f>
      </c>
      <c r="U87" s="42"/>
      <c r="V87" s="1" t="e">
        <f>IF(T87&gt;0,T87/J87,0)</f>
        <v>#DIV/0!</v>
      </c>
    </row>
    <row r="88" spans="2:22" ht="12.75">
      <c r="B88" s="36">
        <v>80</v>
      </c>
      <c r="C88" s="37">
        <f>IF(R87="","",C87+R87)</f>
      </c>
      <c r="D88" s="37"/>
      <c r="E88" s="36">
        <f>E87</f>
        <v>2015</v>
      </c>
      <c r="F88" s="38"/>
      <c r="G88" s="36" t="s">
        <v>36</v>
      </c>
      <c r="H88" s="36"/>
      <c r="I88" s="36"/>
      <c r="J88" s="36"/>
      <c r="K88" s="37">
        <f>IF(F88="","",C88*L$7)</f>
      </c>
      <c r="L88" s="37"/>
      <c r="M88" s="40">
        <f>IF(J88="","",(K88/J88)/1000)</f>
      </c>
      <c r="N88" s="36">
        <f>N87</f>
        <v>2015</v>
      </c>
      <c r="O88" s="38"/>
      <c r="P88" s="36"/>
      <c r="Q88" s="36"/>
      <c r="R88" s="41">
        <f>IF(O88="","",(IF(G88="売",H88-P88,P88-H88))*M88*10000000)</f>
      </c>
      <c r="S88" s="41"/>
      <c r="T88" s="42">
        <f>IF(O88="","",IF(R88&lt;0,J88*(-1),IF(G88="買",(P88-H88)*10000,(H88-P88)*10000)))</f>
      </c>
      <c r="U88" s="42"/>
      <c r="V88" s="1" t="e">
        <f>IF(T88&gt;0,T88/J88,0)</f>
        <v>#DIV/0!</v>
      </c>
    </row>
    <row r="89" spans="2:22" ht="12.75">
      <c r="B89" s="36">
        <v>81</v>
      </c>
      <c r="C89" s="37">
        <f>IF(R88="","",C88+R88)</f>
      </c>
      <c r="D89" s="37"/>
      <c r="E89" s="36">
        <f>E88</f>
        <v>2015</v>
      </c>
      <c r="F89" s="38"/>
      <c r="G89" s="36" t="s">
        <v>36</v>
      </c>
      <c r="H89" s="36"/>
      <c r="I89" s="36"/>
      <c r="J89" s="36"/>
      <c r="K89" s="37">
        <f>IF(F89="","",C89*L$7)</f>
      </c>
      <c r="L89" s="37"/>
      <c r="M89" s="40">
        <f>IF(J89="","",(K89/J89)/1000)</f>
      </c>
      <c r="N89" s="36">
        <f>N88</f>
        <v>2015</v>
      </c>
      <c r="O89" s="38"/>
      <c r="P89" s="36"/>
      <c r="Q89" s="36"/>
      <c r="R89" s="41">
        <f>IF(O89="","",(IF(G89="売",H89-P89,P89-H89))*M89*10000000)</f>
      </c>
      <c r="S89" s="41"/>
      <c r="T89" s="42">
        <f>IF(O89="","",IF(R89&lt;0,J89*(-1),IF(G89="買",(P89-H89)*10000,(H89-P89)*10000)))</f>
      </c>
      <c r="U89" s="42"/>
      <c r="V89" s="1" t="e">
        <f>IF(T89&gt;0,T89/J89,0)</f>
        <v>#DIV/0!</v>
      </c>
    </row>
    <row r="90" spans="2:22" ht="12.75">
      <c r="B90" s="36">
        <v>82</v>
      </c>
      <c r="C90" s="37">
        <f>IF(R89="","",C89+R89)</f>
      </c>
      <c r="D90" s="37"/>
      <c r="E90" s="36">
        <f>E89</f>
        <v>2015</v>
      </c>
      <c r="F90" s="38"/>
      <c r="G90" s="36" t="s">
        <v>36</v>
      </c>
      <c r="H90" s="36"/>
      <c r="I90" s="36"/>
      <c r="J90" s="36"/>
      <c r="K90" s="37">
        <f>IF(F90="","",C90*L$7)</f>
      </c>
      <c r="L90" s="37"/>
      <c r="M90" s="40">
        <f>IF(J90="","",(K90/J90)/1000)</f>
      </c>
      <c r="N90" s="36">
        <f>N89</f>
        <v>2015</v>
      </c>
      <c r="O90" s="38"/>
      <c r="P90" s="36"/>
      <c r="Q90" s="36"/>
      <c r="R90" s="41">
        <f>IF(O90="","",(IF(G90="売",H90-P90,P90-H90))*M90*10000000)</f>
      </c>
      <c r="S90" s="41"/>
      <c r="T90" s="42">
        <f>IF(O90="","",IF(R90&lt;0,J90*(-1),IF(G90="買",(P90-H90)*10000,(H90-P90)*10000)))</f>
      </c>
      <c r="U90" s="42"/>
      <c r="V90" s="1" t="e">
        <f>IF(T90&gt;0,T90/J90,0)</f>
        <v>#DIV/0!</v>
      </c>
    </row>
    <row r="91" spans="2:22" ht="12.75">
      <c r="B91" s="36">
        <v>83</v>
      </c>
      <c r="C91" s="37">
        <f>IF(R90="","",C90+R90)</f>
      </c>
      <c r="D91" s="37"/>
      <c r="E91" s="36">
        <f>E90</f>
        <v>2015</v>
      </c>
      <c r="F91" s="38"/>
      <c r="G91" s="36" t="s">
        <v>36</v>
      </c>
      <c r="H91" s="36"/>
      <c r="I91" s="36"/>
      <c r="J91" s="36"/>
      <c r="K91" s="37">
        <f>IF(F91="","",C91*L$7)</f>
      </c>
      <c r="L91" s="37"/>
      <c r="M91" s="40">
        <f>IF(J91="","",(K91/J91)/1000)</f>
      </c>
      <c r="N91" s="36">
        <f>N90</f>
        <v>2015</v>
      </c>
      <c r="O91" s="38"/>
      <c r="P91" s="36"/>
      <c r="Q91" s="36"/>
      <c r="R91" s="41">
        <f>IF(O91="","",(IF(G91="売",H91-P91,P91-H91))*M91*10000000)</f>
      </c>
      <c r="S91" s="41"/>
      <c r="T91" s="42">
        <f>IF(O91="","",IF(R91&lt;0,J91*(-1),IF(G91="買",(P91-H91)*10000,(H91-P91)*10000)))</f>
      </c>
      <c r="U91" s="42"/>
      <c r="V91" s="1" t="e">
        <f>IF(T91&gt;0,T91/J91,0)</f>
        <v>#DIV/0!</v>
      </c>
    </row>
    <row r="92" spans="2:22" ht="12.75">
      <c r="B92" s="36">
        <v>84</v>
      </c>
      <c r="C92" s="37">
        <f>IF(R91="","",C91+R91)</f>
      </c>
      <c r="D92" s="37"/>
      <c r="E92" s="36">
        <f>E91</f>
        <v>2015</v>
      </c>
      <c r="F92" s="38"/>
      <c r="G92" s="36" t="s">
        <v>37</v>
      </c>
      <c r="H92" s="36"/>
      <c r="I92" s="36"/>
      <c r="J92" s="36"/>
      <c r="K92" s="37">
        <f>IF(F92="","",C92*L$7)</f>
      </c>
      <c r="L92" s="37"/>
      <c r="M92" s="40">
        <f>IF(J92="","",(K92/J92)/1000)</f>
      </c>
      <c r="N92" s="36">
        <f>N91</f>
        <v>2015</v>
      </c>
      <c r="O92" s="38"/>
      <c r="P92" s="36"/>
      <c r="Q92" s="36"/>
      <c r="R92" s="41">
        <f>IF(O92="","",(IF(G92="売",H92-P92,P92-H92))*M92*10000000)</f>
      </c>
      <c r="S92" s="41"/>
      <c r="T92" s="42">
        <f>IF(O92="","",IF(R92&lt;0,J92*(-1),IF(G92="買",(P92-H92)*10000,(H92-P92)*10000)))</f>
      </c>
      <c r="U92" s="42"/>
      <c r="V92" s="1" t="e">
        <f>IF(T92&gt;0,T92/J92,0)</f>
        <v>#DIV/0!</v>
      </c>
    </row>
    <row r="93" spans="2:22" ht="12.75">
      <c r="B93" s="36">
        <v>85</v>
      </c>
      <c r="C93" s="37">
        <f>IF(R92="","",C92+R92)</f>
      </c>
      <c r="D93" s="37"/>
      <c r="E93" s="36">
        <f>E92</f>
        <v>2015</v>
      </c>
      <c r="F93" s="38"/>
      <c r="G93" s="36" t="s">
        <v>37</v>
      </c>
      <c r="H93" s="36"/>
      <c r="I93" s="36"/>
      <c r="J93" s="36"/>
      <c r="K93" s="37">
        <f>IF(F93="","",C93*L$7)</f>
      </c>
      <c r="L93" s="37"/>
      <c r="M93" s="40">
        <f>IF(J93="","",(K93/J93)/1000)</f>
      </c>
      <c r="N93" s="36">
        <f>N92</f>
        <v>2015</v>
      </c>
      <c r="O93" s="38"/>
      <c r="P93" s="36"/>
      <c r="Q93" s="36"/>
      <c r="R93" s="41">
        <f>IF(O93="","",(IF(G93="売",H93-P93,P93-H93))*M93*10000000)</f>
      </c>
      <c r="S93" s="41"/>
      <c r="T93" s="42">
        <f>IF(O93="","",IF(R93&lt;0,J93*(-1),IF(G93="買",(P93-H93)*10000,(H93-P93)*10000)))</f>
      </c>
      <c r="U93" s="42"/>
      <c r="V93" s="1" t="e">
        <f>IF(T93&gt;0,T93/J93,0)</f>
        <v>#DIV/0!</v>
      </c>
    </row>
    <row r="94" spans="2:22" ht="12.75">
      <c r="B94" s="36">
        <v>86</v>
      </c>
      <c r="C94" s="37">
        <f>IF(R93="","",C93+R93)</f>
      </c>
      <c r="D94" s="37"/>
      <c r="E94" s="36">
        <f>E93</f>
        <v>2015</v>
      </c>
      <c r="F94" s="38"/>
      <c r="G94" s="36" t="s">
        <v>37</v>
      </c>
      <c r="H94" s="36"/>
      <c r="I94" s="36"/>
      <c r="J94" s="36"/>
      <c r="K94" s="37">
        <f>IF(F94="","",C94*L$7)</f>
      </c>
      <c r="L94" s="37"/>
      <c r="M94" s="40">
        <f>IF(J94="","",(K94/J94)/1000)</f>
      </c>
      <c r="N94" s="36">
        <f>N93</f>
        <v>2015</v>
      </c>
      <c r="O94" s="38"/>
      <c r="P94" s="36"/>
      <c r="Q94" s="36"/>
      <c r="R94" s="41">
        <f>IF(O94="","",(IF(G94="売",H94-P94,P94-H94))*M94*10000000)</f>
      </c>
      <c r="S94" s="41"/>
      <c r="T94" s="42">
        <f>IF(O94="","",IF(R94&lt;0,J94*(-1),IF(G94="買",(P94-H94)*10000,(H94-P94)*10000)))</f>
      </c>
      <c r="U94" s="42"/>
      <c r="V94" s="1" t="e">
        <f>IF(T94&gt;0,T94/J94,0)</f>
        <v>#DIV/0!</v>
      </c>
    </row>
    <row r="95" spans="2:22" ht="12.75">
      <c r="B95" s="36">
        <v>87</v>
      </c>
      <c r="C95" s="37">
        <f>IF(R94="","",C94+R94)</f>
      </c>
      <c r="D95" s="37"/>
      <c r="E95" s="36">
        <f>E94</f>
        <v>2015</v>
      </c>
      <c r="F95" s="38"/>
      <c r="G95" s="36" t="s">
        <v>36</v>
      </c>
      <c r="H95" s="36"/>
      <c r="I95" s="36"/>
      <c r="J95" s="36"/>
      <c r="K95" s="37">
        <f>IF(F95="","",C95*L$7)</f>
      </c>
      <c r="L95" s="37"/>
      <c r="M95" s="40">
        <f>IF(J95="","",(K95/J95)/1000)</f>
      </c>
      <c r="N95" s="36">
        <f>N94</f>
        <v>2015</v>
      </c>
      <c r="O95" s="38"/>
      <c r="P95" s="36"/>
      <c r="Q95" s="36"/>
      <c r="R95" s="41">
        <f>IF(O95="","",(IF(G95="売",H95-P95,P95-H95))*M95*10000000)</f>
      </c>
      <c r="S95" s="41"/>
      <c r="T95" s="42">
        <f>IF(O95="","",IF(R95&lt;0,J95*(-1),IF(G95="買",(P95-H95)*10000,(H95-P95)*10000)))</f>
      </c>
      <c r="U95" s="42"/>
      <c r="V95" s="1" t="e">
        <f>IF(T95&gt;0,T95/J95,0)</f>
        <v>#DIV/0!</v>
      </c>
    </row>
    <row r="96" spans="2:22" ht="12.75">
      <c r="B96" s="36">
        <v>88</v>
      </c>
      <c r="C96" s="37">
        <f>IF(R95="","",C95+R95)</f>
      </c>
      <c r="D96" s="37"/>
      <c r="E96" s="36">
        <f>E95</f>
        <v>2015</v>
      </c>
      <c r="F96" s="38"/>
      <c r="G96" s="36" t="s">
        <v>36</v>
      </c>
      <c r="H96" s="36"/>
      <c r="I96" s="36"/>
      <c r="J96" s="36"/>
      <c r="K96" s="37">
        <f>IF(F96="","",C96*L$7)</f>
      </c>
      <c r="L96" s="37"/>
      <c r="M96" s="40">
        <f>IF(J96="","",(K96/J96)/1000)</f>
      </c>
      <c r="N96" s="36">
        <f>N95</f>
        <v>2015</v>
      </c>
      <c r="O96" s="38"/>
      <c r="P96" s="36"/>
      <c r="Q96" s="36"/>
      <c r="R96" s="41">
        <f>IF(O96="","",(IF(G96="売",H96-P96,P96-H96))*M96*10000000)</f>
      </c>
      <c r="S96" s="41"/>
      <c r="T96" s="42">
        <f>IF(O96="","",IF(R96&lt;0,J96*(-1),IF(G96="買",(P96-H96)*10000,(H96-P96)*10000)))</f>
      </c>
      <c r="U96" s="42"/>
      <c r="V96" s="1" t="e">
        <f>IF(T96&gt;0,T96/J96,0)</f>
        <v>#DIV/0!</v>
      </c>
    </row>
    <row r="97" spans="2:22" ht="12.75">
      <c r="B97" s="36">
        <v>89</v>
      </c>
      <c r="C97" s="37">
        <f>IF(R96="","",C96+R96)</f>
      </c>
      <c r="D97" s="37"/>
      <c r="E97" s="36">
        <f>E96</f>
        <v>2015</v>
      </c>
      <c r="F97" s="38"/>
      <c r="G97" s="36" t="s">
        <v>36</v>
      </c>
      <c r="H97" s="36"/>
      <c r="I97" s="36"/>
      <c r="J97" s="36"/>
      <c r="K97" s="37">
        <f>IF(F97="","",C97*L$7)</f>
      </c>
      <c r="L97" s="37"/>
      <c r="M97" s="40">
        <f>IF(J97="","",(K97/J97)/1000)</f>
      </c>
      <c r="N97" s="36">
        <f>N96</f>
        <v>2015</v>
      </c>
      <c r="O97" s="38"/>
      <c r="P97" s="36"/>
      <c r="Q97" s="36"/>
      <c r="R97" s="41">
        <f>IF(O97="","",(IF(G97="売",H97-P97,P97-H97))*M97*10000000)</f>
      </c>
      <c r="S97" s="41"/>
      <c r="T97" s="42">
        <f>IF(O97="","",IF(R97&lt;0,J97*(-1),IF(G97="買",(P97-H97)*10000,(H97-P97)*10000)))</f>
      </c>
      <c r="U97" s="42"/>
      <c r="V97" s="1" t="e">
        <f>IF(T97&gt;0,T97/J97,0)</f>
        <v>#DIV/0!</v>
      </c>
    </row>
    <row r="98" spans="2:22" ht="12.75">
      <c r="B98" s="36">
        <v>90</v>
      </c>
      <c r="C98" s="37">
        <f>IF(R97="","",C97+R97)</f>
      </c>
      <c r="D98" s="37"/>
      <c r="E98" s="36">
        <f>E97</f>
        <v>2015</v>
      </c>
      <c r="F98" s="38"/>
      <c r="G98" s="36" t="s">
        <v>36</v>
      </c>
      <c r="H98" s="36"/>
      <c r="I98" s="36"/>
      <c r="J98" s="36"/>
      <c r="K98" s="37">
        <f>IF(F98="","",C98*L$7)</f>
      </c>
      <c r="L98" s="37"/>
      <c r="M98" s="40">
        <f>IF(J98="","",(K98/J98)/1000)</f>
      </c>
      <c r="N98" s="36">
        <f>N97</f>
        <v>2015</v>
      </c>
      <c r="O98" s="38"/>
      <c r="P98" s="36"/>
      <c r="Q98" s="36"/>
      <c r="R98" s="41">
        <f>IF(O98="","",(IF(G98="売",H98-P98,P98-H98))*M98*10000000)</f>
      </c>
      <c r="S98" s="41"/>
      <c r="T98" s="42">
        <f>IF(O98="","",IF(R98&lt;0,J98*(-1),IF(G98="買",(P98-H98)*10000,(H98-P98)*10000)))</f>
      </c>
      <c r="U98" s="42"/>
      <c r="V98" s="1" t="e">
        <f>IF(T98&gt;0,T98/J98,0)</f>
        <v>#DIV/0!</v>
      </c>
    </row>
    <row r="99" spans="2:22" ht="12.75">
      <c r="B99" s="36">
        <v>91</v>
      </c>
      <c r="C99" s="37">
        <f>IF(R98="","",C98+R98)</f>
      </c>
      <c r="D99" s="37"/>
      <c r="E99" s="36">
        <f>E98</f>
        <v>2015</v>
      </c>
      <c r="F99" s="38"/>
      <c r="G99" s="36" t="s">
        <v>36</v>
      </c>
      <c r="H99" s="36"/>
      <c r="I99" s="36"/>
      <c r="J99" s="36"/>
      <c r="K99" s="37">
        <f>IF(F99="","",C99*L$7)</f>
      </c>
      <c r="L99" s="37"/>
      <c r="M99" s="40">
        <f>IF(J99="","",(K99/J99)/1000)</f>
      </c>
      <c r="N99" s="36">
        <f>N98</f>
        <v>2015</v>
      </c>
      <c r="O99" s="38"/>
      <c r="P99" s="36"/>
      <c r="Q99" s="36"/>
      <c r="R99" s="41">
        <f>IF(O99="","",(IF(G99="売",H99-P99,P99-H99))*M99*10000000)</f>
      </c>
      <c r="S99" s="41"/>
      <c r="T99" s="42">
        <f>IF(O99="","",IF(R99&lt;0,J99*(-1),IF(G99="買",(P99-H99)*10000,(H99-P99)*10000)))</f>
      </c>
      <c r="U99" s="42"/>
      <c r="V99" s="1" t="e">
        <f>IF(T99&gt;0,T99/J99,0)</f>
        <v>#DIV/0!</v>
      </c>
    </row>
    <row r="100" spans="2:22" ht="12.75">
      <c r="B100" s="36">
        <v>92</v>
      </c>
      <c r="C100" s="37">
        <f>IF(R99="","",C99+R99)</f>
      </c>
      <c r="D100" s="37"/>
      <c r="E100" s="36">
        <f>E99</f>
        <v>2015</v>
      </c>
      <c r="F100" s="38"/>
      <c r="G100" s="36" t="s">
        <v>37</v>
      </c>
      <c r="H100" s="36"/>
      <c r="I100" s="36"/>
      <c r="J100" s="36"/>
      <c r="K100" s="37">
        <f>IF(F100="","",C100*L$7)</f>
      </c>
      <c r="L100" s="37"/>
      <c r="M100" s="40">
        <f>IF(J100="","",(K100/J100)/1000)</f>
      </c>
      <c r="N100" s="36">
        <f>N99</f>
        <v>2015</v>
      </c>
      <c r="O100" s="38"/>
      <c r="P100" s="36"/>
      <c r="Q100" s="36"/>
      <c r="R100" s="41">
        <f>IF(O100="","",(IF(G100="売",H100-P100,P100-H100))*M100*10000000)</f>
      </c>
      <c r="S100" s="41"/>
      <c r="T100" s="42">
        <f>IF(O100="","",IF(R100&lt;0,J100*(-1),IF(G100="買",(P100-H100)*10000,(H100-P100)*10000)))</f>
      </c>
      <c r="U100" s="42"/>
      <c r="V100" s="1" t="e">
        <f>IF(T100&gt;0,T100/J100,0)</f>
        <v>#DIV/0!</v>
      </c>
    </row>
    <row r="101" spans="2:22" ht="12.75">
      <c r="B101" s="36">
        <v>93</v>
      </c>
      <c r="C101" s="37">
        <f>IF(R100="","",C100+R100)</f>
      </c>
      <c r="D101" s="37"/>
      <c r="E101" s="36">
        <f>E100</f>
        <v>2015</v>
      </c>
      <c r="F101" s="38"/>
      <c r="G101" s="36" t="s">
        <v>36</v>
      </c>
      <c r="H101" s="36"/>
      <c r="I101" s="36"/>
      <c r="J101" s="36"/>
      <c r="K101" s="37">
        <f>IF(F101="","",C101*L$7)</f>
      </c>
      <c r="L101" s="37"/>
      <c r="M101" s="40">
        <f>IF(J101="","",(K101/J101)/1000)</f>
      </c>
      <c r="N101" s="36">
        <f>N100</f>
        <v>2015</v>
      </c>
      <c r="O101" s="38"/>
      <c r="P101" s="36"/>
      <c r="Q101" s="36"/>
      <c r="R101" s="41">
        <f>IF(O101="","",(IF(G101="売",H101-P101,P101-H101))*M101*10000000)</f>
      </c>
      <c r="S101" s="41"/>
      <c r="T101" s="42">
        <f>IF(O101="","",IF(R101&lt;0,J101*(-1),IF(G101="買",(P101-H101)*10000,(H101-P101)*10000)))</f>
      </c>
      <c r="U101" s="42"/>
      <c r="V101" s="1" t="e">
        <f>IF(T101&gt;0,T101/J101,0)</f>
        <v>#DIV/0!</v>
      </c>
    </row>
    <row r="102" spans="2:22" ht="12.75">
      <c r="B102" s="36">
        <v>94</v>
      </c>
      <c r="C102" s="37">
        <f>IF(R101="","",C101+R101)</f>
      </c>
      <c r="D102" s="37"/>
      <c r="E102" s="36">
        <f>E101</f>
        <v>2015</v>
      </c>
      <c r="F102" s="38"/>
      <c r="G102" s="36" t="s">
        <v>37</v>
      </c>
      <c r="H102" s="36"/>
      <c r="I102" s="36"/>
      <c r="J102" s="36"/>
      <c r="K102" s="37">
        <f>IF(F102="","",C102*L$7)</f>
      </c>
      <c r="L102" s="37"/>
      <c r="M102" s="40">
        <f>IF(J102="","",(K102/J102)/1000)</f>
      </c>
      <c r="N102" s="36">
        <f>N101</f>
        <v>2015</v>
      </c>
      <c r="O102" s="38"/>
      <c r="P102" s="36"/>
      <c r="Q102" s="36"/>
      <c r="R102" s="41">
        <f>IF(O102="","",(IF(G102="売",H102-P102,P102-H102))*M102*10000000)</f>
      </c>
      <c r="S102" s="41"/>
      <c r="T102" s="42">
        <f>IF(O102="","",IF(R102&lt;0,J102*(-1),IF(G102="買",(P102-H102)*10000,(H102-P102)*10000)))</f>
      </c>
      <c r="U102" s="42"/>
      <c r="V102" s="1" t="e">
        <f>IF(T102&gt;0,T102/J102,0)</f>
        <v>#DIV/0!</v>
      </c>
    </row>
    <row r="103" spans="2:22" ht="12.75">
      <c r="B103" s="36">
        <v>95</v>
      </c>
      <c r="C103" s="37">
        <f>IF(R102="","",C102+R102)</f>
      </c>
      <c r="D103" s="37"/>
      <c r="E103" s="36">
        <f>E102</f>
        <v>2015</v>
      </c>
      <c r="F103" s="38"/>
      <c r="G103" s="36" t="s">
        <v>36</v>
      </c>
      <c r="H103" s="36"/>
      <c r="I103" s="36"/>
      <c r="J103" s="36"/>
      <c r="K103" s="37">
        <f>IF(F103="","",C103*L$7)</f>
      </c>
      <c r="L103" s="37"/>
      <c r="M103" s="40">
        <f>IF(J103="","",(K103/J103)/1000)</f>
      </c>
      <c r="N103" s="36">
        <f>N102</f>
        <v>2015</v>
      </c>
      <c r="O103" s="38"/>
      <c r="P103" s="36"/>
      <c r="Q103" s="36"/>
      <c r="R103" s="41">
        <f>IF(O103="","",(IF(G103="売",H103-P103,P103-H103))*M103*10000000)</f>
      </c>
      <c r="S103" s="41"/>
      <c r="T103" s="42">
        <f>IF(O103="","",IF(R103&lt;0,J103*(-1),IF(G103="買",(P103-H103)*10000,(H103-P103)*10000)))</f>
      </c>
      <c r="U103" s="42"/>
      <c r="V103" s="1" t="e">
        <f>IF(T103&gt;0,T103/J103,0)</f>
        <v>#DIV/0!</v>
      </c>
    </row>
    <row r="104" spans="2:22" ht="12.75">
      <c r="B104" s="36">
        <v>96</v>
      </c>
      <c r="C104" s="37">
        <f>IF(R103="","",C103+R103)</f>
      </c>
      <c r="D104" s="37"/>
      <c r="E104" s="36">
        <f>E103</f>
        <v>2015</v>
      </c>
      <c r="F104" s="38"/>
      <c r="G104" s="36" t="s">
        <v>37</v>
      </c>
      <c r="H104" s="36"/>
      <c r="I104" s="36"/>
      <c r="J104" s="36"/>
      <c r="K104" s="37">
        <f>IF(F104="","",C104*L$7)</f>
      </c>
      <c r="L104" s="37"/>
      <c r="M104" s="40">
        <f>IF(J104="","",(K104/J104)/1000)</f>
      </c>
      <c r="N104" s="36">
        <f>N103</f>
        <v>2015</v>
      </c>
      <c r="O104" s="38"/>
      <c r="P104" s="36"/>
      <c r="Q104" s="36"/>
      <c r="R104" s="41">
        <f>IF(O104="","",(IF(G104="売",H104-P104,P104-H104))*M104*10000000)</f>
      </c>
      <c r="S104" s="41"/>
      <c r="T104" s="42">
        <f>IF(O104="","",IF(R104&lt;0,J104*(-1),IF(G104="買",(P104-H104)*10000,(H104-P104)*10000)))</f>
      </c>
      <c r="U104" s="42"/>
      <c r="V104" s="1" t="e">
        <f>IF(T104&gt;0,T104/J104,0)</f>
        <v>#DIV/0!</v>
      </c>
    </row>
    <row r="105" spans="2:22" ht="12.75">
      <c r="B105" s="36">
        <v>97</v>
      </c>
      <c r="C105" s="37">
        <f>IF(R104="","",C104+R104)</f>
      </c>
      <c r="D105" s="37"/>
      <c r="E105" s="36">
        <f>E104</f>
        <v>2015</v>
      </c>
      <c r="F105" s="38"/>
      <c r="G105" s="36" t="s">
        <v>36</v>
      </c>
      <c r="H105" s="36"/>
      <c r="I105" s="36"/>
      <c r="J105" s="36"/>
      <c r="K105" s="37">
        <f>IF(F105="","",C105*L$7)</f>
      </c>
      <c r="L105" s="37"/>
      <c r="M105" s="40">
        <f>IF(J105="","",(K105/J105)/1000)</f>
      </c>
      <c r="N105" s="36">
        <f>N104</f>
        <v>2015</v>
      </c>
      <c r="O105" s="38"/>
      <c r="P105" s="36"/>
      <c r="Q105" s="36"/>
      <c r="R105" s="41">
        <f>IF(O105="","",(IF(G105="売",H105-P105,P105-H105))*M105*10000000)</f>
      </c>
      <c r="S105" s="41"/>
      <c r="T105" s="42">
        <f>IF(O105="","",IF(R105&lt;0,J105*(-1),IF(G105="買",(P105-H105)*10000,(H105-P105)*10000)))</f>
      </c>
      <c r="U105" s="42"/>
      <c r="V105" s="1" t="e">
        <f>IF(T105&gt;0,T105/J105,0)</f>
        <v>#DIV/0!</v>
      </c>
    </row>
    <row r="106" spans="2:22" ht="12.75">
      <c r="B106" s="36">
        <v>98</v>
      </c>
      <c r="C106" s="37">
        <f>IF(R105="","",C105+R105)</f>
      </c>
      <c r="D106" s="37"/>
      <c r="E106" s="36">
        <f>E105</f>
        <v>2015</v>
      </c>
      <c r="F106" s="38"/>
      <c r="G106" s="36" t="s">
        <v>37</v>
      </c>
      <c r="H106" s="36"/>
      <c r="I106" s="36"/>
      <c r="J106" s="36"/>
      <c r="K106" s="37">
        <f>IF(F106="","",C106*L$7)</f>
      </c>
      <c r="L106" s="37"/>
      <c r="M106" s="40">
        <f>IF(J106="","",(K106/J106)/1000)</f>
      </c>
      <c r="N106" s="36">
        <f>N105</f>
        <v>2015</v>
      </c>
      <c r="O106" s="38"/>
      <c r="P106" s="36"/>
      <c r="Q106" s="36"/>
      <c r="R106" s="41">
        <f>IF(O106="","",(IF(G106="売",H106-P106,P106-H106))*M106*10000000)</f>
      </c>
      <c r="S106" s="41"/>
      <c r="T106" s="42">
        <f>IF(O106="","",IF(R106&lt;0,J106*(-1),IF(G106="買",(P106-H106)*10000,(H106-P106)*10000)))</f>
      </c>
      <c r="U106" s="42"/>
      <c r="V106" s="1" t="e">
        <f>IF(T106&gt;0,T106/J106,0)</f>
        <v>#DIV/0!</v>
      </c>
    </row>
    <row r="107" spans="2:22" ht="12.75">
      <c r="B107" s="36">
        <v>99</v>
      </c>
      <c r="C107" s="37">
        <f>IF(R106="","",C106+R106)</f>
      </c>
      <c r="D107" s="37"/>
      <c r="E107" s="36">
        <f>E106</f>
        <v>2015</v>
      </c>
      <c r="F107" s="38"/>
      <c r="G107" s="36" t="s">
        <v>37</v>
      </c>
      <c r="H107" s="36"/>
      <c r="I107" s="36"/>
      <c r="J107" s="36"/>
      <c r="K107" s="37">
        <f>IF(F107="","",C107*L$7)</f>
      </c>
      <c r="L107" s="37"/>
      <c r="M107" s="40">
        <f>IF(J107="","",(K107/J107)/1000)</f>
      </c>
      <c r="N107" s="36">
        <f>N106</f>
        <v>2015</v>
      </c>
      <c r="O107" s="38"/>
      <c r="P107" s="36"/>
      <c r="Q107" s="36"/>
      <c r="R107" s="41">
        <f>IF(O107="","",(IF(G107="売",H107-P107,P107-H107))*M107*10000000)</f>
      </c>
      <c r="S107" s="41"/>
      <c r="T107" s="42">
        <f>IF(O107="","",IF(R107&lt;0,J107*(-1),IF(G107="買",(P107-H107)*10000,(H107-P107)*10000)))</f>
      </c>
      <c r="U107" s="42"/>
      <c r="V107" s="1" t="e">
        <f>IF(T107&gt;0,T107/J107,0)</f>
        <v>#DIV/0!</v>
      </c>
    </row>
    <row r="108" spans="2:22" ht="12.75">
      <c r="B108" s="36">
        <v>100</v>
      </c>
      <c r="C108" s="37">
        <f>IF(R107="","",C107+R107)</f>
      </c>
      <c r="D108" s="37"/>
      <c r="E108" s="36">
        <f>E107</f>
        <v>2015</v>
      </c>
      <c r="F108" s="38"/>
      <c r="G108" s="36" t="s">
        <v>36</v>
      </c>
      <c r="H108" s="36"/>
      <c r="I108" s="36"/>
      <c r="J108" s="36"/>
      <c r="K108" s="37">
        <f>IF(F108="","",C108*L$7)</f>
      </c>
      <c r="L108" s="37"/>
      <c r="M108" s="40">
        <f>IF(J108="","",(K108/J108)/1000)</f>
      </c>
      <c r="N108" s="36">
        <f>N107</f>
        <v>2015</v>
      </c>
      <c r="O108" s="38"/>
      <c r="P108" s="36"/>
      <c r="Q108" s="36"/>
      <c r="R108" s="41">
        <f>IF(O108="","",(IF(G108="売",H108-P108,P108-H108))*M108*10000000)</f>
      </c>
      <c r="S108" s="41"/>
      <c r="T108" s="42">
        <f>IF(O108="","",IF(R108&lt;0,J108*(-1),IF(G108="買",(P108-H108)*10000,(H108-P108)*10000)))</f>
      </c>
      <c r="U108" s="42"/>
      <c r="V108" s="1" t="e">
        <f>IF(T108&gt;0,T108/J108,0)</f>
        <v>#DIV/0!</v>
      </c>
    </row>
    <row r="109" spans="2:21" ht="12.75">
      <c r="B109" s="36" t="s">
        <v>38</v>
      </c>
      <c r="C109" s="37">
        <f>IF(R108="","",C108+R108)</f>
      </c>
      <c r="D109" s="37"/>
      <c r="E109" s="36"/>
      <c r="F109" s="38"/>
      <c r="G109" s="36"/>
      <c r="H109" s="36"/>
      <c r="I109" s="36"/>
      <c r="J109" s="36"/>
      <c r="K109" s="37">
        <f>IF(F109="","",C109*L$7)</f>
      </c>
      <c r="L109" s="37"/>
      <c r="M109" s="40">
        <f>IF(J109="","",(K109/J109)/1000)</f>
      </c>
      <c r="N109" s="36"/>
      <c r="O109" s="38"/>
      <c r="P109" s="36"/>
      <c r="Q109" s="36"/>
      <c r="R109" s="41">
        <f>IF(O109="","",(IF(G109="売",H109-P109,P109-H109))*M109*100000)</f>
      </c>
      <c r="S109" s="41"/>
      <c r="T109" s="42">
        <f>IF(O109="","",IF(R109&lt;0,J109*(-1),IF(G109="買",(P109-H109)*100,(H109-P109)*100)))</f>
      </c>
      <c r="U109" s="42"/>
    </row>
    <row r="110" spans="2:18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</sheetData>
  <sheetProtection selectLockedCells="1" selectUnlockedCells="1"/>
  <mergeCells count="641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80" zoomScaleNormal="80" zoomScaleSheetLayoutView="100" workbookViewId="0" topLeftCell="A1">
      <selection activeCell="B12" sqref="B12"/>
    </sheetView>
  </sheetViews>
  <sheetFormatPr defaultColWidth="9.00390625" defaultRowHeight="13.5"/>
  <cols>
    <col min="1" max="1" width="5.125" style="0" customWidth="1"/>
  </cols>
  <sheetData>
    <row r="1" spans="1:10" ht="12.75">
      <c r="A1" s="45" t="s">
        <v>40</v>
      </c>
      <c r="C1" s="46"/>
      <c r="D1" s="46"/>
      <c r="E1" s="46"/>
      <c r="F1" s="46"/>
      <c r="G1" s="46"/>
      <c r="H1" s="46"/>
      <c r="I1" s="46"/>
      <c r="J1" s="46"/>
    </row>
    <row r="3" spans="1:10" ht="12.75">
      <c r="A3" t="s">
        <v>41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2.75">
      <c r="A4" t="s">
        <v>42</v>
      </c>
      <c r="B4" s="46"/>
      <c r="C4" s="46"/>
      <c r="D4" s="46"/>
      <c r="E4" s="46"/>
      <c r="F4" s="46"/>
      <c r="G4" s="46"/>
      <c r="H4" s="46"/>
      <c r="I4" s="46"/>
      <c r="J4" s="46"/>
    </row>
    <row r="5" ht="12.75">
      <c r="A5" s="47" t="s">
        <v>43</v>
      </c>
    </row>
    <row r="7" spans="2:10" ht="12.75" customHeight="1">
      <c r="B7" s="48"/>
      <c r="C7" s="48"/>
      <c r="D7" s="48"/>
      <c r="E7" s="48"/>
      <c r="F7" s="48"/>
      <c r="G7" s="48"/>
      <c r="H7" s="48"/>
      <c r="I7" s="48"/>
      <c r="J7" s="48"/>
    </row>
    <row r="8" spans="2:10" ht="12.75">
      <c r="B8" s="48"/>
      <c r="C8" s="48"/>
      <c r="D8" s="48"/>
      <c r="E8" s="48"/>
      <c r="F8" s="48"/>
      <c r="G8" s="48"/>
      <c r="H8" s="48"/>
      <c r="I8" s="48"/>
      <c r="J8" s="48"/>
    </row>
    <row r="9" spans="1:10" ht="12.75">
      <c r="A9" s="45" t="s">
        <v>44</v>
      </c>
      <c r="B9" s="48"/>
      <c r="C9" s="48"/>
      <c r="D9" s="48"/>
      <c r="E9" s="48"/>
      <c r="F9" s="48"/>
      <c r="G9" s="48"/>
      <c r="H9" s="48"/>
      <c r="I9" s="48"/>
      <c r="J9" s="48"/>
    </row>
    <row r="10" spans="2:10" ht="12.75"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12.75">
      <c r="A11" t="s">
        <v>45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2.75">
      <c r="A12" t="s">
        <v>46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2.75">
      <c r="A13" s="49"/>
      <c r="B13" s="48"/>
      <c r="C13" s="48"/>
      <c r="D13" s="48"/>
      <c r="E13" s="48"/>
      <c r="F13" s="48"/>
      <c r="G13" s="48"/>
      <c r="H13" s="48"/>
      <c r="I13" s="48"/>
      <c r="J13" s="48"/>
    </row>
    <row r="14" spans="2:10" ht="12.75">
      <c r="B14" s="48"/>
      <c r="C14" s="48"/>
      <c r="D14" s="48"/>
      <c r="E14" s="48"/>
      <c r="F14" s="48"/>
      <c r="G14" s="48"/>
      <c r="H14" s="48"/>
      <c r="I14" s="48"/>
      <c r="J14" s="48"/>
    </row>
    <row r="15" spans="2:10" ht="12.75"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2.75">
      <c r="A16" s="45" t="s">
        <v>47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2.75">
      <c r="A17" t="s">
        <v>48</v>
      </c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2.75">
      <c r="A18" s="49" t="s">
        <v>49</v>
      </c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2.75">
      <c r="A19" s="50"/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2.75">
      <c r="A20" s="49"/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12.75">
      <c r="A21" s="49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2.75">
      <c r="A22" s="49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2.75">
      <c r="A23" s="49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2.75">
      <c r="A24" s="49"/>
      <c r="B24" s="48"/>
      <c r="C24" s="48"/>
      <c r="D24" s="48"/>
      <c r="E24" s="48"/>
      <c r="F24" s="48"/>
      <c r="G24" s="48"/>
      <c r="H24" s="48"/>
      <c r="I24" s="48"/>
      <c r="J24" s="48"/>
    </row>
    <row r="25" spans="1:10" s="51" customFormat="1" ht="12.75">
      <c r="A25" s="47"/>
      <c r="B25" s="46"/>
      <c r="C25" s="46"/>
      <c r="D25" s="46"/>
      <c r="E25" s="46"/>
      <c r="F25" s="46"/>
      <c r="G25" s="46"/>
      <c r="H25" s="46"/>
      <c r="I25" s="46"/>
      <c r="J25" s="46"/>
    </row>
    <row r="26" spans="1:10" s="54" customFormat="1" ht="12.75">
      <c r="A26" s="52"/>
      <c r="B26" s="53"/>
      <c r="C26" s="53"/>
      <c r="D26" s="53"/>
      <c r="E26" s="53"/>
      <c r="F26" s="53"/>
      <c r="G26" s="53"/>
      <c r="H26" s="53"/>
      <c r="I26" s="53"/>
      <c r="J26" s="53"/>
    </row>
    <row r="27" spans="1:10" s="54" customFormat="1" ht="12.75">
      <c r="A27" s="52"/>
      <c r="B27" s="53"/>
      <c r="C27" s="53"/>
      <c r="D27" s="53"/>
      <c r="E27" s="53"/>
      <c r="F27" s="53"/>
      <c r="G27" s="53"/>
      <c r="H27" s="53"/>
      <c r="I27" s="53"/>
      <c r="J27" s="53"/>
    </row>
    <row r="28" spans="1:10" s="51" customFormat="1" ht="12.75">
      <c r="A28" s="47"/>
      <c r="B28" s="46"/>
      <c r="C28" s="46"/>
      <c r="D28" s="46"/>
      <c r="E28" s="46"/>
      <c r="F28" s="46"/>
      <c r="G28" s="46"/>
      <c r="H28" s="46"/>
      <c r="I28" s="46"/>
      <c r="J28" s="46"/>
    </row>
    <row r="29" s="51" customFormat="1" ht="12.75"/>
    <row r="30" spans="1:10" s="51" customFormat="1" ht="12.75">
      <c r="A30" s="46"/>
      <c r="B30" s="46"/>
      <c r="C30" s="46"/>
      <c r="D30" s="46"/>
      <c r="E30" s="46"/>
      <c r="F30" s="46"/>
      <c r="G30" s="46"/>
      <c r="H30" s="46"/>
      <c r="I30" s="46"/>
      <c r="J30" s="46"/>
    </row>
    <row r="31" spans="1:10" ht="12.75">
      <c r="A31" s="48"/>
      <c r="B31" s="48"/>
      <c r="C31" s="48"/>
      <c r="D31" s="48"/>
      <c r="E31" s="48"/>
      <c r="F31" s="48"/>
      <c r="G31" s="48"/>
      <c r="H31" s="48"/>
      <c r="I31" s="48"/>
      <c r="J31" s="4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2"/>
  <sheetViews>
    <sheetView zoomScale="80" zoomScaleNormal="80" zoomScaleSheetLayoutView="100" workbookViewId="0" topLeftCell="A1">
      <selection activeCell="D5" sqref="D5"/>
    </sheetView>
  </sheetViews>
  <sheetFormatPr defaultColWidth="9.00390625" defaultRowHeight="13.5"/>
  <cols>
    <col min="1" max="1" width="3.125" style="55" customWidth="1"/>
    <col min="2" max="2" width="13.25390625" style="56" customWidth="1"/>
    <col min="3" max="3" width="15.75390625" style="57" customWidth="1"/>
    <col min="4" max="4" width="13.00390625" style="57" customWidth="1"/>
    <col min="5" max="5" width="15.875" style="58" customWidth="1"/>
    <col min="6" max="6" width="15.875" style="57" customWidth="1"/>
    <col min="7" max="7" width="15.875" style="58" customWidth="1"/>
    <col min="8" max="8" width="15.875" style="57" customWidth="1"/>
    <col min="9" max="9" width="15.875" style="58" customWidth="1"/>
    <col min="10" max="16384" width="8.875" style="55" customWidth="1"/>
  </cols>
  <sheetData>
    <row r="2" spans="2:3" ht="12.75">
      <c r="B2" s="59" t="s">
        <v>50</v>
      </c>
      <c r="C2" s="55"/>
    </row>
    <row r="4" spans="2:9" ht="12.75">
      <c r="B4" s="60" t="s">
        <v>51</v>
      </c>
      <c r="C4" s="60" t="s">
        <v>0</v>
      </c>
      <c r="D4" s="60" t="s">
        <v>3</v>
      </c>
      <c r="E4" s="61" t="s">
        <v>52</v>
      </c>
      <c r="F4" s="60" t="s">
        <v>53</v>
      </c>
      <c r="G4" s="61" t="s">
        <v>52</v>
      </c>
      <c r="H4" s="60" t="s">
        <v>54</v>
      </c>
      <c r="I4" s="61" t="s">
        <v>52</v>
      </c>
    </row>
    <row r="5" spans="2:10" ht="12.75">
      <c r="B5" s="62" t="s">
        <v>55</v>
      </c>
      <c r="C5" s="63" t="s">
        <v>56</v>
      </c>
      <c r="D5" s="63">
        <v>100</v>
      </c>
      <c r="E5" s="64">
        <v>42468</v>
      </c>
      <c r="F5" s="63">
        <v>100</v>
      </c>
      <c r="G5" s="64">
        <v>42468</v>
      </c>
      <c r="H5" s="63" t="s">
        <v>57</v>
      </c>
      <c r="I5" s="64" t="s">
        <v>57</v>
      </c>
      <c r="J5" s="55" t="s">
        <v>58</v>
      </c>
    </row>
    <row r="6" spans="2:10" ht="12.75">
      <c r="B6" s="62" t="s">
        <v>55</v>
      </c>
      <c r="C6" s="63" t="s">
        <v>1</v>
      </c>
      <c r="D6" s="63">
        <v>51</v>
      </c>
      <c r="E6" s="64" t="s">
        <v>59</v>
      </c>
      <c r="F6" s="63">
        <v>51</v>
      </c>
      <c r="G6" s="65" t="s">
        <v>59</v>
      </c>
      <c r="H6" s="63" t="s">
        <v>57</v>
      </c>
      <c r="I6" s="65" t="s">
        <v>57</v>
      </c>
      <c r="J6" s="55" t="s">
        <v>58</v>
      </c>
    </row>
    <row r="7" spans="2:9" ht="12.75">
      <c r="B7" s="62" t="s">
        <v>55</v>
      </c>
      <c r="C7" s="63"/>
      <c r="D7" s="63"/>
      <c r="E7" s="65"/>
      <c r="F7" s="63"/>
      <c r="G7" s="65"/>
      <c r="H7" s="63"/>
      <c r="I7" s="65"/>
    </row>
    <row r="8" spans="2:9" ht="12.75">
      <c r="B8" s="62" t="s">
        <v>55</v>
      </c>
      <c r="C8" s="63"/>
      <c r="D8" s="63"/>
      <c r="E8" s="65"/>
      <c r="F8" s="63"/>
      <c r="G8" s="65"/>
      <c r="H8" s="63"/>
      <c r="I8" s="65"/>
    </row>
    <row r="9" spans="2:9" ht="12.75">
      <c r="B9" s="62" t="s">
        <v>55</v>
      </c>
      <c r="C9" s="63"/>
      <c r="D9" s="63"/>
      <c r="E9" s="65"/>
      <c r="F9" s="63"/>
      <c r="G9" s="65"/>
      <c r="H9" s="63"/>
      <c r="I9" s="65"/>
    </row>
    <row r="10" spans="2:9" ht="12.75">
      <c r="B10" s="62" t="s">
        <v>55</v>
      </c>
      <c r="C10" s="63"/>
      <c r="D10" s="63"/>
      <c r="E10" s="65"/>
      <c r="F10" s="63"/>
      <c r="G10" s="65"/>
      <c r="H10" s="63"/>
      <c r="I10" s="65"/>
    </row>
    <row r="11" spans="2:9" ht="12.75">
      <c r="B11" s="62" t="s">
        <v>55</v>
      </c>
      <c r="C11" s="63"/>
      <c r="D11" s="63"/>
      <c r="E11" s="65"/>
      <c r="F11" s="63"/>
      <c r="G11" s="65"/>
      <c r="H11" s="63"/>
      <c r="I11" s="65"/>
    </row>
    <row r="12" spans="2:9" ht="12.75">
      <c r="B12" s="62" t="s">
        <v>55</v>
      </c>
      <c r="C12" s="63"/>
      <c r="D12" s="63"/>
      <c r="E12" s="65"/>
      <c r="F12" s="63"/>
      <c r="G12" s="65"/>
      <c r="H12" s="63"/>
      <c r="I12" s="6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65"/>
  <sheetViews>
    <sheetView zoomScale="80" zoomScaleNormal="80" workbookViewId="0" topLeftCell="A1">
      <selection activeCell="AI59" sqref="AI59"/>
    </sheetView>
  </sheetViews>
  <sheetFormatPr defaultColWidth="12.00390625" defaultRowHeight="13.5"/>
  <cols>
    <col min="1" max="1" width="5.75390625" style="0" customWidth="1"/>
    <col min="2" max="5" width="0" style="0" hidden="1" customWidth="1"/>
    <col min="6" max="6" width="5.125" style="0" customWidth="1"/>
    <col min="7" max="7" width="17.75390625" style="0" customWidth="1"/>
    <col min="8" max="15" width="0" style="0" hidden="1" customWidth="1"/>
    <col min="16" max="16" width="6.125" style="0" customWidth="1"/>
    <col min="17" max="17" width="4.75390625" style="0" customWidth="1"/>
    <col min="18" max="18" width="14.50390625" style="0" customWidth="1"/>
    <col min="19" max="19" width="11.625" style="0" customWidth="1"/>
    <col min="20" max="20" width="5.75390625" style="0" customWidth="1"/>
    <col min="21" max="24" width="0" style="0" hidden="1" customWidth="1"/>
    <col min="25" max="25" width="6.125" style="0" customWidth="1"/>
    <col min="26" max="26" width="17.75390625" style="0" customWidth="1"/>
    <col min="27" max="34" width="0" style="0" hidden="1" customWidth="1"/>
    <col min="35" max="35" width="7.25390625" style="0" customWidth="1"/>
    <col min="36" max="36" width="4.75390625" style="0" customWidth="1"/>
    <col min="37" max="37" width="14.50390625" style="0" customWidth="1"/>
    <col min="38" max="16384" width="11.625" style="0" customWidth="1"/>
  </cols>
  <sheetData>
    <row r="1" spans="1:37" ht="12.75">
      <c r="A1" t="s">
        <v>28</v>
      </c>
      <c r="B1" t="s">
        <v>29</v>
      </c>
      <c r="C1" t="s">
        <v>30</v>
      </c>
      <c r="D1" t="s">
        <v>31</v>
      </c>
      <c r="F1" t="s">
        <v>32</v>
      </c>
      <c r="G1" t="s">
        <v>33</v>
      </c>
      <c r="J1" t="s">
        <v>28</v>
      </c>
      <c r="K1" t="s">
        <v>29</v>
      </c>
      <c r="L1" t="s">
        <v>31</v>
      </c>
      <c r="N1" t="s">
        <v>34</v>
      </c>
      <c r="P1" t="s">
        <v>32</v>
      </c>
      <c r="Q1" t="s">
        <v>32</v>
      </c>
      <c r="R1" t="s">
        <v>35</v>
      </c>
      <c r="T1" t="s">
        <v>28</v>
      </c>
      <c r="U1" t="s">
        <v>29</v>
      </c>
      <c r="V1" t="s">
        <v>30</v>
      </c>
      <c r="W1" t="s">
        <v>31</v>
      </c>
      <c r="Y1" t="s">
        <v>32</v>
      </c>
      <c r="Z1" t="s">
        <v>33</v>
      </c>
      <c r="AC1" t="s">
        <v>28</v>
      </c>
      <c r="AD1" t="s">
        <v>29</v>
      </c>
      <c r="AE1" t="s">
        <v>31</v>
      </c>
      <c r="AG1" t="s">
        <v>34</v>
      </c>
      <c r="AI1" t="s">
        <v>32</v>
      </c>
      <c r="AJ1" t="s">
        <v>32</v>
      </c>
      <c r="AK1" t="s">
        <v>35</v>
      </c>
    </row>
    <row r="2" spans="1:37" ht="12.75">
      <c r="A2">
        <v>2014</v>
      </c>
      <c r="B2">
        <v>42400</v>
      </c>
      <c r="C2" t="s">
        <v>37</v>
      </c>
      <c r="D2">
        <v>102.321</v>
      </c>
      <c r="F2">
        <v>46.4</v>
      </c>
      <c r="G2">
        <v>28387.61451814767</v>
      </c>
      <c r="I2">
        <v>0.6118020370290447</v>
      </c>
      <c r="J2">
        <v>2014</v>
      </c>
      <c r="K2">
        <v>42406</v>
      </c>
      <c r="L2">
        <v>101.556</v>
      </c>
      <c r="N2">
        <v>46802.85583272195</v>
      </c>
      <c r="P2">
        <v>76.50000000000006</v>
      </c>
      <c r="R2">
        <v>1.6487068965517253</v>
      </c>
      <c r="T2">
        <v>2005</v>
      </c>
      <c r="U2">
        <v>42669</v>
      </c>
      <c r="V2" t="s">
        <v>36</v>
      </c>
      <c r="W2">
        <v>115.94</v>
      </c>
      <c r="Y2">
        <v>104</v>
      </c>
      <c r="Z2">
        <v>25762.020770999978</v>
      </c>
      <c r="AB2">
        <v>0.2477117381826921</v>
      </c>
      <c r="AC2">
        <v>2005</v>
      </c>
      <c r="AD2">
        <v>42718</v>
      </c>
      <c r="AE2">
        <v>119.86</v>
      </c>
      <c r="AG2">
        <v>97103.00136761535</v>
      </c>
      <c r="AI2">
        <v>392.00000000000017</v>
      </c>
      <c r="AK2">
        <v>3.769230769230771</v>
      </c>
    </row>
    <row r="3" spans="1:37" ht="12.75">
      <c r="A3">
        <v>2014</v>
      </c>
      <c r="B3">
        <v>42411</v>
      </c>
      <c r="C3" t="s">
        <v>36</v>
      </c>
      <c r="D3">
        <v>102.393</v>
      </c>
      <c r="F3">
        <v>28.9</v>
      </c>
      <c r="G3">
        <v>29791.700193129327</v>
      </c>
      <c r="I3">
        <v>1.0308546779629526</v>
      </c>
      <c r="J3">
        <v>2014</v>
      </c>
      <c r="K3">
        <v>42412</v>
      </c>
      <c r="L3">
        <v>102.415</v>
      </c>
      <c r="N3">
        <v>2267.88029151907</v>
      </c>
      <c r="P3">
        <v>2.200000000000557</v>
      </c>
      <c r="R3">
        <v>0.07612456747406772</v>
      </c>
      <c r="T3">
        <v>2006</v>
      </c>
      <c r="U3">
        <v>42481</v>
      </c>
      <c r="V3" t="s">
        <v>37</v>
      </c>
      <c r="W3">
        <v>116.6</v>
      </c>
      <c r="Y3">
        <v>119</v>
      </c>
      <c r="Z3">
        <v>27283.2348082662</v>
      </c>
      <c r="AB3">
        <v>0.22927088074173274</v>
      </c>
      <c r="AC3">
        <v>2006</v>
      </c>
      <c r="AD3">
        <v>42520</v>
      </c>
      <c r="AE3">
        <v>112.47</v>
      </c>
      <c r="AG3">
        <v>94688.87374633552</v>
      </c>
      <c r="AI3">
        <v>412.99999999999955</v>
      </c>
      <c r="AK3">
        <v>3.4705882352941138</v>
      </c>
    </row>
    <row r="4" spans="1:37" ht="12.75">
      <c r="A4">
        <v>2014</v>
      </c>
      <c r="B4">
        <v>42427</v>
      </c>
      <c r="C4" t="s">
        <v>37</v>
      </c>
      <c r="D4">
        <v>101.878</v>
      </c>
      <c r="F4">
        <v>51</v>
      </c>
      <c r="G4">
        <v>28963.944503818653</v>
      </c>
      <c r="I4">
        <v>0.5679204804670325</v>
      </c>
      <c r="J4">
        <v>2014</v>
      </c>
      <c r="K4">
        <v>42433</v>
      </c>
      <c r="L4">
        <v>101.56</v>
      </c>
      <c r="N4">
        <v>18059.87127885151</v>
      </c>
      <c r="P4">
        <v>31.799999999999784</v>
      </c>
      <c r="R4">
        <v>0.6235294117647017</v>
      </c>
      <c r="T4">
        <v>2006</v>
      </c>
      <c r="U4">
        <v>42621</v>
      </c>
      <c r="V4" t="s">
        <v>36</v>
      </c>
      <c r="W4">
        <v>117.05</v>
      </c>
      <c r="Y4">
        <v>96</v>
      </c>
      <c r="Z4">
        <v>30123.901020656263</v>
      </c>
      <c r="AB4">
        <v>0.3137906356318361</v>
      </c>
      <c r="AC4">
        <v>2006</v>
      </c>
      <c r="AD4">
        <v>42631</v>
      </c>
      <c r="AE4">
        <v>117.25</v>
      </c>
      <c r="AG4">
        <v>6275.812712636812</v>
      </c>
      <c r="AI4">
        <v>20.000000000000284</v>
      </c>
      <c r="AK4">
        <v>0.20833333333333628</v>
      </c>
    </row>
    <row r="5" spans="1:37" ht="12.75">
      <c r="A5">
        <v>2014</v>
      </c>
      <c r="B5">
        <v>42435</v>
      </c>
      <c r="C5" t="s">
        <v>36</v>
      </c>
      <c r="D5">
        <v>102.592</v>
      </c>
      <c r="F5">
        <v>33.3</v>
      </c>
      <c r="G5">
        <v>29505.7406421842</v>
      </c>
      <c r="I5">
        <v>0.8860582775430692</v>
      </c>
      <c r="J5">
        <v>2014</v>
      </c>
      <c r="K5">
        <v>42440</v>
      </c>
      <c r="L5">
        <v>103.155</v>
      </c>
      <c r="N5">
        <v>49885.08102567501</v>
      </c>
      <c r="P5">
        <v>56.30000000000024</v>
      </c>
      <c r="R5">
        <v>1.690690690690698</v>
      </c>
      <c r="T5">
        <v>2007</v>
      </c>
      <c r="U5">
        <v>42501</v>
      </c>
      <c r="V5" t="s">
        <v>36</v>
      </c>
      <c r="W5">
        <v>120.21</v>
      </c>
      <c r="Y5">
        <v>75</v>
      </c>
      <c r="Z5">
        <v>29402.810139974303</v>
      </c>
      <c r="AB5">
        <v>0.3920374685329907</v>
      </c>
      <c r="AC5">
        <v>2007</v>
      </c>
      <c r="AD5">
        <v>42526</v>
      </c>
      <c r="AE5">
        <v>121.28</v>
      </c>
      <c r="AG5">
        <v>41948.0091330303</v>
      </c>
      <c r="AI5">
        <v>107.00000000000074</v>
      </c>
      <c r="AK5">
        <v>1.4266666666666765</v>
      </c>
    </row>
    <row r="6" spans="1:37" ht="12.75">
      <c r="A6">
        <v>2014</v>
      </c>
      <c r="B6">
        <v>42442</v>
      </c>
      <c r="C6" t="s">
        <v>37</v>
      </c>
      <c r="D6">
        <v>102.408</v>
      </c>
      <c r="F6">
        <v>38.3</v>
      </c>
      <c r="G6">
        <v>31002.29307295445</v>
      </c>
      <c r="I6">
        <v>0.8094593491633015</v>
      </c>
      <c r="J6">
        <v>2014</v>
      </c>
      <c r="K6">
        <v>42448</v>
      </c>
      <c r="L6">
        <v>101.608</v>
      </c>
      <c r="N6">
        <v>64756.747933063896</v>
      </c>
      <c r="P6">
        <v>79.99999999999972</v>
      </c>
      <c r="R6">
        <v>2.0887728459529953</v>
      </c>
      <c r="T6">
        <v>2007</v>
      </c>
      <c r="U6">
        <v>42571</v>
      </c>
      <c r="V6" t="s">
        <v>37</v>
      </c>
      <c r="W6">
        <v>120.85</v>
      </c>
      <c r="Y6">
        <v>157</v>
      </c>
      <c r="Z6">
        <v>30661.250413965212</v>
      </c>
      <c r="AB6">
        <v>0.19529458862398225</v>
      </c>
      <c r="AC6">
        <v>2007</v>
      </c>
      <c r="AD6">
        <v>42631</v>
      </c>
      <c r="AE6">
        <v>115.66</v>
      </c>
      <c r="AG6">
        <v>101357.89149584674</v>
      </c>
      <c r="AI6">
        <v>518.9999999999998</v>
      </c>
      <c r="AK6">
        <v>3.3057324840764317</v>
      </c>
    </row>
    <row r="7" spans="1:37" ht="12.75">
      <c r="A7">
        <v>2014</v>
      </c>
      <c r="B7">
        <v>42457</v>
      </c>
      <c r="C7" t="s">
        <v>36</v>
      </c>
      <c r="D7">
        <v>102.408</v>
      </c>
      <c r="F7">
        <v>27.4</v>
      </c>
      <c r="G7">
        <v>32656.004322253837</v>
      </c>
      <c r="I7">
        <v>1.1918249752647387</v>
      </c>
      <c r="J7">
        <v>2014</v>
      </c>
      <c r="K7">
        <v>42464</v>
      </c>
      <c r="L7">
        <v>103.808</v>
      </c>
      <c r="N7">
        <v>166855.49653706411</v>
      </c>
      <c r="P7">
        <v>140.00000000000057</v>
      </c>
      <c r="R7">
        <v>5.109489051094911</v>
      </c>
      <c r="T7">
        <v>2007</v>
      </c>
      <c r="U7">
        <v>42679</v>
      </c>
      <c r="V7" t="s">
        <v>37</v>
      </c>
      <c r="W7">
        <v>114.02</v>
      </c>
      <c r="Y7">
        <v>78</v>
      </c>
      <c r="Z7">
        <v>33701.98715884061</v>
      </c>
      <c r="AB7">
        <v>0.4320767584466745</v>
      </c>
      <c r="AC7">
        <v>2007</v>
      </c>
      <c r="AD7">
        <v>42711</v>
      </c>
      <c r="AE7">
        <v>111.31</v>
      </c>
      <c r="AG7">
        <v>117092.80153904851</v>
      </c>
      <c r="AI7">
        <v>270.9999999999994</v>
      </c>
      <c r="AK7">
        <v>3.4743589743589665</v>
      </c>
    </row>
    <row r="8" spans="1:37" ht="12.75">
      <c r="A8">
        <v>2014</v>
      </c>
      <c r="B8">
        <v>42477</v>
      </c>
      <c r="C8" t="s">
        <v>36</v>
      </c>
      <c r="D8">
        <v>102.261</v>
      </c>
      <c r="F8">
        <v>26</v>
      </c>
      <c r="G8">
        <v>37661.669218365765</v>
      </c>
      <c r="I8">
        <v>1.448525739167914</v>
      </c>
      <c r="J8">
        <v>2014</v>
      </c>
      <c r="K8">
        <v>42483</v>
      </c>
      <c r="L8">
        <v>102.564</v>
      </c>
      <c r="N8">
        <v>43890.3298967874</v>
      </c>
      <c r="P8">
        <v>30.299999999999727</v>
      </c>
      <c r="R8">
        <v>1.1653846153846048</v>
      </c>
      <c r="T8">
        <v>2008</v>
      </c>
      <c r="U8">
        <v>42477</v>
      </c>
      <c r="V8" t="s">
        <v>36</v>
      </c>
      <c r="W8">
        <v>102.71</v>
      </c>
      <c r="Y8">
        <v>102</v>
      </c>
      <c r="Z8">
        <v>35338.51648612197</v>
      </c>
      <c r="AB8">
        <v>0.3464560439815879</v>
      </c>
      <c r="AC8">
        <v>2008</v>
      </c>
      <c r="AD8">
        <v>42498</v>
      </c>
      <c r="AE8">
        <v>103.53</v>
      </c>
      <c r="AG8">
        <v>28409.395606490467</v>
      </c>
      <c r="AI8">
        <v>82.00000000000074</v>
      </c>
      <c r="AK8">
        <v>0.8039215686274582</v>
      </c>
    </row>
    <row r="9" spans="1:37" ht="12.75">
      <c r="A9">
        <v>2014</v>
      </c>
      <c r="B9">
        <v>42512</v>
      </c>
      <c r="C9" t="s">
        <v>36</v>
      </c>
      <c r="D9">
        <v>101.788</v>
      </c>
      <c r="F9">
        <v>23.4</v>
      </c>
      <c r="G9">
        <v>38022.2761886744</v>
      </c>
      <c r="I9">
        <v>1.6248835978065983</v>
      </c>
      <c r="J9">
        <v>2014</v>
      </c>
      <c r="K9">
        <v>42517</v>
      </c>
      <c r="L9">
        <v>101.894</v>
      </c>
      <c r="N9">
        <v>17223.766136751365</v>
      </c>
      <c r="P9">
        <v>10.600000000000875</v>
      </c>
      <c r="R9">
        <v>0.4529914529914904</v>
      </c>
      <c r="T9">
        <v>2008</v>
      </c>
      <c r="U9">
        <v>42530</v>
      </c>
      <c r="V9" t="s">
        <v>36</v>
      </c>
      <c r="W9">
        <v>106.34</v>
      </c>
      <c r="Y9">
        <v>193</v>
      </c>
      <c r="Z9">
        <v>36190.79835431668</v>
      </c>
      <c r="AB9">
        <v>0.18751708991873925</v>
      </c>
      <c r="AC9">
        <v>2008</v>
      </c>
      <c r="AD9">
        <v>42547</v>
      </c>
      <c r="AE9">
        <v>107.34</v>
      </c>
      <c r="AG9">
        <v>18751.708991873926</v>
      </c>
      <c r="AI9">
        <v>100</v>
      </c>
      <c r="AK9">
        <v>0.5181347150259067</v>
      </c>
    </row>
    <row r="10" spans="1:37" ht="12.75">
      <c r="A10">
        <v>2014</v>
      </c>
      <c r="B10">
        <v>42532</v>
      </c>
      <c r="C10" t="s">
        <v>37</v>
      </c>
      <c r="D10">
        <v>102.219</v>
      </c>
      <c r="F10">
        <v>14.4</v>
      </c>
      <c r="G10">
        <v>35742.07259671646</v>
      </c>
      <c r="I10">
        <v>2.482088374771976</v>
      </c>
      <c r="J10">
        <v>2014</v>
      </c>
      <c r="K10">
        <v>42534</v>
      </c>
      <c r="L10">
        <v>102.083</v>
      </c>
      <c r="N10">
        <v>33756.401896897805</v>
      </c>
      <c r="P10">
        <v>13.599999999999568</v>
      </c>
      <c r="R10">
        <v>0.9444444444444144</v>
      </c>
      <c r="T10">
        <v>2008</v>
      </c>
      <c r="U10">
        <v>42586</v>
      </c>
      <c r="V10" t="s">
        <v>36</v>
      </c>
      <c r="W10">
        <v>108.28</v>
      </c>
      <c r="Y10">
        <v>83</v>
      </c>
      <c r="Z10">
        <v>34581.22666129019</v>
      </c>
      <c r="AB10">
        <v>0.4166412850757854</v>
      </c>
      <c r="AC10">
        <v>2008</v>
      </c>
      <c r="AD10">
        <v>42603</v>
      </c>
      <c r="AE10">
        <v>108.36</v>
      </c>
      <c r="AG10">
        <v>3333.130280606212</v>
      </c>
      <c r="AI10">
        <v>7.9999999999998295</v>
      </c>
      <c r="AK10">
        <v>0.09638554216867265</v>
      </c>
    </row>
    <row r="11" spans="1:37" ht="12.75">
      <c r="A11">
        <v>2014</v>
      </c>
      <c r="B11">
        <v>42546</v>
      </c>
      <c r="C11" t="s">
        <v>37</v>
      </c>
      <c r="D11">
        <v>101.615</v>
      </c>
      <c r="F11">
        <v>32.8</v>
      </c>
      <c r="G11">
        <v>36754.764653623395</v>
      </c>
      <c r="I11">
        <v>1.1205720930982743</v>
      </c>
      <c r="J11">
        <v>2014</v>
      </c>
      <c r="K11">
        <v>42552</v>
      </c>
      <c r="L11">
        <v>101.461</v>
      </c>
      <c r="N11">
        <v>17256.810233713015</v>
      </c>
      <c r="P11">
        <v>15.399999999999636</v>
      </c>
      <c r="R11">
        <v>0.46951219512194015</v>
      </c>
      <c r="T11">
        <v>2008</v>
      </c>
      <c r="U11">
        <v>42658</v>
      </c>
      <c r="V11" t="s">
        <v>37</v>
      </c>
      <c r="W11">
        <v>99.86</v>
      </c>
      <c r="Y11">
        <v>238</v>
      </c>
      <c r="Z11">
        <v>33853.46989091755</v>
      </c>
      <c r="AB11">
        <v>0.14224147012990568</v>
      </c>
      <c r="AC11">
        <v>2009</v>
      </c>
      <c r="AD11">
        <v>42371</v>
      </c>
      <c r="AE11">
        <v>91.07</v>
      </c>
      <c r="AG11">
        <v>125030.25224418718</v>
      </c>
      <c r="AI11">
        <v>879.0000000000007</v>
      </c>
      <c r="AK11">
        <v>3.6932773109243726</v>
      </c>
    </row>
    <row r="12" spans="1:37" ht="12.75">
      <c r="A12">
        <v>2014</v>
      </c>
      <c r="B12">
        <v>42553</v>
      </c>
      <c r="C12" t="s">
        <v>36</v>
      </c>
      <c r="D12">
        <v>101.727</v>
      </c>
      <c r="F12">
        <v>32.6</v>
      </c>
      <c r="G12">
        <v>37272.46896063479</v>
      </c>
      <c r="I12">
        <v>1.1433272687311284</v>
      </c>
      <c r="J12">
        <v>2014</v>
      </c>
      <c r="K12">
        <v>42558</v>
      </c>
      <c r="L12">
        <v>101.961</v>
      </c>
      <c r="N12">
        <v>26753.858088307796</v>
      </c>
      <c r="P12">
        <v>23.399999999999466</v>
      </c>
      <c r="R12">
        <v>0.7177914110429283</v>
      </c>
      <c r="T12">
        <v>2009</v>
      </c>
      <c r="U12">
        <v>42412</v>
      </c>
      <c r="V12" t="s">
        <v>36</v>
      </c>
      <c r="W12">
        <v>91.1</v>
      </c>
      <c r="Y12">
        <v>130</v>
      </c>
      <c r="Z12">
        <v>36476.246134495865</v>
      </c>
      <c r="AB12">
        <v>0.2805865087268913</v>
      </c>
      <c r="AC12">
        <v>2009</v>
      </c>
      <c r="AD12">
        <v>42441</v>
      </c>
      <c r="AE12">
        <v>96.57</v>
      </c>
      <c r="AG12">
        <v>153480.8202736095</v>
      </c>
      <c r="AI12">
        <v>546.9999999999999</v>
      </c>
      <c r="AK12">
        <v>4.207692307692307</v>
      </c>
    </row>
    <row r="13" spans="1:37" ht="12.75">
      <c r="A13">
        <v>2014</v>
      </c>
      <c r="B13">
        <v>42560</v>
      </c>
      <c r="C13" t="s">
        <v>37</v>
      </c>
      <c r="D13">
        <v>101.522</v>
      </c>
      <c r="F13">
        <v>32.2</v>
      </c>
      <c r="G13">
        <v>38075.08470328402</v>
      </c>
      <c r="I13">
        <v>1.1824560466858391</v>
      </c>
      <c r="J13">
        <v>2014</v>
      </c>
      <c r="K13">
        <v>42565</v>
      </c>
      <c r="L13">
        <v>101.37</v>
      </c>
      <c r="N13">
        <v>17973.331909624878</v>
      </c>
      <c r="P13">
        <v>15.200000000000102</v>
      </c>
      <c r="R13">
        <v>0.4720496894409969</v>
      </c>
      <c r="T13">
        <v>2009</v>
      </c>
      <c r="U13">
        <v>42607</v>
      </c>
      <c r="V13" t="s">
        <v>37</v>
      </c>
      <c r="W13">
        <v>93.78</v>
      </c>
      <c r="Y13">
        <v>85</v>
      </c>
      <c r="Z13">
        <v>41080.670742704155</v>
      </c>
      <c r="AB13">
        <v>0.4833020087376959</v>
      </c>
      <c r="AC13">
        <v>2009</v>
      </c>
      <c r="AD13">
        <v>42662</v>
      </c>
      <c r="AE13">
        <v>91.05</v>
      </c>
      <c r="AG13">
        <v>131941.44838539118</v>
      </c>
      <c r="AI13">
        <v>273.0000000000004</v>
      </c>
      <c r="AK13">
        <v>3.2117647058823575</v>
      </c>
    </row>
    <row r="14" spans="1:37" ht="12.75">
      <c r="A14">
        <v>2014</v>
      </c>
      <c r="B14">
        <v>42575</v>
      </c>
      <c r="C14" t="s">
        <v>36</v>
      </c>
      <c r="D14">
        <v>101.547</v>
      </c>
      <c r="F14">
        <v>14</v>
      </c>
      <c r="G14">
        <v>37455.85612075558</v>
      </c>
      <c r="I14">
        <v>2.6754182943396847</v>
      </c>
      <c r="J14">
        <v>2014</v>
      </c>
      <c r="K14">
        <v>42586</v>
      </c>
      <c r="L14">
        <v>102.528</v>
      </c>
      <c r="N14">
        <v>262458.53467472544</v>
      </c>
      <c r="P14">
        <v>98.10000000000088</v>
      </c>
      <c r="R14">
        <v>7.007142857142919</v>
      </c>
      <c r="T14">
        <v>2009</v>
      </c>
      <c r="U14">
        <v>42680</v>
      </c>
      <c r="V14" t="s">
        <v>37</v>
      </c>
      <c r="W14">
        <v>89.61</v>
      </c>
      <c r="Y14">
        <v>124</v>
      </c>
      <c r="Z14">
        <v>45038.91419426589</v>
      </c>
      <c r="AB14">
        <v>0.36321704995375714</v>
      </c>
      <c r="AC14">
        <v>2009</v>
      </c>
      <c r="AD14">
        <v>42707</v>
      </c>
      <c r="AE14">
        <v>87.52</v>
      </c>
      <c r="AG14">
        <v>75912.36344033536</v>
      </c>
      <c r="AI14">
        <v>209.00000000000034</v>
      </c>
      <c r="AK14">
        <v>1.6854838709677447</v>
      </c>
    </row>
    <row r="15" spans="1:37" ht="12.75">
      <c r="A15">
        <v>2014</v>
      </c>
      <c r="B15">
        <v>42600</v>
      </c>
      <c r="C15" t="s">
        <v>36</v>
      </c>
      <c r="D15">
        <v>102.481</v>
      </c>
      <c r="F15">
        <v>18.6</v>
      </c>
      <c r="G15">
        <v>45329.61216099734</v>
      </c>
      <c r="I15">
        <v>2.4370759226342655</v>
      </c>
      <c r="J15">
        <v>2014</v>
      </c>
      <c r="K15">
        <v>42604</v>
      </c>
      <c r="L15">
        <v>103.666</v>
      </c>
      <c r="N15">
        <v>288793.496832161</v>
      </c>
      <c r="P15">
        <v>118.50000000000023</v>
      </c>
      <c r="R15">
        <v>6.3709677419354955</v>
      </c>
      <c r="T15">
        <v>2010</v>
      </c>
      <c r="U15">
        <v>42447</v>
      </c>
      <c r="V15" t="s">
        <v>36</v>
      </c>
      <c r="W15">
        <v>90.79</v>
      </c>
      <c r="Y15">
        <v>104</v>
      </c>
      <c r="Z15">
        <v>47316.28509747594</v>
      </c>
      <c r="AB15">
        <v>0.4549642797834225</v>
      </c>
      <c r="AC15">
        <v>2010</v>
      </c>
      <c r="AD15">
        <v>42473</v>
      </c>
      <c r="AE15">
        <v>92.82</v>
      </c>
      <c r="AG15">
        <v>92357.74879603418</v>
      </c>
      <c r="AI15">
        <v>202.9999999999987</v>
      </c>
      <c r="AK15">
        <v>1.9519230769230644</v>
      </c>
    </row>
    <row r="16" spans="1:37" ht="12.75">
      <c r="A16">
        <v>2014</v>
      </c>
      <c r="B16">
        <v>42604</v>
      </c>
      <c r="C16" t="s">
        <v>36</v>
      </c>
      <c r="D16">
        <v>103.816</v>
      </c>
      <c r="F16">
        <v>32.4</v>
      </c>
      <c r="G16">
        <v>53993.417065962174</v>
      </c>
      <c r="I16">
        <v>1.6664634896901906</v>
      </c>
      <c r="J16">
        <v>2014</v>
      </c>
      <c r="K16">
        <v>42608</v>
      </c>
      <c r="L16">
        <v>103.944</v>
      </c>
      <c r="N16">
        <v>21330.73266803446</v>
      </c>
      <c r="P16">
        <v>12.800000000000011</v>
      </c>
      <c r="R16">
        <v>0.3950617283950621</v>
      </c>
      <c r="T16">
        <v>2010</v>
      </c>
      <c r="U16">
        <v>42542</v>
      </c>
      <c r="V16" t="s">
        <v>37</v>
      </c>
      <c r="W16">
        <v>90.18</v>
      </c>
      <c r="Y16">
        <v>129</v>
      </c>
      <c r="Z16">
        <v>48584.40703451626</v>
      </c>
      <c r="AB16">
        <v>0.3766233103450873</v>
      </c>
      <c r="AC16">
        <v>2010</v>
      </c>
      <c r="AD16">
        <v>42628</v>
      </c>
      <c r="AE16">
        <v>84.34</v>
      </c>
      <c r="AG16">
        <v>219948.0132415311</v>
      </c>
      <c r="AI16">
        <v>584.0000000000003</v>
      </c>
      <c r="AK16">
        <v>4.527131782945739</v>
      </c>
    </row>
    <row r="17" spans="1:37" ht="12.75">
      <c r="A17">
        <v>2014</v>
      </c>
      <c r="B17">
        <v>42621</v>
      </c>
      <c r="C17" t="s">
        <v>36</v>
      </c>
      <c r="D17">
        <v>105.145</v>
      </c>
      <c r="F17">
        <v>8.1</v>
      </c>
      <c r="G17">
        <v>52994.33887462321</v>
      </c>
      <c r="I17">
        <v>6.542510972175705</v>
      </c>
      <c r="J17">
        <v>2014</v>
      </c>
      <c r="K17">
        <v>1</v>
      </c>
      <c r="L17">
        <v>107.177</v>
      </c>
      <c r="N17">
        <v>1329438.2295461104</v>
      </c>
      <c r="P17">
        <v>203.20000000000107</v>
      </c>
      <c r="R17">
        <v>25.086419753086552</v>
      </c>
      <c r="T17">
        <v>2010</v>
      </c>
      <c r="U17">
        <v>42648</v>
      </c>
      <c r="V17" t="s">
        <v>37</v>
      </c>
      <c r="W17">
        <v>82.95</v>
      </c>
      <c r="Y17">
        <v>103</v>
      </c>
      <c r="Z17">
        <v>55182.84743176219</v>
      </c>
      <c r="AB17">
        <v>0.5357558003083708</v>
      </c>
      <c r="AC17">
        <v>2010</v>
      </c>
      <c r="AD17">
        <v>42670</v>
      </c>
      <c r="AE17">
        <v>81.91</v>
      </c>
      <c r="AG17">
        <v>55718.6032320709</v>
      </c>
      <c r="AI17">
        <v>104.00000000000063</v>
      </c>
      <c r="AK17">
        <v>1.0097087378640837</v>
      </c>
    </row>
    <row r="18" spans="1:37" ht="12.75">
      <c r="A18">
        <v>2014</v>
      </c>
      <c r="B18">
        <v>42629</v>
      </c>
      <c r="C18" t="s">
        <v>36</v>
      </c>
      <c r="D18">
        <v>107.206</v>
      </c>
      <c r="F18">
        <v>18.5</v>
      </c>
      <c r="G18">
        <v>90091.16118817644</v>
      </c>
      <c r="I18">
        <v>4.869792496658186</v>
      </c>
      <c r="J18">
        <v>2014</v>
      </c>
      <c r="K18">
        <v>1</v>
      </c>
      <c r="L18">
        <v>108.734</v>
      </c>
      <c r="N18">
        <v>744104.2934893667</v>
      </c>
      <c r="P18">
        <v>152.79999999999916</v>
      </c>
      <c r="R18">
        <v>8.259459459459414</v>
      </c>
      <c r="T18">
        <v>2012</v>
      </c>
      <c r="U18">
        <v>42414</v>
      </c>
      <c r="V18" t="s">
        <v>36</v>
      </c>
      <c r="W18">
        <v>78.534</v>
      </c>
      <c r="Y18">
        <v>118</v>
      </c>
      <c r="Z18">
        <v>47358.128162307876</v>
      </c>
      <c r="AB18">
        <v>0.40134006917210063</v>
      </c>
      <c r="AC18">
        <v>2012</v>
      </c>
      <c r="AD18">
        <v>1</v>
      </c>
      <c r="AE18">
        <v>81.96</v>
      </c>
      <c r="AG18">
        <v>137499.1076983612</v>
      </c>
      <c r="AI18">
        <v>342.5999999999988</v>
      </c>
      <c r="AK18">
        <v>2.903389830508464</v>
      </c>
    </row>
    <row r="19" spans="1:37" ht="12.75">
      <c r="A19">
        <v>2014</v>
      </c>
      <c r="B19">
        <v>42639</v>
      </c>
      <c r="C19" t="s">
        <v>36</v>
      </c>
      <c r="D19">
        <v>109.096</v>
      </c>
      <c r="F19">
        <v>57.2</v>
      </c>
      <c r="G19">
        <v>112414.28999285745</v>
      </c>
      <c r="I19">
        <v>1.9652847900849204</v>
      </c>
      <c r="J19">
        <v>2014</v>
      </c>
      <c r="K19">
        <v>1</v>
      </c>
      <c r="L19">
        <v>109.313</v>
      </c>
      <c r="N19">
        <v>42646.67994484252</v>
      </c>
      <c r="P19">
        <v>21.699999999999875</v>
      </c>
      <c r="R19">
        <v>0.37937062937062715</v>
      </c>
      <c r="T19">
        <v>2012</v>
      </c>
      <c r="U19">
        <v>42486</v>
      </c>
      <c r="V19" t="s">
        <v>37</v>
      </c>
      <c r="W19">
        <v>80.657</v>
      </c>
      <c r="Y19">
        <v>76.2</v>
      </c>
      <c r="Z19">
        <v>51483.10139325871</v>
      </c>
      <c r="AB19">
        <v>0.6756312518800355</v>
      </c>
      <c r="AC19">
        <v>2012</v>
      </c>
      <c r="AD19">
        <v>1</v>
      </c>
      <c r="AE19">
        <v>80.176</v>
      </c>
      <c r="AG19">
        <v>32497.86321542934</v>
      </c>
      <c r="AI19">
        <v>48.099999999999454</v>
      </c>
      <c r="AK19">
        <v>0.6312335958005177</v>
      </c>
    </row>
    <row r="20" spans="1:37" ht="12.75">
      <c r="A20">
        <v>2014</v>
      </c>
      <c r="B20">
        <v>42653</v>
      </c>
      <c r="C20" t="s">
        <v>37</v>
      </c>
      <c r="D20">
        <v>107.741</v>
      </c>
      <c r="F20">
        <v>30.5</v>
      </c>
      <c r="G20">
        <v>110282.87967946661</v>
      </c>
      <c r="I20">
        <v>3.6158321206382498</v>
      </c>
      <c r="J20">
        <v>2014</v>
      </c>
      <c r="K20">
        <v>1</v>
      </c>
      <c r="L20">
        <v>107.3</v>
      </c>
      <c r="N20">
        <v>159458.19652014773</v>
      </c>
      <c r="P20">
        <v>44.10000000000025</v>
      </c>
      <c r="R20">
        <v>1.4459016393442705</v>
      </c>
      <c r="T20">
        <v>2012</v>
      </c>
      <c r="U20">
        <v>42654</v>
      </c>
      <c r="V20" t="s">
        <v>36</v>
      </c>
      <c r="W20">
        <v>78.575</v>
      </c>
      <c r="Y20">
        <v>63.8</v>
      </c>
      <c r="Z20">
        <v>50884.29617102992</v>
      </c>
      <c r="AB20">
        <v>0.7975595011133216</v>
      </c>
      <c r="AC20">
        <v>2012</v>
      </c>
      <c r="AD20">
        <v>1</v>
      </c>
      <c r="AE20">
        <v>79.954</v>
      </c>
      <c r="AG20">
        <v>109983.4552035263</v>
      </c>
      <c r="AI20">
        <v>137.89999999999907</v>
      </c>
      <c r="AK20">
        <v>2.161442006269578</v>
      </c>
    </row>
    <row r="21" spans="1:37" ht="12.75">
      <c r="A21">
        <v>2014</v>
      </c>
      <c r="B21">
        <v>42658</v>
      </c>
      <c r="C21" t="s">
        <v>37</v>
      </c>
      <c r="D21">
        <v>107.083</v>
      </c>
      <c r="F21">
        <v>40.1</v>
      </c>
      <c r="G21">
        <v>115066.62557507106</v>
      </c>
      <c r="I21">
        <v>2.869491909602769</v>
      </c>
      <c r="J21">
        <v>2014</v>
      </c>
      <c r="K21">
        <v>1</v>
      </c>
      <c r="L21">
        <v>106.319</v>
      </c>
      <c r="N21">
        <v>219229.18189365036</v>
      </c>
      <c r="P21">
        <v>76.39999999999958</v>
      </c>
      <c r="R21">
        <v>1.9052369077306628</v>
      </c>
      <c r="T21">
        <v>2013</v>
      </c>
      <c r="U21">
        <v>42383</v>
      </c>
      <c r="V21" t="s">
        <v>36</v>
      </c>
      <c r="W21">
        <v>80.297</v>
      </c>
      <c r="Y21">
        <v>92.3</v>
      </c>
      <c r="Z21">
        <v>54183.799827135714</v>
      </c>
      <c r="AB21">
        <v>0.587040084801037</v>
      </c>
      <c r="AC21">
        <v>2013</v>
      </c>
      <c r="AD21">
        <v>1</v>
      </c>
      <c r="AE21">
        <v>92.808</v>
      </c>
      <c r="AG21">
        <v>734445.850094578</v>
      </c>
      <c r="AI21">
        <v>1251.100000000001</v>
      </c>
      <c r="AK21">
        <v>13.554712892741074</v>
      </c>
    </row>
    <row r="22" spans="1:37" ht="12.75">
      <c r="A22">
        <v>2014</v>
      </c>
      <c r="B22">
        <v>42664</v>
      </c>
      <c r="C22" t="s">
        <v>36</v>
      </c>
      <c r="D22">
        <v>107.007</v>
      </c>
      <c r="F22">
        <v>39.3</v>
      </c>
      <c r="G22">
        <v>121643.50103188056</v>
      </c>
      <c r="I22">
        <v>3.095254479182712</v>
      </c>
      <c r="J22">
        <v>2014</v>
      </c>
      <c r="K22">
        <v>1</v>
      </c>
      <c r="L22">
        <v>107.849</v>
      </c>
      <c r="N22">
        <v>260620.42714718397</v>
      </c>
      <c r="P22">
        <v>84.19999999999987</v>
      </c>
      <c r="R22">
        <v>2.1424936386768416</v>
      </c>
      <c r="T22">
        <v>2013</v>
      </c>
      <c r="U22">
        <v>42435</v>
      </c>
      <c r="V22" t="s">
        <v>36</v>
      </c>
      <c r="W22">
        <v>94.102</v>
      </c>
      <c r="Y22">
        <v>111.1</v>
      </c>
      <c r="Z22">
        <v>76217.17532997306</v>
      </c>
      <c r="AB22">
        <v>0.6860231802877864</v>
      </c>
      <c r="AC22">
        <v>2013</v>
      </c>
      <c r="AD22">
        <v>1</v>
      </c>
      <c r="AE22">
        <v>94.135</v>
      </c>
      <c r="AG22">
        <v>2263.876494949781</v>
      </c>
      <c r="AI22">
        <v>3.300000000000125</v>
      </c>
      <c r="AK22">
        <v>0.02970297029703083</v>
      </c>
    </row>
    <row r="23" spans="1:37" ht="12.75">
      <c r="A23">
        <v>2014</v>
      </c>
      <c r="B23">
        <v>42671</v>
      </c>
      <c r="C23" t="s">
        <v>36</v>
      </c>
      <c r="D23">
        <v>108.126</v>
      </c>
      <c r="F23">
        <v>44.5</v>
      </c>
      <c r="G23">
        <v>129462.11384629608</v>
      </c>
      <c r="I23">
        <v>2.9092609853100244</v>
      </c>
      <c r="J23">
        <v>2014</v>
      </c>
      <c r="K23">
        <v>1</v>
      </c>
      <c r="L23">
        <v>114.626</v>
      </c>
      <c r="N23">
        <v>1891019.6404515158</v>
      </c>
      <c r="P23">
        <v>650</v>
      </c>
      <c r="R23">
        <v>14.606741573033707</v>
      </c>
      <c r="T23">
        <v>2013</v>
      </c>
      <c r="U23">
        <v>42499</v>
      </c>
      <c r="V23" t="s">
        <v>36</v>
      </c>
      <c r="W23">
        <v>100.782</v>
      </c>
      <c r="Y23">
        <v>214.5</v>
      </c>
      <c r="Z23">
        <v>76285.09162482155</v>
      </c>
      <c r="AB23">
        <v>0.3556414527963709</v>
      </c>
      <c r="AC23">
        <v>2013</v>
      </c>
      <c r="AD23">
        <v>1</v>
      </c>
      <c r="AE23">
        <v>101.251</v>
      </c>
      <c r="AG23">
        <v>16679.58413615009</v>
      </c>
      <c r="AI23">
        <v>46.90000000000083</v>
      </c>
      <c r="AK23">
        <v>0.21864801864802252</v>
      </c>
    </row>
    <row r="24" spans="1:37" ht="12.75">
      <c r="A24">
        <v>2014</v>
      </c>
      <c r="B24">
        <v>42705</v>
      </c>
      <c r="C24" t="s">
        <v>36</v>
      </c>
      <c r="D24">
        <v>118.399</v>
      </c>
      <c r="F24">
        <v>26.3</v>
      </c>
      <c r="G24">
        <v>180606.92196804626</v>
      </c>
      <c r="I24">
        <v>6.8671833447926325</v>
      </c>
      <c r="J24">
        <v>2014</v>
      </c>
      <c r="K24">
        <v>1</v>
      </c>
      <c r="L24">
        <v>120.002</v>
      </c>
      <c r="N24">
        <v>1100809.4901702553</v>
      </c>
      <c r="P24">
        <v>160.29999999999944</v>
      </c>
      <c r="R24">
        <v>6.095057034220511</v>
      </c>
      <c r="T24">
        <v>2013</v>
      </c>
      <c r="U24">
        <v>42682</v>
      </c>
      <c r="V24" t="s">
        <v>36</v>
      </c>
      <c r="W24">
        <v>99.211</v>
      </c>
      <c r="Y24">
        <v>123.7</v>
      </c>
      <c r="Z24">
        <v>76785.47914890606</v>
      </c>
      <c r="AB24">
        <v>0.6207395242433796</v>
      </c>
      <c r="AC24">
        <v>2013</v>
      </c>
      <c r="AD24">
        <v>1</v>
      </c>
      <c r="AE24">
        <v>101.809</v>
      </c>
      <c r="AG24">
        <v>161268.12839842998</v>
      </c>
      <c r="AI24">
        <v>259.7999999999999</v>
      </c>
      <c r="AK24">
        <v>2.100242522231204</v>
      </c>
    </row>
    <row r="25" spans="1:37" ht="12.75">
      <c r="A25">
        <v>2014</v>
      </c>
      <c r="B25">
        <v>42719</v>
      </c>
      <c r="C25" t="s">
        <v>37</v>
      </c>
      <c r="D25">
        <v>117.602</v>
      </c>
      <c r="F25">
        <v>122</v>
      </c>
      <c r="G25">
        <v>207222.27047295947</v>
      </c>
      <c r="I25">
        <v>1.6985432005980285</v>
      </c>
      <c r="J25">
        <v>2014</v>
      </c>
      <c r="K25">
        <v>1</v>
      </c>
      <c r="L25">
        <v>117.301</v>
      </c>
      <c r="N25">
        <v>51126.15033800099</v>
      </c>
      <c r="P25">
        <v>30.100000000000193</v>
      </c>
      <c r="R25">
        <v>0.24672131147541143</v>
      </c>
      <c r="T25">
        <v>2013</v>
      </c>
      <c r="U25">
        <v>42716</v>
      </c>
      <c r="V25" t="s">
        <v>36</v>
      </c>
      <c r="W25">
        <v>103.426</v>
      </c>
      <c r="Y25">
        <v>105.1</v>
      </c>
      <c r="Z25">
        <v>81623.52300085896</v>
      </c>
      <c r="AB25">
        <v>0.7766272407312936</v>
      </c>
      <c r="AC25">
        <v>2013</v>
      </c>
      <c r="AD25">
        <v>1</v>
      </c>
      <c r="AE25">
        <v>104.067</v>
      </c>
      <c r="AG25">
        <v>49781.80613087524</v>
      </c>
      <c r="AI25">
        <v>64.09999999999911</v>
      </c>
      <c r="AK25">
        <v>0.6098953377735405</v>
      </c>
    </row>
    <row r="26" spans="1:37" ht="12.75">
      <c r="A26">
        <v>2014</v>
      </c>
      <c r="B26">
        <v>42723</v>
      </c>
      <c r="C26" t="s">
        <v>36</v>
      </c>
      <c r="D26">
        <v>119.611</v>
      </c>
      <c r="F26">
        <v>58.6</v>
      </c>
      <c r="G26">
        <v>208756.0549830995</v>
      </c>
      <c r="I26">
        <v>3.5623900167764417</v>
      </c>
      <c r="J26">
        <v>2014</v>
      </c>
      <c r="K26">
        <v>1</v>
      </c>
      <c r="L26">
        <v>120.295</v>
      </c>
      <c r="N26">
        <v>243667.4771475077</v>
      </c>
      <c r="P26">
        <v>68.39999999999975</v>
      </c>
      <c r="R26">
        <v>1.1672354948805417</v>
      </c>
      <c r="T26">
        <v>2014</v>
      </c>
      <c r="U26">
        <v>42600</v>
      </c>
      <c r="V26" t="s">
        <v>36</v>
      </c>
      <c r="W26">
        <v>102.585</v>
      </c>
      <c r="Y26">
        <v>34.9</v>
      </c>
      <c r="Z26">
        <v>75858.62091816946</v>
      </c>
      <c r="AB26">
        <v>2.173599453242678</v>
      </c>
      <c r="AC26">
        <v>2014</v>
      </c>
      <c r="AD26">
        <v>1</v>
      </c>
      <c r="AE26">
        <v>108.243</v>
      </c>
      <c r="AG26">
        <v>1229822.5706447074</v>
      </c>
      <c r="AI26">
        <v>565.8000000000002</v>
      </c>
      <c r="AK26">
        <v>16.212034383954162</v>
      </c>
    </row>
    <row r="27" spans="1:37" ht="12.75">
      <c r="A27">
        <v>2015</v>
      </c>
      <c r="B27">
        <v>42427</v>
      </c>
      <c r="C27" t="s">
        <v>36</v>
      </c>
      <c r="D27">
        <v>119.401</v>
      </c>
      <c r="F27">
        <v>24.2</v>
      </c>
      <c r="G27">
        <v>209584.0969185991</v>
      </c>
      <c r="I27">
        <v>8.660499872669385</v>
      </c>
      <c r="J27">
        <v>2015</v>
      </c>
      <c r="K27">
        <v>1</v>
      </c>
      <c r="L27">
        <v>119.651</v>
      </c>
      <c r="N27">
        <v>216512.49681673464</v>
      </c>
      <c r="P27">
        <v>25</v>
      </c>
      <c r="R27">
        <v>1.0330578512396695</v>
      </c>
      <c r="T27">
        <v>2015</v>
      </c>
      <c r="U27">
        <v>42671</v>
      </c>
      <c r="V27" t="s">
        <v>36</v>
      </c>
      <c r="W27">
        <v>121.246</v>
      </c>
      <c r="Y27">
        <v>123</v>
      </c>
      <c r="Z27">
        <v>107743.80994732662</v>
      </c>
      <c r="AB27">
        <v>0.8759659345311107</v>
      </c>
      <c r="AC27">
        <v>2015</v>
      </c>
      <c r="AD27">
        <v>1</v>
      </c>
      <c r="AE27">
        <v>122.214</v>
      </c>
      <c r="AG27">
        <v>84793.50246261182</v>
      </c>
      <c r="AI27">
        <v>96.80000000000035</v>
      </c>
      <c r="AK27">
        <v>0.7869918699187021</v>
      </c>
    </row>
    <row r="28" spans="1:37" ht="12.75">
      <c r="A28">
        <v>2015</v>
      </c>
      <c r="B28">
        <v>42433</v>
      </c>
      <c r="C28" t="s">
        <v>36</v>
      </c>
      <c r="D28">
        <v>119.787</v>
      </c>
      <c r="F28">
        <v>30.6</v>
      </c>
      <c r="G28">
        <v>216079.47182310114</v>
      </c>
      <c r="I28">
        <v>7.061420647813762</v>
      </c>
      <c r="J28">
        <v>2015</v>
      </c>
      <c r="K28">
        <v>1</v>
      </c>
      <c r="L28">
        <v>121.282</v>
      </c>
      <c r="N28">
        <v>1055682.3868481505</v>
      </c>
      <c r="P28">
        <v>149.49999999999903</v>
      </c>
      <c r="R28">
        <v>4.885620915032648</v>
      </c>
      <c r="T28">
        <v>2015</v>
      </c>
      <c r="U28">
        <v>42722</v>
      </c>
      <c r="V28" t="s">
        <v>37</v>
      </c>
      <c r="W28">
        <v>121.047</v>
      </c>
      <c r="Y28">
        <v>250.2</v>
      </c>
      <c r="Z28">
        <v>110287.61502120498</v>
      </c>
      <c r="AB28">
        <v>0.44079782182735805</v>
      </c>
      <c r="AC28">
        <v>2016</v>
      </c>
      <c r="AD28">
        <v>1</v>
      </c>
      <c r="AE28">
        <v>118.259</v>
      </c>
      <c r="AG28">
        <v>122894.43272546727</v>
      </c>
      <c r="AI28">
        <v>278.79999999999967</v>
      </c>
      <c r="AK28">
        <v>1.1143085531574728</v>
      </c>
    </row>
    <row r="29" spans="1:37" ht="12.75">
      <c r="A29">
        <v>2015</v>
      </c>
      <c r="B29">
        <v>42449</v>
      </c>
      <c r="C29" t="s">
        <v>37</v>
      </c>
      <c r="D29">
        <v>120.042</v>
      </c>
      <c r="F29">
        <v>91.4</v>
      </c>
      <c r="G29">
        <v>226114.6841187612</v>
      </c>
      <c r="I29">
        <v>2.4739024520652206</v>
      </c>
      <c r="J29">
        <v>2015</v>
      </c>
      <c r="K29">
        <v>1</v>
      </c>
      <c r="L29">
        <v>119.235</v>
      </c>
      <c r="N29">
        <v>199643.92788166384</v>
      </c>
      <c r="P29">
        <v>80.70000000000022</v>
      </c>
      <c r="R29">
        <v>0.8829321663019717</v>
      </c>
      <c r="Y29" s="66">
        <f>SUM(Y2:Y28)/27</f>
        <v>119.73333333333332</v>
      </c>
      <c r="AI29" s="66">
        <f>SUM(AI2:AI28)/27</f>
        <v>289.1185185185185</v>
      </c>
      <c r="AK29" s="66">
        <f>SUM(AK2:AK28)/27</f>
        <v>2.877145780121548</v>
      </c>
    </row>
    <row r="30" spans="1:18" ht="12.75">
      <c r="A30">
        <v>2015</v>
      </c>
      <c r="B30">
        <v>42508</v>
      </c>
      <c r="C30" t="s">
        <v>36</v>
      </c>
      <c r="D30">
        <v>119.759</v>
      </c>
      <c r="F30">
        <v>23.7</v>
      </c>
      <c r="G30">
        <v>201314.56706347398</v>
      </c>
      <c r="I30">
        <v>8.494285530104387</v>
      </c>
      <c r="J30">
        <v>2015</v>
      </c>
      <c r="K30">
        <v>1</v>
      </c>
      <c r="L30">
        <v>120.926</v>
      </c>
      <c r="N30">
        <v>991283.1213631833</v>
      </c>
      <c r="P30">
        <v>116.70000000000016</v>
      </c>
      <c r="R30">
        <v>4.924050632911399</v>
      </c>
    </row>
    <row r="31" spans="1:18" ht="12.75">
      <c r="A31">
        <v>2015</v>
      </c>
      <c r="B31">
        <v>42512</v>
      </c>
      <c r="C31" t="s">
        <v>36</v>
      </c>
      <c r="D31">
        <v>121.527</v>
      </c>
      <c r="F31">
        <v>79.6</v>
      </c>
      <c r="G31">
        <v>231053.06070436948</v>
      </c>
      <c r="I31">
        <v>2.9026766420146926</v>
      </c>
      <c r="J31">
        <v>2015</v>
      </c>
      <c r="K31">
        <v>1</v>
      </c>
      <c r="L31">
        <v>123.883</v>
      </c>
      <c r="N31">
        <v>683870.61685866</v>
      </c>
      <c r="P31">
        <v>235.59999999999945</v>
      </c>
      <c r="R31">
        <v>2.9597989949748675</v>
      </c>
    </row>
    <row r="32" spans="1:18" ht="12.75">
      <c r="A32">
        <v>2015</v>
      </c>
      <c r="B32">
        <v>42526</v>
      </c>
      <c r="C32" t="s">
        <v>36</v>
      </c>
      <c r="D32">
        <v>124.792</v>
      </c>
      <c r="F32">
        <v>39.7</v>
      </c>
      <c r="G32">
        <v>251569.1792101293</v>
      </c>
      <c r="I32">
        <v>6.336755143831972</v>
      </c>
      <c r="J32">
        <v>2015</v>
      </c>
      <c r="K32">
        <v>1</v>
      </c>
      <c r="L32">
        <v>124.983</v>
      </c>
      <c r="N32">
        <v>121032.02324719225</v>
      </c>
      <c r="P32">
        <v>19.10000000000025</v>
      </c>
      <c r="R32">
        <v>0.48110831234257556</v>
      </c>
    </row>
    <row r="33" spans="1:18" ht="12.75">
      <c r="A33">
        <v>2015</v>
      </c>
      <c r="B33">
        <v>42557</v>
      </c>
      <c r="C33" t="s">
        <v>37</v>
      </c>
      <c r="D33">
        <v>122.489</v>
      </c>
      <c r="F33">
        <v>40.2</v>
      </c>
      <c r="G33">
        <v>251353.4443640662</v>
      </c>
      <c r="I33">
        <v>6.252573242887219</v>
      </c>
      <c r="J33">
        <v>2015</v>
      </c>
      <c r="K33">
        <v>1</v>
      </c>
      <c r="L33">
        <v>121.511</v>
      </c>
      <c r="N33">
        <v>611501.6631543754</v>
      </c>
      <c r="P33">
        <v>97.80000000000086</v>
      </c>
      <c r="R33">
        <v>2.432835820895544</v>
      </c>
    </row>
    <row r="34" spans="1:18" ht="12.75">
      <c r="A34">
        <v>2015</v>
      </c>
      <c r="B34">
        <v>42566</v>
      </c>
      <c r="C34" t="s">
        <v>36</v>
      </c>
      <c r="D34">
        <v>123.477</v>
      </c>
      <c r="F34">
        <v>17.8</v>
      </c>
      <c r="G34">
        <v>269698.49425869744</v>
      </c>
      <c r="I34">
        <v>15.151600801050417</v>
      </c>
      <c r="J34">
        <v>2015</v>
      </c>
      <c r="K34">
        <v>1</v>
      </c>
      <c r="L34">
        <v>124.142</v>
      </c>
      <c r="N34">
        <v>1007581.4532698408</v>
      </c>
      <c r="P34">
        <v>66.4999999999992</v>
      </c>
      <c r="R34">
        <v>3.7359550561797303</v>
      </c>
    </row>
    <row r="35" spans="1:18" ht="12.75">
      <c r="A35">
        <v>2015</v>
      </c>
      <c r="B35">
        <v>42586</v>
      </c>
      <c r="C35" t="s">
        <v>36</v>
      </c>
      <c r="D35">
        <v>124.394</v>
      </c>
      <c r="F35">
        <v>47.4</v>
      </c>
      <c r="G35">
        <v>282200.31492945616</v>
      </c>
      <c r="I35">
        <v>5.953593141971649</v>
      </c>
      <c r="J35">
        <v>2015</v>
      </c>
      <c r="K35">
        <v>1</v>
      </c>
      <c r="L35">
        <v>124.529</v>
      </c>
      <c r="N35">
        <v>80373.50741661184</v>
      </c>
      <c r="P35">
        <v>13.49999999999909</v>
      </c>
      <c r="R35">
        <v>0.2848101265822593</v>
      </c>
    </row>
    <row r="36" spans="1:18" ht="12.75">
      <c r="A36">
        <v>2015</v>
      </c>
      <c r="B36">
        <v>42600</v>
      </c>
      <c r="C36" t="s">
        <v>37</v>
      </c>
      <c r="D36">
        <v>124.172</v>
      </c>
      <c r="F36">
        <v>32.8</v>
      </c>
      <c r="G36">
        <v>284611.5201519545</v>
      </c>
      <c r="I36">
        <v>8.677180492437637</v>
      </c>
      <c r="J36">
        <v>2015</v>
      </c>
      <c r="K36">
        <v>1</v>
      </c>
      <c r="L36">
        <v>119.933</v>
      </c>
      <c r="N36">
        <v>3678256.810744306</v>
      </c>
      <c r="P36">
        <v>423.899999999999</v>
      </c>
      <c r="R36">
        <v>12.92378048780485</v>
      </c>
    </row>
    <row r="37" spans="1:18" ht="12.75">
      <c r="A37">
        <v>2015</v>
      </c>
      <c r="B37">
        <v>42617</v>
      </c>
      <c r="C37" t="s">
        <v>37</v>
      </c>
      <c r="D37">
        <v>119.751</v>
      </c>
      <c r="F37">
        <v>42.6</v>
      </c>
      <c r="G37">
        <v>383110.44774005504</v>
      </c>
      <c r="I37">
        <v>8.99320299859284</v>
      </c>
      <c r="J37">
        <v>2015</v>
      </c>
      <c r="K37">
        <v>1</v>
      </c>
      <c r="L37">
        <v>118.844</v>
      </c>
      <c r="N37">
        <v>815683.5119723803</v>
      </c>
      <c r="P37">
        <v>90.70000000000107</v>
      </c>
      <c r="R37">
        <v>2.1291079812206823</v>
      </c>
    </row>
    <row r="38" spans="6:18" ht="12.75">
      <c r="F38" s="66">
        <f>SUM(F2:F37)/36</f>
        <v>37.96666666666667</v>
      </c>
      <c r="G38" s="66">
        <f>SUM(G2:G37)/36</f>
        <v>129884.5543837956</v>
      </c>
      <c r="H38" s="66">
        <f>SUM(H2:H37)/36</f>
        <v>0</v>
      </c>
      <c r="I38" s="66">
        <f>SUM(I2:I37)/36</f>
        <v>3.884221275155969</v>
      </c>
      <c r="J38" s="66">
        <f>SUM(J2:J37)/36</f>
        <v>2014.3055555555557</v>
      </c>
      <c r="K38" s="66">
        <f>SUM(K2:K37)/36</f>
        <v>17711.972222222223</v>
      </c>
      <c r="L38" s="66">
        <f>SUM(L2:L37)/36</f>
        <v>110.928</v>
      </c>
      <c r="M38" s="66">
        <f>SUM(M2:M37)/36</f>
        <v>0</v>
      </c>
      <c r="N38" s="66">
        <f>SUM(N2:N37)/36</f>
        <v>460600.18004048825</v>
      </c>
      <c r="O38" s="66">
        <f>SUM(O2:O37)/36</f>
        <v>0</v>
      </c>
      <c r="P38" s="66">
        <f>SUM(P2:P37)/36</f>
        <v>98.19166666666666</v>
      </c>
      <c r="Q38" s="66">
        <f>SUM(Q2:Q37)/36</f>
        <v>0</v>
      </c>
      <c r="R38" s="66">
        <f>SUM(R2:R37)/36</f>
        <v>3.534454316283158</v>
      </c>
    </row>
    <row r="40" spans="20:37" ht="12.75">
      <c r="T40" t="s">
        <v>28</v>
      </c>
      <c r="U40" t="s">
        <v>29</v>
      </c>
      <c r="V40" t="s">
        <v>30</v>
      </c>
      <c r="W40" t="s">
        <v>31</v>
      </c>
      <c r="Y40" t="s">
        <v>32</v>
      </c>
      <c r="Z40" t="s">
        <v>33</v>
      </c>
      <c r="AC40" t="s">
        <v>28</v>
      </c>
      <c r="AD40" t="s">
        <v>29</v>
      </c>
      <c r="AE40" t="s">
        <v>31</v>
      </c>
      <c r="AG40" t="s">
        <v>34</v>
      </c>
      <c r="AI40" t="s">
        <v>32</v>
      </c>
      <c r="AJ40" t="s">
        <v>32</v>
      </c>
      <c r="AK40" t="s">
        <v>35</v>
      </c>
    </row>
    <row r="41" spans="1:37" ht="12.75">
      <c r="A41" t="s">
        <v>28</v>
      </c>
      <c r="B41" t="s">
        <v>29</v>
      </c>
      <c r="C41" t="s">
        <v>30</v>
      </c>
      <c r="D41" t="s">
        <v>31</v>
      </c>
      <c r="F41" t="s">
        <v>32</v>
      </c>
      <c r="G41" t="s">
        <v>33</v>
      </c>
      <c r="J41" t="s">
        <v>28</v>
      </c>
      <c r="K41" t="s">
        <v>29</v>
      </c>
      <c r="L41" t="s">
        <v>31</v>
      </c>
      <c r="N41" t="s">
        <v>34</v>
      </c>
      <c r="P41" t="s">
        <v>32</v>
      </c>
      <c r="Q41" t="s">
        <v>32</v>
      </c>
      <c r="R41" t="s">
        <v>35</v>
      </c>
      <c r="T41">
        <v>2005</v>
      </c>
      <c r="U41">
        <v>42669</v>
      </c>
      <c r="V41" t="s">
        <v>36</v>
      </c>
      <c r="W41">
        <v>115.94</v>
      </c>
      <c r="Y41">
        <v>104</v>
      </c>
      <c r="Z41">
        <v>25762.020770999978</v>
      </c>
      <c r="AB41">
        <v>0.2477117381826921</v>
      </c>
      <c r="AC41">
        <v>2005</v>
      </c>
      <c r="AD41">
        <v>42718</v>
      </c>
      <c r="AE41">
        <v>119.86</v>
      </c>
      <c r="AG41">
        <v>97103.00136761535</v>
      </c>
      <c r="AI41">
        <v>392.00000000000017</v>
      </c>
      <c r="AK41">
        <v>3.769230769230771</v>
      </c>
    </row>
    <row r="42" spans="1:37" ht="12.75">
      <c r="A42">
        <v>2014</v>
      </c>
      <c r="B42">
        <v>42400</v>
      </c>
      <c r="C42" t="s">
        <v>37</v>
      </c>
      <c r="D42">
        <v>102.321</v>
      </c>
      <c r="F42">
        <v>46.4</v>
      </c>
      <c r="G42">
        <v>28387.61451814767</v>
      </c>
      <c r="I42">
        <v>0.6118020370290447</v>
      </c>
      <c r="J42">
        <v>2014</v>
      </c>
      <c r="K42">
        <v>42406</v>
      </c>
      <c r="L42">
        <v>101.556</v>
      </c>
      <c r="N42">
        <v>46802.85583272195</v>
      </c>
      <c r="P42">
        <v>76.50000000000006</v>
      </c>
      <c r="R42">
        <v>1.6487068965517253</v>
      </c>
      <c r="T42">
        <v>2006</v>
      </c>
      <c r="U42">
        <v>42481</v>
      </c>
      <c r="V42" t="s">
        <v>37</v>
      </c>
      <c r="W42">
        <v>116.6</v>
      </c>
      <c r="Y42">
        <v>119</v>
      </c>
      <c r="Z42">
        <v>27283.2348082662</v>
      </c>
      <c r="AB42">
        <v>0.22927088074173274</v>
      </c>
      <c r="AC42">
        <v>2006</v>
      </c>
      <c r="AD42">
        <v>42520</v>
      </c>
      <c r="AE42">
        <v>112.47</v>
      </c>
      <c r="AG42">
        <v>94688.87374633552</v>
      </c>
      <c r="AI42">
        <v>412.99999999999955</v>
      </c>
      <c r="AK42">
        <v>3.4705882352941138</v>
      </c>
    </row>
    <row r="43" spans="1:37" ht="12.75">
      <c r="A43">
        <v>2014</v>
      </c>
      <c r="B43">
        <v>42435</v>
      </c>
      <c r="C43" t="s">
        <v>36</v>
      </c>
      <c r="D43">
        <v>102.592</v>
      </c>
      <c r="F43">
        <v>33.3</v>
      </c>
      <c r="G43">
        <v>29505.7406421842</v>
      </c>
      <c r="I43">
        <v>0.8860582775430692</v>
      </c>
      <c r="J43">
        <v>2014</v>
      </c>
      <c r="K43">
        <v>42440</v>
      </c>
      <c r="L43">
        <v>103.155</v>
      </c>
      <c r="N43">
        <v>49885.08102567501</v>
      </c>
      <c r="P43">
        <v>56.30000000000024</v>
      </c>
      <c r="R43">
        <v>1.690690690690698</v>
      </c>
      <c r="T43">
        <v>2007</v>
      </c>
      <c r="U43">
        <v>42501</v>
      </c>
      <c r="V43" t="s">
        <v>36</v>
      </c>
      <c r="W43">
        <v>120.21</v>
      </c>
      <c r="Y43">
        <v>75</v>
      </c>
      <c r="Z43">
        <v>29402.810139974303</v>
      </c>
      <c r="AB43">
        <v>0.3920374685329907</v>
      </c>
      <c r="AC43">
        <v>2007</v>
      </c>
      <c r="AD43">
        <v>42526</v>
      </c>
      <c r="AE43">
        <v>121.28</v>
      </c>
      <c r="AG43">
        <v>41948.0091330303</v>
      </c>
      <c r="AI43">
        <v>107.00000000000074</v>
      </c>
      <c r="AK43">
        <v>1.4266666666666765</v>
      </c>
    </row>
    <row r="44" spans="1:37" ht="12.75">
      <c r="A44">
        <v>2014</v>
      </c>
      <c r="B44">
        <v>42442</v>
      </c>
      <c r="C44" t="s">
        <v>37</v>
      </c>
      <c r="D44">
        <v>102.408</v>
      </c>
      <c r="F44">
        <v>38.3</v>
      </c>
      <c r="G44">
        <v>31002.29307295445</v>
      </c>
      <c r="I44">
        <v>0.8094593491633015</v>
      </c>
      <c r="J44">
        <v>2014</v>
      </c>
      <c r="K44">
        <v>42448</v>
      </c>
      <c r="L44">
        <v>101.608</v>
      </c>
      <c r="N44">
        <v>64756.747933063896</v>
      </c>
      <c r="P44">
        <v>79.99999999999972</v>
      </c>
      <c r="R44">
        <v>2.0887728459529953</v>
      </c>
      <c r="T44">
        <v>2007</v>
      </c>
      <c r="U44">
        <v>42571</v>
      </c>
      <c r="V44" t="s">
        <v>37</v>
      </c>
      <c r="W44">
        <v>120.85</v>
      </c>
      <c r="Y44">
        <v>157</v>
      </c>
      <c r="Z44">
        <v>30661.250413965212</v>
      </c>
      <c r="AB44">
        <v>0.19529458862398225</v>
      </c>
      <c r="AC44">
        <v>2007</v>
      </c>
      <c r="AD44">
        <v>42631</v>
      </c>
      <c r="AE44">
        <v>115.66</v>
      </c>
      <c r="AG44">
        <v>101357.89149584674</v>
      </c>
      <c r="AI44">
        <v>518.9999999999998</v>
      </c>
      <c r="AK44">
        <v>3.3057324840764317</v>
      </c>
    </row>
    <row r="45" spans="1:37" ht="12.75">
      <c r="A45">
        <v>2014</v>
      </c>
      <c r="B45">
        <v>42457</v>
      </c>
      <c r="C45" t="s">
        <v>36</v>
      </c>
      <c r="D45">
        <v>102.408</v>
      </c>
      <c r="F45">
        <v>27.4</v>
      </c>
      <c r="G45">
        <v>32656.004322253837</v>
      </c>
      <c r="I45">
        <v>1.1918249752647387</v>
      </c>
      <c r="J45">
        <v>2014</v>
      </c>
      <c r="K45">
        <v>42464</v>
      </c>
      <c r="L45">
        <v>103.808</v>
      </c>
      <c r="N45">
        <v>166855.49653706411</v>
      </c>
      <c r="P45">
        <v>140.00000000000057</v>
      </c>
      <c r="R45">
        <v>5.109489051094911</v>
      </c>
      <c r="T45">
        <v>2007</v>
      </c>
      <c r="U45">
        <v>42679</v>
      </c>
      <c r="V45" t="s">
        <v>37</v>
      </c>
      <c r="W45">
        <v>114.02</v>
      </c>
      <c r="Y45">
        <v>78</v>
      </c>
      <c r="Z45">
        <v>33701.98715884061</v>
      </c>
      <c r="AB45">
        <v>0.4320767584466745</v>
      </c>
      <c r="AC45">
        <v>2007</v>
      </c>
      <c r="AD45">
        <v>42711</v>
      </c>
      <c r="AE45">
        <v>111.31</v>
      </c>
      <c r="AG45">
        <v>117092.80153904851</v>
      </c>
      <c r="AI45">
        <v>270.9999999999994</v>
      </c>
      <c r="AK45">
        <v>3.4743589743589665</v>
      </c>
    </row>
    <row r="46" spans="1:37" ht="12.75">
      <c r="A46">
        <v>2014</v>
      </c>
      <c r="B46">
        <v>42477</v>
      </c>
      <c r="C46" t="s">
        <v>36</v>
      </c>
      <c r="D46">
        <v>102.261</v>
      </c>
      <c r="F46">
        <v>26</v>
      </c>
      <c r="G46">
        <v>37661.669218365765</v>
      </c>
      <c r="I46">
        <v>1.448525739167914</v>
      </c>
      <c r="J46">
        <v>2014</v>
      </c>
      <c r="K46">
        <v>42483</v>
      </c>
      <c r="L46">
        <v>102.564</v>
      </c>
      <c r="N46">
        <v>43890.3298967874</v>
      </c>
      <c r="P46">
        <v>30.299999999999727</v>
      </c>
      <c r="R46">
        <v>1.1653846153846048</v>
      </c>
      <c r="T46">
        <v>2008</v>
      </c>
      <c r="U46">
        <v>42658</v>
      </c>
      <c r="V46" t="s">
        <v>37</v>
      </c>
      <c r="W46">
        <v>99.86</v>
      </c>
      <c r="Y46">
        <v>238</v>
      </c>
      <c r="Z46">
        <v>33853.46989091755</v>
      </c>
      <c r="AB46">
        <v>0.14224147012990568</v>
      </c>
      <c r="AC46">
        <v>2009</v>
      </c>
      <c r="AD46">
        <v>42371</v>
      </c>
      <c r="AE46">
        <v>91.07</v>
      </c>
      <c r="AG46">
        <v>125030.25224418718</v>
      </c>
      <c r="AI46">
        <v>879.0000000000007</v>
      </c>
      <c r="AK46">
        <v>3.6932773109243726</v>
      </c>
    </row>
    <row r="47" spans="1:37" ht="12.75">
      <c r="A47">
        <v>2014</v>
      </c>
      <c r="B47">
        <v>42575</v>
      </c>
      <c r="C47" t="s">
        <v>36</v>
      </c>
      <c r="D47">
        <v>101.547</v>
      </c>
      <c r="F47">
        <v>14</v>
      </c>
      <c r="G47">
        <v>37455.85612075558</v>
      </c>
      <c r="I47">
        <v>2.6754182943396847</v>
      </c>
      <c r="J47">
        <v>2014</v>
      </c>
      <c r="K47">
        <v>42586</v>
      </c>
      <c r="L47">
        <v>102.528</v>
      </c>
      <c r="N47">
        <v>262458.53467472544</v>
      </c>
      <c r="P47">
        <v>98.10000000000088</v>
      </c>
      <c r="R47">
        <v>7.007142857142919</v>
      </c>
      <c r="T47">
        <v>2009</v>
      </c>
      <c r="U47">
        <v>42412</v>
      </c>
      <c r="V47" t="s">
        <v>36</v>
      </c>
      <c r="W47">
        <v>91.1</v>
      </c>
      <c r="Y47">
        <v>130</v>
      </c>
      <c r="Z47">
        <v>36476.246134495865</v>
      </c>
      <c r="AB47">
        <v>0.2805865087268913</v>
      </c>
      <c r="AC47">
        <v>2009</v>
      </c>
      <c r="AD47">
        <v>42441</v>
      </c>
      <c r="AE47">
        <v>96.57</v>
      </c>
      <c r="AG47">
        <v>153480.8202736095</v>
      </c>
      <c r="AI47">
        <v>546.9999999999999</v>
      </c>
      <c r="AK47">
        <v>4.207692307692307</v>
      </c>
    </row>
    <row r="48" spans="1:37" ht="12.75">
      <c r="A48">
        <v>2014</v>
      </c>
      <c r="B48">
        <v>42600</v>
      </c>
      <c r="C48" t="s">
        <v>36</v>
      </c>
      <c r="D48">
        <v>102.481</v>
      </c>
      <c r="F48">
        <v>18.6</v>
      </c>
      <c r="G48">
        <v>45329.61216099734</v>
      </c>
      <c r="I48">
        <v>2.4370759226342655</v>
      </c>
      <c r="J48">
        <v>2014</v>
      </c>
      <c r="K48">
        <v>42604</v>
      </c>
      <c r="L48">
        <v>103.666</v>
      </c>
      <c r="N48">
        <v>288793.496832161</v>
      </c>
      <c r="P48">
        <v>118.50000000000023</v>
      </c>
      <c r="R48">
        <v>6.3709677419354955</v>
      </c>
      <c r="T48">
        <v>2009</v>
      </c>
      <c r="U48">
        <v>42607</v>
      </c>
      <c r="V48" t="s">
        <v>37</v>
      </c>
      <c r="W48">
        <v>93.78</v>
      </c>
      <c r="Y48">
        <v>85</v>
      </c>
      <c r="Z48">
        <v>41080.670742704155</v>
      </c>
      <c r="AB48">
        <v>0.4833020087376959</v>
      </c>
      <c r="AC48">
        <v>2009</v>
      </c>
      <c r="AD48">
        <v>42662</v>
      </c>
      <c r="AE48">
        <v>91.05</v>
      </c>
      <c r="AG48">
        <v>131941.44838539118</v>
      </c>
      <c r="AI48">
        <v>273.0000000000004</v>
      </c>
      <c r="AK48">
        <v>3.2117647058823575</v>
      </c>
    </row>
    <row r="49" spans="1:37" ht="12.75">
      <c r="A49">
        <v>2014</v>
      </c>
      <c r="B49">
        <v>42621</v>
      </c>
      <c r="C49" t="s">
        <v>36</v>
      </c>
      <c r="D49">
        <v>105.145</v>
      </c>
      <c r="F49">
        <v>8.1</v>
      </c>
      <c r="G49">
        <v>52994.33887462321</v>
      </c>
      <c r="I49">
        <v>6.542510972175705</v>
      </c>
      <c r="J49">
        <v>2014</v>
      </c>
      <c r="K49">
        <v>1</v>
      </c>
      <c r="L49">
        <v>107.177</v>
      </c>
      <c r="N49">
        <v>1329438.2295461104</v>
      </c>
      <c r="P49">
        <v>203.20000000000107</v>
      </c>
      <c r="R49">
        <v>25.086419753086552</v>
      </c>
      <c r="T49">
        <v>2009</v>
      </c>
      <c r="U49">
        <v>42680</v>
      </c>
      <c r="V49" t="s">
        <v>37</v>
      </c>
      <c r="W49">
        <v>89.61</v>
      </c>
      <c r="Y49">
        <v>124</v>
      </c>
      <c r="Z49">
        <v>45038.91419426589</v>
      </c>
      <c r="AB49">
        <v>0.36321704995375714</v>
      </c>
      <c r="AC49">
        <v>2009</v>
      </c>
      <c r="AD49">
        <v>42707</v>
      </c>
      <c r="AE49">
        <v>87.52</v>
      </c>
      <c r="AG49">
        <v>75912.36344033536</v>
      </c>
      <c r="AI49">
        <v>209.00000000000034</v>
      </c>
      <c r="AK49">
        <v>1.6854838709677447</v>
      </c>
    </row>
    <row r="50" spans="1:37" ht="12.75">
      <c r="A50">
        <v>2014</v>
      </c>
      <c r="B50">
        <v>42629</v>
      </c>
      <c r="C50" t="s">
        <v>36</v>
      </c>
      <c r="D50">
        <v>107.206</v>
      </c>
      <c r="F50">
        <v>18.5</v>
      </c>
      <c r="G50">
        <v>90091.16118817644</v>
      </c>
      <c r="I50">
        <v>4.869792496658186</v>
      </c>
      <c r="J50">
        <v>2014</v>
      </c>
      <c r="K50">
        <v>1</v>
      </c>
      <c r="L50">
        <v>108.734</v>
      </c>
      <c r="N50">
        <v>744104.2934893667</v>
      </c>
      <c r="P50">
        <v>152.79999999999916</v>
      </c>
      <c r="R50">
        <v>8.259459459459414</v>
      </c>
      <c r="T50">
        <v>2010</v>
      </c>
      <c r="U50">
        <v>42447</v>
      </c>
      <c r="V50" t="s">
        <v>36</v>
      </c>
      <c r="W50">
        <v>90.79</v>
      </c>
      <c r="Y50">
        <v>104</v>
      </c>
      <c r="Z50">
        <v>47316.28509747594</v>
      </c>
      <c r="AB50">
        <v>0.4549642797834225</v>
      </c>
      <c r="AC50">
        <v>2010</v>
      </c>
      <c r="AD50">
        <v>42473</v>
      </c>
      <c r="AE50">
        <v>92.82</v>
      </c>
      <c r="AG50">
        <v>92357.74879603418</v>
      </c>
      <c r="AI50">
        <v>202.9999999999987</v>
      </c>
      <c r="AK50">
        <v>1.9519230769230644</v>
      </c>
    </row>
    <row r="51" spans="1:37" ht="12.75">
      <c r="A51">
        <v>2014</v>
      </c>
      <c r="B51">
        <v>42653</v>
      </c>
      <c r="C51" t="s">
        <v>37</v>
      </c>
      <c r="D51">
        <v>107.741</v>
      </c>
      <c r="F51">
        <v>30.5</v>
      </c>
      <c r="G51">
        <v>110282.87967946661</v>
      </c>
      <c r="I51">
        <v>3.6158321206382498</v>
      </c>
      <c r="J51">
        <v>2014</v>
      </c>
      <c r="K51">
        <v>1</v>
      </c>
      <c r="L51">
        <v>107.3</v>
      </c>
      <c r="N51">
        <v>159458.19652014773</v>
      </c>
      <c r="P51">
        <v>44.10000000000025</v>
      </c>
      <c r="R51">
        <v>1.4459016393442705</v>
      </c>
      <c r="T51">
        <v>2010</v>
      </c>
      <c r="U51">
        <v>42542</v>
      </c>
      <c r="V51" t="s">
        <v>37</v>
      </c>
      <c r="W51">
        <v>90.18</v>
      </c>
      <c r="Y51">
        <v>129</v>
      </c>
      <c r="Z51">
        <v>48584.40703451626</v>
      </c>
      <c r="AB51">
        <v>0.3766233103450873</v>
      </c>
      <c r="AC51">
        <v>2010</v>
      </c>
      <c r="AD51">
        <v>42628</v>
      </c>
      <c r="AE51">
        <v>84.34</v>
      </c>
      <c r="AG51">
        <v>219948.0132415311</v>
      </c>
      <c r="AI51">
        <v>584.0000000000003</v>
      </c>
      <c r="AK51">
        <v>4.527131782945739</v>
      </c>
    </row>
    <row r="52" spans="1:37" ht="12.75">
      <c r="A52">
        <v>2014</v>
      </c>
      <c r="B52">
        <v>42658</v>
      </c>
      <c r="C52" t="s">
        <v>37</v>
      </c>
      <c r="D52">
        <v>107.083</v>
      </c>
      <c r="F52">
        <v>40.1</v>
      </c>
      <c r="G52">
        <v>115066.62557507106</v>
      </c>
      <c r="I52">
        <v>2.869491909602769</v>
      </c>
      <c r="J52">
        <v>2014</v>
      </c>
      <c r="K52">
        <v>1</v>
      </c>
      <c r="L52">
        <v>106.319</v>
      </c>
      <c r="N52">
        <v>219229.18189365036</v>
      </c>
      <c r="P52">
        <v>76.39999999999958</v>
      </c>
      <c r="R52">
        <v>1.9052369077306628</v>
      </c>
      <c r="T52">
        <v>2010</v>
      </c>
      <c r="U52">
        <v>42648</v>
      </c>
      <c r="V52" t="s">
        <v>37</v>
      </c>
      <c r="W52">
        <v>82.95</v>
      </c>
      <c r="Y52">
        <v>103</v>
      </c>
      <c r="Z52">
        <v>55182.84743176219</v>
      </c>
      <c r="AB52">
        <v>0.5357558003083708</v>
      </c>
      <c r="AC52">
        <v>2010</v>
      </c>
      <c r="AD52">
        <v>42670</v>
      </c>
      <c r="AE52">
        <v>81.91</v>
      </c>
      <c r="AG52">
        <v>55718.6032320709</v>
      </c>
      <c r="AI52">
        <v>104.00000000000063</v>
      </c>
      <c r="AK52">
        <v>1.0097087378640837</v>
      </c>
    </row>
    <row r="53" spans="1:37" ht="12.75">
      <c r="A53">
        <v>2014</v>
      </c>
      <c r="B53">
        <v>42664</v>
      </c>
      <c r="C53" t="s">
        <v>36</v>
      </c>
      <c r="D53">
        <v>107.007</v>
      </c>
      <c r="F53">
        <v>39.3</v>
      </c>
      <c r="G53">
        <v>121643.50103188056</v>
      </c>
      <c r="I53">
        <v>3.095254479182712</v>
      </c>
      <c r="J53">
        <v>2014</v>
      </c>
      <c r="K53">
        <v>1</v>
      </c>
      <c r="L53">
        <v>107.849</v>
      </c>
      <c r="N53">
        <v>260620.42714718397</v>
      </c>
      <c r="P53">
        <v>84.19999999999987</v>
      </c>
      <c r="R53">
        <v>2.1424936386768416</v>
      </c>
      <c r="T53">
        <v>2012</v>
      </c>
      <c r="U53">
        <v>42414</v>
      </c>
      <c r="V53" t="s">
        <v>36</v>
      </c>
      <c r="W53">
        <v>78.534</v>
      </c>
      <c r="Y53">
        <v>118</v>
      </c>
      <c r="Z53">
        <v>47358.128162307876</v>
      </c>
      <c r="AB53">
        <v>0.40134006917210063</v>
      </c>
      <c r="AC53">
        <v>2012</v>
      </c>
      <c r="AD53">
        <v>1</v>
      </c>
      <c r="AE53">
        <v>81.96</v>
      </c>
      <c r="AG53">
        <v>137499.1076983612</v>
      </c>
      <c r="AI53">
        <v>342.5999999999988</v>
      </c>
      <c r="AK53">
        <v>2.903389830508464</v>
      </c>
    </row>
    <row r="54" spans="1:37" ht="12.75">
      <c r="A54">
        <v>2014</v>
      </c>
      <c r="B54">
        <v>42671</v>
      </c>
      <c r="C54" t="s">
        <v>36</v>
      </c>
      <c r="D54">
        <v>108.126</v>
      </c>
      <c r="F54">
        <v>44.5</v>
      </c>
      <c r="G54">
        <v>129462.11384629608</v>
      </c>
      <c r="I54">
        <v>2.9092609853100244</v>
      </c>
      <c r="J54">
        <v>2014</v>
      </c>
      <c r="K54">
        <v>1</v>
      </c>
      <c r="L54">
        <v>114.626</v>
      </c>
      <c r="N54">
        <v>1891019.6404515158</v>
      </c>
      <c r="P54">
        <v>650</v>
      </c>
      <c r="R54">
        <v>14.606741573033707</v>
      </c>
      <c r="T54">
        <v>2012</v>
      </c>
      <c r="U54">
        <v>42654</v>
      </c>
      <c r="V54" t="s">
        <v>36</v>
      </c>
      <c r="W54">
        <v>78.575</v>
      </c>
      <c r="Y54">
        <v>63.8</v>
      </c>
      <c r="Z54">
        <v>50884.29617102992</v>
      </c>
      <c r="AB54">
        <v>0.7975595011133216</v>
      </c>
      <c r="AC54">
        <v>2012</v>
      </c>
      <c r="AD54">
        <v>1</v>
      </c>
      <c r="AE54">
        <v>79.954</v>
      </c>
      <c r="AG54">
        <v>109983.4552035263</v>
      </c>
      <c r="AI54">
        <v>137.89999999999907</v>
      </c>
      <c r="AK54">
        <v>2.161442006269578</v>
      </c>
    </row>
    <row r="55" spans="1:37" ht="12.75">
      <c r="A55">
        <v>2014</v>
      </c>
      <c r="B55">
        <v>42705</v>
      </c>
      <c r="C55" t="s">
        <v>36</v>
      </c>
      <c r="D55">
        <v>118.399</v>
      </c>
      <c r="F55">
        <v>26.3</v>
      </c>
      <c r="G55">
        <v>180606.92196804626</v>
      </c>
      <c r="I55">
        <v>6.8671833447926325</v>
      </c>
      <c r="J55">
        <v>2014</v>
      </c>
      <c r="K55">
        <v>1</v>
      </c>
      <c r="L55">
        <v>120.002</v>
      </c>
      <c r="N55">
        <v>1100809.4901702553</v>
      </c>
      <c r="P55">
        <v>160.29999999999944</v>
      </c>
      <c r="R55">
        <v>6.095057034220511</v>
      </c>
      <c r="T55">
        <v>2013</v>
      </c>
      <c r="U55">
        <v>42383</v>
      </c>
      <c r="V55" t="s">
        <v>36</v>
      </c>
      <c r="W55">
        <v>80.297</v>
      </c>
      <c r="Y55">
        <v>92.3</v>
      </c>
      <c r="Z55">
        <v>54183.799827135714</v>
      </c>
      <c r="AB55">
        <v>0.587040084801037</v>
      </c>
      <c r="AC55">
        <v>2013</v>
      </c>
      <c r="AD55">
        <v>1</v>
      </c>
      <c r="AE55">
        <v>92.808</v>
      </c>
      <c r="AG55">
        <v>734445.850094578</v>
      </c>
      <c r="AI55">
        <v>1251.100000000001</v>
      </c>
      <c r="AK55">
        <v>13.554712892741074</v>
      </c>
    </row>
    <row r="56" spans="1:37" ht="12.75">
      <c r="A56">
        <v>2014</v>
      </c>
      <c r="B56">
        <v>42723</v>
      </c>
      <c r="C56" t="s">
        <v>36</v>
      </c>
      <c r="D56">
        <v>119.611</v>
      </c>
      <c r="F56">
        <v>58.6</v>
      </c>
      <c r="G56">
        <v>208756.0549830995</v>
      </c>
      <c r="I56">
        <v>3.5623900167764417</v>
      </c>
      <c r="J56">
        <v>2014</v>
      </c>
      <c r="K56">
        <v>1</v>
      </c>
      <c r="L56">
        <v>120.295</v>
      </c>
      <c r="N56">
        <v>243667.4771475077</v>
      </c>
      <c r="P56">
        <v>68.39999999999975</v>
      </c>
      <c r="R56">
        <v>1.1672354948805417</v>
      </c>
      <c r="T56">
        <v>2013</v>
      </c>
      <c r="U56">
        <v>42682</v>
      </c>
      <c r="V56" t="s">
        <v>36</v>
      </c>
      <c r="W56">
        <v>99.211</v>
      </c>
      <c r="Y56">
        <v>123.7</v>
      </c>
      <c r="Z56">
        <v>76785.47914890606</v>
      </c>
      <c r="AB56">
        <v>0.6207395242433796</v>
      </c>
      <c r="AC56">
        <v>2013</v>
      </c>
      <c r="AD56">
        <v>1</v>
      </c>
      <c r="AE56">
        <v>101.809</v>
      </c>
      <c r="AG56">
        <v>161268.12839842998</v>
      </c>
      <c r="AI56">
        <v>259.7999999999999</v>
      </c>
      <c r="AK56">
        <v>2.100242522231204</v>
      </c>
    </row>
    <row r="57" spans="1:37" ht="12.75">
      <c r="A57">
        <v>2015</v>
      </c>
      <c r="B57">
        <v>42427</v>
      </c>
      <c r="C57" t="s">
        <v>36</v>
      </c>
      <c r="D57">
        <v>119.401</v>
      </c>
      <c r="F57">
        <v>24.2</v>
      </c>
      <c r="G57">
        <v>209584.0969185991</v>
      </c>
      <c r="I57">
        <v>8.660499872669385</v>
      </c>
      <c r="J57">
        <v>2015</v>
      </c>
      <c r="K57">
        <v>1</v>
      </c>
      <c r="L57">
        <v>119.651</v>
      </c>
      <c r="N57">
        <v>216512.49681673464</v>
      </c>
      <c r="P57">
        <v>25</v>
      </c>
      <c r="R57">
        <v>1.0330578512396695</v>
      </c>
      <c r="T57">
        <v>2014</v>
      </c>
      <c r="U57">
        <v>42600</v>
      </c>
      <c r="V57" t="s">
        <v>36</v>
      </c>
      <c r="W57">
        <v>102.585</v>
      </c>
      <c r="Y57">
        <v>34.9</v>
      </c>
      <c r="Z57">
        <v>75858.62091816946</v>
      </c>
      <c r="AB57">
        <v>2.173599453242678</v>
      </c>
      <c r="AC57">
        <v>2014</v>
      </c>
      <c r="AD57">
        <v>1</v>
      </c>
      <c r="AE57">
        <v>108.243</v>
      </c>
      <c r="AG57">
        <v>1229822.5706447074</v>
      </c>
      <c r="AI57">
        <v>565.8000000000002</v>
      </c>
      <c r="AK57">
        <v>16.212034383954162</v>
      </c>
    </row>
    <row r="58" spans="1:37" ht="12.75">
      <c r="A58">
        <v>2015</v>
      </c>
      <c r="B58">
        <v>42433</v>
      </c>
      <c r="C58" t="s">
        <v>36</v>
      </c>
      <c r="D58">
        <v>119.787</v>
      </c>
      <c r="F58">
        <v>30.6</v>
      </c>
      <c r="G58">
        <v>216079.47182310114</v>
      </c>
      <c r="I58">
        <v>7.061420647813762</v>
      </c>
      <c r="J58">
        <v>2015</v>
      </c>
      <c r="K58">
        <v>1</v>
      </c>
      <c r="L58">
        <v>121.282</v>
      </c>
      <c r="N58">
        <v>1055682.3868481505</v>
      </c>
      <c r="P58">
        <v>149.49999999999903</v>
      </c>
      <c r="R58">
        <v>4.885620915032648</v>
      </c>
      <c r="T58">
        <v>2015</v>
      </c>
      <c r="U58">
        <v>42722</v>
      </c>
      <c r="V58" t="s">
        <v>37</v>
      </c>
      <c r="W58">
        <v>121.047</v>
      </c>
      <c r="Y58">
        <v>250.2</v>
      </c>
      <c r="Z58">
        <v>110287.61502120498</v>
      </c>
      <c r="AB58">
        <v>0.44079782182735805</v>
      </c>
      <c r="AC58">
        <v>2016</v>
      </c>
      <c r="AD58">
        <v>1</v>
      </c>
      <c r="AE58">
        <v>118.259</v>
      </c>
      <c r="AG58">
        <v>122894.43272546727</v>
      </c>
      <c r="AI58">
        <v>278.79999999999967</v>
      </c>
      <c r="AK58">
        <v>1.1143085531574728</v>
      </c>
    </row>
    <row r="59" spans="1:37" ht="12.75">
      <c r="A59">
        <v>2015</v>
      </c>
      <c r="B59">
        <v>42508</v>
      </c>
      <c r="C59" t="s">
        <v>36</v>
      </c>
      <c r="D59">
        <v>119.759</v>
      </c>
      <c r="F59">
        <v>23.7</v>
      </c>
      <c r="G59">
        <v>201314.56706347398</v>
      </c>
      <c r="I59">
        <v>8.494285530104387</v>
      </c>
      <c r="J59">
        <v>2015</v>
      </c>
      <c r="K59">
        <v>1</v>
      </c>
      <c r="L59">
        <v>120.926</v>
      </c>
      <c r="N59">
        <v>991283.1213631833</v>
      </c>
      <c r="P59">
        <v>116.70000000000016</v>
      </c>
      <c r="R59">
        <v>4.924050632911399</v>
      </c>
      <c r="Y59" s="66">
        <f>SUM(Y41:Y58)/18</f>
        <v>118.27222222222223</v>
      </c>
      <c r="AI59" s="66">
        <f>SUM(AI41:AI58)/18</f>
        <v>407.6111111111111</v>
      </c>
      <c r="AK59" s="66">
        <f>SUM(AK41:AK58)/18</f>
        <v>4.098871617316032</v>
      </c>
    </row>
    <row r="60" spans="1:18" ht="12.75">
      <c r="A60">
        <v>2015</v>
      </c>
      <c r="B60">
        <v>42512</v>
      </c>
      <c r="C60" t="s">
        <v>36</v>
      </c>
      <c r="D60">
        <v>121.527</v>
      </c>
      <c r="F60">
        <v>79.6</v>
      </c>
      <c r="G60">
        <v>231053.06070436948</v>
      </c>
      <c r="I60">
        <v>2.9026766420146926</v>
      </c>
      <c r="J60">
        <v>2015</v>
      </c>
      <c r="K60">
        <v>1</v>
      </c>
      <c r="L60">
        <v>123.883</v>
      </c>
      <c r="N60">
        <v>683870.61685866</v>
      </c>
      <c r="P60">
        <v>235.59999999999945</v>
      </c>
      <c r="R60">
        <v>2.9597989949748675</v>
      </c>
    </row>
    <row r="61" spans="1:18" ht="12.75">
      <c r="A61">
        <v>2015</v>
      </c>
      <c r="B61">
        <v>42557</v>
      </c>
      <c r="C61" t="s">
        <v>37</v>
      </c>
      <c r="D61">
        <v>122.489</v>
      </c>
      <c r="F61">
        <v>40.2</v>
      </c>
      <c r="G61">
        <v>251353.4443640662</v>
      </c>
      <c r="I61">
        <v>6.252573242887219</v>
      </c>
      <c r="J61">
        <v>2015</v>
      </c>
      <c r="K61">
        <v>1</v>
      </c>
      <c r="L61">
        <v>121.511</v>
      </c>
      <c r="N61">
        <v>611501.6631543754</v>
      </c>
      <c r="P61">
        <v>97.80000000000086</v>
      </c>
      <c r="R61">
        <v>2.432835820895544</v>
      </c>
    </row>
    <row r="62" spans="1:18" ht="12.75">
      <c r="A62">
        <v>2015</v>
      </c>
      <c r="B62">
        <v>42566</v>
      </c>
      <c r="C62" t="s">
        <v>36</v>
      </c>
      <c r="D62">
        <v>123.477</v>
      </c>
      <c r="F62">
        <v>17.8</v>
      </c>
      <c r="G62">
        <v>269698.49425869744</v>
      </c>
      <c r="I62">
        <v>15.151600801050417</v>
      </c>
      <c r="J62">
        <v>2015</v>
      </c>
      <c r="K62">
        <v>1</v>
      </c>
      <c r="L62">
        <v>124.142</v>
      </c>
      <c r="N62">
        <v>1007581.4532698408</v>
      </c>
      <c r="P62">
        <v>66.4999999999992</v>
      </c>
      <c r="R62">
        <v>3.7359550561797303</v>
      </c>
    </row>
    <row r="63" spans="1:18" ht="12.75">
      <c r="A63">
        <v>2015</v>
      </c>
      <c r="B63">
        <v>42600</v>
      </c>
      <c r="C63" t="s">
        <v>37</v>
      </c>
      <c r="D63">
        <v>124.172</v>
      </c>
      <c r="F63">
        <v>32.8</v>
      </c>
      <c r="G63">
        <v>284611.5201519545</v>
      </c>
      <c r="I63">
        <v>8.677180492437637</v>
      </c>
      <c r="J63">
        <v>2015</v>
      </c>
      <c r="K63">
        <v>1</v>
      </c>
      <c r="L63">
        <v>119.933</v>
      </c>
      <c r="N63">
        <v>3678256.810744306</v>
      </c>
      <c r="P63">
        <v>423.899999999999</v>
      </c>
      <c r="R63">
        <v>12.92378048780485</v>
      </c>
    </row>
    <row r="64" spans="1:18" ht="12.75">
      <c r="A64">
        <v>2015</v>
      </c>
      <c r="B64">
        <v>42617</v>
      </c>
      <c r="C64" t="s">
        <v>37</v>
      </c>
      <c r="D64">
        <v>119.751</v>
      </c>
      <c r="F64">
        <v>42.6</v>
      </c>
      <c r="G64">
        <v>383110.44774005504</v>
      </c>
      <c r="I64">
        <v>8.99320299859284</v>
      </c>
      <c r="J64">
        <v>2015</v>
      </c>
      <c r="K64">
        <v>1</v>
      </c>
      <c r="L64">
        <v>118.844</v>
      </c>
      <c r="N64">
        <v>815683.5119723803</v>
      </c>
      <c r="P64">
        <v>90.70000000000107</v>
      </c>
      <c r="R64">
        <v>2.1291079812206823</v>
      </c>
    </row>
    <row r="65" spans="6:18" ht="12.75">
      <c r="F65" s="66">
        <f>SUM(F42:F64)/23</f>
        <v>33.10434782608696</v>
      </c>
      <c r="P65" s="66">
        <f>SUM(P42:P64)/23</f>
        <v>141.07826086956518</v>
      </c>
      <c r="R65" s="66">
        <f>SUM(R42:R64)/23</f>
        <v>5.252778606062837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U110"/>
  <sheetViews>
    <sheetView zoomScale="80" zoomScaleNormal="80" workbookViewId="0" topLeftCell="A1">
      <selection activeCell="P2" sqref="P2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60</v>
      </c>
      <c r="E2" s="3"/>
      <c r="F2" s="2" t="s">
        <v>2</v>
      </c>
      <c r="G2" s="2"/>
      <c r="H2" s="3" t="s">
        <v>3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 t="e">
        <f>#REF!+#REF!</f>
        <v>#REF!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61</v>
      </c>
      <c r="E3" s="6"/>
      <c r="F3" s="6"/>
      <c r="G3" s="6"/>
      <c r="H3" s="6"/>
      <c r="I3" s="6"/>
      <c r="J3" s="2" t="s">
        <v>8</v>
      </c>
      <c r="K3" s="2"/>
      <c r="L3" s="7" t="s">
        <v>9</v>
      </c>
      <c r="M3" s="7"/>
      <c r="N3" s="7"/>
      <c r="O3" s="7"/>
      <c r="P3" s="7"/>
      <c r="Q3" s="7"/>
      <c r="R3" s="5"/>
      <c r="S3" s="5"/>
    </row>
    <row r="4" spans="2:20" ht="12.75">
      <c r="B4" s="2" t="s">
        <v>10</v>
      </c>
      <c r="C4" s="2"/>
      <c r="D4" s="8">
        <f>SUM($R$9:$S$994)</f>
        <v>0</v>
      </c>
      <c r="E4" s="8"/>
      <c r="F4" s="2" t="s">
        <v>11</v>
      </c>
      <c r="G4" s="2"/>
      <c r="H4" s="9">
        <f>SUM($T$9:$U$109)</f>
        <v>0</v>
      </c>
      <c r="I4" s="9"/>
      <c r="J4" s="10" t="s">
        <v>12</v>
      </c>
      <c r="K4" s="10"/>
      <c r="L4" s="4">
        <f>MAX($C$9:$D$991)-C9</f>
        <v>0</v>
      </c>
      <c r="M4" s="4"/>
      <c r="N4" s="10" t="s">
        <v>13</v>
      </c>
      <c r="O4" s="10"/>
      <c r="P4" s="8">
        <f>MIN($C$9:$D$991)-C9</f>
        <v>0</v>
      </c>
      <c r="Q4" s="8"/>
      <c r="R4" s="5"/>
      <c r="S4" s="5"/>
      <c r="T4" s="5"/>
    </row>
    <row r="5" spans="2:20" ht="12.75">
      <c r="B5" s="11" t="s">
        <v>14</v>
      </c>
      <c r="C5" s="12">
        <f>COUNTIF($R$9:$R$991,"&gt;0")</f>
        <v>0</v>
      </c>
      <c r="D5" s="2" t="s">
        <v>15</v>
      </c>
      <c r="E5" s="13">
        <f>COUNTIF($R$9:$R$991,"&lt;0")</f>
        <v>0</v>
      </c>
      <c r="F5" s="2" t="s">
        <v>16</v>
      </c>
      <c r="G5" s="12">
        <f>COUNTIF($R$9:$R$991,"=0")</f>
        <v>0</v>
      </c>
      <c r="H5" s="2" t="s">
        <v>17</v>
      </c>
      <c r="I5" s="14" t="e">
        <f>C5/SUM(C5,E5,G5)</f>
        <v>#DIV/0!</v>
      </c>
      <c r="J5" s="11" t="s">
        <v>18</v>
      </c>
      <c r="K5" s="11"/>
      <c r="L5" s="3"/>
      <c r="M5" s="3"/>
      <c r="N5" s="15" t="s">
        <v>19</v>
      </c>
      <c r="O5" s="16"/>
      <c r="P5" s="3"/>
      <c r="Q5" s="3"/>
      <c r="R5" s="5"/>
      <c r="S5" s="5"/>
      <c r="T5" s="5"/>
    </row>
    <row r="6" spans="2:20" ht="12.75">
      <c r="B6" s="17"/>
      <c r="C6" s="18"/>
      <c r="D6" s="19"/>
      <c r="E6" s="20"/>
      <c r="F6" s="17"/>
      <c r="G6" s="20"/>
      <c r="H6" s="17"/>
      <c r="I6" s="21"/>
      <c r="J6" s="17"/>
      <c r="K6" s="17"/>
      <c r="L6" s="20"/>
      <c r="M6" s="20"/>
      <c r="N6" s="22"/>
      <c r="O6" s="22"/>
      <c r="P6" s="23"/>
      <c r="Q6" s="24"/>
      <c r="R6" s="5"/>
      <c r="S6" s="5"/>
      <c r="T6" s="5"/>
    </row>
    <row r="7" spans="2:21" ht="12.75">
      <c r="B7" s="25" t="s">
        <v>20</v>
      </c>
      <c r="C7" s="26" t="s">
        <v>21</v>
      </c>
      <c r="D7" s="26"/>
      <c r="E7" s="27" t="s">
        <v>22</v>
      </c>
      <c r="F7" s="27"/>
      <c r="G7" s="27"/>
      <c r="H7" s="27"/>
      <c r="I7" s="27"/>
      <c r="J7" s="28" t="s">
        <v>23</v>
      </c>
      <c r="K7" s="28"/>
      <c r="L7" s="29">
        <v>0.03</v>
      </c>
      <c r="M7" s="30" t="s">
        <v>24</v>
      </c>
      <c r="N7" s="31" t="s">
        <v>25</v>
      </c>
      <c r="O7" s="31"/>
      <c r="P7" s="31"/>
      <c r="Q7" s="31"/>
      <c r="R7" s="32" t="s">
        <v>26</v>
      </c>
      <c r="S7" s="32"/>
      <c r="T7" s="32"/>
      <c r="U7" s="32"/>
    </row>
    <row r="8" spans="2:21" ht="12.75">
      <c r="B8" s="25"/>
      <c r="C8" s="26"/>
      <c r="D8" s="26"/>
      <c r="E8" s="33" t="s">
        <v>28</v>
      </c>
      <c r="F8" s="33" t="s">
        <v>29</v>
      </c>
      <c r="G8" s="33" t="s">
        <v>30</v>
      </c>
      <c r="H8" s="33" t="s">
        <v>31</v>
      </c>
      <c r="I8" s="33"/>
      <c r="J8" s="34" t="s">
        <v>32</v>
      </c>
      <c r="K8" s="34" t="s">
        <v>33</v>
      </c>
      <c r="L8" s="34"/>
      <c r="M8" s="30"/>
      <c r="N8" s="35" t="s">
        <v>28</v>
      </c>
      <c r="O8" s="35" t="s">
        <v>29</v>
      </c>
      <c r="P8" s="35" t="s">
        <v>31</v>
      </c>
      <c r="Q8" s="35"/>
      <c r="R8" s="32" t="s">
        <v>34</v>
      </c>
      <c r="S8" s="32"/>
      <c r="T8" s="32" t="s">
        <v>32</v>
      </c>
      <c r="U8" s="32"/>
    </row>
    <row r="9" spans="2:21" ht="12.75">
      <c r="B9" s="36">
        <v>1</v>
      </c>
      <c r="C9" s="37">
        <v>1000000</v>
      </c>
      <c r="D9" s="37"/>
      <c r="E9" s="36">
        <v>2005</v>
      </c>
      <c r="F9" s="38"/>
      <c r="G9" s="36" t="s">
        <v>36</v>
      </c>
      <c r="H9" s="36"/>
      <c r="I9" s="36"/>
      <c r="J9" s="36"/>
      <c r="K9" s="37">
        <f>IF(F9="","",C9*L$7)</f>
      </c>
      <c r="L9" s="37"/>
      <c r="M9" s="40">
        <f>IF(J9="","",(K9/J9)/1000)</f>
      </c>
      <c r="N9" s="36">
        <v>2005</v>
      </c>
      <c r="O9" s="38"/>
      <c r="P9" s="36"/>
      <c r="Q9" s="36"/>
      <c r="R9" s="41">
        <f>IF(O9="","",(IF(G9="売",H9-P9,P9-H9))*M9*100000)</f>
      </c>
      <c r="S9" s="41"/>
      <c r="T9" s="42">
        <f>IF(O9="","",IF(R9&lt;0,J9*(-1),IF(G9="買",(P9-H9)*100,(H9-P9)*100)))</f>
      </c>
      <c r="U9" s="42"/>
    </row>
    <row r="10" spans="2:21" ht="12.75">
      <c r="B10" s="36">
        <v>2</v>
      </c>
      <c r="C10" s="37">
        <f>IF(R9="","",C9+R9)</f>
      </c>
      <c r="D10" s="37"/>
      <c r="E10" s="36">
        <f>E9</f>
        <v>2005</v>
      </c>
      <c r="F10" s="38"/>
      <c r="G10" s="36" t="s">
        <v>36</v>
      </c>
      <c r="H10" s="36"/>
      <c r="I10" s="36"/>
      <c r="J10" s="36"/>
      <c r="K10" s="37">
        <f>IF(F10="","",C10*L$7)</f>
      </c>
      <c r="L10" s="37"/>
      <c r="M10" s="40">
        <f>IF(J10="","",(K10/J10)/1000)</f>
      </c>
      <c r="N10" s="36">
        <f>N9</f>
        <v>2005</v>
      </c>
      <c r="O10" s="38"/>
      <c r="P10" s="36"/>
      <c r="Q10" s="36"/>
      <c r="R10" s="41">
        <f>IF(O10="","",(IF(G10="売",H10-P10,P10-H10))*M10*100000)</f>
      </c>
      <c r="S10" s="41"/>
      <c r="T10" s="42">
        <f>IF(O10="","",IF(R10&lt;0,J10*(-1),IF(G10="買",(P10-H10)*100,(H10-P10)*100)))</f>
      </c>
      <c r="U10" s="42"/>
    </row>
    <row r="11" spans="2:21" ht="12.75">
      <c r="B11" s="36">
        <v>3</v>
      </c>
      <c r="C11" s="37">
        <f>IF(R10="","",C10+R10)</f>
      </c>
      <c r="D11" s="37"/>
      <c r="E11" s="36">
        <f>E10</f>
        <v>2005</v>
      </c>
      <c r="F11" s="38"/>
      <c r="G11" s="36" t="s">
        <v>36</v>
      </c>
      <c r="H11" s="36"/>
      <c r="I11" s="36"/>
      <c r="J11" s="36"/>
      <c r="K11" s="37">
        <f>IF(F11="","",C11*L$7)</f>
      </c>
      <c r="L11" s="37"/>
      <c r="M11" s="40">
        <f>IF(J11="","",(K11/J11)/1000)</f>
      </c>
      <c r="N11" s="36">
        <f>N10</f>
        <v>2005</v>
      </c>
      <c r="O11" s="38"/>
      <c r="P11" s="36"/>
      <c r="Q11" s="36"/>
      <c r="R11" s="41">
        <f>IF(O11="","",(IF(G11="売",H11-P11,P11-H11))*M11*100000)</f>
      </c>
      <c r="S11" s="41"/>
      <c r="T11" s="42">
        <f>IF(O11="","",IF(R11&lt;0,J11*(-1),IF(G11="買",(P11-H11)*100,(H11-P11)*100)))</f>
      </c>
      <c r="U11" s="42"/>
    </row>
    <row r="12" spans="2:21" ht="12.75">
      <c r="B12" s="36">
        <v>4</v>
      </c>
      <c r="C12" s="37">
        <f>IF(R11="","",C11+R11)</f>
      </c>
      <c r="D12" s="37"/>
      <c r="E12" s="36">
        <f>E11</f>
        <v>2005</v>
      </c>
      <c r="F12" s="38"/>
      <c r="G12" s="36" t="s">
        <v>36</v>
      </c>
      <c r="H12" s="36"/>
      <c r="I12" s="36"/>
      <c r="J12" s="36"/>
      <c r="K12" s="37">
        <f>IF(F12="","",C12*L$7)</f>
      </c>
      <c r="L12" s="37"/>
      <c r="M12" s="40">
        <f>IF(J12="","",(K12/J12)/1000)</f>
      </c>
      <c r="N12" s="36">
        <f>N11</f>
        <v>2005</v>
      </c>
      <c r="O12" s="38"/>
      <c r="P12" s="36"/>
      <c r="Q12" s="36"/>
      <c r="R12" s="41">
        <f>IF(O12="","",(IF(G12="売",H12-P12,P12-H12))*M12*100000)</f>
      </c>
      <c r="S12" s="41"/>
      <c r="T12" s="42">
        <f>IF(O12="","",IF(R12&lt;0,J12*(-1),IF(G12="買",(P12-H12)*100,(H12-P12)*100)))</f>
      </c>
      <c r="U12" s="42"/>
    </row>
    <row r="13" spans="2:21" ht="12.75">
      <c r="B13" s="36">
        <v>5</v>
      </c>
      <c r="C13" s="37">
        <f>IF(R12="","",C12+R12)</f>
      </c>
      <c r="D13" s="37"/>
      <c r="E13" s="36">
        <f>E12</f>
        <v>2005</v>
      </c>
      <c r="F13" s="38"/>
      <c r="G13" s="36" t="s">
        <v>36</v>
      </c>
      <c r="H13" s="36"/>
      <c r="I13" s="36"/>
      <c r="J13" s="36"/>
      <c r="K13" s="37">
        <f>IF(F13="","",C13*L$7)</f>
      </c>
      <c r="L13" s="37"/>
      <c r="M13" s="40">
        <f>IF(J13="","",(K13/J13)/1000)</f>
      </c>
      <c r="N13" s="36">
        <f>N12</f>
        <v>2005</v>
      </c>
      <c r="O13" s="38"/>
      <c r="P13" s="36"/>
      <c r="Q13" s="36"/>
      <c r="R13" s="41">
        <f>IF(O13="","",(IF(G13="売",H13-P13,P13-H13))*M13*100000)</f>
      </c>
      <c r="S13" s="41"/>
      <c r="T13" s="42">
        <f>IF(O13="","",IF(R13&lt;0,J13*(-1),IF(G13="買",(P13-H13)*100,(H13-P13)*100)))</f>
      </c>
      <c r="U13" s="42"/>
    </row>
    <row r="14" spans="2:21" ht="12.75">
      <c r="B14" s="36">
        <v>6</v>
      </c>
      <c r="C14" s="37">
        <f>IF(R13="","",C13+R13)</f>
      </c>
      <c r="D14" s="37"/>
      <c r="E14" s="36">
        <f>E13</f>
        <v>2005</v>
      </c>
      <c r="F14" s="38"/>
      <c r="G14" s="36" t="s">
        <v>36</v>
      </c>
      <c r="H14" s="36"/>
      <c r="I14" s="36"/>
      <c r="J14" s="36"/>
      <c r="K14" s="37">
        <f>IF(F14="","",C14*L$7)</f>
      </c>
      <c r="L14" s="37"/>
      <c r="M14" s="40">
        <f>IF(J14="","",(K14/J14)/1000)</f>
      </c>
      <c r="N14" s="36">
        <f>N13</f>
        <v>2005</v>
      </c>
      <c r="O14" s="38"/>
      <c r="P14" s="36"/>
      <c r="Q14" s="36"/>
      <c r="R14" s="41">
        <f>IF(O14="","",(IF(G14="売",H14-P14,P14-H14))*M14*100000)</f>
      </c>
      <c r="S14" s="41"/>
      <c r="T14" s="42">
        <f>IF(O14="","",IF(R14&lt;0,J14*(-1),IF(G14="買",(P14-H14)*100,(H14-P14)*100)))</f>
      </c>
      <c r="U14" s="42"/>
    </row>
    <row r="15" spans="2:21" ht="12.75">
      <c r="B15" s="36">
        <v>7</v>
      </c>
      <c r="C15" s="37">
        <f>IF(R14="","",C14+R14)</f>
      </c>
      <c r="D15" s="37"/>
      <c r="E15" s="36">
        <f>E14</f>
        <v>2005</v>
      </c>
      <c r="F15" s="38"/>
      <c r="G15" s="36" t="s">
        <v>36</v>
      </c>
      <c r="H15" s="36"/>
      <c r="I15" s="36"/>
      <c r="J15" s="36"/>
      <c r="K15" s="37">
        <f>IF(F15="","",C15*L$7)</f>
      </c>
      <c r="L15" s="37"/>
      <c r="M15" s="40">
        <f>IF(J15="","",(K15/J15)/1000)</f>
      </c>
      <c r="N15" s="36">
        <f>N14</f>
        <v>2005</v>
      </c>
      <c r="O15" s="38"/>
      <c r="P15" s="36"/>
      <c r="Q15" s="36"/>
      <c r="R15" s="41">
        <f>IF(O15="","",(IF(G15="売",H15-P15,P15-H15))*M15*100000)</f>
      </c>
      <c r="S15" s="41"/>
      <c r="T15" s="42">
        <f>IF(O15="","",IF(R15&lt;0,J15*(-1),IF(G15="買",(P15-H15)*100,(H15-P15)*100)))</f>
      </c>
      <c r="U15" s="42"/>
    </row>
    <row r="16" spans="2:21" ht="12.75">
      <c r="B16" s="36">
        <v>8</v>
      </c>
      <c r="C16" s="37">
        <f>IF(R15="","",C15+R15)</f>
      </c>
      <c r="D16" s="37"/>
      <c r="E16" s="36">
        <f>E15</f>
        <v>2005</v>
      </c>
      <c r="F16" s="38"/>
      <c r="G16" s="36" t="s">
        <v>36</v>
      </c>
      <c r="H16" s="36"/>
      <c r="I16" s="36"/>
      <c r="J16" s="36"/>
      <c r="K16" s="37">
        <f>IF(F16="","",C16*L$7)</f>
      </c>
      <c r="L16" s="37"/>
      <c r="M16" s="40">
        <f>IF(J16="","",(K16/J16)/1000)</f>
      </c>
      <c r="N16" s="36">
        <f>N15</f>
        <v>2005</v>
      </c>
      <c r="O16" s="38"/>
      <c r="P16" s="36"/>
      <c r="Q16" s="36"/>
      <c r="R16" s="41">
        <f>IF(O16="","",(IF(G16="売",H16-P16,P16-H16))*M16*100000)</f>
      </c>
      <c r="S16" s="41"/>
      <c r="T16" s="42">
        <f>IF(O16="","",IF(R16&lt;0,J16*(-1),IF(G16="買",(P16-H16)*100,(H16-P16)*100)))</f>
      </c>
      <c r="U16" s="42"/>
    </row>
    <row r="17" spans="2:21" ht="12.75">
      <c r="B17" s="36">
        <v>9</v>
      </c>
      <c r="C17" s="37">
        <f>IF(R16="","",C16+R16)</f>
      </c>
      <c r="D17" s="37"/>
      <c r="E17" s="36">
        <f>E16</f>
        <v>2005</v>
      </c>
      <c r="F17" s="38"/>
      <c r="G17" s="36" t="s">
        <v>36</v>
      </c>
      <c r="H17" s="36"/>
      <c r="I17" s="36"/>
      <c r="J17" s="36"/>
      <c r="K17" s="37">
        <f>IF(F17="","",C17*L$7)</f>
      </c>
      <c r="L17" s="37"/>
      <c r="M17" s="40">
        <f>IF(J17="","",(K17/J17)/1000)</f>
      </c>
      <c r="N17" s="36">
        <f>N16</f>
        <v>2005</v>
      </c>
      <c r="O17" s="38"/>
      <c r="P17" s="36"/>
      <c r="Q17" s="36"/>
      <c r="R17" s="41">
        <f>IF(O17="","",(IF(G17="売",H17-P17,P17-H17))*M17*100000)</f>
      </c>
      <c r="S17" s="41"/>
      <c r="T17" s="42">
        <f>IF(O17="","",IF(R17&lt;0,J17*(-1),IF(G17="買",(P17-H17)*100,(H17-P17)*100)))</f>
      </c>
      <c r="U17" s="42"/>
    </row>
    <row r="18" spans="2:21" ht="12.75">
      <c r="B18" s="36">
        <v>10</v>
      </c>
      <c r="C18" s="37">
        <f>IF(R17="","",C17+R17)</f>
      </c>
      <c r="D18" s="37"/>
      <c r="E18" s="36">
        <f>E17</f>
        <v>2005</v>
      </c>
      <c r="F18" s="38"/>
      <c r="G18" s="36" t="s">
        <v>36</v>
      </c>
      <c r="H18" s="36"/>
      <c r="I18" s="36"/>
      <c r="J18" s="36"/>
      <c r="K18" s="37">
        <f>IF(F18="","",C18*L$7)</f>
      </c>
      <c r="L18" s="37"/>
      <c r="M18" s="40">
        <f>IF(J18="","",(K18/J18)/1000)</f>
      </c>
      <c r="N18" s="36">
        <f>N17</f>
        <v>2005</v>
      </c>
      <c r="O18" s="38"/>
      <c r="P18" s="36"/>
      <c r="Q18" s="36"/>
      <c r="R18" s="41">
        <f>IF(O18="","",(IF(G18="売",H18-P18,P18-H18))*M18*100000)</f>
      </c>
      <c r="S18" s="41"/>
      <c r="T18" s="42">
        <f>IF(O18="","",IF(R18&lt;0,J18*(-1),IF(G18="買",(P18-H18)*100,(H18-P18)*100)))</f>
      </c>
      <c r="U18" s="42"/>
    </row>
    <row r="19" spans="2:21" ht="12.75">
      <c r="B19" s="36">
        <v>11</v>
      </c>
      <c r="C19" s="37">
        <f>IF(R18="","",C18+R18)</f>
      </c>
      <c r="D19" s="37"/>
      <c r="E19" s="36">
        <f>E18</f>
        <v>2005</v>
      </c>
      <c r="F19" s="38"/>
      <c r="G19" s="36" t="s">
        <v>36</v>
      </c>
      <c r="H19" s="36"/>
      <c r="I19" s="36"/>
      <c r="J19" s="36"/>
      <c r="K19" s="37">
        <f>IF(F19="","",C19*L$7)</f>
      </c>
      <c r="L19" s="37"/>
      <c r="M19" s="40">
        <f>IF(J19="","",(K19/J19)/1000)</f>
      </c>
      <c r="N19" s="36">
        <f>N18</f>
        <v>2005</v>
      </c>
      <c r="O19" s="38"/>
      <c r="P19" s="36"/>
      <c r="Q19" s="36"/>
      <c r="R19" s="41">
        <f>IF(O19="","",(IF(G19="売",H19-P19,P19-H19))*M19*100000)</f>
      </c>
      <c r="S19" s="41"/>
      <c r="T19" s="42">
        <f>IF(O19="","",IF(R19&lt;0,J19*(-1),IF(G19="買",(P19-H19)*100,(H19-P19)*100)))</f>
      </c>
      <c r="U19" s="42"/>
    </row>
    <row r="20" spans="2:21" ht="12.75">
      <c r="B20" s="36">
        <v>12</v>
      </c>
      <c r="C20" s="37">
        <f>IF(R19="","",C19+R19)</f>
      </c>
      <c r="D20" s="37"/>
      <c r="E20" s="36">
        <f>E19</f>
        <v>2005</v>
      </c>
      <c r="F20" s="38"/>
      <c r="G20" s="36" t="s">
        <v>36</v>
      </c>
      <c r="H20" s="36"/>
      <c r="I20" s="36"/>
      <c r="J20" s="36"/>
      <c r="K20" s="37">
        <f>IF(F20="","",C20*L$7)</f>
      </c>
      <c r="L20" s="37"/>
      <c r="M20" s="40">
        <f>IF(J20="","",(K20/J20)/1000)</f>
      </c>
      <c r="N20" s="36">
        <f>N19</f>
        <v>2005</v>
      </c>
      <c r="O20" s="38"/>
      <c r="P20" s="36"/>
      <c r="Q20" s="36"/>
      <c r="R20" s="41">
        <f>IF(O20="","",(IF(G20="売",H20-P20,P20-H20))*M20*100000)</f>
      </c>
      <c r="S20" s="41"/>
      <c r="T20" s="42">
        <f>IF(O20="","",IF(R20&lt;0,J20*(-1),IF(G20="買",(P20-H20)*100,(H20-P20)*100)))</f>
      </c>
      <c r="U20" s="42"/>
    </row>
    <row r="21" spans="2:21" ht="12.75">
      <c r="B21" s="36">
        <v>13</v>
      </c>
      <c r="C21" s="37">
        <f>IF(R20="","",C20+R20)</f>
      </c>
      <c r="D21" s="37"/>
      <c r="E21" s="36">
        <f>E20</f>
        <v>2005</v>
      </c>
      <c r="F21" s="38"/>
      <c r="G21" s="36" t="s">
        <v>36</v>
      </c>
      <c r="H21" s="36"/>
      <c r="I21" s="36"/>
      <c r="J21" s="36"/>
      <c r="K21" s="37">
        <f>IF(F21="","",C21*L$7)</f>
      </c>
      <c r="L21" s="37"/>
      <c r="M21" s="40">
        <f>IF(J21="","",(K21/J21)/1000)</f>
      </c>
      <c r="N21" s="36">
        <f>N20</f>
        <v>2005</v>
      </c>
      <c r="O21" s="38"/>
      <c r="P21" s="36"/>
      <c r="Q21" s="36"/>
      <c r="R21" s="41">
        <f>IF(O21="","",(IF(G21="売",H21-P21,P21-H21))*M21*100000)</f>
      </c>
      <c r="S21" s="41"/>
      <c r="T21" s="42">
        <f>IF(O21="","",IF(R21&lt;0,J21*(-1),IF(G21="買",(P21-H21)*100,(H21-P21)*100)))</f>
      </c>
      <c r="U21" s="42"/>
    </row>
    <row r="22" spans="2:21" ht="12.75">
      <c r="B22" s="36">
        <v>14</v>
      </c>
      <c r="C22" s="37">
        <f>IF(R21="","",C21+R21)</f>
      </c>
      <c r="D22" s="37"/>
      <c r="E22" s="36">
        <f>E21</f>
        <v>2005</v>
      </c>
      <c r="F22" s="38"/>
      <c r="G22" s="36" t="s">
        <v>36</v>
      </c>
      <c r="H22" s="36"/>
      <c r="I22" s="36"/>
      <c r="J22" s="36"/>
      <c r="K22" s="37">
        <f>IF(F22="","",C22*L$7)</f>
      </c>
      <c r="L22" s="37"/>
      <c r="M22" s="40">
        <f>IF(J22="","",(K22/J22)/1000)</f>
      </c>
      <c r="N22" s="36">
        <f>N21</f>
        <v>2005</v>
      </c>
      <c r="O22" s="38"/>
      <c r="P22" s="36"/>
      <c r="Q22" s="36"/>
      <c r="R22" s="41">
        <f>IF(O22="","",(IF(G22="売",H22-P22,P22-H22))*M22*100000)</f>
      </c>
      <c r="S22" s="41"/>
      <c r="T22" s="42">
        <f>IF(O22="","",IF(R22&lt;0,J22*(-1),IF(G22="買",(P22-H22)*100,(H22-P22)*100)))</f>
      </c>
      <c r="U22" s="42"/>
    </row>
    <row r="23" spans="2:21" ht="12.75">
      <c r="B23" s="36">
        <v>15</v>
      </c>
      <c r="C23" s="37">
        <f>IF(R22="","",C22+R22)</f>
      </c>
      <c r="D23" s="37"/>
      <c r="E23" s="36">
        <f>E22</f>
        <v>2005</v>
      </c>
      <c r="F23" s="38"/>
      <c r="G23" s="36" t="s">
        <v>36</v>
      </c>
      <c r="H23" s="36"/>
      <c r="I23" s="36"/>
      <c r="J23" s="36"/>
      <c r="K23" s="37">
        <f>IF(F23="","",C23*L$7)</f>
      </c>
      <c r="L23" s="37"/>
      <c r="M23" s="40">
        <f>IF(J23="","",(K23/J23)/1000)</f>
      </c>
      <c r="N23" s="36">
        <f>N22</f>
        <v>2005</v>
      </c>
      <c r="O23" s="38"/>
      <c r="P23" s="36"/>
      <c r="Q23" s="36"/>
      <c r="R23" s="41">
        <f>IF(O23="","",(IF(G23="売",H23-P23,P23-H23))*M23*100000)</f>
      </c>
      <c r="S23" s="41"/>
      <c r="T23" s="42">
        <f>IF(O23="","",IF(R23&lt;0,J23*(-1),IF(G23="買",(P23-H23)*100,(H23-P23)*100)))</f>
      </c>
      <c r="U23" s="42"/>
    </row>
    <row r="24" spans="2:21" ht="12.75">
      <c r="B24" s="36">
        <v>16</v>
      </c>
      <c r="C24" s="37">
        <f>IF(R23="","",C23+R23)</f>
      </c>
      <c r="D24" s="37"/>
      <c r="E24" s="36">
        <f>E23</f>
        <v>2005</v>
      </c>
      <c r="F24" s="38"/>
      <c r="G24" s="36" t="s">
        <v>36</v>
      </c>
      <c r="H24" s="36"/>
      <c r="I24" s="36"/>
      <c r="J24" s="36"/>
      <c r="K24" s="37">
        <f>IF(F24="","",C24*L$7)</f>
      </c>
      <c r="L24" s="37"/>
      <c r="M24" s="40">
        <f>IF(J24="","",(K24/J24)/1000)</f>
      </c>
      <c r="N24" s="36">
        <f>N23</f>
        <v>2005</v>
      </c>
      <c r="O24" s="38"/>
      <c r="P24" s="36"/>
      <c r="Q24" s="36"/>
      <c r="R24" s="41">
        <f>IF(O24="","",(IF(G24="売",H24-P24,P24-H24))*M24*100000)</f>
      </c>
      <c r="S24" s="41"/>
      <c r="T24" s="42">
        <f>IF(O24="","",IF(R24&lt;0,J24*(-1),IF(G24="買",(P24-H24)*100,(H24-P24)*100)))</f>
      </c>
      <c r="U24" s="42"/>
    </row>
    <row r="25" spans="2:21" ht="12.75">
      <c r="B25" s="36">
        <v>17</v>
      </c>
      <c r="C25" s="37">
        <f>IF(R24="","",C24+R24)</f>
      </c>
      <c r="D25" s="37"/>
      <c r="E25" s="36">
        <f>E24</f>
        <v>2005</v>
      </c>
      <c r="F25" s="38"/>
      <c r="G25" s="36" t="s">
        <v>36</v>
      </c>
      <c r="H25" s="36"/>
      <c r="I25" s="36"/>
      <c r="J25" s="36"/>
      <c r="K25" s="37">
        <f>IF(F25="","",C25*L$7)</f>
      </c>
      <c r="L25" s="37"/>
      <c r="M25" s="40">
        <f>IF(J25="","",(K25/J25)/1000)</f>
      </c>
      <c r="N25" s="36">
        <f>N24</f>
        <v>2005</v>
      </c>
      <c r="O25" s="38"/>
      <c r="P25" s="36"/>
      <c r="Q25" s="36"/>
      <c r="R25" s="41">
        <f>IF(O25="","",(IF(G25="売",H25-P25,P25-H25))*M25*100000)</f>
      </c>
      <c r="S25" s="41"/>
      <c r="T25" s="42">
        <f>IF(O25="","",IF(R25&lt;0,J25*(-1),IF(G25="買",(P25-H25)*100,(H25-P25)*100)))</f>
      </c>
      <c r="U25" s="42"/>
    </row>
    <row r="26" spans="2:21" ht="12.75">
      <c r="B26" s="36">
        <v>18</v>
      </c>
      <c r="C26" s="37">
        <f>IF(R25="","",C25+R25)</f>
      </c>
      <c r="D26" s="37"/>
      <c r="E26" s="36">
        <f>E25</f>
        <v>2005</v>
      </c>
      <c r="F26" s="38"/>
      <c r="G26" s="36" t="s">
        <v>36</v>
      </c>
      <c r="H26" s="36"/>
      <c r="I26" s="36"/>
      <c r="J26" s="36"/>
      <c r="K26" s="37">
        <f>IF(F26="","",C26*L$7)</f>
      </c>
      <c r="L26" s="37"/>
      <c r="M26" s="40">
        <f>IF(J26="","",(K26/J26)/1000)</f>
      </c>
      <c r="N26" s="36">
        <f>N25</f>
        <v>2005</v>
      </c>
      <c r="O26" s="38"/>
      <c r="P26" s="36"/>
      <c r="Q26" s="36"/>
      <c r="R26" s="41">
        <f>IF(O26="","",(IF(G26="売",H26-P26,P26-H26))*M26*100000)</f>
      </c>
      <c r="S26" s="41"/>
      <c r="T26" s="42">
        <f>IF(O26="","",IF(R26&lt;0,J26*(-1),IF(G26="買",(P26-H26)*100,(H26-P26)*100)))</f>
      </c>
      <c r="U26" s="42"/>
    </row>
    <row r="27" spans="2:21" ht="12.75">
      <c r="B27" s="36">
        <v>19</v>
      </c>
      <c r="C27" s="37">
        <f>IF(R26="","",C26+R26)</f>
      </c>
      <c r="D27" s="37"/>
      <c r="E27" s="36">
        <f>E26</f>
        <v>2005</v>
      </c>
      <c r="F27" s="38"/>
      <c r="G27" s="36" t="s">
        <v>36</v>
      </c>
      <c r="H27" s="36"/>
      <c r="I27" s="36"/>
      <c r="J27" s="36"/>
      <c r="K27" s="37">
        <f>IF(F27="","",C27*L$7)</f>
      </c>
      <c r="L27" s="37"/>
      <c r="M27" s="40">
        <f>IF(J27="","",(K27/J27)/1000)</f>
      </c>
      <c r="N27" s="36">
        <f>N26</f>
        <v>2005</v>
      </c>
      <c r="O27" s="38"/>
      <c r="P27" s="36"/>
      <c r="Q27" s="36"/>
      <c r="R27" s="41">
        <f>IF(O27="","",(IF(G27="売",H27-P27,P27-H27))*M27*100000)</f>
      </c>
      <c r="S27" s="41"/>
      <c r="T27" s="42">
        <f>IF(O27="","",IF(R27&lt;0,J27*(-1),IF(G27="買",(P27-H27)*100,(H27-P27)*100)))</f>
      </c>
      <c r="U27" s="42"/>
    </row>
    <row r="28" spans="2:21" ht="12.75">
      <c r="B28" s="36">
        <v>20</v>
      </c>
      <c r="C28" s="37">
        <f>IF(R27="","",C27+R27)</f>
      </c>
      <c r="D28" s="37"/>
      <c r="E28" s="36">
        <f>E27</f>
        <v>2005</v>
      </c>
      <c r="F28" s="38"/>
      <c r="G28" s="36" t="s">
        <v>36</v>
      </c>
      <c r="H28" s="36"/>
      <c r="I28" s="36"/>
      <c r="J28" s="36"/>
      <c r="K28" s="37">
        <f>IF(F28="","",C28*L$7)</f>
      </c>
      <c r="L28" s="37"/>
      <c r="M28" s="40">
        <f>IF(J28="","",(K28/J28)/1000)</f>
      </c>
      <c r="N28" s="36">
        <f>N27</f>
        <v>2005</v>
      </c>
      <c r="O28" s="38"/>
      <c r="P28" s="36"/>
      <c r="Q28" s="36"/>
      <c r="R28" s="41">
        <f>IF(O28="","",(IF(G28="売",H28-P28,P28-H28))*M28*100000)</f>
      </c>
      <c r="S28" s="41"/>
      <c r="T28" s="42">
        <f>IF(O28="","",IF(R28&lt;0,J28*(-1),IF(G28="買",(P28-H28)*100,(H28-P28)*100)))</f>
      </c>
      <c r="U28" s="42"/>
    </row>
    <row r="29" spans="2:21" ht="12.75">
      <c r="B29" s="36">
        <v>21</v>
      </c>
      <c r="C29" s="37">
        <f>IF(R28="","",C28+R28)</f>
      </c>
      <c r="D29" s="37"/>
      <c r="E29" s="36">
        <f>E28</f>
        <v>2005</v>
      </c>
      <c r="F29" s="38"/>
      <c r="G29" s="36" t="s">
        <v>36</v>
      </c>
      <c r="H29" s="36"/>
      <c r="I29" s="36"/>
      <c r="J29" s="36"/>
      <c r="K29" s="37">
        <f>IF(F29="","",C29*L$7)</f>
      </c>
      <c r="L29" s="37"/>
      <c r="M29" s="40">
        <f>IF(J29="","",(K29/J29)/1000)</f>
      </c>
      <c r="N29" s="36">
        <f>N28</f>
        <v>2005</v>
      </c>
      <c r="O29" s="38"/>
      <c r="P29" s="36"/>
      <c r="Q29" s="36"/>
      <c r="R29" s="41">
        <f>IF(O29="","",(IF(G29="売",H29-P29,P29-H29))*M29*100000)</f>
      </c>
      <c r="S29" s="41"/>
      <c r="T29" s="42">
        <f>IF(O29="","",IF(R29&lt;0,J29*(-1),IF(G29="買",(P29-H29)*100,(H29-P29)*100)))</f>
      </c>
      <c r="U29" s="42"/>
    </row>
    <row r="30" spans="2:21" ht="12.75">
      <c r="B30" s="36">
        <v>22</v>
      </c>
      <c r="C30" s="37">
        <f>IF(R29="","",C29+R29)</f>
      </c>
      <c r="D30" s="37"/>
      <c r="E30" s="36">
        <f>E29</f>
        <v>2005</v>
      </c>
      <c r="F30" s="38"/>
      <c r="G30" s="36" t="s">
        <v>36</v>
      </c>
      <c r="H30" s="36"/>
      <c r="I30" s="36"/>
      <c r="J30" s="36"/>
      <c r="K30" s="37">
        <f>IF(F30="","",C30*L$7)</f>
      </c>
      <c r="L30" s="37"/>
      <c r="M30" s="40">
        <f>IF(J30="","",(K30/J30)/1000)</f>
      </c>
      <c r="N30" s="36">
        <f>N29</f>
        <v>2005</v>
      </c>
      <c r="O30" s="38"/>
      <c r="P30" s="36"/>
      <c r="Q30" s="36"/>
      <c r="R30" s="41">
        <f>IF(O30="","",(IF(G30="売",H30-P30,P30-H30))*M30*100000)</f>
      </c>
      <c r="S30" s="41"/>
      <c r="T30" s="42">
        <f>IF(O30="","",IF(R30&lt;0,J30*(-1),IF(G30="買",(P30-H30)*100,(H30-P30)*100)))</f>
      </c>
      <c r="U30" s="42"/>
    </row>
    <row r="31" spans="2:21" ht="12.75">
      <c r="B31" s="36">
        <v>23</v>
      </c>
      <c r="C31" s="37">
        <f>IF(R30="","",C30+R30)</f>
      </c>
      <c r="D31" s="37"/>
      <c r="E31" s="36">
        <f>E30</f>
        <v>2005</v>
      </c>
      <c r="F31" s="38"/>
      <c r="G31" s="36" t="s">
        <v>36</v>
      </c>
      <c r="H31" s="36"/>
      <c r="I31" s="36"/>
      <c r="J31" s="36"/>
      <c r="K31" s="37">
        <f>IF(F31="","",C31*L$7)</f>
      </c>
      <c r="L31" s="37"/>
      <c r="M31" s="40">
        <f>IF(J31="","",(K31/J31)/1000)</f>
      </c>
      <c r="N31" s="36">
        <f>N30</f>
        <v>2005</v>
      </c>
      <c r="O31" s="38"/>
      <c r="P31" s="36"/>
      <c r="Q31" s="36"/>
      <c r="R31" s="41">
        <f>IF(O31="","",(IF(G31="売",H31-P31,P31-H31))*M31*100000)</f>
      </c>
      <c r="S31" s="41"/>
      <c r="T31" s="42">
        <f>IF(O31="","",IF(R31&lt;0,J31*(-1),IF(G31="買",(P31-H31)*100,(H31-P31)*100)))</f>
      </c>
      <c r="U31" s="42"/>
    </row>
    <row r="32" spans="2:21" ht="12.75">
      <c r="B32" s="36">
        <v>24</v>
      </c>
      <c r="C32" s="37">
        <f>IF(R31="","",C31+R31)</f>
      </c>
      <c r="D32" s="37"/>
      <c r="E32" s="36">
        <f>E31</f>
        <v>2005</v>
      </c>
      <c r="F32" s="38"/>
      <c r="G32" s="36" t="s">
        <v>36</v>
      </c>
      <c r="H32" s="36"/>
      <c r="I32" s="36"/>
      <c r="J32" s="36"/>
      <c r="K32" s="37">
        <f>IF(F32="","",C32*L$7)</f>
      </c>
      <c r="L32" s="37"/>
      <c r="M32" s="40">
        <f>IF(J32="","",(K32/J32)/1000)</f>
      </c>
      <c r="N32" s="36">
        <f>N31</f>
        <v>2005</v>
      </c>
      <c r="O32" s="38"/>
      <c r="P32" s="36"/>
      <c r="Q32" s="36"/>
      <c r="R32" s="41">
        <f>IF(O32="","",(IF(G32="売",H32-P32,P32-H32))*M32*100000)</f>
      </c>
      <c r="S32" s="41"/>
      <c r="T32" s="42">
        <f>IF(O32="","",IF(R32&lt;0,J32*(-1),IF(G32="買",(P32-H32)*100,(H32-P32)*100)))</f>
      </c>
      <c r="U32" s="42"/>
    </row>
    <row r="33" spans="2:21" ht="12.75">
      <c r="B33" s="36">
        <v>25</v>
      </c>
      <c r="C33" s="37">
        <f>IF(R32="","",C32+R32)</f>
      </c>
      <c r="D33" s="37"/>
      <c r="E33" s="36">
        <f>E32</f>
        <v>2005</v>
      </c>
      <c r="F33" s="38"/>
      <c r="G33" s="36" t="s">
        <v>36</v>
      </c>
      <c r="H33" s="36"/>
      <c r="I33" s="36"/>
      <c r="J33" s="36"/>
      <c r="K33" s="37">
        <f>IF(F33="","",C33*L$7)</f>
      </c>
      <c r="L33" s="37"/>
      <c r="M33" s="40">
        <f>IF(J33="","",(K33/J33)/1000)</f>
      </c>
      <c r="N33" s="36">
        <f>N32</f>
        <v>2005</v>
      </c>
      <c r="O33" s="38"/>
      <c r="P33" s="36"/>
      <c r="Q33" s="36"/>
      <c r="R33" s="41">
        <f>IF(O33="","",(IF(G33="売",H33-P33,P33-H33))*M33*100000)</f>
      </c>
      <c r="S33" s="41"/>
      <c r="T33" s="42">
        <f>IF(O33="","",IF(R33&lt;0,J33*(-1),IF(G33="買",(P33-H33)*100,(H33-P33)*100)))</f>
      </c>
      <c r="U33" s="42"/>
    </row>
    <row r="34" spans="2:21" ht="12.75">
      <c r="B34" s="36">
        <v>26</v>
      </c>
      <c r="C34" s="37">
        <f>IF(R33="","",C33+R33)</f>
      </c>
      <c r="D34" s="37"/>
      <c r="E34" s="36">
        <f>E33</f>
        <v>2005</v>
      </c>
      <c r="F34" s="38"/>
      <c r="G34" s="36" t="s">
        <v>36</v>
      </c>
      <c r="H34" s="36"/>
      <c r="I34" s="36"/>
      <c r="J34" s="36"/>
      <c r="K34" s="37">
        <f>IF(F34="","",C34*L$7)</f>
      </c>
      <c r="L34" s="37"/>
      <c r="M34" s="40">
        <f>IF(J34="","",(K34/J34)/1000)</f>
      </c>
      <c r="N34" s="36">
        <f>N33</f>
        <v>2005</v>
      </c>
      <c r="O34" s="38"/>
      <c r="P34" s="36"/>
      <c r="Q34" s="36"/>
      <c r="R34" s="41">
        <f>IF(O34="","",(IF(G34="売",H34-P34,P34-H34))*M34*100000)</f>
      </c>
      <c r="S34" s="41"/>
      <c r="T34" s="42">
        <f>IF(O34="","",IF(R34&lt;0,J34*(-1),IF(G34="買",(P34-H34)*100,(H34-P34)*100)))</f>
      </c>
      <c r="U34" s="42"/>
    </row>
    <row r="35" spans="2:21" ht="12.75">
      <c r="B35" s="36">
        <v>27</v>
      </c>
      <c r="C35" s="37">
        <f>IF(R34="","",C34+R34)</f>
      </c>
      <c r="D35" s="37"/>
      <c r="E35" s="36">
        <f>E34</f>
        <v>2005</v>
      </c>
      <c r="F35" s="38"/>
      <c r="G35" s="36" t="s">
        <v>36</v>
      </c>
      <c r="H35" s="36"/>
      <c r="I35" s="36"/>
      <c r="J35" s="36"/>
      <c r="K35" s="37">
        <f>IF(F35="","",C35*L$7)</f>
      </c>
      <c r="L35" s="37"/>
      <c r="M35" s="40">
        <f>IF(J35="","",(K35/J35)/1000)</f>
      </c>
      <c r="N35" s="36">
        <f>N34</f>
        <v>2005</v>
      </c>
      <c r="O35" s="38"/>
      <c r="P35" s="36"/>
      <c r="Q35" s="36"/>
      <c r="R35" s="41">
        <f>IF(O35="","",(IF(G35="売",H35-P35,P35-H35))*M35*100000)</f>
      </c>
      <c r="S35" s="41"/>
      <c r="T35" s="42">
        <f>IF(O35="","",IF(R35&lt;0,J35*(-1),IF(G35="買",(P35-H35)*100,(H35-P35)*100)))</f>
      </c>
      <c r="U35" s="42"/>
    </row>
    <row r="36" spans="2:21" ht="12.75">
      <c r="B36" s="36">
        <v>28</v>
      </c>
      <c r="C36" s="37">
        <f>IF(R35="","",C35+R35)</f>
      </c>
      <c r="D36" s="37"/>
      <c r="E36" s="36">
        <f>E35</f>
        <v>2005</v>
      </c>
      <c r="F36" s="38"/>
      <c r="G36" s="36" t="s">
        <v>36</v>
      </c>
      <c r="H36" s="36"/>
      <c r="I36" s="36"/>
      <c r="J36" s="36"/>
      <c r="K36" s="37">
        <f>IF(F36="","",C36*L$7)</f>
      </c>
      <c r="L36" s="37"/>
      <c r="M36" s="40">
        <f>IF(J36="","",(K36/J36)/1000)</f>
      </c>
      <c r="N36" s="36">
        <f>N35</f>
        <v>2005</v>
      </c>
      <c r="O36" s="38"/>
      <c r="P36" s="36"/>
      <c r="Q36" s="36"/>
      <c r="R36" s="41">
        <f>IF(O36="","",(IF(G36="売",H36-P36,P36-H36))*M36*100000)</f>
      </c>
      <c r="S36" s="41"/>
      <c r="T36" s="42">
        <f>IF(O36="","",IF(R36&lt;0,J36*(-1),IF(G36="買",(P36-H36)*100,(H36-P36)*100)))</f>
      </c>
      <c r="U36" s="42"/>
    </row>
    <row r="37" spans="2:21" ht="12.75">
      <c r="B37" s="36">
        <v>29</v>
      </c>
      <c r="C37" s="37">
        <f>IF(R36="","",C36+R36)</f>
      </c>
      <c r="D37" s="37"/>
      <c r="E37" s="36">
        <f>E36</f>
        <v>2005</v>
      </c>
      <c r="F37" s="38"/>
      <c r="G37" s="36" t="s">
        <v>36</v>
      </c>
      <c r="H37" s="36"/>
      <c r="I37" s="36"/>
      <c r="J37" s="36"/>
      <c r="K37" s="37">
        <f>IF(F37="","",C37*L$7)</f>
      </c>
      <c r="L37" s="37"/>
      <c r="M37" s="40">
        <f>IF(J37="","",(K37/J37)/1000)</f>
      </c>
      <c r="N37" s="36">
        <f>N36</f>
        <v>2005</v>
      </c>
      <c r="O37" s="38"/>
      <c r="P37" s="36"/>
      <c r="Q37" s="36"/>
      <c r="R37" s="41">
        <f>IF(O37="","",(IF(G37="売",H37-P37,P37-H37))*M37*100000)</f>
      </c>
      <c r="S37" s="41"/>
      <c r="T37" s="42">
        <f>IF(O37="","",IF(R37&lt;0,J37*(-1),IF(G37="買",(P37-H37)*100,(H37-P37)*100)))</f>
      </c>
      <c r="U37" s="42"/>
    </row>
    <row r="38" spans="2:21" ht="12.75">
      <c r="B38" s="36">
        <v>30</v>
      </c>
      <c r="C38" s="37">
        <f>IF(R37="","",C37+R37)</f>
      </c>
      <c r="D38" s="37"/>
      <c r="E38" s="36">
        <f>E37</f>
        <v>2005</v>
      </c>
      <c r="F38" s="38"/>
      <c r="G38" s="36" t="s">
        <v>36</v>
      </c>
      <c r="H38" s="36"/>
      <c r="I38" s="36"/>
      <c r="J38" s="36"/>
      <c r="K38" s="37">
        <f>IF(F38="","",C38*L$7)</f>
      </c>
      <c r="L38" s="37"/>
      <c r="M38" s="40">
        <f>IF(J38="","",(K38/J38)/1000)</f>
      </c>
      <c r="N38" s="36">
        <f>N37</f>
        <v>2005</v>
      </c>
      <c r="O38" s="38"/>
      <c r="P38" s="36"/>
      <c r="Q38" s="36"/>
      <c r="R38" s="41">
        <f>IF(O38="","",(IF(G38="売",H38-P38,P38-H38))*M38*100000)</f>
      </c>
      <c r="S38" s="41"/>
      <c r="T38" s="42">
        <f>IF(O38="","",IF(R38&lt;0,J38*(-1),IF(G38="買",(P38-H38)*100,(H38-P38)*100)))</f>
      </c>
      <c r="U38" s="42"/>
    </row>
    <row r="39" spans="2:21" ht="12.75">
      <c r="B39" s="36">
        <v>31</v>
      </c>
      <c r="C39" s="37">
        <f>IF(R38="","",C38+R38)</f>
      </c>
      <c r="D39" s="37"/>
      <c r="E39" s="36">
        <f>E38</f>
        <v>2005</v>
      </c>
      <c r="F39" s="38"/>
      <c r="G39" s="36" t="s">
        <v>36</v>
      </c>
      <c r="H39" s="36"/>
      <c r="I39" s="36"/>
      <c r="J39" s="36"/>
      <c r="K39" s="37">
        <f>IF(F39="","",C39*L$7)</f>
      </c>
      <c r="L39" s="37"/>
      <c r="M39" s="40">
        <f>IF(J39="","",(K39/J39)/1000)</f>
      </c>
      <c r="N39" s="36">
        <f>N38</f>
        <v>2005</v>
      </c>
      <c r="O39" s="38"/>
      <c r="P39" s="36"/>
      <c r="Q39" s="36"/>
      <c r="R39" s="41">
        <f>IF(O39="","",(IF(G39="売",H39-P39,P39-H39))*M39*100000)</f>
      </c>
      <c r="S39" s="41"/>
      <c r="T39" s="42">
        <f>IF(O39="","",IF(R39&lt;0,J39*(-1),IF(G39="買",(P39-H39)*100,(H39-P39)*100)))</f>
      </c>
      <c r="U39" s="42"/>
    </row>
    <row r="40" spans="2:21" ht="12.75">
      <c r="B40" s="36">
        <v>32</v>
      </c>
      <c r="C40" s="37">
        <f>IF(R39="","",C39+R39)</f>
      </c>
      <c r="D40" s="37"/>
      <c r="E40" s="36">
        <f>E39</f>
        <v>2005</v>
      </c>
      <c r="F40" s="38"/>
      <c r="G40" s="36" t="s">
        <v>36</v>
      </c>
      <c r="H40" s="36"/>
      <c r="I40" s="36"/>
      <c r="J40" s="36"/>
      <c r="K40" s="37">
        <f>IF(F40="","",C40*L$7)</f>
      </c>
      <c r="L40" s="37"/>
      <c r="M40" s="40">
        <f>IF(J40="","",(K40/J40)/1000)</f>
      </c>
      <c r="N40" s="36">
        <f>N39</f>
        <v>2005</v>
      </c>
      <c r="O40" s="38"/>
      <c r="P40" s="36"/>
      <c r="Q40" s="36"/>
      <c r="R40" s="41">
        <f>IF(O40="","",(IF(G40="売",H40-P40,P40-H40))*M40*100000)</f>
      </c>
      <c r="S40" s="41"/>
      <c r="T40" s="42">
        <f>IF(O40="","",IF(R40&lt;0,J40*(-1),IF(G40="買",(P40-H40)*100,(H40-P40)*100)))</f>
      </c>
      <c r="U40" s="42"/>
    </row>
    <row r="41" spans="2:21" ht="12.75">
      <c r="B41" s="36">
        <v>33</v>
      </c>
      <c r="C41" s="37">
        <f>IF(R40="","",C40+R40)</f>
      </c>
      <c r="D41" s="37"/>
      <c r="E41" s="36">
        <f>E40</f>
        <v>2005</v>
      </c>
      <c r="F41" s="38"/>
      <c r="G41" s="36" t="s">
        <v>36</v>
      </c>
      <c r="H41" s="36"/>
      <c r="I41" s="36"/>
      <c r="J41" s="36"/>
      <c r="K41" s="37">
        <f>IF(F41="","",C41*L$7)</f>
      </c>
      <c r="L41" s="37"/>
      <c r="M41" s="40">
        <f>IF(J41="","",(K41/J41)/1000)</f>
      </c>
      <c r="N41" s="36">
        <f>N40</f>
        <v>2005</v>
      </c>
      <c r="O41" s="38"/>
      <c r="P41" s="36"/>
      <c r="Q41" s="36"/>
      <c r="R41" s="41">
        <f>IF(O41="","",(IF(G41="売",H41-P41,P41-H41))*M41*100000)</f>
      </c>
      <c r="S41" s="41"/>
      <c r="T41" s="42">
        <f>IF(O41="","",IF(R41&lt;0,J41*(-1),IF(G41="買",(P41-H41)*100,(H41-P41)*100)))</f>
      </c>
      <c r="U41" s="42"/>
    </row>
    <row r="42" spans="2:21" ht="12.75">
      <c r="B42" s="36">
        <v>34</v>
      </c>
      <c r="C42" s="37">
        <f>IF(R41="","",C41+R41)</f>
      </c>
      <c r="D42" s="37"/>
      <c r="E42" s="36">
        <f>E41</f>
        <v>2005</v>
      </c>
      <c r="F42" s="38"/>
      <c r="G42" s="36" t="s">
        <v>36</v>
      </c>
      <c r="H42" s="36"/>
      <c r="I42" s="36"/>
      <c r="J42" s="36"/>
      <c r="K42" s="37">
        <f>IF(F42="","",C42*L$7)</f>
      </c>
      <c r="L42" s="37"/>
      <c r="M42" s="40">
        <f>IF(J42="","",(K42/J42)/1000)</f>
      </c>
      <c r="N42" s="36">
        <f>N41</f>
        <v>2005</v>
      </c>
      <c r="O42" s="38"/>
      <c r="P42" s="36"/>
      <c r="Q42" s="36"/>
      <c r="R42" s="41">
        <f>IF(O42="","",(IF(G42="売",H42-P42,P42-H42))*M42*100000)</f>
      </c>
      <c r="S42" s="41"/>
      <c r="T42" s="42">
        <f>IF(O42="","",IF(R42&lt;0,J42*(-1),IF(G42="買",(P42-H42)*100,(H42-P42)*100)))</f>
      </c>
      <c r="U42" s="42"/>
    </row>
    <row r="43" spans="2:21" ht="12.75">
      <c r="B43" s="36">
        <v>35</v>
      </c>
      <c r="C43" s="37">
        <f>IF(R42="","",C42+R42)</f>
      </c>
      <c r="D43" s="37"/>
      <c r="E43" s="36">
        <f>E42</f>
        <v>2005</v>
      </c>
      <c r="F43" s="38"/>
      <c r="G43" s="36" t="s">
        <v>36</v>
      </c>
      <c r="H43" s="36"/>
      <c r="I43" s="36"/>
      <c r="J43" s="36"/>
      <c r="K43" s="37">
        <f>IF(F43="","",C43*L$7)</f>
      </c>
      <c r="L43" s="37"/>
      <c r="M43" s="40">
        <f>IF(J43="","",(K43/J43)/1000)</f>
      </c>
      <c r="N43" s="36">
        <f>N42</f>
        <v>2005</v>
      </c>
      <c r="O43" s="38"/>
      <c r="P43" s="36"/>
      <c r="Q43" s="36"/>
      <c r="R43" s="41">
        <f>IF(O43="","",(IF(G43="売",H43-P43,P43-H43))*M43*100000)</f>
      </c>
      <c r="S43" s="41"/>
      <c r="T43" s="42">
        <f>IF(O43="","",IF(R43&lt;0,J43*(-1),IF(G43="買",(P43-H43)*100,(H43-P43)*100)))</f>
      </c>
      <c r="U43" s="42"/>
    </row>
    <row r="44" spans="2:21" ht="12.75">
      <c r="B44" s="36">
        <v>36</v>
      </c>
      <c r="C44" s="37">
        <f>IF(R43="","",C43+R43)</f>
      </c>
      <c r="D44" s="37"/>
      <c r="E44" s="36">
        <f>E43</f>
        <v>2005</v>
      </c>
      <c r="F44" s="38"/>
      <c r="G44" s="36" t="s">
        <v>36</v>
      </c>
      <c r="H44" s="36"/>
      <c r="I44" s="36"/>
      <c r="J44" s="36"/>
      <c r="K44" s="37">
        <f>IF(F44="","",C44*L$7)</f>
      </c>
      <c r="L44" s="37"/>
      <c r="M44" s="40">
        <f>IF(J44="","",(K44/J44)/1000)</f>
      </c>
      <c r="N44" s="36">
        <f>N43</f>
        <v>2005</v>
      </c>
      <c r="O44" s="38"/>
      <c r="P44" s="36"/>
      <c r="Q44" s="36"/>
      <c r="R44" s="41">
        <f>IF(O44="","",(IF(G44="売",H44-P44,P44-H44))*M44*100000)</f>
      </c>
      <c r="S44" s="41"/>
      <c r="T44" s="42">
        <f>IF(O44="","",IF(R44&lt;0,J44*(-1),IF(G44="買",(P44-H44)*100,(H44-P44)*100)))</f>
      </c>
      <c r="U44" s="42"/>
    </row>
    <row r="45" spans="2:21" ht="12.75">
      <c r="B45" s="36">
        <v>37</v>
      </c>
      <c r="C45" s="37">
        <f>IF(R44="","",C44+R44)</f>
      </c>
      <c r="D45" s="37"/>
      <c r="E45" s="36">
        <f>E44</f>
        <v>2005</v>
      </c>
      <c r="F45" s="38"/>
      <c r="G45" s="36" t="s">
        <v>36</v>
      </c>
      <c r="H45" s="36"/>
      <c r="I45" s="36"/>
      <c r="J45" s="36"/>
      <c r="K45" s="37">
        <f>IF(F45="","",C45*L$7)</f>
      </c>
      <c r="L45" s="37"/>
      <c r="M45" s="40">
        <f>IF(J45="","",(K45/J45)/1000)</f>
      </c>
      <c r="N45" s="36">
        <f>N44</f>
        <v>2005</v>
      </c>
      <c r="O45" s="38"/>
      <c r="P45" s="36"/>
      <c r="Q45" s="36"/>
      <c r="R45" s="41">
        <f>IF(O45="","",(IF(G45="売",H45-P45,P45-H45))*M45*100000)</f>
      </c>
      <c r="S45" s="41"/>
      <c r="T45" s="42">
        <f>IF(O45="","",IF(R45&lt;0,J45*(-1),IF(G45="買",(P45-H45)*100,(H45-P45)*100)))</f>
      </c>
      <c r="U45" s="42"/>
    </row>
    <row r="46" spans="2:21" ht="12.75">
      <c r="B46" s="36">
        <v>38</v>
      </c>
      <c r="C46" s="37">
        <f>IF(R45="","",C45+R45)</f>
      </c>
      <c r="D46" s="37"/>
      <c r="E46" s="36">
        <f>E45</f>
        <v>2005</v>
      </c>
      <c r="F46" s="38"/>
      <c r="G46" s="36" t="s">
        <v>36</v>
      </c>
      <c r="H46" s="36"/>
      <c r="I46" s="36"/>
      <c r="J46" s="36"/>
      <c r="K46" s="37">
        <f>IF(F46="","",C46*L$7)</f>
      </c>
      <c r="L46" s="37"/>
      <c r="M46" s="40">
        <f>IF(J46="","",(K46/J46)/1000)</f>
      </c>
      <c r="N46" s="36">
        <f>N45</f>
        <v>2005</v>
      </c>
      <c r="O46" s="38"/>
      <c r="P46" s="36"/>
      <c r="Q46" s="36"/>
      <c r="R46" s="41">
        <f>IF(O46="","",(IF(G46="売",H46-P46,P46-H46))*M46*100000)</f>
      </c>
      <c r="S46" s="41"/>
      <c r="T46" s="42">
        <f>IF(O46="","",IF(R46&lt;0,J46*(-1),IF(G46="買",(P46-H46)*100,(H46-P46)*100)))</f>
      </c>
      <c r="U46" s="42"/>
    </row>
    <row r="47" spans="2:21" ht="12.75">
      <c r="B47" s="36">
        <v>39</v>
      </c>
      <c r="C47" s="37">
        <f>IF(R46="","",C46+R46)</f>
      </c>
      <c r="D47" s="37"/>
      <c r="E47" s="36">
        <f>E46</f>
        <v>2005</v>
      </c>
      <c r="F47" s="38"/>
      <c r="G47" s="36" t="s">
        <v>36</v>
      </c>
      <c r="H47" s="36"/>
      <c r="I47" s="36"/>
      <c r="J47" s="36"/>
      <c r="K47" s="37">
        <f>IF(F47="","",C47*L$7)</f>
      </c>
      <c r="L47" s="37"/>
      <c r="M47" s="40">
        <f>IF(J47="","",(K47/J47)/1000)</f>
      </c>
      <c r="N47" s="36">
        <f>N46</f>
        <v>2005</v>
      </c>
      <c r="O47" s="38"/>
      <c r="P47" s="36"/>
      <c r="Q47" s="36"/>
      <c r="R47" s="41">
        <f>IF(O47="","",(IF(G47="売",H47-P47,P47-H47))*M47*100000)</f>
      </c>
      <c r="S47" s="41"/>
      <c r="T47" s="42">
        <f>IF(O47="","",IF(R47&lt;0,J47*(-1),IF(G47="買",(P47-H47)*100,(H47-P47)*100)))</f>
      </c>
      <c r="U47" s="42"/>
    </row>
    <row r="48" spans="2:21" ht="12.75">
      <c r="B48" s="36">
        <v>40</v>
      </c>
      <c r="C48" s="37">
        <f>IF(R47="","",C47+R47)</f>
      </c>
      <c r="D48" s="37"/>
      <c r="E48" s="36">
        <f>E47</f>
        <v>2005</v>
      </c>
      <c r="F48" s="38"/>
      <c r="G48" s="36" t="s">
        <v>36</v>
      </c>
      <c r="H48" s="36"/>
      <c r="I48" s="36"/>
      <c r="J48" s="36"/>
      <c r="K48" s="37">
        <f>IF(F48="","",C48*L$7)</f>
      </c>
      <c r="L48" s="37"/>
      <c r="M48" s="40">
        <f>IF(J48="","",(K48/J48)/1000)</f>
      </c>
      <c r="N48" s="36">
        <f>N47</f>
        <v>2005</v>
      </c>
      <c r="O48" s="38"/>
      <c r="P48" s="36"/>
      <c r="Q48" s="36"/>
      <c r="R48" s="41">
        <f>IF(O48="","",(IF(G48="売",H48-P48,P48-H48))*M48*100000)</f>
      </c>
      <c r="S48" s="41"/>
      <c r="T48" s="42">
        <f>IF(O48="","",IF(R48&lt;0,J48*(-1),IF(G48="買",(P48-H48)*100,(H48-P48)*100)))</f>
      </c>
      <c r="U48" s="42"/>
    </row>
    <row r="49" spans="2:21" ht="12.75">
      <c r="B49" s="36">
        <v>41</v>
      </c>
      <c r="C49" s="37">
        <f>IF(R48="","",C48+R48)</f>
      </c>
      <c r="D49" s="37"/>
      <c r="E49" s="36">
        <f>E48</f>
        <v>2005</v>
      </c>
      <c r="F49" s="38"/>
      <c r="G49" s="36" t="s">
        <v>36</v>
      </c>
      <c r="H49" s="36"/>
      <c r="I49" s="36"/>
      <c r="J49" s="36"/>
      <c r="K49" s="37">
        <f>IF(F49="","",C49*L$7)</f>
      </c>
      <c r="L49" s="37"/>
      <c r="M49" s="40">
        <f>IF(J49="","",(K49/J49)/1000)</f>
      </c>
      <c r="N49" s="36">
        <f>N48</f>
        <v>2005</v>
      </c>
      <c r="O49" s="38"/>
      <c r="P49" s="36"/>
      <c r="Q49" s="36"/>
      <c r="R49" s="41">
        <f>IF(O49="","",(IF(G49="売",H49-P49,P49-H49))*M49*100000)</f>
      </c>
      <c r="S49" s="41"/>
      <c r="T49" s="42">
        <f>IF(O49="","",IF(R49&lt;0,J49*(-1),IF(G49="買",(P49-H49)*100,(H49-P49)*100)))</f>
      </c>
      <c r="U49" s="42"/>
    </row>
    <row r="50" spans="2:21" ht="12.75">
      <c r="B50" s="36">
        <v>42</v>
      </c>
      <c r="C50" s="37">
        <f>IF(R49="","",C49+R49)</f>
      </c>
      <c r="D50" s="37"/>
      <c r="E50" s="36">
        <f>E49</f>
        <v>2005</v>
      </c>
      <c r="F50" s="38"/>
      <c r="G50" s="36" t="s">
        <v>36</v>
      </c>
      <c r="H50" s="36"/>
      <c r="I50" s="36"/>
      <c r="J50" s="36"/>
      <c r="K50" s="37">
        <f>IF(F50="","",C50*L$7)</f>
      </c>
      <c r="L50" s="37"/>
      <c r="M50" s="40">
        <f>IF(J50="","",(K50/J50)/1000)</f>
      </c>
      <c r="N50" s="36">
        <f>N49</f>
        <v>2005</v>
      </c>
      <c r="O50" s="38"/>
      <c r="P50" s="36"/>
      <c r="Q50" s="36"/>
      <c r="R50" s="41">
        <f>IF(O50="","",(IF(G50="売",H50-P50,P50-H50))*M50*100000)</f>
      </c>
      <c r="S50" s="41"/>
      <c r="T50" s="42">
        <f>IF(O50="","",IF(R50&lt;0,J50*(-1),IF(G50="買",(P50-H50)*100,(H50-P50)*100)))</f>
      </c>
      <c r="U50" s="42"/>
    </row>
    <row r="51" spans="2:21" ht="12.75">
      <c r="B51" s="36">
        <v>43</v>
      </c>
      <c r="C51" s="37">
        <f>IF(R50="","",C50+R50)</f>
      </c>
      <c r="D51" s="37"/>
      <c r="E51" s="36">
        <f>E50</f>
        <v>2005</v>
      </c>
      <c r="F51" s="38"/>
      <c r="G51" s="36" t="s">
        <v>36</v>
      </c>
      <c r="H51" s="36"/>
      <c r="I51" s="36"/>
      <c r="J51" s="36"/>
      <c r="K51" s="37">
        <f>IF(F51="","",C51*L$7)</f>
      </c>
      <c r="L51" s="37"/>
      <c r="M51" s="40">
        <f>IF(J51="","",(K51/J51)/1000)</f>
      </c>
      <c r="N51" s="36">
        <f>N50</f>
        <v>2005</v>
      </c>
      <c r="O51" s="38"/>
      <c r="P51" s="36"/>
      <c r="Q51" s="36"/>
      <c r="R51" s="41">
        <f>IF(O51="","",(IF(G51="売",H51-P51,P51-H51))*M51*100000)</f>
      </c>
      <c r="S51" s="41"/>
      <c r="T51" s="42">
        <f>IF(O51="","",IF(R51&lt;0,J51*(-1),IF(G51="買",(P51-H51)*100,(H51-P51)*100)))</f>
      </c>
      <c r="U51" s="42"/>
    </row>
    <row r="52" spans="2:21" ht="12.75">
      <c r="B52" s="36">
        <v>44</v>
      </c>
      <c r="C52" s="37">
        <f>IF(R51="","",C51+R51)</f>
      </c>
      <c r="D52" s="37"/>
      <c r="E52" s="36">
        <f>E51</f>
        <v>2005</v>
      </c>
      <c r="F52" s="38"/>
      <c r="G52" s="36" t="s">
        <v>36</v>
      </c>
      <c r="H52" s="36"/>
      <c r="I52" s="36"/>
      <c r="J52" s="36"/>
      <c r="K52" s="37">
        <f>IF(F52="","",C52*L$7)</f>
      </c>
      <c r="L52" s="37"/>
      <c r="M52" s="40">
        <f>IF(J52="","",(K52/J52)/1000)</f>
      </c>
      <c r="N52" s="36">
        <f>N51</f>
        <v>2005</v>
      </c>
      <c r="O52" s="38"/>
      <c r="P52" s="36"/>
      <c r="Q52" s="36"/>
      <c r="R52" s="41">
        <f>IF(O52="","",(IF(G52="売",H52-P52,P52-H52))*M52*100000)</f>
      </c>
      <c r="S52" s="41"/>
      <c r="T52" s="42">
        <f>IF(O52="","",IF(R52&lt;0,J52*(-1),IF(G52="買",(P52-H52)*100,(H52-P52)*100)))</f>
      </c>
      <c r="U52" s="42"/>
    </row>
    <row r="53" spans="2:21" ht="12.75">
      <c r="B53" s="36">
        <v>45</v>
      </c>
      <c r="C53" s="37">
        <f>IF(R52="","",C52+R52)</f>
      </c>
      <c r="D53" s="37"/>
      <c r="E53" s="36">
        <f>E52</f>
        <v>2005</v>
      </c>
      <c r="F53" s="38"/>
      <c r="G53" s="36" t="s">
        <v>36</v>
      </c>
      <c r="H53" s="36"/>
      <c r="I53" s="36"/>
      <c r="J53" s="36"/>
      <c r="K53" s="37">
        <f>IF(F53="","",C53*L$7)</f>
      </c>
      <c r="L53" s="37"/>
      <c r="M53" s="40">
        <f>IF(J53="","",(K53/J53)/1000)</f>
      </c>
      <c r="N53" s="36">
        <f>N52</f>
        <v>2005</v>
      </c>
      <c r="O53" s="38"/>
      <c r="P53" s="36"/>
      <c r="Q53" s="36"/>
      <c r="R53" s="41">
        <f>IF(O53="","",(IF(G53="売",H53-P53,P53-H53))*M53*100000)</f>
      </c>
      <c r="S53" s="41"/>
      <c r="T53" s="42">
        <f>IF(O53="","",IF(R53&lt;0,J53*(-1),IF(G53="買",(P53-H53)*100,(H53-P53)*100)))</f>
      </c>
      <c r="U53" s="42"/>
    </row>
    <row r="54" spans="2:21" ht="12.75">
      <c r="B54" s="36">
        <v>46</v>
      </c>
      <c r="C54" s="37">
        <f>IF(R53="","",C53+R53)</f>
      </c>
      <c r="D54" s="37"/>
      <c r="E54" s="36">
        <f>E53</f>
        <v>2005</v>
      </c>
      <c r="F54" s="38"/>
      <c r="G54" s="36" t="s">
        <v>36</v>
      </c>
      <c r="H54" s="36"/>
      <c r="I54" s="36"/>
      <c r="J54" s="36"/>
      <c r="K54" s="37">
        <f>IF(F54="","",C54*L$7)</f>
      </c>
      <c r="L54" s="37"/>
      <c r="M54" s="40">
        <f>IF(J54="","",(K54/J54)/1000)</f>
      </c>
      <c r="N54" s="36">
        <f>N53</f>
        <v>2005</v>
      </c>
      <c r="O54" s="38"/>
      <c r="P54" s="36"/>
      <c r="Q54" s="36"/>
      <c r="R54" s="41">
        <f>IF(O54="","",(IF(G54="売",H54-P54,P54-H54))*M54*100000)</f>
      </c>
      <c r="S54" s="41"/>
      <c r="T54" s="42">
        <f>IF(O54="","",IF(R54&lt;0,J54*(-1),IF(G54="買",(P54-H54)*100,(H54-P54)*100)))</f>
      </c>
      <c r="U54" s="42"/>
    </row>
    <row r="55" spans="2:21" ht="12.75">
      <c r="B55" s="36">
        <v>47</v>
      </c>
      <c r="C55" s="37">
        <f>IF(R54="","",C54+R54)</f>
      </c>
      <c r="D55" s="37"/>
      <c r="E55" s="36">
        <f>E54</f>
        <v>2005</v>
      </c>
      <c r="F55" s="38"/>
      <c r="G55" s="36" t="s">
        <v>36</v>
      </c>
      <c r="H55" s="36"/>
      <c r="I55" s="36"/>
      <c r="J55" s="36"/>
      <c r="K55" s="37">
        <f>IF(F55="","",C55*L$7)</f>
      </c>
      <c r="L55" s="37"/>
      <c r="M55" s="40">
        <f>IF(J55="","",(K55/J55)/1000)</f>
      </c>
      <c r="N55" s="36">
        <f>N54</f>
        <v>2005</v>
      </c>
      <c r="O55" s="38"/>
      <c r="P55" s="36"/>
      <c r="Q55" s="36"/>
      <c r="R55" s="41">
        <f>IF(O55="","",(IF(G55="売",H55-P55,P55-H55))*M55*100000)</f>
      </c>
      <c r="S55" s="41"/>
      <c r="T55" s="42">
        <f>IF(O55="","",IF(R55&lt;0,J55*(-1),IF(G55="買",(P55-H55)*100,(H55-P55)*100)))</f>
      </c>
      <c r="U55" s="42"/>
    </row>
    <row r="56" spans="2:21" ht="12.75">
      <c r="B56" s="36">
        <v>48</v>
      </c>
      <c r="C56" s="37">
        <f>IF(R55="","",C55+R55)</f>
      </c>
      <c r="D56" s="37"/>
      <c r="E56" s="36">
        <f>E55</f>
        <v>2005</v>
      </c>
      <c r="F56" s="38"/>
      <c r="G56" s="36" t="s">
        <v>36</v>
      </c>
      <c r="H56" s="36"/>
      <c r="I56" s="36"/>
      <c r="J56" s="36"/>
      <c r="K56" s="37">
        <f>IF(F56="","",C56*L$7)</f>
      </c>
      <c r="L56" s="37"/>
      <c r="M56" s="40">
        <f>IF(J56="","",(K56/J56)/1000)</f>
      </c>
      <c r="N56" s="36">
        <f>N55</f>
        <v>2005</v>
      </c>
      <c r="O56" s="38"/>
      <c r="P56" s="36"/>
      <c r="Q56" s="36"/>
      <c r="R56" s="41">
        <f>IF(O56="","",(IF(G56="売",H56-P56,P56-H56))*M56*100000)</f>
      </c>
      <c r="S56" s="41"/>
      <c r="T56" s="42">
        <f>IF(O56="","",IF(R56&lt;0,J56*(-1),IF(G56="買",(P56-H56)*100,(H56-P56)*100)))</f>
      </c>
      <c r="U56" s="42"/>
    </row>
    <row r="57" spans="2:21" ht="12.75">
      <c r="B57" s="36">
        <v>49</v>
      </c>
      <c r="C57" s="37">
        <f>IF(R56="","",C56+R56)</f>
      </c>
      <c r="D57" s="37"/>
      <c r="E57" s="36">
        <f>E56</f>
        <v>2005</v>
      </c>
      <c r="F57" s="38"/>
      <c r="G57" s="36" t="s">
        <v>36</v>
      </c>
      <c r="H57" s="36"/>
      <c r="I57" s="36"/>
      <c r="J57" s="36"/>
      <c r="K57" s="37">
        <f>IF(F57="","",C57*L$7)</f>
      </c>
      <c r="L57" s="37"/>
      <c r="M57" s="40">
        <f>IF(J57="","",(K57/J57)/1000)</f>
      </c>
      <c r="N57" s="36">
        <f>N56</f>
        <v>2005</v>
      </c>
      <c r="O57" s="38"/>
      <c r="P57" s="36"/>
      <c r="Q57" s="36"/>
      <c r="R57" s="41">
        <f>IF(O57="","",(IF(G57="売",H57-P57,P57-H57))*M57*100000)</f>
      </c>
      <c r="S57" s="41"/>
      <c r="T57" s="42">
        <f>IF(O57="","",IF(R57&lt;0,J57*(-1),IF(G57="買",(P57-H57)*100,(H57-P57)*100)))</f>
      </c>
      <c r="U57" s="42"/>
    </row>
    <row r="58" spans="2:21" ht="12.75">
      <c r="B58" s="36">
        <v>50</v>
      </c>
      <c r="C58" s="37">
        <f>IF(R57="","",C57+R57)</f>
      </c>
      <c r="D58" s="37"/>
      <c r="E58" s="36">
        <f>E57</f>
        <v>2005</v>
      </c>
      <c r="F58" s="38"/>
      <c r="G58" s="36" t="s">
        <v>36</v>
      </c>
      <c r="H58" s="36"/>
      <c r="I58" s="36"/>
      <c r="J58" s="36"/>
      <c r="K58" s="37">
        <f>IF(F58="","",C58*L$7)</f>
      </c>
      <c r="L58" s="37"/>
      <c r="M58" s="40">
        <f>IF(J58="","",(K58/J58)/1000)</f>
      </c>
      <c r="N58" s="36">
        <f>N57</f>
        <v>2005</v>
      </c>
      <c r="O58" s="38"/>
      <c r="P58" s="36"/>
      <c r="Q58" s="36"/>
      <c r="R58" s="41">
        <f>IF(O58="","",(IF(G58="売",H58-P58,P58-H58))*M58*100000)</f>
      </c>
      <c r="S58" s="41"/>
      <c r="T58" s="42">
        <f>IF(O58="","",IF(R58&lt;0,J58*(-1),IF(G58="買",(P58-H58)*100,(H58-P58)*100)))</f>
      </c>
      <c r="U58" s="42"/>
    </row>
    <row r="59" spans="2:21" ht="12.75">
      <c r="B59" s="36">
        <v>51</v>
      </c>
      <c r="C59" s="37">
        <f>IF(R58="","",C58+R58)</f>
      </c>
      <c r="D59" s="37"/>
      <c r="E59" s="36">
        <f>E58</f>
        <v>2005</v>
      </c>
      <c r="F59" s="38"/>
      <c r="G59" s="36" t="s">
        <v>36</v>
      </c>
      <c r="H59" s="36"/>
      <c r="I59" s="36"/>
      <c r="J59" s="36"/>
      <c r="K59" s="37">
        <f>IF(F59="","",C59*L$7)</f>
      </c>
      <c r="L59" s="37"/>
      <c r="M59" s="40">
        <f>IF(J59="","",(K59/J59)/1000)</f>
      </c>
      <c r="N59" s="36">
        <f>N58</f>
        <v>2005</v>
      </c>
      <c r="O59" s="38"/>
      <c r="P59" s="36"/>
      <c r="Q59" s="36"/>
      <c r="R59" s="41">
        <f>IF(O59="","",(IF(G59="売",H59-P59,P59-H59))*M59*100000)</f>
      </c>
      <c r="S59" s="41"/>
      <c r="T59" s="42">
        <f>IF(O59="","",IF(R59&lt;0,J59*(-1),IF(G59="買",(P59-H59)*100,(H59-P59)*100)))</f>
      </c>
      <c r="U59" s="42"/>
    </row>
    <row r="60" spans="2:21" ht="12.75">
      <c r="B60" s="36">
        <v>52</v>
      </c>
      <c r="C60" s="37">
        <f>IF(R59="","",C59+R59)</f>
      </c>
      <c r="D60" s="37"/>
      <c r="E60" s="36">
        <f>E59</f>
        <v>2005</v>
      </c>
      <c r="F60" s="38"/>
      <c r="G60" s="36" t="s">
        <v>36</v>
      </c>
      <c r="H60" s="36"/>
      <c r="I60" s="36"/>
      <c r="J60" s="36"/>
      <c r="K60" s="37">
        <f>IF(F60="","",C60*L$7)</f>
      </c>
      <c r="L60" s="37"/>
      <c r="M60" s="40">
        <f>IF(J60="","",(K60/J60)/1000)</f>
      </c>
      <c r="N60" s="36">
        <f>N59</f>
        <v>2005</v>
      </c>
      <c r="O60" s="38"/>
      <c r="P60" s="36"/>
      <c r="Q60" s="36"/>
      <c r="R60" s="41">
        <f>IF(O60="","",(IF(G60="売",H60-P60,P60-H60))*M60*100000)</f>
      </c>
      <c r="S60" s="41"/>
      <c r="T60" s="42">
        <f>IF(O60="","",IF(R60&lt;0,J60*(-1),IF(G60="買",(P60-H60)*100,(H60-P60)*100)))</f>
      </c>
      <c r="U60" s="42"/>
    </row>
    <row r="61" spans="2:21" ht="12.75">
      <c r="B61" s="36">
        <v>53</v>
      </c>
      <c r="C61" s="37">
        <f>IF(R60="","",C60+R60)</f>
      </c>
      <c r="D61" s="37"/>
      <c r="E61" s="36">
        <f>E60</f>
        <v>2005</v>
      </c>
      <c r="F61" s="38"/>
      <c r="G61" s="36" t="s">
        <v>36</v>
      </c>
      <c r="H61" s="36"/>
      <c r="I61" s="36"/>
      <c r="J61" s="36"/>
      <c r="K61" s="37">
        <f>IF(F61="","",C61*L$7)</f>
      </c>
      <c r="L61" s="37"/>
      <c r="M61" s="40">
        <f>IF(J61="","",(K61/J61)/1000)</f>
      </c>
      <c r="N61" s="36">
        <f>N60</f>
        <v>2005</v>
      </c>
      <c r="O61" s="38"/>
      <c r="P61" s="36"/>
      <c r="Q61" s="36"/>
      <c r="R61" s="41">
        <f>IF(O61="","",(IF(G61="売",H61-P61,P61-H61))*M61*100000)</f>
      </c>
      <c r="S61" s="41"/>
      <c r="T61" s="42">
        <f>IF(O61="","",IF(R61&lt;0,J61*(-1),IF(G61="買",(P61-H61)*100,(H61-P61)*100)))</f>
      </c>
      <c r="U61" s="42"/>
    </row>
    <row r="62" spans="2:21" ht="12.75">
      <c r="B62" s="36">
        <v>54</v>
      </c>
      <c r="C62" s="37">
        <f>IF(R61="","",C61+R61)</f>
      </c>
      <c r="D62" s="37"/>
      <c r="E62" s="36">
        <f>E61</f>
        <v>2005</v>
      </c>
      <c r="F62" s="38"/>
      <c r="G62" s="36" t="s">
        <v>36</v>
      </c>
      <c r="H62" s="36"/>
      <c r="I62" s="36"/>
      <c r="J62" s="36"/>
      <c r="K62" s="37">
        <f>IF(F62="","",C62*L$7)</f>
      </c>
      <c r="L62" s="37"/>
      <c r="M62" s="40">
        <f>IF(J62="","",(K62/J62)/1000)</f>
      </c>
      <c r="N62" s="36">
        <f>N61</f>
        <v>2005</v>
      </c>
      <c r="O62" s="38"/>
      <c r="P62" s="36"/>
      <c r="Q62" s="36"/>
      <c r="R62" s="41">
        <f>IF(O62="","",(IF(G62="売",H62-P62,P62-H62))*M62*100000)</f>
      </c>
      <c r="S62" s="41"/>
      <c r="T62" s="42">
        <f>IF(O62="","",IF(R62&lt;0,J62*(-1),IF(G62="買",(P62-H62)*100,(H62-P62)*100)))</f>
      </c>
      <c r="U62" s="42"/>
    </row>
    <row r="63" spans="2:21" ht="12.75">
      <c r="B63" s="36">
        <v>55</v>
      </c>
      <c r="C63" s="37">
        <f>IF(R62="","",C62+R62)</f>
      </c>
      <c r="D63" s="37"/>
      <c r="E63" s="36">
        <f>E62</f>
        <v>2005</v>
      </c>
      <c r="F63" s="38"/>
      <c r="G63" s="36" t="s">
        <v>36</v>
      </c>
      <c r="H63" s="36"/>
      <c r="I63" s="36"/>
      <c r="J63" s="36"/>
      <c r="K63" s="37">
        <f>IF(F63="","",C63*L$7)</f>
      </c>
      <c r="L63" s="37"/>
      <c r="M63" s="40">
        <f>IF(J63="","",(K63/J63)/1000)</f>
      </c>
      <c r="N63" s="36">
        <f>N62</f>
        <v>2005</v>
      </c>
      <c r="O63" s="38"/>
      <c r="P63" s="36"/>
      <c r="Q63" s="36"/>
      <c r="R63" s="41">
        <f>IF(O63="","",(IF(G63="売",H63-P63,P63-H63))*M63*100000)</f>
      </c>
      <c r="S63" s="41"/>
      <c r="T63" s="42">
        <f>IF(O63="","",IF(R63&lt;0,J63*(-1),IF(G63="買",(P63-H63)*100,(H63-P63)*100)))</f>
      </c>
      <c r="U63" s="42"/>
    </row>
    <row r="64" spans="2:21" ht="12.75">
      <c r="B64" s="36">
        <v>56</v>
      </c>
      <c r="C64" s="37">
        <f>IF(R63="","",C63+R63)</f>
      </c>
      <c r="D64" s="37"/>
      <c r="E64" s="36">
        <f>E63</f>
        <v>2005</v>
      </c>
      <c r="F64" s="38"/>
      <c r="G64" s="36" t="s">
        <v>36</v>
      </c>
      <c r="H64" s="36"/>
      <c r="I64" s="36"/>
      <c r="J64" s="36"/>
      <c r="K64" s="37">
        <f>IF(F64="","",C64*L$7)</f>
      </c>
      <c r="L64" s="37"/>
      <c r="M64" s="40">
        <f>IF(J64="","",(K64/J64)/1000)</f>
      </c>
      <c r="N64" s="36">
        <f>N63</f>
        <v>2005</v>
      </c>
      <c r="O64" s="38"/>
      <c r="P64" s="36"/>
      <c r="Q64" s="36"/>
      <c r="R64" s="41">
        <f>IF(O64="","",(IF(G64="売",H64-P64,P64-H64))*M64*100000)</f>
      </c>
      <c r="S64" s="41"/>
      <c r="T64" s="42">
        <f>IF(O64="","",IF(R64&lt;0,J64*(-1),IF(G64="買",(P64-H64)*100,(H64-P64)*100)))</f>
      </c>
      <c r="U64" s="42"/>
    </row>
    <row r="65" spans="2:21" ht="12.75">
      <c r="B65" s="36">
        <v>57</v>
      </c>
      <c r="C65" s="37">
        <f>IF(R64="","",C64+R64)</f>
      </c>
      <c r="D65" s="37"/>
      <c r="E65" s="36">
        <f>E64</f>
        <v>2005</v>
      </c>
      <c r="F65" s="38"/>
      <c r="G65" s="36" t="s">
        <v>36</v>
      </c>
      <c r="H65" s="36"/>
      <c r="I65" s="36"/>
      <c r="J65" s="36"/>
      <c r="K65" s="37">
        <f>IF(F65="","",C65*L$7)</f>
      </c>
      <c r="L65" s="37"/>
      <c r="M65" s="40">
        <f>IF(J65="","",(K65/J65)/1000)</f>
      </c>
      <c r="N65" s="36">
        <f>N64</f>
        <v>2005</v>
      </c>
      <c r="O65" s="38"/>
      <c r="P65" s="36"/>
      <c r="Q65" s="36"/>
      <c r="R65" s="41">
        <f>IF(O65="","",(IF(G65="売",H65-P65,P65-H65))*M65*100000)</f>
      </c>
      <c r="S65" s="41"/>
      <c r="T65" s="42">
        <f>IF(O65="","",IF(R65&lt;0,J65*(-1),IF(G65="買",(P65-H65)*100,(H65-P65)*100)))</f>
      </c>
      <c r="U65" s="42"/>
    </row>
    <row r="66" spans="2:21" ht="12.75">
      <c r="B66" s="36">
        <v>58</v>
      </c>
      <c r="C66" s="37">
        <f>IF(R65="","",C65+R65)</f>
      </c>
      <c r="D66" s="37"/>
      <c r="E66" s="36">
        <f>E65</f>
        <v>2005</v>
      </c>
      <c r="F66" s="38"/>
      <c r="G66" s="36" t="s">
        <v>36</v>
      </c>
      <c r="H66" s="36"/>
      <c r="I66" s="36"/>
      <c r="J66" s="36"/>
      <c r="K66" s="37">
        <f>IF(F66="","",C66*L$7)</f>
      </c>
      <c r="L66" s="37"/>
      <c r="M66" s="40">
        <f>IF(J66="","",(K66/J66)/1000)</f>
      </c>
      <c r="N66" s="36">
        <f>N65</f>
        <v>2005</v>
      </c>
      <c r="O66" s="38"/>
      <c r="P66" s="36"/>
      <c r="Q66" s="36"/>
      <c r="R66" s="41">
        <f>IF(O66="","",(IF(G66="売",H66-P66,P66-H66))*M66*100000)</f>
      </c>
      <c r="S66" s="41"/>
      <c r="T66" s="42">
        <f>IF(O66="","",IF(R66&lt;0,J66*(-1),IF(G66="買",(P66-H66)*100,(H66-P66)*100)))</f>
      </c>
      <c r="U66" s="42"/>
    </row>
    <row r="67" spans="2:21" ht="12.75">
      <c r="B67" s="36">
        <v>59</v>
      </c>
      <c r="C67" s="37">
        <f>IF(R66="","",C66+R66)</f>
      </c>
      <c r="D67" s="37"/>
      <c r="E67" s="36">
        <f>E66</f>
        <v>2005</v>
      </c>
      <c r="F67" s="38"/>
      <c r="G67" s="36" t="s">
        <v>36</v>
      </c>
      <c r="H67" s="36"/>
      <c r="I67" s="36"/>
      <c r="J67" s="36"/>
      <c r="K67" s="37">
        <f>IF(F67="","",C67*L$7)</f>
      </c>
      <c r="L67" s="37"/>
      <c r="M67" s="40">
        <f>IF(J67="","",(K67/J67)/1000)</f>
      </c>
      <c r="N67" s="36">
        <f>N66</f>
        <v>2005</v>
      </c>
      <c r="O67" s="38"/>
      <c r="P67" s="36"/>
      <c r="Q67" s="36"/>
      <c r="R67" s="41">
        <f>IF(O67="","",(IF(G67="売",H67-P67,P67-H67))*M67*100000)</f>
      </c>
      <c r="S67" s="41"/>
      <c r="T67" s="42">
        <f>IF(O67="","",IF(R67&lt;0,J67*(-1),IF(G67="買",(P67-H67)*100,(H67-P67)*100)))</f>
      </c>
      <c r="U67" s="42"/>
    </row>
    <row r="68" spans="2:21" ht="12.75">
      <c r="B68" s="36">
        <v>60</v>
      </c>
      <c r="C68" s="37">
        <f>IF(R67="","",C67+R67)</f>
      </c>
      <c r="D68" s="37"/>
      <c r="E68" s="36">
        <f>E67</f>
        <v>2005</v>
      </c>
      <c r="F68" s="38"/>
      <c r="G68" s="36" t="s">
        <v>36</v>
      </c>
      <c r="H68" s="36"/>
      <c r="I68" s="36"/>
      <c r="J68" s="36"/>
      <c r="K68" s="37">
        <f>IF(F68="","",C68*L$7)</f>
      </c>
      <c r="L68" s="37"/>
      <c r="M68" s="40">
        <f>IF(J68="","",(K68/J68)/1000)</f>
      </c>
      <c r="N68" s="36">
        <f>N67</f>
        <v>2005</v>
      </c>
      <c r="O68" s="38"/>
      <c r="P68" s="36"/>
      <c r="Q68" s="36"/>
      <c r="R68" s="41">
        <f>IF(O68="","",(IF(G68="売",H68-P68,P68-H68))*M68*100000)</f>
      </c>
      <c r="S68" s="41"/>
      <c r="T68" s="42">
        <f>IF(O68="","",IF(R68&lt;0,J68*(-1),IF(G68="買",(P68-H68)*100,(H68-P68)*100)))</f>
      </c>
      <c r="U68" s="42"/>
    </row>
    <row r="69" spans="2:21" ht="12.75">
      <c r="B69" s="36">
        <v>61</v>
      </c>
      <c r="C69" s="37">
        <f>IF(R68="","",C68+R68)</f>
      </c>
      <c r="D69" s="37"/>
      <c r="E69" s="36">
        <f>E68</f>
        <v>2005</v>
      </c>
      <c r="F69" s="38"/>
      <c r="G69" s="36" t="s">
        <v>36</v>
      </c>
      <c r="H69" s="36"/>
      <c r="I69" s="36"/>
      <c r="J69" s="36"/>
      <c r="K69" s="37">
        <f>IF(F69="","",C69*L$7)</f>
      </c>
      <c r="L69" s="37"/>
      <c r="M69" s="40">
        <f>IF(J69="","",(K69/J69)/1000)</f>
      </c>
      <c r="N69" s="36">
        <f>N68</f>
        <v>2005</v>
      </c>
      <c r="O69" s="38"/>
      <c r="P69" s="36"/>
      <c r="Q69" s="36"/>
      <c r="R69" s="41">
        <f>IF(O69="","",(IF(G69="売",H69-P69,P69-H69))*M69*100000)</f>
      </c>
      <c r="S69" s="41"/>
      <c r="T69" s="42">
        <f>IF(O69="","",IF(R69&lt;0,J69*(-1),IF(G69="買",(P69-H69)*100,(H69-P69)*100)))</f>
      </c>
      <c r="U69" s="42"/>
    </row>
    <row r="70" spans="2:21" ht="12.75">
      <c r="B70" s="36">
        <v>62</v>
      </c>
      <c r="C70" s="37">
        <f>IF(R69="","",C69+R69)</f>
      </c>
      <c r="D70" s="37"/>
      <c r="E70" s="36">
        <f>E69</f>
        <v>2005</v>
      </c>
      <c r="F70" s="38"/>
      <c r="G70" s="36" t="s">
        <v>36</v>
      </c>
      <c r="H70" s="36"/>
      <c r="I70" s="36"/>
      <c r="J70" s="36"/>
      <c r="K70" s="37">
        <f>IF(F70="","",C70*L$7)</f>
      </c>
      <c r="L70" s="37"/>
      <c r="M70" s="40">
        <f>IF(J70="","",(K70/J70)/1000)</f>
      </c>
      <c r="N70" s="36">
        <f>N69</f>
        <v>2005</v>
      </c>
      <c r="O70" s="38"/>
      <c r="P70" s="36"/>
      <c r="Q70" s="36"/>
      <c r="R70" s="41">
        <f>IF(O70="","",(IF(G70="売",H70-P70,P70-H70))*M70*100000)</f>
      </c>
      <c r="S70" s="41"/>
      <c r="T70" s="42">
        <f>IF(O70="","",IF(R70&lt;0,J70*(-1),IF(G70="買",(P70-H70)*100,(H70-P70)*100)))</f>
      </c>
      <c r="U70" s="42"/>
    </row>
    <row r="71" spans="2:21" ht="12.75">
      <c r="B71" s="36">
        <v>63</v>
      </c>
      <c r="C71" s="37">
        <f>IF(R70="","",C70+R70)</f>
      </c>
      <c r="D71" s="37"/>
      <c r="E71" s="36">
        <f>E70</f>
        <v>2005</v>
      </c>
      <c r="F71" s="38"/>
      <c r="G71" s="36" t="s">
        <v>36</v>
      </c>
      <c r="H71" s="36"/>
      <c r="I71" s="36"/>
      <c r="J71" s="36"/>
      <c r="K71" s="37">
        <f>IF(F71="","",C71*L$7)</f>
      </c>
      <c r="L71" s="37"/>
      <c r="M71" s="40">
        <f>IF(J71="","",(K71/J71)/1000)</f>
      </c>
      <c r="N71" s="36">
        <f>N70</f>
        <v>2005</v>
      </c>
      <c r="O71" s="38"/>
      <c r="P71" s="36"/>
      <c r="Q71" s="36"/>
      <c r="R71" s="41">
        <f>IF(O71="","",(IF(G71="売",H71-P71,P71-H71))*M71*100000)</f>
      </c>
      <c r="S71" s="41"/>
      <c r="T71" s="42">
        <f>IF(O71="","",IF(R71&lt;0,J71*(-1),IF(G71="買",(P71-H71)*100,(H71-P71)*100)))</f>
      </c>
      <c r="U71" s="42"/>
    </row>
    <row r="72" spans="2:21" ht="12.75">
      <c r="B72" s="36">
        <v>64</v>
      </c>
      <c r="C72" s="37">
        <f>IF(R71="","",C71+R71)</f>
      </c>
      <c r="D72" s="37"/>
      <c r="E72" s="36">
        <f>E71</f>
        <v>2005</v>
      </c>
      <c r="F72" s="38"/>
      <c r="G72" s="36" t="s">
        <v>36</v>
      </c>
      <c r="H72" s="36"/>
      <c r="I72" s="36"/>
      <c r="J72" s="36"/>
      <c r="K72" s="37">
        <f>IF(F72="","",C72*L$7)</f>
      </c>
      <c r="L72" s="37"/>
      <c r="M72" s="40">
        <f>IF(J72="","",(K72/J72)/1000)</f>
      </c>
      <c r="N72" s="36">
        <f>N71</f>
        <v>2005</v>
      </c>
      <c r="O72" s="38"/>
      <c r="P72" s="36"/>
      <c r="Q72" s="36"/>
      <c r="R72" s="41">
        <f>IF(O72="","",(IF(G72="売",H72-P72,P72-H72))*M72*100000)</f>
      </c>
      <c r="S72" s="41"/>
      <c r="T72" s="42">
        <f>IF(O72="","",IF(R72&lt;0,J72*(-1),IF(G72="買",(P72-H72)*100,(H72-P72)*100)))</f>
      </c>
      <c r="U72" s="42"/>
    </row>
    <row r="73" spans="2:21" ht="12.75">
      <c r="B73" s="36">
        <v>65</v>
      </c>
      <c r="C73" s="37">
        <f>IF(R72="","",C72+R72)</f>
      </c>
      <c r="D73" s="37"/>
      <c r="E73" s="36">
        <f>E72</f>
        <v>2005</v>
      </c>
      <c r="F73" s="38"/>
      <c r="G73" s="36" t="s">
        <v>36</v>
      </c>
      <c r="H73" s="36"/>
      <c r="I73" s="36"/>
      <c r="J73" s="36"/>
      <c r="K73" s="37">
        <f>IF(F73="","",C73*L$7)</f>
      </c>
      <c r="L73" s="37"/>
      <c r="M73" s="40">
        <f>IF(J73="","",(K73/J73)/1000)</f>
      </c>
      <c r="N73" s="36">
        <f>N72</f>
        <v>2005</v>
      </c>
      <c r="O73" s="38"/>
      <c r="P73" s="36"/>
      <c r="Q73" s="36"/>
      <c r="R73" s="41">
        <f>IF(O73="","",(IF(G73="売",H73-P73,P73-H73))*M73*100000)</f>
      </c>
      <c r="S73" s="41"/>
      <c r="T73" s="42">
        <f>IF(O73="","",IF(R73&lt;0,J73*(-1),IF(G73="買",(P73-H73)*100,(H73-P73)*100)))</f>
      </c>
      <c r="U73" s="42"/>
    </row>
    <row r="74" spans="2:21" ht="12.75">
      <c r="B74" s="36">
        <v>66</v>
      </c>
      <c r="C74" s="37">
        <f>IF(R73="","",C73+R73)</f>
      </c>
      <c r="D74" s="37"/>
      <c r="E74" s="36">
        <f>E73</f>
        <v>2005</v>
      </c>
      <c r="F74" s="38"/>
      <c r="G74" s="36" t="s">
        <v>36</v>
      </c>
      <c r="H74" s="36"/>
      <c r="I74" s="36"/>
      <c r="J74" s="36"/>
      <c r="K74" s="37">
        <f>IF(F74="","",C74*L$7)</f>
      </c>
      <c r="L74" s="37"/>
      <c r="M74" s="40">
        <f>IF(J74="","",(K74/J74)/1000)</f>
      </c>
      <c r="N74" s="36">
        <f>N73</f>
        <v>2005</v>
      </c>
      <c r="O74" s="38"/>
      <c r="P74" s="36"/>
      <c r="Q74" s="36"/>
      <c r="R74" s="41">
        <f>IF(O74="","",(IF(G74="売",H74-P74,P74-H74))*M74*100000)</f>
      </c>
      <c r="S74" s="41"/>
      <c r="T74" s="42">
        <f>IF(O74="","",IF(R74&lt;0,J74*(-1),IF(G74="買",(P74-H74)*100,(H74-P74)*100)))</f>
      </c>
      <c r="U74" s="42"/>
    </row>
    <row r="75" spans="2:21" ht="12.75">
      <c r="B75" s="36">
        <v>67</v>
      </c>
      <c r="C75" s="37">
        <f>IF(R74="","",C74+R74)</f>
      </c>
      <c r="D75" s="37"/>
      <c r="E75" s="36">
        <f>E74</f>
        <v>2005</v>
      </c>
      <c r="F75" s="38"/>
      <c r="G75" s="36" t="s">
        <v>36</v>
      </c>
      <c r="H75" s="36"/>
      <c r="I75" s="36"/>
      <c r="J75" s="36"/>
      <c r="K75" s="37">
        <f>IF(F75="","",C75*L$7)</f>
      </c>
      <c r="L75" s="37"/>
      <c r="M75" s="40">
        <f>IF(J75="","",(K75/J75)/1000)</f>
      </c>
      <c r="N75" s="36">
        <f>N74</f>
        <v>2005</v>
      </c>
      <c r="O75" s="38"/>
      <c r="P75" s="36"/>
      <c r="Q75" s="36"/>
      <c r="R75" s="41">
        <f>IF(O75="","",(IF(G75="売",H75-P75,P75-H75))*M75*100000)</f>
      </c>
      <c r="S75" s="41"/>
      <c r="T75" s="42">
        <f>IF(O75="","",IF(R75&lt;0,J75*(-1),IF(G75="買",(P75-H75)*100,(H75-P75)*100)))</f>
      </c>
      <c r="U75" s="42"/>
    </row>
    <row r="76" spans="2:21" ht="12.75">
      <c r="B76" s="36">
        <v>68</v>
      </c>
      <c r="C76" s="37">
        <f>IF(R75="","",C75+R75)</f>
      </c>
      <c r="D76" s="37"/>
      <c r="E76" s="36">
        <f>E75</f>
        <v>2005</v>
      </c>
      <c r="F76" s="38"/>
      <c r="G76" s="36" t="s">
        <v>36</v>
      </c>
      <c r="H76" s="36"/>
      <c r="I76" s="36"/>
      <c r="J76" s="36"/>
      <c r="K76" s="37">
        <f>IF(F76="","",C76*L$7)</f>
      </c>
      <c r="L76" s="37"/>
      <c r="M76" s="40">
        <f>IF(J76="","",(K76/J76)/1000)</f>
      </c>
      <c r="N76" s="36">
        <f>N75</f>
        <v>2005</v>
      </c>
      <c r="O76" s="38"/>
      <c r="P76" s="36"/>
      <c r="Q76" s="36"/>
      <c r="R76" s="41">
        <f>IF(O76="","",(IF(G76="売",H76-P76,P76-H76))*M76*100000)</f>
      </c>
      <c r="S76" s="41"/>
      <c r="T76" s="42">
        <f>IF(O76="","",IF(R76&lt;0,J76*(-1),IF(G76="買",(P76-H76)*100,(H76-P76)*100)))</f>
      </c>
      <c r="U76" s="42"/>
    </row>
    <row r="77" spans="2:21" ht="12.75">
      <c r="B77" s="36">
        <v>69</v>
      </c>
      <c r="C77" s="37">
        <f>IF(R76="","",C76+R76)</f>
      </c>
      <c r="D77" s="37"/>
      <c r="E77" s="36">
        <f>E76</f>
        <v>2005</v>
      </c>
      <c r="F77" s="38"/>
      <c r="G77" s="36" t="s">
        <v>36</v>
      </c>
      <c r="H77" s="36"/>
      <c r="I77" s="36"/>
      <c r="J77" s="36"/>
      <c r="K77" s="37">
        <f>IF(F77="","",C77*L$7)</f>
      </c>
      <c r="L77" s="37"/>
      <c r="M77" s="40">
        <f>IF(J77="","",(K77/J77)/1000)</f>
      </c>
      <c r="N77" s="36">
        <f>N76</f>
        <v>2005</v>
      </c>
      <c r="O77" s="38"/>
      <c r="P77" s="36"/>
      <c r="Q77" s="36"/>
      <c r="R77" s="41">
        <f>IF(O77="","",(IF(G77="売",H77-P77,P77-H77))*M77*100000)</f>
      </c>
      <c r="S77" s="41"/>
      <c r="T77" s="42">
        <f>IF(O77="","",IF(R77&lt;0,J77*(-1),IF(G77="買",(P77-H77)*100,(H77-P77)*100)))</f>
      </c>
      <c r="U77" s="42"/>
    </row>
    <row r="78" spans="2:21" ht="12.75">
      <c r="B78" s="36">
        <v>70</v>
      </c>
      <c r="C78" s="37">
        <f>IF(R77="","",C77+R77)</f>
      </c>
      <c r="D78" s="37"/>
      <c r="E78" s="36">
        <f>E77</f>
        <v>2005</v>
      </c>
      <c r="F78" s="38"/>
      <c r="G78" s="36" t="s">
        <v>36</v>
      </c>
      <c r="H78" s="36"/>
      <c r="I78" s="36"/>
      <c r="J78" s="36"/>
      <c r="K78" s="37">
        <f>IF(F78="","",C78*L$7)</f>
      </c>
      <c r="L78" s="37"/>
      <c r="M78" s="40">
        <f>IF(J78="","",(K78/J78)/1000)</f>
      </c>
      <c r="N78" s="36">
        <f>N77</f>
        <v>2005</v>
      </c>
      <c r="O78" s="38"/>
      <c r="P78" s="36"/>
      <c r="Q78" s="36"/>
      <c r="R78" s="41">
        <f>IF(O78="","",(IF(G78="売",H78-P78,P78-H78))*M78*100000)</f>
      </c>
      <c r="S78" s="41"/>
      <c r="T78" s="42">
        <f>IF(O78="","",IF(R78&lt;0,J78*(-1),IF(G78="買",(P78-H78)*100,(H78-P78)*100)))</f>
      </c>
      <c r="U78" s="42"/>
    </row>
    <row r="79" spans="2:21" ht="12.75">
      <c r="B79" s="36">
        <v>71</v>
      </c>
      <c r="C79" s="37">
        <f>IF(R78="","",C78+R78)</f>
      </c>
      <c r="D79" s="37"/>
      <c r="E79" s="36">
        <f>E78</f>
        <v>2005</v>
      </c>
      <c r="F79" s="38"/>
      <c r="G79" s="36" t="s">
        <v>36</v>
      </c>
      <c r="H79" s="36"/>
      <c r="I79" s="36"/>
      <c r="J79" s="36"/>
      <c r="K79" s="37">
        <f>IF(F79="","",C79*L$7)</f>
      </c>
      <c r="L79" s="37"/>
      <c r="M79" s="40">
        <f>IF(J79="","",(K79/J79)/1000)</f>
      </c>
      <c r="N79" s="36">
        <f>N78</f>
        <v>2005</v>
      </c>
      <c r="O79" s="38"/>
      <c r="P79" s="36"/>
      <c r="Q79" s="36"/>
      <c r="R79" s="41">
        <f>IF(O79="","",(IF(G79="売",H79-P79,P79-H79))*M79*100000)</f>
      </c>
      <c r="S79" s="41"/>
      <c r="T79" s="42">
        <f>IF(O79="","",IF(R79&lt;0,J79*(-1),IF(G79="買",(P79-H79)*100,(H79-P79)*100)))</f>
      </c>
      <c r="U79" s="42"/>
    </row>
    <row r="80" spans="2:21" ht="12.75">
      <c r="B80" s="36">
        <v>72</v>
      </c>
      <c r="C80" s="37">
        <f>IF(R79="","",C79+R79)</f>
      </c>
      <c r="D80" s="37"/>
      <c r="E80" s="36">
        <f>E79</f>
        <v>2005</v>
      </c>
      <c r="F80" s="38"/>
      <c r="G80" s="36" t="s">
        <v>36</v>
      </c>
      <c r="H80" s="36"/>
      <c r="I80" s="36"/>
      <c r="J80" s="36"/>
      <c r="K80" s="37">
        <f>IF(F80="","",C80*L$7)</f>
      </c>
      <c r="L80" s="37"/>
      <c r="M80" s="40">
        <f>IF(J80="","",(K80/J80)/1000)</f>
      </c>
      <c r="N80" s="36">
        <f>N79</f>
        <v>2005</v>
      </c>
      <c r="O80" s="38"/>
      <c r="P80" s="36"/>
      <c r="Q80" s="36"/>
      <c r="R80" s="41">
        <f>IF(O80="","",(IF(G80="売",H80-P80,P80-H80))*M80*100000)</f>
      </c>
      <c r="S80" s="41"/>
      <c r="T80" s="42">
        <f>IF(O80="","",IF(R80&lt;0,J80*(-1),IF(G80="買",(P80-H80)*100,(H80-P80)*100)))</f>
      </c>
      <c r="U80" s="42"/>
    </row>
    <row r="81" spans="2:21" ht="12.75">
      <c r="B81" s="36">
        <v>73</v>
      </c>
      <c r="C81" s="37">
        <f>IF(R80="","",C80+R80)</f>
      </c>
      <c r="D81" s="37"/>
      <c r="E81" s="36">
        <f>E80</f>
        <v>2005</v>
      </c>
      <c r="F81" s="38"/>
      <c r="G81" s="36" t="s">
        <v>36</v>
      </c>
      <c r="H81" s="36"/>
      <c r="I81" s="36"/>
      <c r="J81" s="36"/>
      <c r="K81" s="37">
        <f>IF(F81="","",C81*L$7)</f>
      </c>
      <c r="L81" s="37"/>
      <c r="M81" s="40">
        <f>IF(J81="","",(K81/J81)/1000)</f>
      </c>
      <c r="N81" s="36">
        <f>N80</f>
        <v>2005</v>
      </c>
      <c r="O81" s="38"/>
      <c r="P81" s="36"/>
      <c r="Q81" s="36"/>
      <c r="R81" s="41">
        <f>IF(O81="","",(IF(G81="売",H81-P81,P81-H81))*M81*100000)</f>
      </c>
      <c r="S81" s="41"/>
      <c r="T81" s="42">
        <f>IF(O81="","",IF(R81&lt;0,J81*(-1),IF(G81="買",(P81-H81)*100,(H81-P81)*100)))</f>
      </c>
      <c r="U81" s="42"/>
    </row>
    <row r="82" spans="2:21" ht="12.75">
      <c r="B82" s="36">
        <v>74</v>
      </c>
      <c r="C82" s="37">
        <f>IF(R81="","",C81+R81)</f>
      </c>
      <c r="D82" s="37"/>
      <c r="E82" s="36">
        <f>E81</f>
        <v>2005</v>
      </c>
      <c r="F82" s="38"/>
      <c r="G82" s="36" t="s">
        <v>36</v>
      </c>
      <c r="H82" s="36"/>
      <c r="I82" s="36"/>
      <c r="J82" s="36"/>
      <c r="K82" s="37">
        <f>IF(F82="","",C82*L$7)</f>
      </c>
      <c r="L82" s="37"/>
      <c r="M82" s="40">
        <f>IF(J82="","",(K82/J82)/1000)</f>
      </c>
      <c r="N82" s="36">
        <f>N81</f>
        <v>2005</v>
      </c>
      <c r="O82" s="38"/>
      <c r="P82" s="36"/>
      <c r="Q82" s="36"/>
      <c r="R82" s="41">
        <f>IF(O82="","",(IF(G82="売",H82-P82,P82-H82))*M82*100000)</f>
      </c>
      <c r="S82" s="41"/>
      <c r="T82" s="42">
        <f>IF(O82="","",IF(R82&lt;0,J82*(-1),IF(G82="買",(P82-H82)*100,(H82-P82)*100)))</f>
      </c>
      <c r="U82" s="42"/>
    </row>
    <row r="83" spans="2:21" ht="12.75">
      <c r="B83" s="36">
        <v>75</v>
      </c>
      <c r="C83" s="37">
        <f>IF(R82="","",C82+R82)</f>
      </c>
      <c r="D83" s="37"/>
      <c r="E83" s="36">
        <f>E82</f>
        <v>2005</v>
      </c>
      <c r="F83" s="38"/>
      <c r="G83" s="36" t="s">
        <v>36</v>
      </c>
      <c r="H83" s="36"/>
      <c r="I83" s="36"/>
      <c r="J83" s="36"/>
      <c r="K83" s="37">
        <f>IF(F83="","",C83*L$7)</f>
      </c>
      <c r="L83" s="37"/>
      <c r="M83" s="40">
        <f>IF(J83="","",(K83/J83)/1000)</f>
      </c>
      <c r="N83" s="36">
        <f>N82</f>
        <v>2005</v>
      </c>
      <c r="O83" s="38"/>
      <c r="P83" s="36"/>
      <c r="Q83" s="36"/>
      <c r="R83" s="41">
        <f>IF(O83="","",(IF(G83="売",H83-P83,P83-H83))*M83*100000)</f>
      </c>
      <c r="S83" s="41"/>
      <c r="T83" s="42">
        <f>IF(O83="","",IF(R83&lt;0,J83*(-1),IF(G83="買",(P83-H83)*100,(H83-P83)*100)))</f>
      </c>
      <c r="U83" s="42"/>
    </row>
    <row r="84" spans="2:21" ht="12.75">
      <c r="B84" s="36">
        <v>76</v>
      </c>
      <c r="C84" s="37">
        <f>IF(R83="","",C83+R83)</f>
      </c>
      <c r="D84" s="37"/>
      <c r="E84" s="36">
        <f>E83</f>
        <v>2005</v>
      </c>
      <c r="F84" s="38"/>
      <c r="G84" s="36" t="s">
        <v>36</v>
      </c>
      <c r="H84" s="36"/>
      <c r="I84" s="36"/>
      <c r="J84" s="36"/>
      <c r="K84" s="37">
        <f>IF(F84="","",C84*L$7)</f>
      </c>
      <c r="L84" s="37"/>
      <c r="M84" s="40">
        <f>IF(J84="","",(K84/J84)/1000)</f>
      </c>
      <c r="N84" s="36">
        <f>N83</f>
        <v>2005</v>
      </c>
      <c r="O84" s="38"/>
      <c r="P84" s="36"/>
      <c r="Q84" s="36"/>
      <c r="R84" s="41">
        <f>IF(O84="","",(IF(G84="売",H84-P84,P84-H84))*M84*100000)</f>
      </c>
      <c r="S84" s="41"/>
      <c r="T84" s="42">
        <f>IF(O84="","",IF(R84&lt;0,J84*(-1),IF(G84="買",(P84-H84)*100,(H84-P84)*100)))</f>
      </c>
      <c r="U84" s="42"/>
    </row>
    <row r="85" spans="2:21" ht="12.75">
      <c r="B85" s="36">
        <v>77</v>
      </c>
      <c r="C85" s="37">
        <f>IF(R84="","",C84+R84)</f>
      </c>
      <c r="D85" s="37"/>
      <c r="E85" s="36">
        <f>E84</f>
        <v>2005</v>
      </c>
      <c r="F85" s="38"/>
      <c r="G85" s="36" t="s">
        <v>36</v>
      </c>
      <c r="H85" s="36"/>
      <c r="I85" s="36"/>
      <c r="J85" s="36"/>
      <c r="K85" s="37">
        <f>IF(F85="","",C85*L$7)</f>
      </c>
      <c r="L85" s="37"/>
      <c r="M85" s="40">
        <f>IF(J85="","",(K85/J85)/1000)</f>
      </c>
      <c r="N85" s="36">
        <f>N84</f>
        <v>2005</v>
      </c>
      <c r="O85" s="38"/>
      <c r="P85" s="36"/>
      <c r="Q85" s="36"/>
      <c r="R85" s="41">
        <f>IF(O85="","",(IF(G85="売",H85-P85,P85-H85))*M85*100000)</f>
      </c>
      <c r="S85" s="41"/>
      <c r="T85" s="42">
        <f>IF(O85="","",IF(R85&lt;0,J85*(-1),IF(G85="買",(P85-H85)*100,(H85-P85)*100)))</f>
      </c>
      <c r="U85" s="42"/>
    </row>
    <row r="86" spans="2:21" ht="12.75">
      <c r="B86" s="36">
        <v>78</v>
      </c>
      <c r="C86" s="37">
        <f>IF(R85="","",C85+R85)</f>
      </c>
      <c r="D86" s="37"/>
      <c r="E86" s="36">
        <f>E85</f>
        <v>2005</v>
      </c>
      <c r="F86" s="38"/>
      <c r="G86" s="36" t="s">
        <v>36</v>
      </c>
      <c r="H86" s="36"/>
      <c r="I86" s="36"/>
      <c r="J86" s="36"/>
      <c r="K86" s="37">
        <f>IF(F86="","",C86*L$7)</f>
      </c>
      <c r="L86" s="37"/>
      <c r="M86" s="40">
        <f>IF(J86="","",(K86/J86)/1000)</f>
      </c>
      <c r="N86" s="36">
        <f>N85</f>
        <v>2005</v>
      </c>
      <c r="O86" s="38"/>
      <c r="P86" s="36"/>
      <c r="Q86" s="36"/>
      <c r="R86" s="41">
        <f>IF(O86="","",(IF(G86="売",H86-P86,P86-H86))*M86*100000)</f>
      </c>
      <c r="S86" s="41"/>
      <c r="T86" s="42">
        <f>IF(O86="","",IF(R86&lt;0,J86*(-1),IF(G86="買",(P86-H86)*100,(H86-P86)*100)))</f>
      </c>
      <c r="U86" s="42"/>
    </row>
    <row r="87" spans="2:21" ht="12.75">
      <c r="B87" s="36">
        <v>79</v>
      </c>
      <c r="C87" s="37">
        <f>IF(R86="","",C86+R86)</f>
      </c>
      <c r="D87" s="37"/>
      <c r="E87" s="36">
        <f>E86</f>
        <v>2005</v>
      </c>
      <c r="F87" s="38"/>
      <c r="G87" s="36" t="s">
        <v>36</v>
      </c>
      <c r="H87" s="36"/>
      <c r="I87" s="36"/>
      <c r="J87" s="36"/>
      <c r="K87" s="37">
        <f>IF(F87="","",C87*L$7)</f>
      </c>
      <c r="L87" s="37"/>
      <c r="M87" s="40">
        <f>IF(J87="","",(K87/J87)/1000)</f>
      </c>
      <c r="N87" s="36">
        <f>N86</f>
        <v>2005</v>
      </c>
      <c r="O87" s="38"/>
      <c r="P87" s="36"/>
      <c r="Q87" s="36"/>
      <c r="R87" s="41">
        <f>IF(O87="","",(IF(G87="売",H87-P87,P87-H87))*M87*100000)</f>
      </c>
      <c r="S87" s="41"/>
      <c r="T87" s="42">
        <f>IF(O87="","",IF(R87&lt;0,J87*(-1),IF(G87="買",(P87-H87)*100,(H87-P87)*100)))</f>
      </c>
      <c r="U87" s="42"/>
    </row>
    <row r="88" spans="2:21" ht="12.75">
      <c r="B88" s="36">
        <v>80</v>
      </c>
      <c r="C88" s="37">
        <f>IF(R87="","",C87+R87)</f>
      </c>
      <c r="D88" s="37"/>
      <c r="E88" s="36">
        <f>E87</f>
        <v>2005</v>
      </c>
      <c r="F88" s="38"/>
      <c r="G88" s="36" t="s">
        <v>36</v>
      </c>
      <c r="H88" s="36"/>
      <c r="I88" s="36"/>
      <c r="J88" s="36"/>
      <c r="K88" s="37">
        <f>IF(F88="","",C88*L$7)</f>
      </c>
      <c r="L88" s="37"/>
      <c r="M88" s="40">
        <f>IF(J88="","",(K88/J88)/1000)</f>
      </c>
      <c r="N88" s="36">
        <f>N87</f>
        <v>2005</v>
      </c>
      <c r="O88" s="38"/>
      <c r="P88" s="36"/>
      <c r="Q88" s="36"/>
      <c r="R88" s="41">
        <f>IF(O88="","",(IF(G88="売",H88-P88,P88-H88))*M88*100000)</f>
      </c>
      <c r="S88" s="41"/>
      <c r="T88" s="42">
        <f>IF(O88="","",IF(R88&lt;0,J88*(-1),IF(G88="買",(P88-H88)*100,(H88-P88)*100)))</f>
      </c>
      <c r="U88" s="42"/>
    </row>
    <row r="89" spans="2:21" ht="12.75">
      <c r="B89" s="36">
        <v>81</v>
      </c>
      <c r="C89" s="37">
        <f>IF(R88="","",C88+R88)</f>
      </c>
      <c r="D89" s="37"/>
      <c r="E89" s="36">
        <f>E88</f>
        <v>2005</v>
      </c>
      <c r="F89" s="38"/>
      <c r="G89" s="36" t="s">
        <v>36</v>
      </c>
      <c r="H89" s="36"/>
      <c r="I89" s="36"/>
      <c r="J89" s="36"/>
      <c r="K89" s="37">
        <f>IF(F89="","",C89*L$7)</f>
      </c>
      <c r="L89" s="37"/>
      <c r="M89" s="40">
        <f>IF(J89="","",(K89/J89)/1000)</f>
      </c>
      <c r="N89" s="36">
        <f>N88</f>
        <v>2005</v>
      </c>
      <c r="O89" s="38"/>
      <c r="P89" s="36"/>
      <c r="Q89" s="36"/>
      <c r="R89" s="41">
        <f>IF(O89="","",(IF(G89="売",H89-P89,P89-H89))*M89*100000)</f>
      </c>
      <c r="S89" s="41"/>
      <c r="T89" s="42">
        <f>IF(O89="","",IF(R89&lt;0,J89*(-1),IF(G89="買",(P89-H89)*100,(H89-P89)*100)))</f>
      </c>
      <c r="U89" s="42"/>
    </row>
    <row r="90" spans="2:21" ht="12.75">
      <c r="B90" s="36">
        <v>82</v>
      </c>
      <c r="C90" s="37">
        <f>IF(R89="","",C89+R89)</f>
      </c>
      <c r="D90" s="37"/>
      <c r="E90" s="36">
        <f>E89</f>
        <v>2005</v>
      </c>
      <c r="F90" s="38"/>
      <c r="G90" s="36" t="s">
        <v>36</v>
      </c>
      <c r="H90" s="36"/>
      <c r="I90" s="36"/>
      <c r="J90" s="36"/>
      <c r="K90" s="37">
        <f>IF(F90="","",C90*L$7)</f>
      </c>
      <c r="L90" s="37"/>
      <c r="M90" s="40">
        <f>IF(J90="","",(K90/J90)/1000)</f>
      </c>
      <c r="N90" s="36">
        <f>N89</f>
        <v>2005</v>
      </c>
      <c r="O90" s="38"/>
      <c r="P90" s="36"/>
      <c r="Q90" s="36"/>
      <c r="R90" s="41">
        <f>IF(O90="","",(IF(G90="売",H90-P90,P90-H90))*M90*100000)</f>
      </c>
      <c r="S90" s="41"/>
      <c r="T90" s="42">
        <f>IF(O90="","",IF(R90&lt;0,J90*(-1),IF(G90="買",(P90-H90)*100,(H90-P90)*100)))</f>
      </c>
      <c r="U90" s="42"/>
    </row>
    <row r="91" spans="2:21" ht="12.75">
      <c r="B91" s="36">
        <v>83</v>
      </c>
      <c r="C91" s="37">
        <f>IF(R90="","",C90+R90)</f>
      </c>
      <c r="D91" s="37"/>
      <c r="E91" s="36">
        <f>E90</f>
        <v>2005</v>
      </c>
      <c r="F91" s="38"/>
      <c r="G91" s="36" t="s">
        <v>36</v>
      </c>
      <c r="H91" s="36"/>
      <c r="I91" s="36"/>
      <c r="J91" s="36"/>
      <c r="K91" s="37">
        <f>IF(F91="","",C91*L$7)</f>
      </c>
      <c r="L91" s="37"/>
      <c r="M91" s="40">
        <f>IF(J91="","",(K91/J91)/1000)</f>
      </c>
      <c r="N91" s="36">
        <f>N90</f>
        <v>2005</v>
      </c>
      <c r="O91" s="38"/>
      <c r="P91" s="36"/>
      <c r="Q91" s="36"/>
      <c r="R91" s="41">
        <f>IF(O91="","",(IF(G91="売",H91-P91,P91-H91))*M91*100000)</f>
      </c>
      <c r="S91" s="41"/>
      <c r="T91" s="42">
        <f>IF(O91="","",IF(R91&lt;0,J91*(-1),IF(G91="買",(P91-H91)*100,(H91-P91)*100)))</f>
      </c>
      <c r="U91" s="42"/>
    </row>
    <row r="92" spans="2:21" ht="12.75">
      <c r="B92" s="36">
        <v>84</v>
      </c>
      <c r="C92" s="37">
        <f>IF(R91="","",C91+R91)</f>
      </c>
      <c r="D92" s="37"/>
      <c r="E92" s="36">
        <f>E91</f>
        <v>2005</v>
      </c>
      <c r="F92" s="38"/>
      <c r="G92" s="36" t="s">
        <v>36</v>
      </c>
      <c r="H92" s="36"/>
      <c r="I92" s="36"/>
      <c r="J92" s="36"/>
      <c r="K92" s="37">
        <f>IF(F92="","",C92*L$7)</f>
      </c>
      <c r="L92" s="37"/>
      <c r="M92" s="40">
        <f>IF(J92="","",(K92/J92)/1000)</f>
      </c>
      <c r="N92" s="36">
        <f>N91</f>
        <v>2005</v>
      </c>
      <c r="O92" s="38"/>
      <c r="P92" s="36"/>
      <c r="Q92" s="36"/>
      <c r="R92" s="41">
        <f>IF(O92="","",(IF(G92="売",H92-P92,P92-H92))*M92*100000)</f>
      </c>
      <c r="S92" s="41"/>
      <c r="T92" s="42">
        <f>IF(O92="","",IF(R92&lt;0,J92*(-1),IF(G92="買",(P92-H92)*100,(H92-P92)*100)))</f>
      </c>
      <c r="U92" s="42"/>
    </row>
    <row r="93" spans="2:21" ht="12.75">
      <c r="B93" s="36">
        <v>85</v>
      </c>
      <c r="C93" s="37">
        <f>IF(R92="","",C92+R92)</f>
      </c>
      <c r="D93" s="37"/>
      <c r="E93" s="36">
        <f>E92</f>
        <v>2005</v>
      </c>
      <c r="F93" s="38"/>
      <c r="G93" s="36" t="s">
        <v>36</v>
      </c>
      <c r="H93" s="36"/>
      <c r="I93" s="36"/>
      <c r="J93" s="36"/>
      <c r="K93" s="37">
        <f>IF(F93="","",C93*L$7)</f>
      </c>
      <c r="L93" s="37"/>
      <c r="M93" s="40">
        <f>IF(J93="","",(K93/J93)/1000)</f>
      </c>
      <c r="N93" s="36">
        <f>N92</f>
        <v>2005</v>
      </c>
      <c r="O93" s="38"/>
      <c r="P93" s="36"/>
      <c r="Q93" s="36"/>
      <c r="R93" s="41">
        <f>IF(O93="","",(IF(G93="売",H93-P93,P93-H93))*M93*100000)</f>
      </c>
      <c r="S93" s="41"/>
      <c r="T93" s="42">
        <f>IF(O93="","",IF(R93&lt;0,J93*(-1),IF(G93="買",(P93-H93)*100,(H93-P93)*100)))</f>
      </c>
      <c r="U93" s="42"/>
    </row>
    <row r="94" spans="2:21" ht="12.75">
      <c r="B94" s="36">
        <v>86</v>
      </c>
      <c r="C94" s="37">
        <f>IF(R93="","",C93+R93)</f>
      </c>
      <c r="D94" s="37"/>
      <c r="E94" s="36">
        <f>E93</f>
        <v>2005</v>
      </c>
      <c r="F94" s="38"/>
      <c r="G94" s="36" t="s">
        <v>36</v>
      </c>
      <c r="H94" s="36"/>
      <c r="I94" s="36"/>
      <c r="J94" s="36"/>
      <c r="K94" s="37">
        <f>IF(F94="","",C94*L$7)</f>
      </c>
      <c r="L94" s="37"/>
      <c r="M94" s="40">
        <f>IF(J94="","",(K94/J94)/1000)</f>
      </c>
      <c r="N94" s="36">
        <f>N93</f>
        <v>2005</v>
      </c>
      <c r="O94" s="38"/>
      <c r="P94" s="36"/>
      <c r="Q94" s="36"/>
      <c r="R94" s="41">
        <f>IF(O94="","",(IF(G94="売",H94-P94,P94-H94))*M94*100000)</f>
      </c>
      <c r="S94" s="41"/>
      <c r="T94" s="42">
        <f>IF(O94="","",IF(R94&lt;0,J94*(-1),IF(G94="買",(P94-H94)*100,(H94-P94)*100)))</f>
      </c>
      <c r="U94" s="42"/>
    </row>
    <row r="95" spans="2:21" ht="12.75">
      <c r="B95" s="36">
        <v>87</v>
      </c>
      <c r="C95" s="37">
        <f>IF(R94="","",C94+R94)</f>
      </c>
      <c r="D95" s="37"/>
      <c r="E95" s="36">
        <f>E94</f>
        <v>2005</v>
      </c>
      <c r="F95" s="38"/>
      <c r="G95" s="36" t="s">
        <v>36</v>
      </c>
      <c r="H95" s="36"/>
      <c r="I95" s="36"/>
      <c r="J95" s="36"/>
      <c r="K95" s="37">
        <f>IF(F95="","",C95*L$7)</f>
      </c>
      <c r="L95" s="37"/>
      <c r="M95" s="40">
        <f>IF(J95="","",(K95/J95)/1000)</f>
      </c>
      <c r="N95" s="36">
        <f>N94</f>
        <v>2005</v>
      </c>
      <c r="O95" s="38"/>
      <c r="P95" s="36"/>
      <c r="Q95" s="36"/>
      <c r="R95" s="41">
        <f>IF(O95="","",(IF(G95="売",H95-P95,P95-H95))*M95*100000)</f>
      </c>
      <c r="S95" s="41"/>
      <c r="T95" s="42">
        <f>IF(O95="","",IF(R95&lt;0,J95*(-1),IF(G95="買",(P95-H95)*100,(H95-P95)*100)))</f>
      </c>
      <c r="U95" s="42"/>
    </row>
    <row r="96" spans="2:21" ht="12.75">
      <c r="B96" s="36">
        <v>88</v>
      </c>
      <c r="C96" s="37">
        <f>IF(R95="","",C95+R95)</f>
      </c>
      <c r="D96" s="37"/>
      <c r="E96" s="36">
        <f>E95</f>
        <v>2005</v>
      </c>
      <c r="F96" s="38"/>
      <c r="G96" s="36" t="s">
        <v>36</v>
      </c>
      <c r="H96" s="36"/>
      <c r="I96" s="36"/>
      <c r="J96" s="36"/>
      <c r="K96" s="37">
        <f>IF(F96="","",C96*L$7)</f>
      </c>
      <c r="L96" s="37"/>
      <c r="M96" s="40">
        <f>IF(J96="","",(K96/J96)/1000)</f>
      </c>
      <c r="N96" s="36">
        <f>N95</f>
        <v>2005</v>
      </c>
      <c r="O96" s="38"/>
      <c r="P96" s="36"/>
      <c r="Q96" s="36"/>
      <c r="R96" s="41">
        <f>IF(O96="","",(IF(G96="売",H96-P96,P96-H96))*M96*100000)</f>
      </c>
      <c r="S96" s="41"/>
      <c r="T96" s="42">
        <f>IF(O96="","",IF(R96&lt;0,J96*(-1),IF(G96="買",(P96-H96)*100,(H96-P96)*100)))</f>
      </c>
      <c r="U96" s="42"/>
    </row>
    <row r="97" spans="2:21" ht="12.75">
      <c r="B97" s="36">
        <v>89</v>
      </c>
      <c r="C97" s="37">
        <f>IF(R96="","",C96+R96)</f>
      </c>
      <c r="D97" s="37"/>
      <c r="E97" s="36">
        <f>E96</f>
        <v>2005</v>
      </c>
      <c r="F97" s="38"/>
      <c r="G97" s="36" t="s">
        <v>36</v>
      </c>
      <c r="H97" s="36"/>
      <c r="I97" s="36"/>
      <c r="J97" s="36"/>
      <c r="K97" s="37">
        <f>IF(F97="","",C97*L$7)</f>
      </c>
      <c r="L97" s="37"/>
      <c r="M97" s="40">
        <f>IF(J97="","",(K97/J97)/1000)</f>
      </c>
      <c r="N97" s="36">
        <f>N96</f>
        <v>2005</v>
      </c>
      <c r="O97" s="38"/>
      <c r="P97" s="36"/>
      <c r="Q97" s="36"/>
      <c r="R97" s="41">
        <f>IF(O97="","",(IF(G97="売",H97-P97,P97-H97))*M97*100000)</f>
      </c>
      <c r="S97" s="41"/>
      <c r="T97" s="42">
        <f>IF(O97="","",IF(R97&lt;0,J97*(-1),IF(G97="買",(P97-H97)*100,(H97-P97)*100)))</f>
      </c>
      <c r="U97" s="42"/>
    </row>
    <row r="98" spans="2:21" ht="12.75">
      <c r="B98" s="36">
        <v>90</v>
      </c>
      <c r="C98" s="37">
        <f>IF(R97="","",C97+R97)</f>
      </c>
      <c r="D98" s="37"/>
      <c r="E98" s="36">
        <f>E97</f>
        <v>2005</v>
      </c>
      <c r="F98" s="38"/>
      <c r="G98" s="36" t="s">
        <v>36</v>
      </c>
      <c r="H98" s="36"/>
      <c r="I98" s="36"/>
      <c r="J98" s="36"/>
      <c r="K98" s="37">
        <f>IF(F98="","",C98*L$7)</f>
      </c>
      <c r="L98" s="37"/>
      <c r="M98" s="40">
        <f>IF(J98="","",(K98/J98)/1000)</f>
      </c>
      <c r="N98" s="36">
        <f>N97</f>
        <v>2005</v>
      </c>
      <c r="O98" s="38"/>
      <c r="P98" s="36"/>
      <c r="Q98" s="36"/>
      <c r="R98" s="41">
        <f>IF(O98="","",(IF(G98="売",H98-P98,P98-H98))*M98*100000)</f>
      </c>
      <c r="S98" s="41"/>
      <c r="T98" s="42">
        <f>IF(O98="","",IF(R98&lt;0,J98*(-1),IF(G98="買",(P98-H98)*100,(H98-P98)*100)))</f>
      </c>
      <c r="U98" s="42"/>
    </row>
    <row r="99" spans="2:21" ht="12.75">
      <c r="B99" s="36">
        <v>91</v>
      </c>
      <c r="C99" s="37">
        <f>IF(R98="","",C98+R98)</f>
      </c>
      <c r="D99" s="37"/>
      <c r="E99" s="36">
        <f>E98</f>
        <v>2005</v>
      </c>
      <c r="F99" s="38"/>
      <c r="G99" s="36" t="s">
        <v>36</v>
      </c>
      <c r="H99" s="36"/>
      <c r="I99" s="36"/>
      <c r="J99" s="36"/>
      <c r="K99" s="37">
        <f>IF(F99="","",C99*L$7)</f>
      </c>
      <c r="L99" s="37"/>
      <c r="M99" s="40">
        <f>IF(J99="","",(K99/J99)/1000)</f>
      </c>
      <c r="N99" s="36">
        <f>N98</f>
        <v>2005</v>
      </c>
      <c r="O99" s="38"/>
      <c r="P99" s="36"/>
      <c r="Q99" s="36"/>
      <c r="R99" s="41">
        <f>IF(O99="","",(IF(G99="売",H99-P99,P99-H99))*M99*100000)</f>
      </c>
      <c r="S99" s="41"/>
      <c r="T99" s="42">
        <f>IF(O99="","",IF(R99&lt;0,J99*(-1),IF(G99="買",(P99-H99)*100,(H99-P99)*100)))</f>
      </c>
      <c r="U99" s="42"/>
    </row>
    <row r="100" spans="2:21" ht="12.75">
      <c r="B100" s="36">
        <v>92</v>
      </c>
      <c r="C100" s="37">
        <f>IF(R99="","",C99+R99)</f>
      </c>
      <c r="D100" s="37"/>
      <c r="E100" s="36">
        <f>E99</f>
        <v>2005</v>
      </c>
      <c r="F100" s="38"/>
      <c r="G100" s="36" t="s">
        <v>36</v>
      </c>
      <c r="H100" s="36"/>
      <c r="I100" s="36"/>
      <c r="J100" s="36"/>
      <c r="K100" s="37">
        <f>IF(F100="","",C100*L$7)</f>
      </c>
      <c r="L100" s="37"/>
      <c r="M100" s="40">
        <f>IF(J100="","",(K100/J100)/1000)</f>
      </c>
      <c r="N100" s="36">
        <f>N99</f>
        <v>2005</v>
      </c>
      <c r="O100" s="38"/>
      <c r="P100" s="36"/>
      <c r="Q100" s="36"/>
      <c r="R100" s="41">
        <f>IF(O100="","",(IF(G100="売",H100-P100,P100-H100))*M100*100000)</f>
      </c>
      <c r="S100" s="41"/>
      <c r="T100" s="42">
        <f>IF(O100="","",IF(R100&lt;0,J100*(-1),IF(G100="買",(P100-H100)*100,(H100-P100)*100)))</f>
      </c>
      <c r="U100" s="42"/>
    </row>
    <row r="101" spans="2:21" ht="12.75">
      <c r="B101" s="36">
        <v>93</v>
      </c>
      <c r="C101" s="37">
        <f>IF(R100="","",C100+R100)</f>
      </c>
      <c r="D101" s="37"/>
      <c r="E101" s="36">
        <f>E100</f>
        <v>2005</v>
      </c>
      <c r="F101" s="38"/>
      <c r="G101" s="36" t="s">
        <v>36</v>
      </c>
      <c r="H101" s="36"/>
      <c r="I101" s="36"/>
      <c r="J101" s="36"/>
      <c r="K101" s="37">
        <f>IF(F101="","",C101*L$7)</f>
      </c>
      <c r="L101" s="37"/>
      <c r="M101" s="40">
        <f>IF(J101="","",(K101/J101)/1000)</f>
      </c>
      <c r="N101" s="36">
        <f>N100</f>
        <v>2005</v>
      </c>
      <c r="O101" s="38"/>
      <c r="P101" s="36"/>
      <c r="Q101" s="36"/>
      <c r="R101" s="41">
        <f>IF(O101="","",(IF(G101="売",H101-P101,P101-H101))*M101*100000)</f>
      </c>
      <c r="S101" s="41"/>
      <c r="T101" s="42">
        <f>IF(O101="","",IF(R101&lt;0,J101*(-1),IF(G101="買",(P101-H101)*100,(H101-P101)*100)))</f>
      </c>
      <c r="U101" s="42"/>
    </row>
    <row r="102" spans="2:21" ht="12.75">
      <c r="B102" s="36">
        <v>94</v>
      </c>
      <c r="C102" s="37">
        <f>IF(R101="","",C101+R101)</f>
      </c>
      <c r="D102" s="37"/>
      <c r="E102" s="36">
        <f>E101</f>
        <v>2005</v>
      </c>
      <c r="F102" s="38"/>
      <c r="G102" s="36" t="s">
        <v>36</v>
      </c>
      <c r="H102" s="36"/>
      <c r="I102" s="36"/>
      <c r="J102" s="36"/>
      <c r="K102" s="37">
        <f>IF(F102="","",C102*L$7)</f>
      </c>
      <c r="L102" s="37"/>
      <c r="M102" s="40">
        <f>IF(J102="","",(K102/J102)/1000)</f>
      </c>
      <c r="N102" s="36">
        <f>N101</f>
        <v>2005</v>
      </c>
      <c r="O102" s="38"/>
      <c r="P102" s="36"/>
      <c r="Q102" s="36"/>
      <c r="R102" s="41">
        <f>IF(O102="","",(IF(G102="売",H102-P102,P102-H102))*M102*100000)</f>
      </c>
      <c r="S102" s="41"/>
      <c r="T102" s="42">
        <f>IF(O102="","",IF(R102&lt;0,J102*(-1),IF(G102="買",(P102-H102)*100,(H102-P102)*100)))</f>
      </c>
      <c r="U102" s="42"/>
    </row>
    <row r="103" spans="2:21" ht="12.75">
      <c r="B103" s="36">
        <v>95</v>
      </c>
      <c r="C103" s="37">
        <f>IF(R102="","",C102+R102)</f>
      </c>
      <c r="D103" s="37"/>
      <c r="E103" s="36">
        <f>E102</f>
        <v>2005</v>
      </c>
      <c r="F103" s="38"/>
      <c r="G103" s="36" t="s">
        <v>36</v>
      </c>
      <c r="H103" s="36"/>
      <c r="I103" s="36"/>
      <c r="J103" s="36"/>
      <c r="K103" s="37">
        <f>IF(F103="","",C103*L$7)</f>
      </c>
      <c r="L103" s="37"/>
      <c r="M103" s="40">
        <f>IF(J103="","",(K103/J103)/1000)</f>
      </c>
      <c r="N103" s="36">
        <f>N102</f>
        <v>2005</v>
      </c>
      <c r="O103" s="38"/>
      <c r="P103" s="36"/>
      <c r="Q103" s="36"/>
      <c r="R103" s="41">
        <f>IF(O103="","",(IF(G103="売",H103-P103,P103-H103))*M103*100000)</f>
      </c>
      <c r="S103" s="41"/>
      <c r="T103" s="42">
        <f>IF(O103="","",IF(R103&lt;0,J103*(-1),IF(G103="買",(P103-H103)*100,(H103-P103)*100)))</f>
      </c>
      <c r="U103" s="42"/>
    </row>
    <row r="104" spans="2:21" ht="12.75">
      <c r="B104" s="36">
        <v>96</v>
      </c>
      <c r="C104" s="37">
        <f>IF(R103="","",C103+R103)</f>
      </c>
      <c r="D104" s="37"/>
      <c r="E104" s="36">
        <f>E103</f>
        <v>2005</v>
      </c>
      <c r="F104" s="38"/>
      <c r="G104" s="36" t="s">
        <v>36</v>
      </c>
      <c r="H104" s="36"/>
      <c r="I104" s="36"/>
      <c r="J104" s="36"/>
      <c r="K104" s="37">
        <f>IF(F104="","",C104*L$7)</f>
      </c>
      <c r="L104" s="37"/>
      <c r="M104" s="40">
        <f>IF(J104="","",(K104/J104)/1000)</f>
      </c>
      <c r="N104" s="36">
        <f>N103</f>
        <v>2005</v>
      </c>
      <c r="O104" s="38"/>
      <c r="P104" s="36"/>
      <c r="Q104" s="36"/>
      <c r="R104" s="41">
        <f>IF(O104="","",(IF(G104="売",H104-P104,P104-H104))*M104*100000)</f>
      </c>
      <c r="S104" s="41"/>
      <c r="T104" s="42">
        <f>IF(O104="","",IF(R104&lt;0,J104*(-1),IF(G104="買",(P104-H104)*100,(H104-P104)*100)))</f>
      </c>
      <c r="U104" s="42"/>
    </row>
    <row r="105" spans="2:21" ht="12.75">
      <c r="B105" s="36">
        <v>97</v>
      </c>
      <c r="C105" s="37">
        <f>IF(R104="","",C104+R104)</f>
      </c>
      <c r="D105" s="37"/>
      <c r="E105" s="36">
        <f>E104</f>
        <v>2005</v>
      </c>
      <c r="F105" s="38"/>
      <c r="G105" s="36" t="s">
        <v>36</v>
      </c>
      <c r="H105" s="36"/>
      <c r="I105" s="36"/>
      <c r="J105" s="36"/>
      <c r="K105" s="37">
        <f>IF(F105="","",C105*L$7)</f>
      </c>
      <c r="L105" s="37"/>
      <c r="M105" s="40">
        <f>IF(J105="","",(K105/J105)/1000)</f>
      </c>
      <c r="N105" s="36">
        <f>N104</f>
        <v>2005</v>
      </c>
      <c r="O105" s="38"/>
      <c r="P105" s="36"/>
      <c r="Q105" s="36"/>
      <c r="R105" s="41">
        <f>IF(O105="","",(IF(G105="売",H105-P105,P105-H105))*M105*100000)</f>
      </c>
      <c r="S105" s="41"/>
      <c r="T105" s="42">
        <f>IF(O105="","",IF(R105&lt;0,J105*(-1),IF(G105="買",(P105-H105)*100,(H105-P105)*100)))</f>
      </c>
      <c r="U105" s="42"/>
    </row>
    <row r="106" spans="2:21" ht="12.75">
      <c r="B106" s="36">
        <v>98</v>
      </c>
      <c r="C106" s="37">
        <f>IF(R105="","",C105+R105)</f>
      </c>
      <c r="D106" s="37"/>
      <c r="E106" s="36">
        <f>E105</f>
        <v>2005</v>
      </c>
      <c r="F106" s="38"/>
      <c r="G106" s="36" t="s">
        <v>36</v>
      </c>
      <c r="H106" s="36"/>
      <c r="I106" s="36"/>
      <c r="J106" s="36"/>
      <c r="K106" s="37">
        <f>IF(F106="","",C106*L$7)</f>
      </c>
      <c r="L106" s="37"/>
      <c r="M106" s="40">
        <f>IF(J106="","",(K106/J106)/1000)</f>
      </c>
      <c r="N106" s="36">
        <f>N105</f>
        <v>2005</v>
      </c>
      <c r="O106" s="38"/>
      <c r="P106" s="36"/>
      <c r="Q106" s="36"/>
      <c r="R106" s="41">
        <f>IF(O106="","",(IF(G106="売",H106-P106,P106-H106))*M106*100000)</f>
      </c>
      <c r="S106" s="41"/>
      <c r="T106" s="42">
        <f>IF(O106="","",IF(R106&lt;0,J106*(-1),IF(G106="買",(P106-H106)*100,(H106-P106)*100)))</f>
      </c>
      <c r="U106" s="42"/>
    </row>
    <row r="107" spans="2:21" ht="12.75">
      <c r="B107" s="36">
        <v>99</v>
      </c>
      <c r="C107" s="37">
        <f>IF(R106="","",C106+R106)</f>
      </c>
      <c r="D107" s="37"/>
      <c r="E107" s="36">
        <f>E106</f>
        <v>2005</v>
      </c>
      <c r="F107" s="38"/>
      <c r="G107" s="36" t="s">
        <v>36</v>
      </c>
      <c r="H107" s="36"/>
      <c r="I107" s="36"/>
      <c r="J107" s="36"/>
      <c r="K107" s="37">
        <f>IF(F107="","",C107*L$7)</f>
      </c>
      <c r="L107" s="37"/>
      <c r="M107" s="40">
        <f>IF(J107="","",(K107/J107)/1000)</f>
      </c>
      <c r="N107" s="36">
        <f>N106</f>
        <v>2005</v>
      </c>
      <c r="O107" s="38"/>
      <c r="P107" s="36"/>
      <c r="Q107" s="36"/>
      <c r="R107" s="41">
        <f>IF(O107="","",(IF(G107="売",H107-P107,P107-H107))*M107*100000)</f>
      </c>
      <c r="S107" s="41"/>
      <c r="T107" s="42">
        <f>IF(O107="","",IF(R107&lt;0,J107*(-1),IF(G107="買",(P107-H107)*100,(H107-P107)*100)))</f>
      </c>
      <c r="U107" s="42"/>
    </row>
    <row r="108" spans="2:21" ht="12.75">
      <c r="B108" s="36">
        <v>100</v>
      </c>
      <c r="C108" s="37">
        <f>IF(R107="","",C107+R107)</f>
      </c>
      <c r="D108" s="37"/>
      <c r="E108" s="36">
        <f>E107</f>
        <v>2005</v>
      </c>
      <c r="F108" s="38"/>
      <c r="G108" s="36" t="s">
        <v>36</v>
      </c>
      <c r="H108" s="36"/>
      <c r="I108" s="36"/>
      <c r="J108" s="36"/>
      <c r="K108" s="37">
        <f>IF(F108="","",C108*L$7)</f>
      </c>
      <c r="L108" s="37"/>
      <c r="M108" s="40">
        <f>IF(J108="","",(K108/J108)/1000)</f>
      </c>
      <c r="N108" s="36">
        <f>N107</f>
        <v>2005</v>
      </c>
      <c r="O108" s="38"/>
      <c r="P108" s="36"/>
      <c r="Q108" s="36"/>
      <c r="R108" s="41">
        <f>IF(O108="","",(IF(G108="売",H108-P108,P108-H108))*M108*100000)</f>
      </c>
      <c r="S108" s="41"/>
      <c r="T108" s="42">
        <f>IF(O108="","",IF(R108&lt;0,J108*(-1),IF(G108="買",(P108-H108)*100,(H108-P108)*100)))</f>
      </c>
      <c r="U108" s="42"/>
    </row>
    <row r="109" spans="2:21" ht="12.75">
      <c r="B109" s="36" t="s">
        <v>38</v>
      </c>
      <c r="C109" s="37">
        <f>IF(R108="","",C108+R108)</f>
      </c>
      <c r="D109" s="37"/>
      <c r="E109" s="36">
        <f>E108</f>
        <v>2005</v>
      </c>
      <c r="F109" s="38"/>
      <c r="G109" s="36" t="s">
        <v>36</v>
      </c>
      <c r="H109" s="36"/>
      <c r="I109" s="36"/>
      <c r="J109" s="36"/>
      <c r="K109" s="37">
        <f>IF(F109="","",C109*L$7)</f>
      </c>
      <c r="L109" s="37"/>
      <c r="M109" s="40">
        <f>IF(J109="","",(K109/J109)/1000)</f>
      </c>
      <c r="N109" s="36">
        <f>N108</f>
        <v>2005</v>
      </c>
      <c r="O109" s="38"/>
      <c r="P109" s="36"/>
      <c r="Q109" s="36"/>
      <c r="R109" s="41">
        <f>IF(O109="","",(IF(G109="売",H109-P109,P109-H109))*M109*100000)</f>
      </c>
      <c r="S109" s="41"/>
      <c r="T109" s="42">
        <f>IF(O109="","",IF(R109&lt;0,J109*(-1),IF(G109="買",(P109-H109)*100,(H109-P109)*100)))</f>
      </c>
      <c r="U109" s="42"/>
    </row>
    <row r="110" spans="2:18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</sheetData>
  <sheetProtection selectLockedCells="1" selectUnlockedCells="1"/>
  <mergeCells count="641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SUGAYA HRONOBU</cp:lastModifiedBy>
  <cp:lastPrinted>2015-07-15T10:17:15Z</cp:lastPrinted>
  <dcterms:created xsi:type="dcterms:W3CDTF">2013-10-09T23:04:08Z</dcterms:created>
  <dcterms:modified xsi:type="dcterms:W3CDTF">2016-04-09T12:28:08Z</dcterms:modified>
  <cp:category/>
  <cp:version/>
  <cp:contentType/>
  <cp:contentStatus/>
  <cp:revision>56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