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7" activeTab="1"/>
  </bookViews>
  <sheets>
    <sheet name="検証(GBPUSD1D)TS" sheetId="1" r:id="rId1"/>
    <sheet name="検証(GBPUSD4H)TS" sheetId="2" r:id="rId2"/>
    <sheet name="検証(GBPUSD1D)fib" sheetId="3" r:id="rId3"/>
    <sheet name="検証(GBPUSD4H)fib" sheetId="4" r:id="rId4"/>
    <sheet name="画像（省略）" sheetId="5" r:id="rId5"/>
    <sheet name="気づき" sheetId="6" r:id="rId6"/>
    <sheet name="検証終了通貨" sheetId="7" r:id="rId7"/>
    <sheet name="テンプレ" sheetId="8" r:id="rId8"/>
  </sheets>
  <definedNames/>
  <calcPr fullCalcOnLoad="1"/>
</workbook>
</file>

<file path=xl/sharedStrings.xml><?xml version="1.0" encoding="utf-8"?>
<sst xmlns="http://schemas.openxmlformats.org/spreadsheetml/2006/main" count="776" uniqueCount="105">
  <si>
    <t>通貨ペア</t>
  </si>
  <si>
    <t>GBPUSD</t>
  </si>
  <si>
    <t>時間足</t>
  </si>
  <si>
    <t>日足</t>
  </si>
  <si>
    <t>当初資金</t>
  </si>
  <si>
    <t>最終資金</t>
  </si>
  <si>
    <t>エントリー理由</t>
  </si>
  <si>
    <t>キャンドル実体＞10MA＞20MAの順で買い方向、逆なら売り方向。MAに触れてPB出現でエントリー待ち、PB高値or安値ブレイクでエントリー。</t>
  </si>
  <si>
    <t>決済理由</t>
  </si>
  <si>
    <t>・トレーリングストップ（ダウ理論）
・終値で+17pisの利益があればストップを建値に移動</t>
  </si>
  <si>
    <t>損益金額</t>
  </si>
  <si>
    <t>損益pips</t>
  </si>
  <si>
    <t>最大ドローアップ</t>
  </si>
  <si>
    <t>最大ドローダウン</t>
  </si>
  <si>
    <t>勝数</t>
  </si>
  <si>
    <t>負数</t>
  </si>
  <si>
    <t>引分</t>
  </si>
  <si>
    <t>勝率</t>
  </si>
  <si>
    <t>最大連勝</t>
  </si>
  <si>
    <t>最大連敗</t>
  </si>
  <si>
    <t>No.</t>
  </si>
  <si>
    <t>資金</t>
  </si>
  <si>
    <t>エントリー</t>
  </si>
  <si>
    <t>リスク（3%）</t>
  </si>
  <si>
    <t>ロット</t>
  </si>
  <si>
    <t>決済</t>
  </si>
  <si>
    <t>損益</t>
  </si>
  <si>
    <t>西暦</t>
  </si>
  <si>
    <t>日付</t>
  </si>
  <si>
    <t>売買</t>
  </si>
  <si>
    <t>レート</t>
  </si>
  <si>
    <t>pips</t>
  </si>
  <si>
    <t>損失上限</t>
  </si>
  <si>
    <t>金額</t>
  </si>
  <si>
    <t>売</t>
  </si>
  <si>
    <t>6/14</t>
  </si>
  <si>
    <t>11/28</t>
  </si>
  <si>
    <t>買</t>
  </si>
  <si>
    <t>1/16</t>
  </si>
  <si>
    <t>2/15</t>
  </si>
  <si>
    <t>6/22</t>
  </si>
  <si>
    <t>9/5</t>
  </si>
  <si>
    <t>11/13</t>
  </si>
  <si>
    <t>3/2</t>
  </si>
  <si>
    <t>7/30</t>
  </si>
  <si>
    <t>11/15</t>
  </si>
  <si>
    <t>1/15</t>
  </si>
  <si>
    <t>3/17</t>
  </si>
  <si>
    <t>3/28</t>
  </si>
  <si>
    <t>5/20</t>
  </si>
  <si>
    <t>9/15</t>
  </si>
  <si>
    <t>10/20</t>
  </si>
  <si>
    <t>11/7</t>
  </si>
  <si>
    <t>11/21</t>
  </si>
  <si>
    <t>3/16</t>
  </si>
  <si>
    <t>4/17</t>
  </si>
  <si>
    <t>8/10</t>
  </si>
  <si>
    <t>10/15</t>
  </si>
  <si>
    <t>11/20</t>
  </si>
  <si>
    <t>4/1</t>
  </si>
  <si>
    <t>4/19</t>
  </si>
  <si>
    <t>4/27</t>
  </si>
  <si>
    <t>11/30</t>
  </si>
  <si>
    <t>2/8</t>
  </si>
  <si>
    <t>6/26</t>
  </si>
  <si>
    <t>7/13</t>
  </si>
  <si>
    <t>7/20</t>
  </si>
  <si>
    <t>9/26</t>
  </si>
  <si>
    <t>11/23</t>
  </si>
  <si>
    <t>12/7</t>
  </si>
  <si>
    <t>3/15</t>
  </si>
  <si>
    <t>3/3</t>
  </si>
  <si>
    <t>5/13</t>
  </si>
  <si>
    <t>6/5</t>
  </si>
  <si>
    <t>7/14</t>
  </si>
  <si>
    <t>9/17</t>
  </si>
  <si>
    <t>3/26</t>
  </si>
  <si>
    <t>4/15</t>
  </si>
  <si>
    <t>5/27</t>
  </si>
  <si>
    <t>6/8</t>
  </si>
  <si>
    <t>6/29</t>
  </si>
  <si>
    <t>8/25</t>
  </si>
  <si>
    <t>4時間足</t>
  </si>
  <si>
    <t>計</t>
  </si>
  <si>
    <t>・直近高値からの押目or直近安値からの戻りに対し、フィボナッチ161.8％で利益確定
・終値で+17pisの利益があればストップを建値に移動</t>
  </si>
  <si>
    <t>気付き　質問</t>
  </si>
  <si>
    <t>・１D/４Hともドル円に近い利益となった。</t>
  </si>
  <si>
    <t>感想</t>
  </si>
  <si>
    <t>・レンジで損失を拡大させているのはいつもと同じ。TS決済orFIB決済を比較するより、エントリーポイントの見極めが重要か。</t>
  </si>
  <si>
    <t>・今後は低勝率でも高PFを狙う方向で取り組む（生活環境・相場環境によっては逆もあり）</t>
  </si>
  <si>
    <t>今後</t>
  </si>
  <si>
    <t>・2か月目カリキュラムの実践</t>
  </si>
  <si>
    <t>検証終了通貨</t>
  </si>
  <si>
    <t>ルール</t>
  </si>
  <si>
    <t>終了日</t>
  </si>
  <si>
    <t>4Ｈ足</t>
  </si>
  <si>
    <t>１Ｈ足</t>
  </si>
  <si>
    <t>PB</t>
  </si>
  <si>
    <t>USD/JPY</t>
  </si>
  <si>
    <t>TS決済</t>
  </si>
  <si>
    <t>ｆｉｂ決済</t>
  </si>
  <si>
    <t>EUR/USD</t>
  </si>
  <si>
    <t>GBP/USD</t>
  </si>
  <si>
    <t>10MA・20MAの両方の上側にキャンドルがあれば買い方向、下側なら売り方向。MAに触れてPB出現でエントリー待ち、PB高値or安値ブレイクでエントリー。</t>
  </si>
  <si>
    <t>・トレーリングストップ（ダウ理論）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</si>
</sst>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#,##0_ "/>
    <numFmt numFmtId="166" formatCode="#,##0_ ;[RED]\-#,##0\ "/>
    <numFmt numFmtId="167" formatCode="0.0_ ;[RED]\-0.0\ "/>
    <numFmt numFmtId="168" formatCode="0%"/>
    <numFmt numFmtId="169" formatCode="0.0%"/>
    <numFmt numFmtId="170" formatCode="M/D;@"/>
    <numFmt numFmtId="171" formatCode="0.00_ "/>
    <numFmt numFmtId="172" formatCode="@"/>
    <numFmt numFmtId="173" formatCode="0.00000"/>
    <numFmt numFmtId="174" formatCode="YYYY/M/D"/>
  </numFmts>
  <fonts count="8">
    <font>
      <sz val="11"/>
      <color indexed="8"/>
      <name val="ＭＳ Ｐゴシック"/>
      <family val="3"/>
    </font>
    <font>
      <sz val="10"/>
      <name val="Arial"/>
      <family val="0"/>
    </font>
    <font>
      <b/>
      <sz val="11"/>
      <color indexed="8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2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10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8" fontId="0" fillId="0" borderId="0" applyFill="0" applyBorder="0" applyProtection="0">
      <alignment vertical="center"/>
    </xf>
    <xf numFmtId="164" fontId="0" fillId="0" borderId="0">
      <alignment vertical="center"/>
      <protection/>
    </xf>
    <xf numFmtId="164" fontId="0" fillId="0" borderId="0">
      <alignment vertical="center"/>
      <protection/>
    </xf>
  </cellStyleXfs>
  <cellXfs count="62">
    <xf numFmtId="164" fontId="0" fillId="0" borderId="0" xfId="0" applyAlignment="1">
      <alignment vertical="center"/>
    </xf>
    <xf numFmtId="164" fontId="2" fillId="0" borderId="0" xfId="0" applyFont="1" applyAlignment="1">
      <alignment horizontal="center" vertical="center"/>
    </xf>
    <xf numFmtId="164" fontId="2" fillId="2" borderId="1" xfId="0" applyFont="1" applyFill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0" fillId="0" borderId="1" xfId="0" applyFont="1" applyBorder="1" applyAlignment="1">
      <alignment vertical="center" wrapText="1"/>
    </xf>
    <xf numFmtId="166" fontId="0" fillId="0" borderId="1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shrinkToFit="1"/>
    </xf>
    <xf numFmtId="164" fontId="2" fillId="2" borderId="2" xfId="0" applyFont="1" applyFill="1" applyBorder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4" fontId="0" fillId="0" borderId="2" xfId="0" applyBorder="1" applyAlignment="1">
      <alignment horizontal="center" vertical="center"/>
    </xf>
    <xf numFmtId="169" fontId="0" fillId="0" borderId="1" xfId="19" applyNumberFormat="1" applyFont="1" applyFill="1" applyBorder="1" applyAlignment="1" applyProtection="1">
      <alignment horizontal="center" vertical="center"/>
      <protection/>
    </xf>
    <xf numFmtId="164" fontId="2" fillId="2" borderId="3" xfId="0" applyFont="1" applyFill="1" applyBorder="1" applyAlignment="1">
      <alignment vertical="center"/>
    </xf>
    <xf numFmtId="164" fontId="2" fillId="2" borderId="4" xfId="0" applyFont="1" applyFill="1" applyBorder="1" applyAlignment="1">
      <alignment vertical="center"/>
    </xf>
    <xf numFmtId="164" fontId="2" fillId="0" borderId="5" xfId="0" applyFont="1" applyFill="1" applyBorder="1" applyAlignment="1">
      <alignment horizontal="center" vertical="center"/>
    </xf>
    <xf numFmtId="164" fontId="0" fillId="0" borderId="6" xfId="0" applyFill="1" applyBorder="1" applyAlignment="1">
      <alignment horizontal="center" vertical="center"/>
    </xf>
    <xf numFmtId="164" fontId="2" fillId="0" borderId="6" xfId="0" applyFont="1" applyFill="1" applyBorder="1" applyAlignment="1">
      <alignment horizontal="center" vertical="center"/>
    </xf>
    <xf numFmtId="164" fontId="0" fillId="0" borderId="5" xfId="0" applyFill="1" applyBorder="1" applyAlignment="1">
      <alignment horizontal="center" vertical="center"/>
    </xf>
    <xf numFmtId="169" fontId="0" fillId="0" borderId="5" xfId="19" applyNumberFormat="1" applyFont="1" applyFill="1" applyBorder="1" applyAlignment="1" applyProtection="1">
      <alignment horizontal="center" vertical="center"/>
      <protection/>
    </xf>
    <xf numFmtId="164" fontId="2" fillId="0" borderId="5" xfId="0" applyFont="1" applyFill="1" applyBorder="1" applyAlignment="1">
      <alignment vertical="center"/>
    </xf>
    <xf numFmtId="164" fontId="0" fillId="0" borderId="5" xfId="0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164" fontId="2" fillId="2" borderId="7" xfId="0" applyFont="1" applyFill="1" applyBorder="1" applyAlignment="1">
      <alignment horizontal="center" vertical="center" shrinkToFit="1"/>
    </xf>
    <xf numFmtId="164" fontId="2" fillId="3" borderId="1" xfId="0" applyFont="1" applyFill="1" applyBorder="1" applyAlignment="1">
      <alignment horizontal="center" vertical="center" shrinkToFit="1"/>
    </xf>
    <xf numFmtId="164" fontId="2" fillId="4" borderId="7" xfId="0" applyFont="1" applyFill="1" applyBorder="1" applyAlignment="1">
      <alignment horizontal="center" vertical="center" shrinkToFit="1"/>
    </xf>
    <xf numFmtId="164" fontId="2" fillId="5" borderId="7" xfId="0" applyFont="1" applyFill="1" applyBorder="1" applyAlignment="1">
      <alignment horizontal="center" vertical="center" shrinkToFit="1"/>
    </xf>
    <xf numFmtId="164" fontId="2" fillId="6" borderId="1" xfId="0" applyFont="1" applyFill="1" applyBorder="1" applyAlignment="1">
      <alignment horizontal="center" vertical="center" shrinkToFit="1"/>
    </xf>
    <xf numFmtId="164" fontId="2" fillId="7" borderId="7" xfId="0" applyFont="1" applyFill="1" applyBorder="1" applyAlignment="1">
      <alignment horizontal="center" vertical="center" shrinkToFit="1"/>
    </xf>
    <xf numFmtId="164" fontId="2" fillId="8" borderId="1" xfId="0" applyFont="1" applyFill="1" applyBorder="1" applyAlignment="1">
      <alignment horizontal="center" vertical="center" shrinkToFit="1"/>
    </xf>
    <xf numFmtId="164" fontId="2" fillId="4" borderId="1" xfId="0" applyFont="1" applyFill="1" applyBorder="1" applyAlignment="1">
      <alignment horizontal="center" vertical="center" shrinkToFit="1"/>
    </xf>
    <xf numFmtId="164" fontId="2" fillId="5" borderId="1" xfId="0" applyFont="1" applyFill="1" applyBorder="1" applyAlignment="1">
      <alignment horizontal="center" vertical="center" shrinkToFit="1"/>
    </xf>
    <xf numFmtId="164" fontId="2" fillId="7" borderId="1" xfId="0" applyFont="1" applyFill="1" applyBorder="1" applyAlignment="1">
      <alignment horizontal="center" vertical="center" shrinkToFit="1"/>
    </xf>
    <xf numFmtId="164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70" fontId="3" fillId="0" borderId="1" xfId="0" applyNumberFormat="1" applyFont="1" applyFill="1" applyBorder="1" applyAlignment="1">
      <alignment horizontal="center" vertical="center"/>
    </xf>
    <xf numFmtId="171" fontId="3" fillId="0" borderId="1" xfId="0" applyNumberFormat="1" applyFont="1" applyFill="1" applyBorder="1" applyAlignment="1">
      <alignment horizontal="center" vertical="center"/>
    </xf>
    <xf numFmtId="172" fontId="3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horizontal="center" vertical="center"/>
    </xf>
    <xf numFmtId="164" fontId="0" fillId="0" borderId="0" xfId="0" applyFill="1" applyAlignment="1">
      <alignment vertical="center"/>
    </xf>
    <xf numFmtId="164" fontId="2" fillId="0" borderId="0" xfId="0" applyFont="1" applyFill="1" applyAlignment="1">
      <alignment horizontal="center" vertical="center"/>
    </xf>
    <xf numFmtId="173" fontId="0" fillId="0" borderId="0" xfId="0" applyNumberForma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73" fontId="0" fillId="0" borderId="0" xfId="0" applyNumberFormat="1" applyFont="1" applyBorder="1" applyAlignment="1">
      <alignment horizontal="center" vertical="center"/>
    </xf>
    <xf numFmtId="164" fontId="0" fillId="0" borderId="0" xfId="0" applyAlignment="1">
      <alignment vertical="center"/>
    </xf>
    <xf numFmtId="164" fontId="0" fillId="0" borderId="0" xfId="0" applyFont="1" applyBorder="1" applyAlignment="1">
      <alignment horizontal="left" vertical="top"/>
    </xf>
    <xf numFmtId="164" fontId="0" fillId="0" borderId="0" xfId="0" applyFont="1" applyBorder="1" applyAlignment="1">
      <alignment horizontal="left" vertical="top" wrapText="1"/>
    </xf>
    <xf numFmtId="164" fontId="0" fillId="0" borderId="0" xfId="0" applyFont="1" applyBorder="1" applyAlignment="1">
      <alignment vertical="top"/>
    </xf>
    <xf numFmtId="164" fontId="0" fillId="0" borderId="0" xfId="0" applyFont="1" applyBorder="1" applyAlignment="1">
      <alignment vertical="top" wrapText="1"/>
    </xf>
    <xf numFmtId="164" fontId="5" fillId="0" borderId="0" xfId="0" applyFont="1" applyAlignment="1">
      <alignment vertical="center"/>
    </xf>
    <xf numFmtId="164" fontId="6" fillId="0" borderId="0" xfId="0" applyFont="1" applyAlignment="1">
      <alignment horizontal="center" vertical="center"/>
    </xf>
    <xf numFmtId="164" fontId="5" fillId="0" borderId="0" xfId="0" applyFont="1" applyAlignment="1">
      <alignment horizontal="center" vertical="center"/>
    </xf>
    <xf numFmtId="164" fontId="7" fillId="0" borderId="0" xfId="0" applyFont="1" applyAlignment="1">
      <alignment horizontal="center" vertical="center"/>
    </xf>
    <xf numFmtId="164" fontId="6" fillId="0" borderId="0" xfId="0" applyFont="1" applyAlignment="1">
      <alignment horizontal="left" vertical="center"/>
    </xf>
    <xf numFmtId="164" fontId="6" fillId="9" borderId="1" xfId="0" applyFont="1" applyFill="1" applyBorder="1" applyAlignment="1">
      <alignment horizontal="center" vertical="center"/>
    </xf>
    <xf numFmtId="164" fontId="7" fillId="9" borderId="1" xfId="0" applyFont="1" applyFill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/>
    </xf>
    <xf numFmtId="174" fontId="7" fillId="0" borderId="1" xfId="0" applyNumberFormat="1" applyFont="1" applyBorder="1" applyAlignment="1">
      <alignment horizontal="center" vertical="center"/>
    </xf>
    <xf numFmtId="164" fontId="7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標準 2" xfId="20"/>
    <cellStyle name="標準 3" xfId="21"/>
  </cellStyles>
  <dxfs count="2">
    <dxf>
      <font>
        <b/>
        <i val="0"/>
        <sz val="11"/>
        <color rgb="FFFF0000"/>
      </font>
      <border/>
    </dxf>
    <dxf>
      <font>
        <b/>
        <i val="0"/>
        <sz val="11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504825</xdr:colOff>
      <xdr:row>14</xdr:row>
      <xdr:rowOff>133350</xdr:rowOff>
    </xdr:from>
    <xdr:to>
      <xdr:col>20</xdr:col>
      <xdr:colOff>66675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248025" y="2971800"/>
          <a:ext cx="6991350" cy="1485900"/>
        </a:xfrm>
        <a:prstGeom prst="rect">
          <a:avLst/>
        </a:prstGeom>
        <a:solidFill>
          <a:srgbClr val="CFE7F5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/>
            <a:t>気づきの通り
決済方法の比較より、エントリーポイントの見極めを要検証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485775</xdr:colOff>
      <xdr:row>14</xdr:row>
      <xdr:rowOff>133350</xdr:rowOff>
    </xdr:from>
    <xdr:to>
      <xdr:col>20</xdr:col>
      <xdr:colOff>47625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228975" y="2971800"/>
          <a:ext cx="6991350" cy="1485900"/>
        </a:xfrm>
        <a:prstGeom prst="rect">
          <a:avLst/>
        </a:prstGeom>
        <a:solidFill>
          <a:srgbClr val="CFE7F5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/>
            <a:t>気づきの通り
決済方法の比較より、エントリーポイントの見極めを要検証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0</xdr:rowOff>
    </xdr:from>
    <xdr:to>
      <xdr:col>10</xdr:col>
      <xdr:colOff>752475</xdr:colOff>
      <xdr:row>19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2657475" y="1543050"/>
          <a:ext cx="6953250" cy="1724025"/>
        </a:xfrm>
        <a:prstGeom prst="rect">
          <a:avLst/>
        </a:prstGeom>
        <a:solidFill>
          <a:srgbClr val="CFE7F5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/>
            <a:t>提出済み通貨ペアのものでご勘弁を。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109"/>
  <sheetViews>
    <sheetView zoomScale="80" zoomScaleNormal="80" workbookViewId="0" topLeftCell="A1">
      <pane ySplit="8" topLeftCell="A39" activePane="bottomLeft" state="frozen"/>
      <selection pane="topLeft" activeCell="A1" sqref="A1"/>
      <selection pane="bottomLeft" activeCell="F58" sqref="F58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1" customWidth="1"/>
  </cols>
  <sheetData>
    <row r="2" spans="2:20" ht="12.75">
      <c r="B2" s="2" t="s">
        <v>0</v>
      </c>
      <c r="C2" s="2"/>
      <c r="D2" s="3" t="s">
        <v>1</v>
      </c>
      <c r="E2" s="3"/>
      <c r="F2" s="2" t="s">
        <v>2</v>
      </c>
      <c r="G2" s="2"/>
      <c r="H2" s="3" t="s">
        <v>3</v>
      </c>
      <c r="I2" s="3"/>
      <c r="J2" s="2" t="s">
        <v>4</v>
      </c>
      <c r="K2" s="2"/>
      <c r="L2" s="4">
        <f>C9</f>
        <v>1000000</v>
      </c>
      <c r="M2" s="4"/>
      <c r="N2" s="2" t="s">
        <v>5</v>
      </c>
      <c r="O2" s="2"/>
      <c r="P2" s="4">
        <f>C108+R108</f>
        <v>0</v>
      </c>
      <c r="Q2" s="4"/>
      <c r="R2" s="5"/>
      <c r="S2" s="5"/>
      <c r="T2" s="5"/>
    </row>
    <row r="3" spans="2:19" ht="57" customHeight="1">
      <c r="B3" s="2" t="s">
        <v>6</v>
      </c>
      <c r="C3" s="2"/>
      <c r="D3" s="6" t="s">
        <v>7</v>
      </c>
      <c r="E3" s="6"/>
      <c r="F3" s="6"/>
      <c r="G3" s="6"/>
      <c r="H3" s="6"/>
      <c r="I3" s="6"/>
      <c r="J3" s="2" t="s">
        <v>8</v>
      </c>
      <c r="K3" s="2"/>
      <c r="L3" s="6" t="s">
        <v>9</v>
      </c>
      <c r="M3" s="6"/>
      <c r="N3" s="6"/>
      <c r="O3" s="6"/>
      <c r="P3" s="6"/>
      <c r="Q3" s="6"/>
      <c r="R3" s="5"/>
      <c r="S3" s="5"/>
    </row>
    <row r="4" spans="2:20" ht="12.75">
      <c r="B4" s="2" t="s">
        <v>10</v>
      </c>
      <c r="C4" s="2"/>
      <c r="D4" s="7">
        <f>SUM($R$9:$S$993)</f>
        <v>1572624.9861221495</v>
      </c>
      <c r="E4" s="7"/>
      <c r="F4" s="2" t="s">
        <v>11</v>
      </c>
      <c r="G4" s="2"/>
      <c r="H4" s="8">
        <f>SUM($T$9:$U$108)</f>
        <v>3656.9000000000005</v>
      </c>
      <c r="I4" s="8"/>
      <c r="J4" s="9" t="s">
        <v>12</v>
      </c>
      <c r="K4" s="9"/>
      <c r="L4" s="4">
        <f>MAX($C$9:$D$990)-C9</f>
        <v>1762563.9521877277</v>
      </c>
      <c r="M4" s="4"/>
      <c r="N4" s="9" t="s">
        <v>13</v>
      </c>
      <c r="O4" s="9"/>
      <c r="P4" s="7">
        <f>MIN($C$9:$D$990)-C9</f>
        <v>-59099.999999999534</v>
      </c>
      <c r="Q4" s="7"/>
      <c r="R4" s="5"/>
      <c r="S4" s="5"/>
      <c r="T4" s="5"/>
    </row>
    <row r="5" spans="2:20" ht="12.75">
      <c r="B5" s="10" t="s">
        <v>14</v>
      </c>
      <c r="C5" s="11">
        <f>COUNTIF($R$9:$R$990,"&gt;0")</f>
        <v>14</v>
      </c>
      <c r="D5" s="2" t="s">
        <v>15</v>
      </c>
      <c r="E5" s="12">
        <f>COUNTIF($R$9:$R$990,"&lt;0")</f>
        <v>10</v>
      </c>
      <c r="F5" s="2" t="s">
        <v>16</v>
      </c>
      <c r="G5" s="11">
        <f>COUNTIF($R$9:$R$990,"=0")</f>
        <v>26</v>
      </c>
      <c r="H5" s="2" t="s">
        <v>17</v>
      </c>
      <c r="I5" s="13">
        <f>C5/SUM(C5,E5,G5)</f>
        <v>0.28</v>
      </c>
      <c r="J5" s="10" t="s">
        <v>18</v>
      </c>
      <c r="K5" s="10"/>
      <c r="L5" s="3"/>
      <c r="M5" s="3"/>
      <c r="N5" s="14" t="s">
        <v>19</v>
      </c>
      <c r="O5" s="15"/>
      <c r="P5" s="3"/>
      <c r="Q5" s="3"/>
      <c r="R5" s="5"/>
      <c r="S5" s="5"/>
      <c r="T5" s="5"/>
    </row>
    <row r="6" spans="2:20" ht="12.75">
      <c r="B6" s="16"/>
      <c r="C6" s="17"/>
      <c r="D6" s="18"/>
      <c r="E6" s="19"/>
      <c r="F6" s="16"/>
      <c r="G6" s="19"/>
      <c r="H6" s="16"/>
      <c r="I6" s="20"/>
      <c r="J6" s="16"/>
      <c r="K6" s="16"/>
      <c r="L6" s="19"/>
      <c r="M6" s="19"/>
      <c r="N6" s="21"/>
      <c r="O6" s="21"/>
      <c r="P6" s="22"/>
      <c r="Q6" s="23"/>
      <c r="R6" s="5"/>
      <c r="S6" s="5"/>
      <c r="T6" s="5"/>
    </row>
    <row r="7" spans="2:21" ht="12.75">
      <c r="B7" s="24" t="s">
        <v>20</v>
      </c>
      <c r="C7" s="25" t="s">
        <v>21</v>
      </c>
      <c r="D7" s="25"/>
      <c r="E7" s="26" t="s">
        <v>22</v>
      </c>
      <c r="F7" s="26"/>
      <c r="G7" s="26"/>
      <c r="H7" s="26"/>
      <c r="I7" s="26"/>
      <c r="J7" s="27" t="s">
        <v>23</v>
      </c>
      <c r="K7" s="27"/>
      <c r="L7" s="27"/>
      <c r="M7" s="28" t="s">
        <v>24</v>
      </c>
      <c r="N7" s="29" t="s">
        <v>25</v>
      </c>
      <c r="O7" s="29"/>
      <c r="P7" s="29"/>
      <c r="Q7" s="29"/>
      <c r="R7" s="30" t="s">
        <v>26</v>
      </c>
      <c r="S7" s="30"/>
      <c r="T7" s="30"/>
      <c r="U7" s="30"/>
    </row>
    <row r="8" spans="2:21" ht="12.75">
      <c r="B8" s="24"/>
      <c r="C8" s="25"/>
      <c r="D8" s="25"/>
      <c r="E8" s="31" t="s">
        <v>27</v>
      </c>
      <c r="F8" s="31" t="s">
        <v>28</v>
      </c>
      <c r="G8" s="31" t="s">
        <v>29</v>
      </c>
      <c r="H8" s="31" t="s">
        <v>30</v>
      </c>
      <c r="I8" s="31"/>
      <c r="J8" s="32" t="s">
        <v>31</v>
      </c>
      <c r="K8" s="32" t="s">
        <v>32</v>
      </c>
      <c r="L8" s="32"/>
      <c r="M8" s="28"/>
      <c r="N8" s="33" t="s">
        <v>27</v>
      </c>
      <c r="O8" s="33" t="s">
        <v>28</v>
      </c>
      <c r="P8" s="33" t="s">
        <v>30</v>
      </c>
      <c r="Q8" s="33"/>
      <c r="R8" s="30" t="s">
        <v>33</v>
      </c>
      <c r="S8" s="30"/>
      <c r="T8" s="30" t="s">
        <v>31</v>
      </c>
      <c r="U8" s="30"/>
    </row>
    <row r="9" spans="2:21" ht="12.75">
      <c r="B9" s="34">
        <v>1</v>
      </c>
      <c r="C9" s="35">
        <v>1000000</v>
      </c>
      <c r="D9" s="35"/>
      <c r="E9" s="34">
        <v>2005</v>
      </c>
      <c r="F9" s="36">
        <v>42530</v>
      </c>
      <c r="G9" s="34" t="s">
        <v>34</v>
      </c>
      <c r="H9" s="34">
        <v>1.8172000000000001</v>
      </c>
      <c r="I9" s="34"/>
      <c r="J9" s="34">
        <v>114</v>
      </c>
      <c r="K9" s="35">
        <f>IF(F9="","",C9*0.03)</f>
        <v>30000</v>
      </c>
      <c r="L9" s="35"/>
      <c r="M9" s="37">
        <f>IF(J9="","",(K9/J9)/1000)</f>
        <v>0.2631578947368421</v>
      </c>
      <c r="N9" s="34">
        <v>2005</v>
      </c>
      <c r="O9" s="38" t="s">
        <v>35</v>
      </c>
      <c r="P9" s="34">
        <f>H9</f>
        <v>1.8172000000000001</v>
      </c>
      <c r="Q9" s="34"/>
      <c r="R9" s="39">
        <f>IF(O9="","",(IF(G9="売",H9-P9,P9-H9))*M9*10000000)</f>
        <v>0</v>
      </c>
      <c r="S9" s="39"/>
      <c r="T9" s="40">
        <f>IF(O9="","",IF(R9&lt;0,J9*(-1),IF(G9="買",(P9-H9)*10000,(H9-P9)*10000)))</f>
        <v>0</v>
      </c>
      <c r="U9" s="40"/>
    </row>
    <row r="10" spans="2:21" ht="12.75">
      <c r="B10" s="34">
        <v>2</v>
      </c>
      <c r="C10" s="35">
        <f>IF(R9="","",C9+R9)</f>
        <v>1000000</v>
      </c>
      <c r="D10" s="35"/>
      <c r="E10" s="34">
        <f>E9</f>
        <v>2005</v>
      </c>
      <c r="F10" s="36">
        <v>42698</v>
      </c>
      <c r="G10" s="34" t="s">
        <v>34</v>
      </c>
      <c r="H10" s="34">
        <v>1.7200000000000002</v>
      </c>
      <c r="I10" s="34"/>
      <c r="J10" s="34">
        <v>88</v>
      </c>
      <c r="K10" s="35">
        <f>IF(F10="","",C10*0.03)</f>
        <v>30000</v>
      </c>
      <c r="L10" s="35"/>
      <c r="M10" s="37">
        <f>IF(J10="","",(K10/J10)/1000)</f>
        <v>0.34090909090909094</v>
      </c>
      <c r="N10" s="34">
        <f>N9</f>
        <v>2005</v>
      </c>
      <c r="O10" s="38" t="s">
        <v>36</v>
      </c>
      <c r="P10" s="34">
        <f>H10</f>
        <v>1.7200000000000002</v>
      </c>
      <c r="Q10" s="34"/>
      <c r="R10" s="39">
        <f>IF(O9="","",(IF(G10="売",H10-P10,P10-H10))*M10*10000000)</f>
        <v>0</v>
      </c>
      <c r="S10" s="39"/>
      <c r="T10" s="40">
        <f>IF(O9="","",IF(R10&lt;0,J10*(-1),IF(G10="買",(P10-H10)*10000,(H10-P10)*10000)))</f>
        <v>0</v>
      </c>
      <c r="U10" s="40"/>
    </row>
    <row r="11" spans="2:21" ht="12.75">
      <c r="B11" s="34">
        <v>3</v>
      </c>
      <c r="C11" s="35">
        <f>IF(R10="","",C10+R10)</f>
        <v>1000000</v>
      </c>
      <c r="D11" s="35"/>
      <c r="E11" s="34">
        <f>E10</f>
        <v>2005</v>
      </c>
      <c r="F11" s="36">
        <v>42734</v>
      </c>
      <c r="G11" s="34" t="s">
        <v>37</v>
      </c>
      <c r="H11" s="34">
        <v>1.7671000000000001</v>
      </c>
      <c r="I11" s="34"/>
      <c r="J11" s="34">
        <v>151</v>
      </c>
      <c r="K11" s="35">
        <f>IF(F11="","",C11*0.03)</f>
        <v>30000</v>
      </c>
      <c r="L11" s="35"/>
      <c r="M11" s="37">
        <f>IF(J11="","",(K11/J11)/1000)</f>
        <v>0.19867549668874174</v>
      </c>
      <c r="N11" s="34">
        <v>2006</v>
      </c>
      <c r="O11" s="38" t="s">
        <v>38</v>
      </c>
      <c r="P11" s="34">
        <f>H11</f>
        <v>1.7671000000000001</v>
      </c>
      <c r="Q11" s="34"/>
      <c r="R11" s="39">
        <f>IF(O10="","",(IF(G11="売",H11-P11,P11-H11))*M11*10000000)</f>
        <v>0</v>
      </c>
      <c r="S11" s="39"/>
      <c r="T11" s="40">
        <f>IF(O10="","",IF(R11&lt;0,J11*(-1),IF(G11="買",(P11-H11)*10000,(H11-P11)*10000)))</f>
        <v>0</v>
      </c>
      <c r="U11" s="40"/>
    </row>
    <row r="12" spans="2:21" ht="12.75">
      <c r="B12" s="34">
        <v>4</v>
      </c>
      <c r="C12" s="35">
        <f>IF(R11="","",C11+R11)</f>
        <v>1000000</v>
      </c>
      <c r="D12" s="35"/>
      <c r="E12" s="34">
        <v>2006</v>
      </c>
      <c r="F12" s="36">
        <v>42410</v>
      </c>
      <c r="G12" s="34" t="s">
        <v>34</v>
      </c>
      <c r="H12" s="34">
        <v>1.7412</v>
      </c>
      <c r="I12" s="34"/>
      <c r="J12" s="34">
        <v>163</v>
      </c>
      <c r="K12" s="35">
        <f>IF(F12="","",C12*0.03)</f>
        <v>30000</v>
      </c>
      <c r="L12" s="35"/>
      <c r="M12" s="37">
        <f>IF(J12="","",(K12/J12)/1000)</f>
        <v>0.18404907975460122</v>
      </c>
      <c r="N12" s="34">
        <f>N11</f>
        <v>2006</v>
      </c>
      <c r="O12" s="38" t="s">
        <v>39</v>
      </c>
      <c r="P12" s="34">
        <f>H12</f>
        <v>1.7412</v>
      </c>
      <c r="Q12" s="34"/>
      <c r="R12" s="39">
        <f>IF(O11="","",(IF(G12="売",H12-P12,P12-H12))*M12*10000000)</f>
        <v>0</v>
      </c>
      <c r="S12" s="39"/>
      <c r="T12" s="40">
        <f>IF(O11="","",IF(R12&lt;0,J12*(-1),IF(G12="買",(P12-H12)*10000,(H12-P12)*10000)))</f>
        <v>0</v>
      </c>
      <c r="U12" s="40"/>
    </row>
    <row r="13" spans="2:21" ht="12.75">
      <c r="B13" s="34">
        <v>5</v>
      </c>
      <c r="C13" s="35">
        <f>IF(R12="","",C12+R12)</f>
        <v>1000000</v>
      </c>
      <c r="D13" s="35"/>
      <c r="E13" s="34">
        <f>E12</f>
        <v>2006</v>
      </c>
      <c r="F13" s="36">
        <v>42537</v>
      </c>
      <c r="G13" s="34" t="s">
        <v>34</v>
      </c>
      <c r="H13" s="34">
        <v>1.847</v>
      </c>
      <c r="I13" s="34"/>
      <c r="J13" s="34">
        <v>92</v>
      </c>
      <c r="K13" s="35">
        <f>IF(F13="","",C13*0.03)</f>
        <v>30000</v>
      </c>
      <c r="L13" s="35"/>
      <c r="M13" s="37">
        <f>IF(J13="","",(K13/J13)/1000)</f>
        <v>0.32608695652173914</v>
      </c>
      <c r="N13" s="34">
        <f>N12</f>
        <v>2006</v>
      </c>
      <c r="O13" s="38" t="s">
        <v>40</v>
      </c>
      <c r="P13" s="34">
        <f>H13</f>
        <v>1.847</v>
      </c>
      <c r="Q13" s="34"/>
      <c r="R13" s="39">
        <f>IF(O12="","",(IF(G13="売",H13-P13,P13-H13))*M13*10000000)</f>
        <v>0</v>
      </c>
      <c r="S13" s="39"/>
      <c r="T13" s="40">
        <f>IF(O12="","",IF(R13&lt;0,J13*(-1),IF(G13="買",(P13-H13)*10000,(H13-P13)*10000)))</f>
        <v>0</v>
      </c>
      <c r="U13" s="40"/>
    </row>
    <row r="14" spans="2:21" ht="12.75">
      <c r="B14" s="34">
        <v>6</v>
      </c>
      <c r="C14" s="35">
        <f>IF(R13="","",C13+R13)</f>
        <v>1000000</v>
      </c>
      <c r="D14" s="35"/>
      <c r="E14" s="34">
        <f>E13</f>
        <v>2006</v>
      </c>
      <c r="F14" s="36">
        <v>42614</v>
      </c>
      <c r="G14" s="34" t="s">
        <v>37</v>
      </c>
      <c r="H14" s="34">
        <v>1.9069</v>
      </c>
      <c r="I14" s="34"/>
      <c r="J14" s="34">
        <v>114</v>
      </c>
      <c r="K14" s="35">
        <f>IF(F14="","",C14*0.03)</f>
        <v>30000</v>
      </c>
      <c r="L14" s="35"/>
      <c r="M14" s="37">
        <f>IF(J14="","",(K14/J14)/1000)</f>
        <v>0.2631578947368421</v>
      </c>
      <c r="N14" s="34">
        <f>N13</f>
        <v>2006</v>
      </c>
      <c r="O14" s="38" t="s">
        <v>41</v>
      </c>
      <c r="P14" s="34">
        <v>1.8955000000000002</v>
      </c>
      <c r="Q14" s="34"/>
      <c r="R14" s="39">
        <f>IF(O13="","",(IF(G14="売",H14-P14,P14-H14))*M14*10000000)</f>
        <v>-29999.999999999614</v>
      </c>
      <c r="S14" s="39"/>
      <c r="T14" s="40">
        <f>IF(O13="","",IF(R14&lt;0,J14*(-1),IF(G14="買",(P14-H14)*10000,(H14-P14)*10000)))</f>
        <v>-114</v>
      </c>
      <c r="U14" s="40"/>
    </row>
    <row r="15" spans="2:21" ht="12.75">
      <c r="B15" s="34">
        <v>7</v>
      </c>
      <c r="C15" s="35">
        <f>IF(R14="","",C14+R14)</f>
        <v>970000.0000000003</v>
      </c>
      <c r="D15" s="35"/>
      <c r="E15" s="34">
        <f>E14</f>
        <v>2006</v>
      </c>
      <c r="F15" s="36">
        <v>42683</v>
      </c>
      <c r="G15" s="34" t="s">
        <v>37</v>
      </c>
      <c r="H15" s="34">
        <v>1.9088</v>
      </c>
      <c r="I15" s="34"/>
      <c r="J15" s="34">
        <v>115</v>
      </c>
      <c r="K15" s="35">
        <f>IF(F15="","",C15*0.03)</f>
        <v>29100.00000000001</v>
      </c>
      <c r="L15" s="35"/>
      <c r="M15" s="37">
        <f>IF(J15="","",(K15/J15)/1000)</f>
        <v>0.25304347826086965</v>
      </c>
      <c r="N15" s="34">
        <f>N14</f>
        <v>2006</v>
      </c>
      <c r="O15" s="38" t="s">
        <v>42</v>
      </c>
      <c r="P15" s="34">
        <f>H15</f>
        <v>1.9088</v>
      </c>
      <c r="Q15" s="34"/>
      <c r="R15" s="39">
        <f>IF(O14="","",(IF(G15="売",H15-P15,P15-H15))*M15*10000000)</f>
        <v>0</v>
      </c>
      <c r="S15" s="39"/>
      <c r="T15" s="40">
        <f>IF(O14="","",IF(R15&lt;0,J15*(-1),IF(G15="買",(P15-H15)*10000,(H15-P15)*10000)))</f>
        <v>0</v>
      </c>
      <c r="U15" s="40"/>
    </row>
    <row r="16" spans="2:21" ht="12.75">
      <c r="B16" s="34">
        <v>8</v>
      </c>
      <c r="C16" s="35">
        <f>IF(R15="","",C15+R15)</f>
        <v>970000.0000000003</v>
      </c>
      <c r="D16" s="35"/>
      <c r="E16" s="34">
        <v>2007</v>
      </c>
      <c r="F16" s="36">
        <v>42428</v>
      </c>
      <c r="G16" s="34" t="s">
        <v>37</v>
      </c>
      <c r="H16" s="34">
        <v>1.9644</v>
      </c>
      <c r="I16" s="34"/>
      <c r="J16" s="34">
        <v>128</v>
      </c>
      <c r="K16" s="35">
        <f>IF(F16="","",C16*0.03)</f>
        <v>29100.00000000001</v>
      </c>
      <c r="L16" s="35"/>
      <c r="M16" s="37">
        <f>IF(J16="","",(K16/J16)/1000)</f>
        <v>0.2273437500000001</v>
      </c>
      <c r="N16" s="34">
        <v>2007</v>
      </c>
      <c r="O16" s="38" t="s">
        <v>43</v>
      </c>
      <c r="P16" s="34">
        <v>1.9516</v>
      </c>
      <c r="Q16" s="34"/>
      <c r="R16" s="39">
        <f>IF(O15="","",(IF(G16="売",H16-P16,P16-H16))*M16*10000000)</f>
        <v>-29099.999999999836</v>
      </c>
      <c r="S16" s="39"/>
      <c r="T16" s="40">
        <f>IF(O15="","",IF(R16&lt;0,J16*(-1),IF(G16="買",(P16-H16)*10000,(H16-P16)*10000)))</f>
        <v>-128</v>
      </c>
      <c r="U16" s="40"/>
    </row>
    <row r="17" spans="2:21" ht="12.75">
      <c r="B17" s="34">
        <v>9</v>
      </c>
      <c r="C17" s="35">
        <f>IF(R16="","",C16+R16)</f>
        <v>940900.0000000005</v>
      </c>
      <c r="D17" s="35"/>
      <c r="E17" s="34">
        <f>E16</f>
        <v>2007</v>
      </c>
      <c r="F17" s="36">
        <v>42557</v>
      </c>
      <c r="G17" s="34" t="s">
        <v>37</v>
      </c>
      <c r="H17" s="34">
        <v>2.014</v>
      </c>
      <c r="I17" s="34"/>
      <c r="J17" s="34">
        <v>84</v>
      </c>
      <c r="K17" s="35">
        <f>IF(F17="","",C17*0.03)</f>
        <v>28227.000000000015</v>
      </c>
      <c r="L17" s="35"/>
      <c r="M17" s="37">
        <f>IF(J17="","",(K17/J17)/1000)</f>
        <v>0.33603571428571444</v>
      </c>
      <c r="N17" s="34">
        <f>N16</f>
        <v>2007</v>
      </c>
      <c r="O17" s="38" t="s">
        <v>44</v>
      </c>
      <c r="P17" s="34">
        <v>2.0233</v>
      </c>
      <c r="Q17" s="34"/>
      <c r="R17" s="39">
        <f>IF(O16="","",(IF(G17="売",H17-P17,P17-H17))*M17*10000000)</f>
        <v>31251.321428571733</v>
      </c>
      <c r="S17" s="39"/>
      <c r="T17" s="40">
        <f>IF(O16="","",IF(R17&lt;0,J17*(-1),IF(G17="買",(P17-H17)*10000,(H17-P17)*10000)))</f>
        <v>93.00000000000085</v>
      </c>
      <c r="U17" s="40"/>
    </row>
    <row r="18" spans="2:21" ht="12.75">
      <c r="B18" s="34">
        <v>10</v>
      </c>
      <c r="C18" s="35">
        <f>IF(R17="","",C17+R17)</f>
        <v>972151.3214285722</v>
      </c>
      <c r="D18" s="35"/>
      <c r="E18" s="34">
        <f>E17</f>
        <v>2007</v>
      </c>
      <c r="F18" s="36">
        <v>42638</v>
      </c>
      <c r="G18" s="34" t="s">
        <v>37</v>
      </c>
      <c r="H18" s="34">
        <v>2.0227</v>
      </c>
      <c r="I18" s="34"/>
      <c r="J18" s="34">
        <v>143</v>
      </c>
      <c r="K18" s="35">
        <f>IF(F18="","",C18*0.03)</f>
        <v>29164.539642857166</v>
      </c>
      <c r="L18" s="35"/>
      <c r="M18" s="37">
        <f>IF(J18="","",(K18/J18)/1000)</f>
        <v>0.20394782967032984</v>
      </c>
      <c r="N18" s="34">
        <f>N17</f>
        <v>2007</v>
      </c>
      <c r="O18" s="38" t="s">
        <v>45</v>
      </c>
      <c r="P18" s="34">
        <v>2.0522</v>
      </c>
      <c r="Q18" s="34"/>
      <c r="R18" s="39">
        <f>IF(O17="","",(IF(G18="売",H18-P18,P18-H18))*M18*10000000)</f>
        <v>60164.60975274747</v>
      </c>
      <c r="S18" s="39"/>
      <c r="T18" s="40">
        <f>IF(O17="","",IF(R18&lt;0,J18*(-1),IF(G18="買",(P18-H18)*10000,(H18-P18)*10000)))</f>
        <v>295.0000000000008</v>
      </c>
      <c r="U18" s="40"/>
    </row>
    <row r="19" spans="2:21" ht="12.75">
      <c r="B19" s="34">
        <v>11</v>
      </c>
      <c r="C19" s="35">
        <f>IF(R18="","",C18+R18)</f>
        <v>1032315.9311813196</v>
      </c>
      <c r="D19" s="35"/>
      <c r="E19" s="34">
        <v>2008</v>
      </c>
      <c r="F19" s="36">
        <v>42377</v>
      </c>
      <c r="G19" s="34" t="s">
        <v>34</v>
      </c>
      <c r="H19" s="34">
        <v>1.9664000000000001</v>
      </c>
      <c r="I19" s="34"/>
      <c r="J19" s="34">
        <v>162</v>
      </c>
      <c r="K19" s="35">
        <f>IF(F19="","",C19*0.03)</f>
        <v>30969.477935439587</v>
      </c>
      <c r="L19" s="35"/>
      <c r="M19" s="37">
        <f>IF(J19="","",(K19/J19)/1000)</f>
        <v>0.19116961688542955</v>
      </c>
      <c r="N19" s="34">
        <v>2008</v>
      </c>
      <c r="O19" s="38" t="s">
        <v>46</v>
      </c>
      <c r="P19" s="34">
        <f>H19</f>
        <v>1.9664000000000001</v>
      </c>
      <c r="Q19" s="34"/>
      <c r="R19" s="39">
        <f>IF(O18="","",(IF(G19="売",H19-P19,P19-H19))*M19*10000000)</f>
        <v>0</v>
      </c>
      <c r="S19" s="39"/>
      <c r="T19" s="40">
        <f>IF(O18="","",IF(R19&lt;0,J19*(-1),IF(G19="買",(P19-H19)*10000,(H19-P19)*10000)))</f>
        <v>0</v>
      </c>
      <c r="U19" s="40"/>
    </row>
    <row r="20" spans="2:21" ht="12.75">
      <c r="B20" s="34">
        <v>12</v>
      </c>
      <c r="C20" s="35">
        <f>IF(R19="","",C19+R19)</f>
        <v>1032315.9311813196</v>
      </c>
      <c r="D20" s="35"/>
      <c r="E20" s="34">
        <f>E19</f>
        <v>2008</v>
      </c>
      <c r="F20" s="36">
        <v>42434</v>
      </c>
      <c r="G20" s="34" t="s">
        <v>37</v>
      </c>
      <c r="H20" s="34">
        <v>1.9965000000000002</v>
      </c>
      <c r="I20" s="34"/>
      <c r="J20" s="34">
        <v>245</v>
      </c>
      <c r="K20" s="35">
        <f>IF(F20="","",C20*0.03)</f>
        <v>30969.477935439587</v>
      </c>
      <c r="L20" s="35"/>
      <c r="M20" s="37">
        <f>IF(J20="","",(K20/J20)/1000)</f>
        <v>0.12640603238954934</v>
      </c>
      <c r="N20" s="34">
        <f>N19</f>
        <v>2008</v>
      </c>
      <c r="O20" s="38" t="s">
        <v>47</v>
      </c>
      <c r="P20" s="34">
        <v>1.9994</v>
      </c>
      <c r="Q20" s="34"/>
      <c r="R20" s="39">
        <f>IF(O19="","",(IF(G20="売",H20-P20,P20-H20))*M20*10000000)</f>
        <v>3665.7749392968076</v>
      </c>
      <c r="S20" s="39"/>
      <c r="T20" s="40">
        <f>IF(O19="","",IF(R20&lt;0,J20*(-1),IF(G20="買",(P20-H20)*10000,(H20-P20)*10000)))</f>
        <v>28.999999999999027</v>
      </c>
      <c r="U20" s="40"/>
    </row>
    <row r="21" spans="2:21" ht="12.75">
      <c r="B21" s="34">
        <v>13</v>
      </c>
      <c r="C21" s="35">
        <f>IF(R20="","",C20+R20)</f>
        <v>1035981.7061206164</v>
      </c>
      <c r="D21" s="35"/>
      <c r="E21" s="34">
        <f>E20</f>
        <v>2008</v>
      </c>
      <c r="F21" s="36">
        <v>42455</v>
      </c>
      <c r="G21" s="34" t="s">
        <v>37</v>
      </c>
      <c r="H21" s="34">
        <v>2.011</v>
      </c>
      <c r="I21" s="34"/>
      <c r="J21" s="34">
        <v>185</v>
      </c>
      <c r="K21" s="35">
        <f>IF(F21="","",C21*0.03)</f>
        <v>31079.45118361849</v>
      </c>
      <c r="L21" s="35"/>
      <c r="M21" s="37">
        <f>IF(J21="","",(K21/J21)/1000)</f>
        <v>0.1679970334249648</v>
      </c>
      <c r="N21" s="34">
        <f>N20</f>
        <v>2008</v>
      </c>
      <c r="O21" s="38" t="s">
        <v>48</v>
      </c>
      <c r="P21" s="34">
        <v>1.9925000000000002</v>
      </c>
      <c r="Q21" s="34"/>
      <c r="R21" s="39">
        <f>IF(O20="","",(IF(G21="売",H21-P21,P21-H21))*M21*10000000)</f>
        <v>-31079.451183618425</v>
      </c>
      <c r="S21" s="39"/>
      <c r="T21" s="40">
        <f>IF(O20="","",IF(R21&lt;0,J21*(-1),IF(G21="買",(P21-H21)*10000,(H21-P21)*10000)))</f>
        <v>-185</v>
      </c>
      <c r="U21" s="40"/>
    </row>
    <row r="22" spans="2:21" ht="12.75">
      <c r="B22" s="34">
        <v>14</v>
      </c>
      <c r="C22" s="35">
        <f>IF(R21="","",C21+R21)</f>
        <v>1004902.254936998</v>
      </c>
      <c r="D22" s="35"/>
      <c r="E22" s="34">
        <f>E21</f>
        <v>2008</v>
      </c>
      <c r="F22" s="36">
        <v>42492</v>
      </c>
      <c r="G22" s="34" t="s">
        <v>34</v>
      </c>
      <c r="H22" s="34">
        <v>1.9704000000000002</v>
      </c>
      <c r="I22" s="34"/>
      <c r="J22" s="34">
        <v>192</v>
      </c>
      <c r="K22" s="35">
        <f>IF(F22="","",C22*0.03)</f>
        <v>30147.06764810994</v>
      </c>
      <c r="L22" s="35"/>
      <c r="M22" s="37">
        <f>IF(J22="","",(K22/J22)/1000)</f>
        <v>0.15701597733390593</v>
      </c>
      <c r="N22" s="34">
        <f>N21</f>
        <v>2008</v>
      </c>
      <c r="O22" s="38" t="s">
        <v>49</v>
      </c>
      <c r="P22" s="34">
        <v>1.9632</v>
      </c>
      <c r="Q22" s="34"/>
      <c r="R22" s="39">
        <f>IF(O21="","",(IF(G22="売",H22-P22,P22-H22))*M22*10000000)</f>
        <v>11305.150368041375</v>
      </c>
      <c r="S22" s="39"/>
      <c r="T22" s="40">
        <f>IF(O21="","",IF(R22&lt;0,J22*(-1),IF(G22="買",(P22-H22)*10000,(H22-P22)*10000)))</f>
        <v>72.00000000000095</v>
      </c>
      <c r="U22" s="40"/>
    </row>
    <row r="23" spans="2:22" s="41" customFormat="1" ht="12.75">
      <c r="B23" s="34">
        <v>15</v>
      </c>
      <c r="C23" s="35">
        <f>IF(R22="","",C22+R22)</f>
        <v>1016207.4053050394</v>
      </c>
      <c r="D23" s="35"/>
      <c r="E23" s="34">
        <f>E22</f>
        <v>2008</v>
      </c>
      <c r="F23" s="36">
        <v>42582</v>
      </c>
      <c r="G23" s="34" t="s">
        <v>34</v>
      </c>
      <c r="H23" s="34">
        <v>1.9779</v>
      </c>
      <c r="I23" s="34"/>
      <c r="J23" s="34">
        <v>149</v>
      </c>
      <c r="K23" s="35">
        <f>IF(F23="","",C23*0.03)</f>
        <v>30486.22215915118</v>
      </c>
      <c r="L23" s="35"/>
      <c r="M23" s="37">
        <f>IF(J23="","",(K23/J23)/1000)</f>
        <v>0.2046055178466522</v>
      </c>
      <c r="N23" s="34">
        <f>N22</f>
        <v>2008</v>
      </c>
      <c r="O23" s="38" t="s">
        <v>50</v>
      </c>
      <c r="P23" s="34">
        <v>1.7974</v>
      </c>
      <c r="Q23" s="34"/>
      <c r="R23" s="39">
        <f>IF(O22="","",(IF(G23="売",H23-P23,P23-H23))*M23*10000000)</f>
        <v>369312.959713207</v>
      </c>
      <c r="S23" s="39"/>
      <c r="T23" s="40">
        <f>IF(O22="","",IF(R23&lt;0,J23*(-1),IF(G23="買",(P23-H23)*10000,(H23-P23)*10000)))</f>
        <v>1804.9999999999989</v>
      </c>
      <c r="U23" s="40"/>
      <c r="V23" s="42"/>
    </row>
    <row r="24" spans="2:21" ht="12.75">
      <c r="B24" s="34">
        <v>16</v>
      </c>
      <c r="C24" s="35">
        <f>IF(R23="","",C23+R23)</f>
        <v>1385520.3650182462</v>
      </c>
      <c r="D24" s="35"/>
      <c r="E24" s="34">
        <f>E23</f>
        <v>2008</v>
      </c>
      <c r="F24" s="36">
        <v>42657</v>
      </c>
      <c r="G24" s="34" t="s">
        <v>34</v>
      </c>
      <c r="H24" s="34">
        <v>1.7334</v>
      </c>
      <c r="I24" s="34"/>
      <c r="J24" s="34">
        <v>295</v>
      </c>
      <c r="K24" s="35">
        <f>IF(F24="","",C24*0.03)</f>
        <v>41565.61095054739</v>
      </c>
      <c r="L24" s="35"/>
      <c r="M24" s="37">
        <f>IF(J24="","",(K24/J24)/1000)</f>
        <v>0.14090037610355047</v>
      </c>
      <c r="N24" s="34">
        <f>N23</f>
        <v>2008</v>
      </c>
      <c r="O24" s="38" t="s">
        <v>51</v>
      </c>
      <c r="P24" s="34">
        <f>H24</f>
        <v>1.7334</v>
      </c>
      <c r="Q24" s="34"/>
      <c r="R24" s="39">
        <f>IF(O23="","",(IF(G24="売",H24-P24,P24-H24))*M24*10000000)</f>
        <v>0</v>
      </c>
      <c r="S24" s="39"/>
      <c r="T24" s="40">
        <f>IF(O23="","",IF(R24&lt;0,J24*(-1),IF(G24="買",(P24-H24)*10000,(H24-P24)*10000)))</f>
        <v>0</v>
      </c>
      <c r="U24" s="40"/>
    </row>
    <row r="25" spans="2:21" ht="12.75">
      <c r="B25" s="34">
        <v>17</v>
      </c>
      <c r="C25" s="35">
        <f>IF(R24="","",C24+R24)</f>
        <v>1385520.3650182462</v>
      </c>
      <c r="D25" s="35"/>
      <c r="E25" s="34">
        <f>E24</f>
        <v>2008</v>
      </c>
      <c r="F25" s="36">
        <v>42679</v>
      </c>
      <c r="G25" s="34" t="s">
        <v>34</v>
      </c>
      <c r="H25" s="34">
        <v>1.5752000000000002</v>
      </c>
      <c r="I25" s="34"/>
      <c r="J25" s="34">
        <v>444</v>
      </c>
      <c r="K25" s="35">
        <f>IF(F25="","",C25*0.03)</f>
        <v>41565.61095054739</v>
      </c>
      <c r="L25" s="35"/>
      <c r="M25" s="37">
        <f>IF(J25="","",(K25/J25)/1000)</f>
        <v>0.09361624087961122</v>
      </c>
      <c r="N25" s="34">
        <f>N24</f>
        <v>2008</v>
      </c>
      <c r="O25" s="38" t="s">
        <v>52</v>
      </c>
      <c r="P25" s="34">
        <f>H25</f>
        <v>1.5752000000000002</v>
      </c>
      <c r="Q25" s="34"/>
      <c r="R25" s="39">
        <f>IF(O24="","",(IF(G25="売",H25-P25,P25-H25))*M25*10000000)</f>
        <v>0</v>
      </c>
      <c r="S25" s="39"/>
      <c r="T25" s="40">
        <f>IF(O24="","",IF(R25&lt;0,J25*(-1),IF(G25="買",(P25-H25)*10000,(H25-P25)*10000)))</f>
        <v>0</v>
      </c>
      <c r="U25" s="40"/>
    </row>
    <row r="26" spans="2:22" s="41" customFormat="1" ht="12.75">
      <c r="B26" s="34">
        <v>18</v>
      </c>
      <c r="C26" s="35">
        <f>IF(R25="","",C25+R25)</f>
        <v>1385520.3650182462</v>
      </c>
      <c r="D26" s="35"/>
      <c r="E26" s="34">
        <f>E25</f>
        <v>2008</v>
      </c>
      <c r="F26" s="36">
        <v>42693</v>
      </c>
      <c r="G26" s="34" t="s">
        <v>34</v>
      </c>
      <c r="H26" s="34">
        <v>1.4901</v>
      </c>
      <c r="I26" s="34"/>
      <c r="J26" s="34">
        <v>347</v>
      </c>
      <c r="K26" s="35">
        <f>IF(F26="","",C26*0.03)</f>
        <v>41565.61095054739</v>
      </c>
      <c r="L26" s="35"/>
      <c r="M26" s="37">
        <f>IF(J26="","",(K26/J26)/1000)</f>
        <v>0.11978562233587144</v>
      </c>
      <c r="N26" s="34">
        <f>N25</f>
        <v>2008</v>
      </c>
      <c r="O26" s="38" t="s">
        <v>53</v>
      </c>
      <c r="P26" s="34">
        <f>H26</f>
        <v>1.4901</v>
      </c>
      <c r="Q26" s="34"/>
      <c r="R26" s="39">
        <f>IF(O25="","",(IF(G26="売",H26-P26,P26-H26))*M26*10000000)</f>
        <v>0</v>
      </c>
      <c r="S26" s="39"/>
      <c r="T26" s="40">
        <f>IF(O25="","",IF(R26&lt;0,J26*(-1),IF(G26="買",(P26-H26)*10000,(H26-P26)*10000)))</f>
        <v>0</v>
      </c>
      <c r="U26" s="40"/>
      <c r="V26" s="42"/>
    </row>
    <row r="27" spans="2:21" ht="12.75">
      <c r="B27" s="34">
        <v>19</v>
      </c>
      <c r="C27" s="35">
        <f>IF(R26="","",C26+R26)</f>
        <v>1385520.3650182462</v>
      </c>
      <c r="D27" s="35"/>
      <c r="E27" s="34">
        <v>2009</v>
      </c>
      <c r="F27" s="36">
        <v>42435</v>
      </c>
      <c r="G27" s="34" t="s">
        <v>34</v>
      </c>
      <c r="H27" s="34">
        <v>1.404</v>
      </c>
      <c r="I27" s="34"/>
      <c r="J27" s="34">
        <v>264</v>
      </c>
      <c r="K27" s="35">
        <f>IF(F27="","",C27*0.03)</f>
        <v>41565.61095054739</v>
      </c>
      <c r="L27" s="35"/>
      <c r="M27" s="37">
        <f>IF(J27="","",(K27/J27)/1000)</f>
        <v>0.1574454960248007</v>
      </c>
      <c r="N27" s="34">
        <v>2009</v>
      </c>
      <c r="O27" s="38" t="s">
        <v>54</v>
      </c>
      <c r="P27" s="34">
        <f>H27</f>
        <v>1.404</v>
      </c>
      <c r="Q27" s="34"/>
      <c r="R27" s="39">
        <f>IF(O26="","",(IF(G27="売",H27-P27,P27-H27))*M27*10000000)</f>
        <v>0</v>
      </c>
      <c r="S27" s="39"/>
      <c r="T27" s="40">
        <f>IF(O26="","",IF(R27&lt;0,J27*(-1),IF(G27="買",(P27-H27)*10000,(H27-P27)*10000)))</f>
        <v>0</v>
      </c>
      <c r="U27" s="40"/>
    </row>
    <row r="28" spans="2:21" ht="12.75">
      <c r="B28" s="34">
        <v>20</v>
      </c>
      <c r="C28" s="35">
        <f>IF(R27="","",C27+R27)</f>
        <v>1385520.3650182462</v>
      </c>
      <c r="D28" s="35"/>
      <c r="E28" s="34">
        <f>E27</f>
        <v>2009</v>
      </c>
      <c r="F28" s="36">
        <v>42467</v>
      </c>
      <c r="G28" s="34" t="s">
        <v>37</v>
      </c>
      <c r="H28" s="34">
        <v>1.4775</v>
      </c>
      <c r="I28" s="34"/>
      <c r="J28" s="34">
        <v>195</v>
      </c>
      <c r="K28" s="35">
        <f>IF(F28="","",C28*0.03)</f>
        <v>41565.61095054739</v>
      </c>
      <c r="L28" s="35"/>
      <c r="M28" s="37">
        <f>IF(J28="","",(K28/J28)/1000)</f>
        <v>0.21315697923357635</v>
      </c>
      <c r="N28" s="34">
        <f>N27</f>
        <v>2009</v>
      </c>
      <c r="O28" s="38" t="s">
        <v>55</v>
      </c>
      <c r="P28" s="34">
        <f>H28</f>
        <v>1.4775</v>
      </c>
      <c r="Q28" s="34"/>
      <c r="R28" s="39">
        <f>IF(O27="","",(IF(G28="売",H28-P28,P28-H28))*M28*10000000)</f>
        <v>0</v>
      </c>
      <c r="S28" s="39"/>
      <c r="T28" s="40">
        <f>IF(O27="","",IF(R28&lt;0,J28*(-1),IF(G28="買",(P28-H28)*10000,(H28-P28)*10000)))</f>
        <v>0</v>
      </c>
      <c r="U28" s="40"/>
    </row>
    <row r="29" spans="2:21" ht="12.75">
      <c r="B29" s="34">
        <v>21</v>
      </c>
      <c r="C29" s="35">
        <f>IF(R28="","",C28+R28)</f>
        <v>1385520.3650182462</v>
      </c>
      <c r="D29" s="35"/>
      <c r="E29" s="34">
        <f>E28</f>
        <v>2009</v>
      </c>
      <c r="F29" s="36">
        <v>42573</v>
      </c>
      <c r="G29" s="34" t="s">
        <v>37</v>
      </c>
      <c r="H29" s="34">
        <v>1.6503</v>
      </c>
      <c r="I29" s="34"/>
      <c r="J29" s="34">
        <v>194</v>
      </c>
      <c r="K29" s="35">
        <f>IF(F29="","",C29*0.03)</f>
        <v>41565.61095054739</v>
      </c>
      <c r="L29" s="35"/>
      <c r="M29" s="37">
        <f>IF(J29="","",(K29/J29)/1000)</f>
        <v>0.21425572654921335</v>
      </c>
      <c r="N29" s="34">
        <f>N28</f>
        <v>2009</v>
      </c>
      <c r="O29" s="38" t="s">
        <v>56</v>
      </c>
      <c r="P29" s="34">
        <f>H29</f>
        <v>1.6503</v>
      </c>
      <c r="Q29" s="34"/>
      <c r="R29" s="39">
        <f>IF(O28="","",(IF(G29="売",H29-P29,P29-H29))*M29*10000000)</f>
        <v>0</v>
      </c>
      <c r="S29" s="39"/>
      <c r="T29" s="40">
        <f>IF(O28="","",IF(R29&lt;0,J29*(-1),IF(G29="買",(P29-H29)*10000,(H29-P29)*10000)))</f>
        <v>0</v>
      </c>
      <c r="U29" s="40"/>
    </row>
    <row r="30" spans="2:21" ht="12.75">
      <c r="B30" s="34">
        <v>22</v>
      </c>
      <c r="C30" s="35">
        <f>IF(R29="","",C29+R29)</f>
        <v>1385520.3650182462</v>
      </c>
      <c r="D30" s="35"/>
      <c r="E30" s="34">
        <f>E29</f>
        <v>2009</v>
      </c>
      <c r="F30" s="36">
        <v>42636</v>
      </c>
      <c r="G30" s="34" t="s">
        <v>34</v>
      </c>
      <c r="H30" s="34">
        <v>1.6466</v>
      </c>
      <c r="I30" s="34"/>
      <c r="J30" s="34">
        <v>138</v>
      </c>
      <c r="K30" s="35">
        <f>IF(F30="","",C30*0.03)</f>
        <v>41565.61095054739</v>
      </c>
      <c r="L30" s="35"/>
      <c r="M30" s="37">
        <f>IF(J30="","",(K30/J30)/1000)</f>
        <v>0.30120007935179266</v>
      </c>
      <c r="N30" s="34">
        <f>N29</f>
        <v>2009</v>
      </c>
      <c r="O30" s="38" t="s">
        <v>57</v>
      </c>
      <c r="P30" s="34">
        <v>1.6047</v>
      </c>
      <c r="Q30" s="34"/>
      <c r="R30" s="39">
        <f>IF(O29="","",(IF(G30="売",H30-P30,P30-H30))*M30*10000000)</f>
        <v>126202.83324840126</v>
      </c>
      <c r="S30" s="39"/>
      <c r="T30" s="40">
        <f>IF(O29="","",IF(R30&lt;0,J30*(-1),IF(G30="買",(P30-H30)*10000,(H30-P30)*10000)))</f>
        <v>419.00000000000045</v>
      </c>
      <c r="U30" s="40"/>
    </row>
    <row r="31" spans="2:21" ht="12.75">
      <c r="B31" s="34">
        <v>23</v>
      </c>
      <c r="C31" s="35">
        <f>IF(R30="","",C30+R30)</f>
        <v>1511723.1982666475</v>
      </c>
      <c r="D31" s="35"/>
      <c r="E31" s="34">
        <f>E30</f>
        <v>2009</v>
      </c>
      <c r="F31" s="36">
        <v>42677</v>
      </c>
      <c r="G31" s="34" t="s">
        <v>37</v>
      </c>
      <c r="H31" s="34">
        <v>1.6454</v>
      </c>
      <c r="I31" s="34"/>
      <c r="J31" s="34">
        <v>194</v>
      </c>
      <c r="K31" s="35">
        <f>IF(F31="","",C31*0.03)</f>
        <v>45351.695947999426</v>
      </c>
      <c r="L31" s="35"/>
      <c r="M31" s="37">
        <f>IF(J31="","",(K31/J31)/1000)</f>
        <v>0.23377162859793518</v>
      </c>
      <c r="N31" s="34">
        <f>N30</f>
        <v>2009</v>
      </c>
      <c r="O31" s="38" t="s">
        <v>58</v>
      </c>
      <c r="P31" s="34">
        <v>1.6514</v>
      </c>
      <c r="Q31" s="34"/>
      <c r="R31" s="39">
        <f>IF(O30="","",(IF(G31="売",H31-P31,P31-H31))*M31*10000000)</f>
        <v>14026.297715876122</v>
      </c>
      <c r="S31" s="39"/>
      <c r="T31" s="40">
        <f>IF(O30="","",IF(R31&lt;0,J31*(-1),IF(G31="買",(P31-H31)*10000,(H31-P31)*10000)))</f>
        <v>60.00000000000006</v>
      </c>
      <c r="U31" s="40"/>
    </row>
    <row r="32" spans="2:21" ht="12.75">
      <c r="B32" s="34">
        <v>24</v>
      </c>
      <c r="C32" s="35">
        <f>IF(R31="","",C31+R31)</f>
        <v>1525749.4959825235</v>
      </c>
      <c r="D32" s="35"/>
      <c r="E32" s="34">
        <v>2010</v>
      </c>
      <c r="F32" s="36">
        <v>42397</v>
      </c>
      <c r="G32" s="34" t="s">
        <v>34</v>
      </c>
      <c r="H32" s="34">
        <v>1.6111</v>
      </c>
      <c r="I32" s="34"/>
      <c r="J32" s="34">
        <v>163</v>
      </c>
      <c r="K32" s="35">
        <f>IF(F32="","",C32*0.03)</f>
        <v>45772.484879475705</v>
      </c>
      <c r="L32" s="35"/>
      <c r="M32" s="37">
        <f>IF(J32="","",(K32/J32)/1000)</f>
        <v>0.28081279067163006</v>
      </c>
      <c r="N32" s="34">
        <v>2010</v>
      </c>
      <c r="O32" s="38" t="s">
        <v>59</v>
      </c>
      <c r="P32" s="34">
        <v>1.529</v>
      </c>
      <c r="Q32" s="34"/>
      <c r="R32" s="39">
        <f>IF(O31="","",(IF(G32="売",H32-P32,P32-H32))*M32*10000000)</f>
        <v>230547.30114140845</v>
      </c>
      <c r="S32" s="39"/>
      <c r="T32" s="40">
        <f>IF(O31="","",IF(R32&lt;0,J32*(-1),IF(G32="買",(P32-H32)*10000,(H32-P32)*10000)))</f>
        <v>821.0000000000006</v>
      </c>
      <c r="U32" s="40"/>
    </row>
    <row r="33" spans="2:21" ht="12.75">
      <c r="B33" s="34">
        <v>25</v>
      </c>
      <c r="C33" s="35">
        <f>IF(R32="","",C32+R32)</f>
        <v>1756296.797123932</v>
      </c>
      <c r="D33" s="35"/>
      <c r="E33" s="34">
        <f>E32</f>
        <v>2010</v>
      </c>
      <c r="F33" s="36">
        <v>42466</v>
      </c>
      <c r="G33" s="34" t="s">
        <v>37</v>
      </c>
      <c r="H33" s="34">
        <v>1.5306000000000002</v>
      </c>
      <c r="I33" s="34"/>
      <c r="J33" s="34">
        <v>179</v>
      </c>
      <c r="K33" s="35">
        <f>IF(F33="","",C33*0.03)</f>
        <v>52688.90391371796</v>
      </c>
      <c r="L33" s="35"/>
      <c r="M33" s="37">
        <f>IF(J33="","",(K33/J33)/1000)</f>
        <v>0.29435141851239083</v>
      </c>
      <c r="N33" s="34">
        <f>N32</f>
        <v>2010</v>
      </c>
      <c r="O33" s="38" t="s">
        <v>60</v>
      </c>
      <c r="P33" s="34">
        <v>1.5275</v>
      </c>
      <c r="Q33" s="34"/>
      <c r="R33" s="39">
        <f>IF(O32="","",(IF(G33="売",H33-P33,P33-H33))*M33*10000000)</f>
        <v>-9124.893973884418</v>
      </c>
      <c r="S33" s="39"/>
      <c r="T33" s="40">
        <f>IF(O32="","",IF(R33&lt;0,J33*(-1),IF(G33="買",(P33-H33)*10000,(H33-P33)*10000)))</f>
        <v>-179</v>
      </c>
      <c r="U33" s="40"/>
    </row>
    <row r="34" spans="2:21" ht="12.75">
      <c r="B34" s="34">
        <v>26</v>
      </c>
      <c r="C34" s="35">
        <f>IF(R33="","",C33+R33)</f>
        <v>1747171.9031500476</v>
      </c>
      <c r="D34" s="35"/>
      <c r="E34" s="34">
        <f>E33</f>
        <v>2010</v>
      </c>
      <c r="F34" s="36">
        <v>42483</v>
      </c>
      <c r="G34" s="34" t="s">
        <v>37</v>
      </c>
      <c r="H34" s="34">
        <v>1.5397</v>
      </c>
      <c r="I34" s="34"/>
      <c r="J34" s="34">
        <v>103</v>
      </c>
      <c r="K34" s="35">
        <f>IF(F34="","",C34*0.03)</f>
        <v>52415.157094501425</v>
      </c>
      <c r="L34" s="35"/>
      <c r="M34" s="37">
        <f>IF(J34="","",(K34/J34)/1000)</f>
        <v>0.5088850203349653</v>
      </c>
      <c r="N34" s="34">
        <f>N33</f>
        <v>2010</v>
      </c>
      <c r="O34" s="38" t="s">
        <v>61</v>
      </c>
      <c r="P34" s="34">
        <f>H34</f>
        <v>1.5397</v>
      </c>
      <c r="Q34" s="34"/>
      <c r="R34" s="39">
        <f>IF(O33="","",(IF(G34="売",H34-P34,P34-H34))*M34*10000000)</f>
        <v>0</v>
      </c>
      <c r="S34" s="39"/>
      <c r="T34" s="40">
        <f>IF(O33="","",IF(R34&lt;0,J34*(-1),IF(G34="買",(P34-H34)*10000,(H34-P34)*10000)))</f>
        <v>0</v>
      </c>
      <c r="U34" s="40"/>
    </row>
    <row r="35" spans="2:21" ht="12.75">
      <c r="B35" s="34">
        <v>27</v>
      </c>
      <c r="C35" s="35">
        <f>IF(R34="","",C34+R34)</f>
        <v>1747171.9031500476</v>
      </c>
      <c r="D35" s="35"/>
      <c r="E35" s="34">
        <v>2011</v>
      </c>
      <c r="F35" s="36">
        <v>42663</v>
      </c>
      <c r="G35" s="34" t="s">
        <v>37</v>
      </c>
      <c r="H35" s="34">
        <v>1.58014</v>
      </c>
      <c r="I35" s="34"/>
      <c r="J35" s="34">
        <v>121.3</v>
      </c>
      <c r="K35" s="35">
        <f>IF(F35="","",C35*0.03)</f>
        <v>52415.157094501425</v>
      </c>
      <c r="L35" s="35"/>
      <c r="M35" s="37">
        <f>IF(J35="","",(K35/J35)/1000)</f>
        <v>0.43211176500001175</v>
      </c>
      <c r="N35" s="34">
        <v>2011</v>
      </c>
      <c r="O35" s="38" t="s">
        <v>42</v>
      </c>
      <c r="P35" s="34">
        <v>1.58894</v>
      </c>
      <c r="Q35" s="34"/>
      <c r="R35" s="39">
        <f>IF(O34="","",(IF(G35="売",H35-P35,P35-H35))*M35*10000000)</f>
        <v>38025.83532000068</v>
      </c>
      <c r="S35" s="39"/>
      <c r="T35" s="40">
        <f>IF(O34="","",IF(R35&lt;0,J35*(-1),IF(G35="買",(P35-H35)*10000,(H35-P35)*10000)))</f>
        <v>87.99999999999919</v>
      </c>
      <c r="U35" s="40"/>
    </row>
    <row r="36" spans="2:21" ht="12.75">
      <c r="B36" s="34">
        <v>28</v>
      </c>
      <c r="C36" s="35">
        <f>IF(R35="","",C35+R35)</f>
        <v>1785197.7384700484</v>
      </c>
      <c r="D36" s="35"/>
      <c r="E36" s="34">
        <f>E35</f>
        <v>2011</v>
      </c>
      <c r="F36" s="36">
        <v>42692</v>
      </c>
      <c r="G36" s="34" t="s">
        <v>34</v>
      </c>
      <c r="H36" s="34">
        <v>1.57359</v>
      </c>
      <c r="I36" s="34"/>
      <c r="J36" s="34">
        <v>150.9</v>
      </c>
      <c r="K36" s="35">
        <f>IF(F36="","",C36*0.03)</f>
        <v>53555.93215410145</v>
      </c>
      <c r="L36" s="35"/>
      <c r="M36" s="37">
        <f>IF(J36="","",(K36/J36)/1000)</f>
        <v>0.3549100871709837</v>
      </c>
      <c r="N36" s="34">
        <f>N35</f>
        <v>2011</v>
      </c>
      <c r="O36" s="38" t="s">
        <v>62</v>
      </c>
      <c r="P36" s="34">
        <f>H36</f>
        <v>1.57359</v>
      </c>
      <c r="Q36" s="34"/>
      <c r="R36" s="39">
        <f>IF(O35="","",(IF(G36="売",H36-P36,P36-H36))*M36*10000000)</f>
        <v>0</v>
      </c>
      <c r="S36" s="39"/>
      <c r="T36" s="40">
        <f>IF(O35="","",IF(R36&lt;0,J36*(-1),IF(G36="買",(P36-H36)*10000,(H36-P36)*10000)))</f>
        <v>0</v>
      </c>
      <c r="U36" s="40"/>
    </row>
    <row r="37" spans="2:21" ht="12.75">
      <c r="B37" s="34">
        <v>29</v>
      </c>
      <c r="C37" s="35">
        <f>IF(R36="","",C36+R36)</f>
        <v>1785197.7384700484</v>
      </c>
      <c r="D37" s="35"/>
      <c r="E37" s="34">
        <v>2012</v>
      </c>
      <c r="F37" s="36">
        <v>42406</v>
      </c>
      <c r="G37" s="34" t="s">
        <v>37</v>
      </c>
      <c r="H37" s="34">
        <v>1.58396</v>
      </c>
      <c r="I37" s="34">
        <v>1.58396</v>
      </c>
      <c r="J37" s="34">
        <v>111.1</v>
      </c>
      <c r="K37" s="35">
        <f>IF(F37="","",C37*0.03)</f>
        <v>53555.93215410145</v>
      </c>
      <c r="L37" s="35"/>
      <c r="M37" s="37">
        <f>IF(J37="","",(K37/J37)/1000)</f>
        <v>0.4820515945463677</v>
      </c>
      <c r="N37" s="34">
        <v>2012</v>
      </c>
      <c r="O37" s="38" t="s">
        <v>63</v>
      </c>
      <c r="P37" s="34">
        <f>H37</f>
        <v>1.58396</v>
      </c>
      <c r="Q37" s="34"/>
      <c r="R37" s="39">
        <f>IF(O36="","",(IF(G37="売",H37-P37,P37-H37))*M37*10000000)</f>
        <v>0</v>
      </c>
      <c r="S37" s="39"/>
      <c r="T37" s="40">
        <f>IF(O36="","",IF(R37&lt;0,J37*(-1),IF(G37="買",(P37-H37)*10000,(H37-P37)*10000)))</f>
        <v>0</v>
      </c>
      <c r="U37" s="40"/>
    </row>
    <row r="38" spans="2:21" ht="12.75">
      <c r="B38" s="34">
        <v>30</v>
      </c>
      <c r="C38" s="35">
        <f>IF(R37="","",C37+R37)</f>
        <v>1785197.7384700484</v>
      </c>
      <c r="D38" s="35"/>
      <c r="E38" s="34">
        <f>E37</f>
        <v>2012</v>
      </c>
      <c r="F38" s="36">
        <v>42543</v>
      </c>
      <c r="G38" s="34" t="s">
        <v>34</v>
      </c>
      <c r="H38" s="34">
        <v>1.5555500000000002</v>
      </c>
      <c r="I38" s="34"/>
      <c r="J38" s="34">
        <v>77.4</v>
      </c>
      <c r="K38" s="35">
        <f>IF(F38="","",C38*0.03)</f>
        <v>53555.93215410145</v>
      </c>
      <c r="L38" s="35"/>
      <c r="M38" s="37">
        <f>IF(J38="","",(K38/J38)/1000)</f>
        <v>0.6919371079341272</v>
      </c>
      <c r="N38" s="34">
        <f>N37</f>
        <v>2012</v>
      </c>
      <c r="O38" s="38" t="s">
        <v>64</v>
      </c>
      <c r="P38" s="34">
        <v>1.56329</v>
      </c>
      <c r="Q38" s="34"/>
      <c r="R38" s="39">
        <f>IF(O37="","",(IF(G38="売",H38-P38,P38-H38))*M38*10000000)</f>
        <v>-53555.93215410046</v>
      </c>
      <c r="S38" s="39"/>
      <c r="T38" s="40">
        <f>IF(O37="","",IF(R38&lt;0,J38*(-1),IF(G38="買",(P38-H38)*10000,(H38-P38)*10000)))</f>
        <v>-77.4</v>
      </c>
      <c r="U38" s="40"/>
    </row>
    <row r="39" spans="2:21" ht="12.75">
      <c r="B39" s="34">
        <v>31</v>
      </c>
      <c r="C39" s="35">
        <f>IF(R38="","",C38+R38)</f>
        <v>1731641.806315948</v>
      </c>
      <c r="D39" s="35"/>
      <c r="E39" s="34">
        <f>E38</f>
        <v>2012</v>
      </c>
      <c r="F39" s="36">
        <v>42562</v>
      </c>
      <c r="G39" s="34" t="s">
        <v>34</v>
      </c>
      <c r="H39" s="34">
        <v>1.54852</v>
      </c>
      <c r="I39" s="34"/>
      <c r="J39" s="34">
        <v>91.6</v>
      </c>
      <c r="K39" s="35">
        <f>IF(F39="","",C39*0.03)</f>
        <v>51949.25418947844</v>
      </c>
      <c r="L39" s="35"/>
      <c r="M39" s="37">
        <f>IF(J39="","",(K39/J39)/1000)</f>
        <v>0.5671315959550048</v>
      </c>
      <c r="N39" s="34">
        <f>N38</f>
        <v>2012</v>
      </c>
      <c r="O39" s="38" t="s">
        <v>65</v>
      </c>
      <c r="P39" s="34">
        <f>H39</f>
        <v>1.54852</v>
      </c>
      <c r="Q39" s="34"/>
      <c r="R39" s="39">
        <f>IF(O38="","",(IF(G39="売",H39-P39,P39-H39))*M39*10000000)</f>
        <v>0</v>
      </c>
      <c r="S39" s="39"/>
      <c r="T39" s="40">
        <f>IF(O38="","",IF(R39&lt;0,J39*(-1),IF(G39="買",(P39-H39)*10000,(H39-P39)*10000)))</f>
        <v>0</v>
      </c>
      <c r="U39" s="40"/>
    </row>
    <row r="40" spans="2:21" ht="12.75">
      <c r="B40" s="34">
        <v>32</v>
      </c>
      <c r="C40" s="35">
        <f>IF(R39="","",C39+R39)</f>
        <v>1731641.806315948</v>
      </c>
      <c r="D40" s="35"/>
      <c r="E40" s="34">
        <f>E39</f>
        <v>2012</v>
      </c>
      <c r="F40" s="36">
        <v>42569</v>
      </c>
      <c r="G40" s="34" t="s">
        <v>37</v>
      </c>
      <c r="H40" s="34">
        <v>1.5667300000000002</v>
      </c>
      <c r="I40" s="34"/>
      <c r="J40" s="34">
        <v>86.7</v>
      </c>
      <c r="K40" s="35">
        <f>IF(F40="","",C40*0.03)</f>
        <v>51949.25418947844</v>
      </c>
      <c r="L40" s="35"/>
      <c r="M40" s="37">
        <f>IF(J40="","",(K40/J40)/1000)</f>
        <v>0.5991840160262796</v>
      </c>
      <c r="N40" s="34">
        <f>N39</f>
        <v>2012</v>
      </c>
      <c r="O40" s="38" t="s">
        <v>66</v>
      </c>
      <c r="P40" s="34">
        <f>H40</f>
        <v>1.5667300000000002</v>
      </c>
      <c r="Q40" s="34"/>
      <c r="R40" s="39">
        <f>IF(O39="","",(IF(G40="売",H40-P40,P40-H40))*M40*10000000)</f>
        <v>0</v>
      </c>
      <c r="S40" s="39"/>
      <c r="T40" s="40">
        <f>IF(O39="","",IF(R40&lt;0,J40*(-1),IF(G40="買",(P40-H40)*10000,(H40-P40)*10000)))</f>
        <v>0</v>
      </c>
      <c r="U40" s="40"/>
    </row>
    <row r="41" spans="2:21" ht="12.75">
      <c r="B41" s="34">
        <v>33</v>
      </c>
      <c r="C41" s="35">
        <f>IF(R40="","",C40+R40)</f>
        <v>1731641.806315948</v>
      </c>
      <c r="D41" s="35"/>
      <c r="E41" s="34">
        <f>E40</f>
        <v>2012</v>
      </c>
      <c r="F41" s="36">
        <v>42602</v>
      </c>
      <c r="G41" s="34" t="s">
        <v>37</v>
      </c>
      <c r="H41" s="34">
        <v>1.57153</v>
      </c>
      <c r="I41" s="34"/>
      <c r="J41" s="34">
        <v>39</v>
      </c>
      <c r="K41" s="35">
        <f>IF(F41="","",C41*0.03)</f>
        <v>51949.25418947844</v>
      </c>
      <c r="L41" s="35"/>
      <c r="M41" s="37">
        <f>IF(J41="","",(K41/J41)/1000)</f>
        <v>1.3320321587045754</v>
      </c>
      <c r="N41" s="34">
        <f>N40</f>
        <v>2012</v>
      </c>
      <c r="O41" s="38" t="s">
        <v>67</v>
      </c>
      <c r="P41" s="34">
        <v>1.6162100000000001</v>
      </c>
      <c r="Q41" s="34"/>
      <c r="R41" s="39">
        <f>IF(O40="","",(IF(G41="売",H41-P41,P41-H41))*M41*10000000)</f>
        <v>595151.968509205</v>
      </c>
      <c r="S41" s="39"/>
      <c r="T41" s="40">
        <f>IF(O40="","",IF(R41&lt;0,J41*(-1),IF(G41="買",(P41-H41)*10000,(H41-P41)*10000)))</f>
        <v>446.8000000000005</v>
      </c>
      <c r="U41" s="40"/>
    </row>
    <row r="42" spans="2:21" ht="12.75">
      <c r="B42" s="34">
        <v>34</v>
      </c>
      <c r="C42" s="35">
        <f>IF(R41="","",C41+R41)</f>
        <v>2326793.774825153</v>
      </c>
      <c r="D42" s="35"/>
      <c r="E42" s="34">
        <f>E41</f>
        <v>2012</v>
      </c>
      <c r="F42" s="36">
        <v>42681</v>
      </c>
      <c r="G42" s="34" t="s">
        <v>34</v>
      </c>
      <c r="H42" s="34">
        <v>1.59532</v>
      </c>
      <c r="I42" s="34"/>
      <c r="J42" s="34">
        <v>87.3</v>
      </c>
      <c r="K42" s="35">
        <f>IF(F42="","",C42*0.03)</f>
        <v>69803.81324475458</v>
      </c>
      <c r="L42" s="35"/>
      <c r="M42" s="37">
        <f>IF(J42="","",(K42/J42)/1000)</f>
        <v>0.7995854896306366</v>
      </c>
      <c r="N42" s="34">
        <f>N41</f>
        <v>2012</v>
      </c>
      <c r="O42" s="38" t="s">
        <v>68</v>
      </c>
      <c r="P42" s="34">
        <f>H42</f>
        <v>1.59532</v>
      </c>
      <c r="Q42" s="34"/>
      <c r="R42" s="39">
        <f>IF(O41="","",(IF(G42="売",H42-P42,P42-H42))*M42*10000000)</f>
        <v>0</v>
      </c>
      <c r="S42" s="39"/>
      <c r="T42" s="40">
        <f>IF(O41="","",IF(R42&lt;0,J42*(-1),IF(G42="買",(P42-H42)*10000,(H42-P42)*10000)))</f>
        <v>0</v>
      </c>
      <c r="U42" s="40"/>
    </row>
    <row r="43" spans="2:21" ht="12.75">
      <c r="B43" s="34">
        <v>35</v>
      </c>
      <c r="C43" s="35">
        <f>IF(R42="","",C42+R42)</f>
        <v>2326793.774825153</v>
      </c>
      <c r="D43" s="35"/>
      <c r="E43" s="34">
        <f>E42</f>
        <v>2012</v>
      </c>
      <c r="F43" s="36">
        <v>42702</v>
      </c>
      <c r="G43" s="34" t="s">
        <v>37</v>
      </c>
      <c r="H43" s="34">
        <v>1.6023</v>
      </c>
      <c r="I43" s="34"/>
      <c r="J43" s="34">
        <v>62.5</v>
      </c>
      <c r="K43" s="35">
        <f>IF(F43="","",C43*0.03)</f>
        <v>69803.81324475458</v>
      </c>
      <c r="L43" s="35"/>
      <c r="M43" s="37">
        <f>IF(J43="","",(K43/J43)/1000)</f>
        <v>1.1168610119160733</v>
      </c>
      <c r="N43" s="34">
        <f>N42</f>
        <v>2012</v>
      </c>
      <c r="O43" s="38" t="s">
        <v>69</v>
      </c>
      <c r="P43" s="34">
        <f>H43</f>
        <v>1.6023</v>
      </c>
      <c r="Q43" s="34"/>
      <c r="R43" s="39">
        <f>IF(O42="","",(IF(G43="売",H43-P43,P43-H43))*M43*10000000)</f>
        <v>0</v>
      </c>
      <c r="S43" s="39"/>
      <c r="T43" s="40">
        <f>IF(O42="","",IF(R43&lt;0,J43*(-1),IF(G43="買",(P43-H43)*10000,(H43-P43)*10000)))</f>
        <v>0</v>
      </c>
      <c r="U43" s="40"/>
    </row>
    <row r="44" spans="2:21" ht="12.75">
      <c r="B44" s="34">
        <v>36</v>
      </c>
      <c r="C44" s="35">
        <f>IF(R43="","",C43+R43)</f>
        <v>2326793.774825153</v>
      </c>
      <c r="D44" s="35"/>
      <c r="E44" s="34">
        <v>2013</v>
      </c>
      <c r="F44" s="36">
        <v>42434</v>
      </c>
      <c r="G44" s="34" t="s">
        <v>34</v>
      </c>
      <c r="H44" s="34">
        <v>1.50932</v>
      </c>
      <c r="I44" s="34"/>
      <c r="J44" s="34">
        <v>104.2</v>
      </c>
      <c r="K44" s="35">
        <f>IF(F44="","",C44*0.03)</f>
        <v>69803.81324475458</v>
      </c>
      <c r="L44" s="35"/>
      <c r="M44" s="37">
        <f>IF(J44="","",(K44/J44)/1000)</f>
        <v>0.6699022384333453</v>
      </c>
      <c r="N44" s="34">
        <v>2013</v>
      </c>
      <c r="O44" s="38" t="s">
        <v>70</v>
      </c>
      <c r="P44" s="34">
        <f>H44</f>
        <v>1.50932</v>
      </c>
      <c r="Q44" s="34"/>
      <c r="R44" s="39">
        <f>IF(O43="","",(IF(G44="売",H44-P44,P44-H44))*M44*10000000)</f>
        <v>0</v>
      </c>
      <c r="S44" s="39"/>
      <c r="T44" s="40">
        <f>IF(O43="","",IF(R44&lt;0,J44*(-1),IF(G44="買",(P44-H44)*10000,(H44-P44)*10000)))</f>
        <v>0</v>
      </c>
      <c r="U44" s="40"/>
    </row>
    <row r="45" spans="2:21" ht="12.75">
      <c r="B45" s="34">
        <v>37</v>
      </c>
      <c r="C45" s="35">
        <f>IF(R44="","",C44+R44)</f>
        <v>2326793.774825153</v>
      </c>
      <c r="D45" s="35"/>
      <c r="E45" s="34">
        <f>E44</f>
        <v>2013</v>
      </c>
      <c r="F45" s="36">
        <v>42693</v>
      </c>
      <c r="G45" s="34" t="s">
        <v>37</v>
      </c>
      <c r="H45" s="43">
        <v>1.61314</v>
      </c>
      <c r="I45" s="43"/>
      <c r="J45" s="34">
        <v>73.1</v>
      </c>
      <c r="K45" s="35">
        <f>IF(F45="","",C45*0.03)</f>
        <v>69803.81324475458</v>
      </c>
      <c r="L45" s="35"/>
      <c r="M45" s="37">
        <f>IF(J45="","",(K45/J45)/1000)</f>
        <v>0.9549085259200354</v>
      </c>
      <c r="N45" s="34">
        <v>2014</v>
      </c>
      <c r="O45" s="38" t="s">
        <v>38</v>
      </c>
      <c r="P45" s="34">
        <v>1.63697</v>
      </c>
      <c r="Q45" s="34"/>
      <c r="R45" s="39">
        <f>IF(O44="","",(IF(G45="売",H45-P45,P45-H45))*M45*10000000)</f>
        <v>227554.70172674462</v>
      </c>
      <c r="S45" s="39"/>
      <c r="T45" s="40">
        <f>IF(O44="","",IF(R45&lt;0,J45*(-1),IF(G45="買",(P45-H45)*10000,(H45-P45)*10000)))</f>
        <v>238.30000000000018</v>
      </c>
      <c r="U45" s="40"/>
    </row>
    <row r="46" spans="2:21" ht="12.75">
      <c r="B46" s="34">
        <v>38</v>
      </c>
      <c r="C46" s="35">
        <f>IF(R45="","",C45+R45)</f>
        <v>2554348.4765518974</v>
      </c>
      <c r="D46" s="35"/>
      <c r="E46" s="34">
        <v>2014</v>
      </c>
      <c r="F46" s="36">
        <v>42427</v>
      </c>
      <c r="G46" s="34" t="s">
        <v>37</v>
      </c>
      <c r="H46" s="34">
        <v>1.66978</v>
      </c>
      <c r="I46" s="34"/>
      <c r="J46" s="34">
        <v>82.3</v>
      </c>
      <c r="K46" s="35">
        <f>IF(F46="","",C46*0.03)</f>
        <v>76630.45429655691</v>
      </c>
      <c r="L46" s="35"/>
      <c r="M46" s="37">
        <f>IF(J46="","",(K46/J46)/1000)</f>
        <v>0.9311112308208617</v>
      </c>
      <c r="N46" s="34">
        <f>N45</f>
        <v>2014</v>
      </c>
      <c r="O46" s="38" t="s">
        <v>71</v>
      </c>
      <c r="P46" s="34">
        <f>H46</f>
        <v>1.66978</v>
      </c>
      <c r="Q46" s="34"/>
      <c r="R46" s="39">
        <f>IF(O45="","",(IF(G46="売",H46-P46,P46-H46))*M46*10000000)</f>
        <v>0</v>
      </c>
      <c r="S46" s="39"/>
      <c r="T46" s="40">
        <f>IF(O45="","",IF(R46&lt;0,J46*(-1),IF(G46="買",(P46-H46)*10000,(H46-P46)*10000)))</f>
        <v>0</v>
      </c>
      <c r="U46" s="40"/>
    </row>
    <row r="47" spans="2:21" ht="12.75">
      <c r="B47" s="34">
        <v>39</v>
      </c>
      <c r="C47" s="35">
        <f>IF(R46="","",C46+R46)</f>
        <v>2554348.4765518974</v>
      </c>
      <c r="D47" s="35"/>
      <c r="E47" s="34">
        <f>E46</f>
        <v>2014</v>
      </c>
      <c r="F47" s="36">
        <v>42475</v>
      </c>
      <c r="G47" s="34" t="s">
        <v>37</v>
      </c>
      <c r="H47" s="34">
        <v>1.67483</v>
      </c>
      <c r="I47" s="34"/>
      <c r="J47" s="34">
        <v>79</v>
      </c>
      <c r="K47" s="35">
        <f>IF(F47="","",C47*0.03)</f>
        <v>76630.45429655691</v>
      </c>
      <c r="L47" s="35"/>
      <c r="M47" s="37">
        <f>IF(J47="","",(K47/J47)/1000)</f>
        <v>0.970005750589328</v>
      </c>
      <c r="N47" s="34">
        <f>N46</f>
        <v>2014</v>
      </c>
      <c r="O47" s="38" t="s">
        <v>72</v>
      </c>
      <c r="P47" s="34">
        <v>1.68208</v>
      </c>
      <c r="Q47" s="34"/>
      <c r="R47" s="39">
        <f>IF(O46="","",(IF(G47="売",H47-P47,P47-H47))*M47*10000000)</f>
        <v>70325.41691772608</v>
      </c>
      <c r="S47" s="39"/>
      <c r="T47" s="40">
        <f>IF(O46="","",IF(R47&lt;0,J47*(-1),IF(G47="買",(P47-H47)*10000,(H47-P47)*10000)))</f>
        <v>72.49999999999979</v>
      </c>
      <c r="U47" s="40"/>
    </row>
    <row r="48" spans="2:21" ht="12.75">
      <c r="B48" s="34">
        <v>40</v>
      </c>
      <c r="C48" s="35">
        <f>IF(R47="","",C47+R47)</f>
        <v>2624673.8934696233</v>
      </c>
      <c r="D48" s="35"/>
      <c r="E48" s="34">
        <f>E47</f>
        <v>2014</v>
      </c>
      <c r="F48" s="36">
        <v>42524</v>
      </c>
      <c r="G48" s="34" t="s">
        <v>34</v>
      </c>
      <c r="H48" s="34">
        <v>1.67301</v>
      </c>
      <c r="I48" s="34"/>
      <c r="J48" s="34">
        <v>51.6</v>
      </c>
      <c r="K48" s="35">
        <f>IF(F48="","",C48*0.03)</f>
        <v>78740.21680408869</v>
      </c>
      <c r="L48" s="35"/>
      <c r="M48" s="37">
        <f>IF(J48="","",(K48/J48)/1000)</f>
        <v>1.5259731938776877</v>
      </c>
      <c r="N48" s="34">
        <f>N47</f>
        <v>2014</v>
      </c>
      <c r="O48" s="38" t="s">
        <v>73</v>
      </c>
      <c r="P48" s="34">
        <v>1.6781700000000002</v>
      </c>
      <c r="Q48" s="34"/>
      <c r="R48" s="39">
        <f>IF(O47="","",(IF(G48="売",H48-P48,P48-H48))*M48*10000000)</f>
        <v>-78740.2168040895</v>
      </c>
      <c r="S48" s="39"/>
      <c r="T48" s="40">
        <f>IF(O47="","",IF(R48&lt;0,J48*(-1),IF(G48="買",(P48-H48)*10000,(H48-P48)*10000)))</f>
        <v>-51.6</v>
      </c>
      <c r="U48" s="40"/>
    </row>
    <row r="49" spans="2:21" ht="12.75">
      <c r="B49" s="34">
        <v>41</v>
      </c>
      <c r="C49" s="35">
        <f>IF(R48="","",C48+R48)</f>
        <v>2545933.676665534</v>
      </c>
      <c r="D49" s="35"/>
      <c r="E49" s="34">
        <f>E48</f>
        <v>2014</v>
      </c>
      <c r="F49" s="36">
        <v>42559</v>
      </c>
      <c r="G49" s="34" t="s">
        <v>37</v>
      </c>
      <c r="H49" s="34">
        <v>1.71462</v>
      </c>
      <c r="I49" s="34"/>
      <c r="J49" s="34">
        <v>61.9</v>
      </c>
      <c r="K49" s="35">
        <f>IF(F49="","",C49*0.03)</f>
        <v>76378.01029996602</v>
      </c>
      <c r="L49" s="35"/>
      <c r="M49" s="37">
        <f>IF(J49="","",(K49/J49)/1000)</f>
        <v>1.2338935428104365</v>
      </c>
      <c r="N49" s="34">
        <f>N48</f>
        <v>2014</v>
      </c>
      <c r="O49" s="38" t="s">
        <v>74</v>
      </c>
      <c r="P49" s="34">
        <v>1.70843</v>
      </c>
      <c r="Q49" s="34"/>
      <c r="R49" s="39">
        <f>IF(O48="","",(IF(G49="売",H49-P49,P49-H49))*M49*10000000)</f>
        <v>-76378.01029996775</v>
      </c>
      <c r="S49" s="39"/>
      <c r="T49" s="40">
        <f>IF(O48="","",IF(R49&lt;0,J49*(-1),IF(G49="買",(P49-H49)*10000,(H49-P49)*10000)))</f>
        <v>-61.9</v>
      </c>
      <c r="U49" s="40"/>
    </row>
    <row r="50" spans="2:21" ht="12.75">
      <c r="B50" s="34">
        <v>42</v>
      </c>
      <c r="C50" s="35">
        <f>IF(R49="","",C49+R49)</f>
        <v>2469555.666365566</v>
      </c>
      <c r="D50" s="35"/>
      <c r="E50" s="34">
        <f>E49</f>
        <v>2014</v>
      </c>
      <c r="F50" s="36">
        <v>42614</v>
      </c>
      <c r="G50" s="34" t="s">
        <v>34</v>
      </c>
      <c r="H50" s="34">
        <v>1.6585</v>
      </c>
      <c r="I50" s="34"/>
      <c r="J50" s="34">
        <v>57.7</v>
      </c>
      <c r="K50" s="35">
        <f>IF(F50="","",C50*0.03)</f>
        <v>74086.66999096698</v>
      </c>
      <c r="L50" s="35"/>
      <c r="M50" s="37">
        <f>IF(J50="","",(K50/J50)/1000)</f>
        <v>1.2839977468105197</v>
      </c>
      <c r="N50" s="34">
        <f>N49</f>
        <v>2014</v>
      </c>
      <c r="O50" s="38" t="s">
        <v>75</v>
      </c>
      <c r="P50" s="34">
        <v>1.63568</v>
      </c>
      <c r="Q50" s="34"/>
      <c r="R50" s="39">
        <f>IF(O49="","",(IF(G50="売",H50-P50,P50-H50))*M50*10000000)</f>
        <v>293008.2858221614</v>
      </c>
      <c r="S50" s="39"/>
      <c r="T50" s="40">
        <f>IF(O49="","",IF(R50&lt;0,J50*(-1),IF(G50="買",(P50-H50)*10000,(H50-P50)*10000)))</f>
        <v>228.2000000000006</v>
      </c>
      <c r="U50" s="40"/>
    </row>
    <row r="51" spans="2:21" ht="12.75">
      <c r="B51" s="34">
        <v>43</v>
      </c>
      <c r="C51" s="35">
        <f>IF(R50="","",C50+R50)</f>
        <v>2762563.9521877277</v>
      </c>
      <c r="D51" s="35"/>
      <c r="E51" s="34">
        <v>2015</v>
      </c>
      <c r="F51" s="36">
        <v>42454</v>
      </c>
      <c r="G51" s="34" t="s">
        <v>34</v>
      </c>
      <c r="H51" s="34">
        <v>1.48298</v>
      </c>
      <c r="I51" s="34"/>
      <c r="J51" s="34">
        <v>123.5</v>
      </c>
      <c r="K51" s="35">
        <f>IF(F51="","",C51*0.03)</f>
        <v>82876.91856563183</v>
      </c>
      <c r="L51" s="35"/>
      <c r="M51" s="37">
        <f>IF(J51="","",(K51/J51)/1000)</f>
        <v>0.6710681665233347</v>
      </c>
      <c r="N51" s="34">
        <v>2015</v>
      </c>
      <c r="O51" s="38" t="s">
        <v>76</v>
      </c>
      <c r="P51" s="34">
        <v>1.49533</v>
      </c>
      <c r="Q51" s="34"/>
      <c r="R51" s="39">
        <f>IF(O50="","",(IF(G51="売",H51-P51,P51-H51))*M51*10000000)</f>
        <v>-82876.91856563238</v>
      </c>
      <c r="S51" s="39"/>
      <c r="T51" s="40">
        <f>IF(O50="","",IF(R51&lt;0,J51*(-1),IF(G51="買",(P51-H51)*10000,(H51-P51)*10000)))</f>
        <v>-123.5</v>
      </c>
      <c r="U51" s="40"/>
    </row>
    <row r="52" spans="2:21" ht="12.75">
      <c r="B52" s="34">
        <v>44</v>
      </c>
      <c r="C52" s="35">
        <f>IF(R51="","",C51+R51)</f>
        <v>2679687.0336220954</v>
      </c>
      <c r="D52" s="35"/>
      <c r="E52" s="34">
        <f>E51</f>
        <v>2015</v>
      </c>
      <c r="F52" s="36">
        <v>42455</v>
      </c>
      <c r="G52" s="34" t="s">
        <v>34</v>
      </c>
      <c r="H52" s="44">
        <v>1.48051</v>
      </c>
      <c r="I52" s="44"/>
      <c r="J52" s="34">
        <v>188.1</v>
      </c>
      <c r="K52" s="35">
        <f>IF(F52="","",C52*0.03)</f>
        <v>80390.61100866286</v>
      </c>
      <c r="L52" s="35"/>
      <c r="M52" s="37">
        <f>IF(J52="","",(K52/J52)/1000)</f>
        <v>0.42738230201309335</v>
      </c>
      <c r="N52" s="34">
        <f>N51</f>
        <v>2015</v>
      </c>
      <c r="O52" s="38" t="s">
        <v>77</v>
      </c>
      <c r="P52" s="34">
        <f>H52</f>
        <v>1.48051</v>
      </c>
      <c r="Q52" s="34"/>
      <c r="R52" s="39">
        <f>IF(O51="","",(IF(G52="売",H52-P52,P52-H52))*M52*10000000)</f>
        <v>0</v>
      </c>
      <c r="S52" s="39"/>
      <c r="T52" s="40">
        <f>IF(O51="","",IF(R52&lt;0,J52*(-1),IF(G52="買",(P52-H52)*10000,(H52-P52)*10000)))</f>
        <v>0</v>
      </c>
      <c r="U52" s="40"/>
    </row>
    <row r="53" spans="2:21" ht="12.75">
      <c r="B53" s="34">
        <v>45</v>
      </c>
      <c r="C53" s="35">
        <f>IF(R52="","",C52+R52)</f>
        <v>2679687.0336220954</v>
      </c>
      <c r="D53" s="35"/>
      <c r="E53" s="34">
        <f>E52</f>
        <v>2015</v>
      </c>
      <c r="F53" s="36">
        <v>42497</v>
      </c>
      <c r="G53" s="34" t="s">
        <v>37</v>
      </c>
      <c r="H53" s="34">
        <v>1.5274100000000002</v>
      </c>
      <c r="I53" s="34"/>
      <c r="J53" s="34">
        <v>111.6</v>
      </c>
      <c r="K53" s="35">
        <f>IF(F53="","",C53*0.03)</f>
        <v>80390.61100866286</v>
      </c>
      <c r="L53" s="35"/>
      <c r="M53" s="37">
        <f>IF(J53="","",(K53/J53)/1000)</f>
        <v>0.7203459767801332</v>
      </c>
      <c r="N53" s="34">
        <f>N52</f>
        <v>2015</v>
      </c>
      <c r="O53" s="38" t="s">
        <v>78</v>
      </c>
      <c r="P53" s="34">
        <v>1.53498</v>
      </c>
      <c r="Q53" s="34"/>
      <c r="R53" s="39">
        <f>IF(O52="","",(IF(G53="売",H53-P53,P53-H53))*M53*10000000)</f>
        <v>54530.19044225504</v>
      </c>
      <c r="S53" s="39"/>
      <c r="T53" s="40">
        <f>IF(O52="","",IF(R53&lt;0,J53*(-1),IF(G53="買",(P53-H53)*10000,(H53-P53)*10000)))</f>
        <v>75.69999999999854</v>
      </c>
      <c r="U53" s="40"/>
    </row>
    <row r="54" spans="2:22" s="41" customFormat="1" ht="12.75">
      <c r="B54" s="34">
        <v>46</v>
      </c>
      <c r="C54" s="35">
        <f>IF(R53="","",C53+R53)</f>
        <v>2734217.2240643506</v>
      </c>
      <c r="D54" s="35"/>
      <c r="E54" s="34">
        <f>E53</f>
        <v>2015</v>
      </c>
      <c r="F54" s="36">
        <v>42525</v>
      </c>
      <c r="G54" s="34" t="s">
        <v>34</v>
      </c>
      <c r="H54" s="34">
        <v>1.5303</v>
      </c>
      <c r="I54" s="34"/>
      <c r="J54" s="34">
        <v>137.4</v>
      </c>
      <c r="K54" s="35">
        <f>IF(F54="","",C54*0.03)</f>
        <v>82026.51672193051</v>
      </c>
      <c r="L54" s="35"/>
      <c r="M54" s="37">
        <f>IF(J54="","",(K54/J54)/1000)</f>
        <v>0.5969906602760591</v>
      </c>
      <c r="N54" s="34">
        <f>N53</f>
        <v>2015</v>
      </c>
      <c r="O54" s="38" t="s">
        <v>79</v>
      </c>
      <c r="P54" s="34">
        <f>H54</f>
        <v>1.5303</v>
      </c>
      <c r="Q54" s="34"/>
      <c r="R54" s="39">
        <f>IF(O53="","",(IF(G54="売",H54-P54,P54-H54))*M54*10000000)</f>
        <v>0</v>
      </c>
      <c r="S54" s="39"/>
      <c r="T54" s="40">
        <f>IF(O53="","",IF(R54&lt;0,J54*(-1),IF(G54="買",(P54-H54)*10000,(H54-P54)*10000)))</f>
        <v>0</v>
      </c>
      <c r="U54" s="40"/>
      <c r="V54" s="42"/>
    </row>
    <row r="55" spans="2:21" ht="12.75">
      <c r="B55" s="34">
        <v>47</v>
      </c>
      <c r="C55" s="35">
        <f>IF(R54="","",C54+R54)</f>
        <v>2734217.2240643506</v>
      </c>
      <c r="D55" s="35"/>
      <c r="E55" s="34">
        <f>E54</f>
        <v>2015</v>
      </c>
      <c r="F55" s="36">
        <v>42547</v>
      </c>
      <c r="G55" s="34" t="s">
        <v>37</v>
      </c>
      <c r="H55" s="34">
        <v>1.57659</v>
      </c>
      <c r="I55" s="34"/>
      <c r="J55" s="34">
        <v>58.5</v>
      </c>
      <c r="K55" s="35">
        <f>IF(F55="","",C55*0.03)</f>
        <v>82026.51672193051</v>
      </c>
      <c r="L55" s="35"/>
      <c r="M55" s="37">
        <f>IF(J55="","",(K55/J55)/1000)</f>
        <v>1.4021626790073591</v>
      </c>
      <c r="N55" s="34">
        <f>N54</f>
        <v>2015</v>
      </c>
      <c r="O55" s="38" t="s">
        <v>80</v>
      </c>
      <c r="P55" s="34">
        <v>1.57074</v>
      </c>
      <c r="Q55" s="34"/>
      <c r="R55" s="39">
        <f>IF(O54="","",(IF(G55="売",H55-P55,P55-H55))*M55*10000000)</f>
        <v>-82026.51672192926</v>
      </c>
      <c r="S55" s="39"/>
      <c r="T55" s="40">
        <f>IF(O54="","",IF(R55&lt;0,J55*(-1),IF(G55="買",(P55-H55)*10000,(H55-P55)*10000)))</f>
        <v>-58.5</v>
      </c>
      <c r="U55" s="40"/>
    </row>
    <row r="56" spans="2:21" ht="12.75">
      <c r="B56" s="34">
        <v>48</v>
      </c>
      <c r="C56" s="35">
        <f>IF(R55="","",C55+R55)</f>
        <v>2652190.707342421</v>
      </c>
      <c r="D56" s="35"/>
      <c r="E56" s="34">
        <f>E55</f>
        <v>2015</v>
      </c>
      <c r="F56" s="36">
        <v>42564</v>
      </c>
      <c r="G56" s="34" t="s">
        <v>34</v>
      </c>
      <c r="H56" s="34">
        <v>1.54801</v>
      </c>
      <c r="I56" s="34"/>
      <c r="J56" s="34">
        <v>107.7</v>
      </c>
      <c r="K56" s="35">
        <f>IF(F56="","",C56*0.03)</f>
        <v>79565.72122027264</v>
      </c>
      <c r="L56" s="35"/>
      <c r="M56" s="37">
        <f>IF(J56="","",(K56/J56)/1000)</f>
        <v>0.7387717847750477</v>
      </c>
      <c r="N56" s="34">
        <f>N55</f>
        <v>2015</v>
      </c>
      <c r="O56" s="38" t="s">
        <v>74</v>
      </c>
      <c r="P56" s="34">
        <v>1.55878</v>
      </c>
      <c r="Q56" s="34"/>
      <c r="R56" s="39">
        <f>IF(O55="","",(IF(G56="売",H56-P56,P56-H56))*M56*10000000)</f>
        <v>-79565.72122027224</v>
      </c>
      <c r="S56" s="39"/>
      <c r="T56" s="40">
        <f>IF(O55="","",IF(R56&lt;0,J56*(-1),IF(G56="買",(P56-H56)*10000,(H56-P56)*10000)))</f>
        <v>-107.7</v>
      </c>
      <c r="U56" s="40"/>
    </row>
    <row r="57" spans="2:21" ht="12.75">
      <c r="B57" s="34">
        <v>49</v>
      </c>
      <c r="C57" s="35">
        <f>IF(R56="","",C56+R56)</f>
        <v>2572624.986122149</v>
      </c>
      <c r="D57" s="35"/>
      <c r="E57" s="34">
        <f>E56</f>
        <v>2015</v>
      </c>
      <c r="F57" s="36">
        <v>42602</v>
      </c>
      <c r="G57" s="34" t="s">
        <v>37</v>
      </c>
      <c r="H57" s="34">
        <v>1.57004</v>
      </c>
      <c r="I57" s="34"/>
      <c r="J57" s="34">
        <v>95.3</v>
      </c>
      <c r="K57" s="35">
        <f>IF(F57="","",C57*0.03)</f>
        <v>77178.74958366447</v>
      </c>
      <c r="L57" s="35"/>
      <c r="M57" s="37">
        <f>IF(J57="","",(K57/J57)/1000)</f>
        <v>0.8098504678243911</v>
      </c>
      <c r="N57" s="34">
        <f>N56</f>
        <v>2015</v>
      </c>
      <c r="O57" s="38" t="s">
        <v>81</v>
      </c>
      <c r="P57" s="34">
        <f>H57</f>
        <v>1.57004</v>
      </c>
      <c r="Q57" s="34"/>
      <c r="R57" s="39">
        <f>IF(O56="","",(IF(G57="売",H57-P57,P57-H57))*M57*10000000)</f>
        <v>0</v>
      </c>
      <c r="S57" s="39"/>
      <c r="T57" s="40">
        <f>IF(O56="","",IF(R57&lt;0,J57*(-1),IF(G57="買",(P57-H57)*10000,(H57-P57)*10000)))</f>
        <v>0</v>
      </c>
      <c r="U57" s="40"/>
    </row>
    <row r="58" spans="2:21" ht="12.75">
      <c r="B58" s="34">
        <v>50</v>
      </c>
      <c r="C58" s="35">
        <f>IF(R57="","",C57+R57)</f>
        <v>2572624.986122149</v>
      </c>
      <c r="D58" s="35"/>
      <c r="E58" s="34">
        <f>E57</f>
        <v>2015</v>
      </c>
      <c r="F58" s="36"/>
      <c r="G58" s="34" t="s">
        <v>34</v>
      </c>
      <c r="H58" s="34"/>
      <c r="I58" s="34"/>
      <c r="J58" s="34"/>
      <c r="K58" s="35">
        <f>IF(F58="","",C58*0.03)</f>
      </c>
      <c r="L58" s="35"/>
      <c r="M58" s="37">
        <f>IF(J58="","",(K58/J58)/1000)</f>
      </c>
      <c r="N58" s="34">
        <f>N57</f>
        <v>2015</v>
      </c>
      <c r="O58" s="38"/>
      <c r="P58" s="34"/>
      <c r="Q58" s="34"/>
      <c r="R58" s="39">
        <f>IF(O57="","",(IF(G58="売",H58-P58,P58-H58))*M58*10000000)</f>
        <v>0</v>
      </c>
      <c r="S58" s="39"/>
      <c r="T58" s="40">
        <f>IF(O57="","",IF(R58&lt;0,J58*(-1),IF(G58="買",(P58-H58)*10000,(H58-P58)*10000)))</f>
        <v>0</v>
      </c>
      <c r="U58" s="40"/>
    </row>
    <row r="59" spans="2:21" ht="12.75">
      <c r="B59" s="34">
        <v>51</v>
      </c>
      <c r="C59" s="35">
        <f>IF(R58="","",C58+R58)</f>
        <v>2572624.986122149</v>
      </c>
      <c r="D59" s="35"/>
      <c r="E59" s="34">
        <f>E58</f>
        <v>2015</v>
      </c>
      <c r="F59" s="36"/>
      <c r="G59" s="34" t="s">
        <v>37</v>
      </c>
      <c r="H59" s="34"/>
      <c r="I59" s="34"/>
      <c r="J59" s="34"/>
      <c r="K59" s="35">
        <f>IF(F59="","",C59*0.03)</f>
      </c>
      <c r="L59" s="35"/>
      <c r="M59" s="37">
        <f>IF(J59="","",(K59/J59)/1000)</f>
      </c>
      <c r="N59" s="34">
        <f>N58</f>
        <v>2015</v>
      </c>
      <c r="O59" s="38"/>
      <c r="P59" s="34"/>
      <c r="Q59" s="34"/>
      <c r="R59" s="39">
        <f>IF(O58="","",(IF(G59="売",H59-P59,P59-H59))*M59*10000000)</f>
      </c>
      <c r="S59" s="39"/>
      <c r="T59" s="40">
        <f>IF(O58="","",IF(R59&lt;0,J59*(-1),IF(G59="買",(P59-H59)*10000,(H59-P59)*10000)))</f>
      </c>
      <c r="U59" s="40"/>
    </row>
    <row r="60" spans="2:21" ht="12.75">
      <c r="B60" s="34">
        <v>52</v>
      </c>
      <c r="C60" s="35">
        <f>IF(R59="","",C59+R59)</f>
      </c>
      <c r="D60" s="35"/>
      <c r="E60" s="34">
        <f>E59</f>
        <v>2015</v>
      </c>
      <c r="F60" s="36"/>
      <c r="G60" s="34" t="s">
        <v>34</v>
      </c>
      <c r="H60" s="34"/>
      <c r="I60" s="34"/>
      <c r="J60" s="34"/>
      <c r="K60" s="35">
        <f>IF(F60="","",C60*0.03)</f>
      </c>
      <c r="L60" s="35"/>
      <c r="M60" s="37">
        <f>IF(J60="","",(K60/J60)/1000)</f>
      </c>
      <c r="N60" s="34">
        <f>N59</f>
        <v>2015</v>
      </c>
      <c r="O60" s="38"/>
      <c r="P60" s="34"/>
      <c r="Q60" s="34"/>
      <c r="R60" s="39">
        <f>IF(O59="","",(IF(G60="売",H60-P60,P60-H60))*M60*10000000)</f>
      </c>
      <c r="S60" s="39"/>
      <c r="T60" s="40">
        <f>IF(O59="","",IF(R60&lt;0,J60*(-1),IF(G60="買",(P60-H60)*10000,(H60-P60)*10000)))</f>
      </c>
      <c r="U60" s="40"/>
    </row>
    <row r="61" spans="2:21" ht="12.75">
      <c r="B61" s="34">
        <v>53</v>
      </c>
      <c r="C61" s="35">
        <f>IF(R60="","",C60+R60)</f>
      </c>
      <c r="D61" s="35"/>
      <c r="E61" s="34">
        <f>E60</f>
        <v>2015</v>
      </c>
      <c r="F61" s="36"/>
      <c r="G61" s="34" t="s">
        <v>37</v>
      </c>
      <c r="H61" s="34"/>
      <c r="I61" s="34"/>
      <c r="J61" s="34"/>
      <c r="K61" s="35">
        <f>IF(F61="","",C61*0.03)</f>
      </c>
      <c r="L61" s="35"/>
      <c r="M61" s="37">
        <f>IF(J61="","",(K61/J61)/1000)</f>
      </c>
      <c r="N61" s="34">
        <f>N60</f>
        <v>2015</v>
      </c>
      <c r="O61" s="38"/>
      <c r="P61" s="34"/>
      <c r="Q61" s="34"/>
      <c r="R61" s="39">
        <f>IF(O60="","",(IF(G61="売",H61-P61,P61-H61))*M61*10000000)</f>
      </c>
      <c r="S61" s="39"/>
      <c r="T61" s="40">
        <f>IF(O60="","",IF(R61&lt;0,J61*(-1),IF(G61="買",(P61-H61)*10000,(H61-P61)*10000)))</f>
      </c>
      <c r="U61" s="40"/>
    </row>
    <row r="62" spans="2:21" ht="12.75">
      <c r="B62" s="34">
        <v>54</v>
      </c>
      <c r="C62" s="35">
        <f>IF(R61="","",C61+R61)</f>
      </c>
      <c r="D62" s="35"/>
      <c r="E62" s="34">
        <f>E61</f>
        <v>2015</v>
      </c>
      <c r="F62" s="36"/>
      <c r="G62" s="34" t="s">
        <v>37</v>
      </c>
      <c r="H62" s="34"/>
      <c r="I62" s="34"/>
      <c r="J62" s="34"/>
      <c r="K62" s="35">
        <f>IF(F62="","",C62*0.03)</f>
      </c>
      <c r="L62" s="35"/>
      <c r="M62" s="37">
        <f>IF(J62="","",(K62/J62)/1000)</f>
      </c>
      <c r="N62" s="34">
        <f>N61</f>
        <v>2015</v>
      </c>
      <c r="O62" s="38"/>
      <c r="P62" s="34"/>
      <c r="Q62" s="34"/>
      <c r="R62" s="39">
        <f>IF(O61="","",(IF(G62="売",H62-P62,P62-H62))*M62*10000000)</f>
      </c>
      <c r="S62" s="39"/>
      <c r="T62" s="40">
        <f>IF(O61="","",IF(R62&lt;0,J62*(-1),IF(G62="買",(P62-H62)*10000,(H62-P62)*10000)))</f>
      </c>
      <c r="U62" s="40"/>
    </row>
    <row r="63" spans="2:21" ht="12.75">
      <c r="B63" s="34">
        <v>55</v>
      </c>
      <c r="C63" s="35">
        <f>IF(R62="","",C62+R62)</f>
      </c>
      <c r="D63" s="35"/>
      <c r="E63" s="34">
        <f>E62</f>
        <v>2015</v>
      </c>
      <c r="F63" s="36"/>
      <c r="G63" s="34" t="s">
        <v>37</v>
      </c>
      <c r="H63" s="34"/>
      <c r="I63" s="34"/>
      <c r="J63" s="34"/>
      <c r="K63" s="35">
        <f>IF(F63="","",C63*0.03)</f>
      </c>
      <c r="L63" s="35"/>
      <c r="M63" s="37">
        <f>IF(J63="","",(K63/J63)/1000)</f>
      </c>
      <c r="N63" s="34">
        <f>N62</f>
        <v>2015</v>
      </c>
      <c r="O63" s="38"/>
      <c r="P63" s="34"/>
      <c r="Q63" s="34"/>
      <c r="R63" s="39">
        <f>IF(O62="","",(IF(G63="売",H63-P63,P63-H63))*M63*10000000)</f>
      </c>
      <c r="S63" s="39"/>
      <c r="T63" s="40">
        <f>IF(O62="","",IF(R63&lt;0,J63*(-1),IF(G63="買",(P63-H63)*10000,(H63-P63)*10000)))</f>
      </c>
      <c r="U63" s="40"/>
    </row>
    <row r="64" spans="2:21" ht="12.75">
      <c r="B64" s="34">
        <v>56</v>
      </c>
      <c r="C64" s="35">
        <f>IF(R63="","",C63+R63)</f>
      </c>
      <c r="D64" s="35"/>
      <c r="E64" s="34">
        <f>E63</f>
        <v>2015</v>
      </c>
      <c r="F64" s="36"/>
      <c r="G64" s="34" t="s">
        <v>37</v>
      </c>
      <c r="H64" s="34"/>
      <c r="I64" s="34"/>
      <c r="J64" s="34"/>
      <c r="K64" s="35">
        <f>IF(F64="","",C64*0.03)</f>
      </c>
      <c r="L64" s="35"/>
      <c r="M64" s="37">
        <f>IF(J64="","",(K64/J64)/1000)</f>
      </c>
      <c r="N64" s="34">
        <f>N63</f>
        <v>2015</v>
      </c>
      <c r="O64" s="38"/>
      <c r="P64" s="34"/>
      <c r="Q64" s="34"/>
      <c r="R64" s="39">
        <f>IF(O63="","",(IF(G64="売",H64-P64,P64-H64))*M64*10000000)</f>
      </c>
      <c r="S64" s="39"/>
      <c r="T64" s="40">
        <f>IF(O63="","",IF(R64&lt;0,J64*(-1),IF(G64="買",(P64-H64)*10000,(H64-P64)*10000)))</f>
      </c>
      <c r="U64" s="40"/>
    </row>
    <row r="65" spans="2:21" ht="12.75">
      <c r="B65" s="34">
        <v>57</v>
      </c>
      <c r="C65" s="35">
        <f>IF(R64="","",C64+R64)</f>
      </c>
      <c r="D65" s="35"/>
      <c r="E65" s="34">
        <f>E64</f>
        <v>2015</v>
      </c>
      <c r="F65" s="36"/>
      <c r="G65" s="34" t="s">
        <v>37</v>
      </c>
      <c r="H65" s="34"/>
      <c r="I65" s="34"/>
      <c r="J65" s="34"/>
      <c r="K65" s="35">
        <f>IF(F65="","",C65*0.03)</f>
      </c>
      <c r="L65" s="35"/>
      <c r="M65" s="37">
        <f>IF(J65="","",(K65/J65)/1000)</f>
      </c>
      <c r="N65" s="34">
        <f>N64</f>
        <v>2015</v>
      </c>
      <c r="O65" s="38"/>
      <c r="P65" s="34"/>
      <c r="Q65" s="34"/>
      <c r="R65" s="39">
        <f>IF(O64="","",(IF(G65="売",H65-P65,P65-H65))*M65*10000000)</f>
      </c>
      <c r="S65" s="39"/>
      <c r="T65" s="40">
        <f>IF(O64="","",IF(R65&lt;0,J65*(-1),IF(G65="買",(P65-H65)*10000,(H65-P65)*10000)))</f>
      </c>
      <c r="U65" s="40"/>
    </row>
    <row r="66" spans="2:21" ht="12.75">
      <c r="B66" s="34">
        <v>58</v>
      </c>
      <c r="C66" s="35">
        <f>IF(R65="","",C65+R65)</f>
      </c>
      <c r="D66" s="35"/>
      <c r="E66" s="34">
        <f>E65</f>
        <v>2015</v>
      </c>
      <c r="F66" s="36"/>
      <c r="G66" s="34" t="s">
        <v>37</v>
      </c>
      <c r="H66" s="34"/>
      <c r="I66" s="34"/>
      <c r="J66" s="34"/>
      <c r="K66" s="35">
        <f>IF(F66="","",C66*0.03)</f>
      </c>
      <c r="L66" s="35"/>
      <c r="M66" s="37">
        <f>IF(J66="","",(K66/J66)/1000)</f>
      </c>
      <c r="N66" s="34">
        <f>N65</f>
        <v>2015</v>
      </c>
      <c r="O66" s="38"/>
      <c r="P66" s="34"/>
      <c r="Q66" s="34"/>
      <c r="R66" s="39">
        <f>IF(O65="","",(IF(G66="売",H66-P66,P66-H66))*M66*10000000)</f>
      </c>
      <c r="S66" s="39"/>
      <c r="T66" s="40">
        <f>IF(O65="","",IF(R66&lt;0,J66*(-1),IF(G66="買",(P66-H66)*10000,(H66-P66)*10000)))</f>
      </c>
      <c r="U66" s="40"/>
    </row>
    <row r="67" spans="2:21" ht="12.75">
      <c r="B67" s="34">
        <v>59</v>
      </c>
      <c r="C67" s="35">
        <f>IF(R66="","",C66+R66)</f>
      </c>
      <c r="D67" s="35"/>
      <c r="E67" s="34">
        <f>E66</f>
        <v>2015</v>
      </c>
      <c r="F67" s="36"/>
      <c r="G67" s="34" t="s">
        <v>34</v>
      </c>
      <c r="H67" s="34"/>
      <c r="I67" s="34"/>
      <c r="J67" s="34"/>
      <c r="K67" s="35">
        <f>IF(F67="","",C67*0.03)</f>
      </c>
      <c r="L67" s="35"/>
      <c r="M67" s="37">
        <f>IF(J67="","",(K67/J67)/1000)</f>
      </c>
      <c r="N67" s="34">
        <f>N66</f>
        <v>2015</v>
      </c>
      <c r="O67" s="38"/>
      <c r="P67" s="34"/>
      <c r="Q67" s="34"/>
      <c r="R67" s="39">
        <f>IF(O66="","",(IF(G67="売",H67-P67,P67-H67))*M67*10000000)</f>
      </c>
      <c r="S67" s="39"/>
      <c r="T67" s="40">
        <f>IF(O66="","",IF(R67&lt;0,J67*(-1),IF(G67="買",(P67-H67)*10000,(H67-P67)*10000)))</f>
      </c>
      <c r="U67" s="40"/>
    </row>
    <row r="68" spans="2:21" ht="12.75">
      <c r="B68" s="34">
        <v>60</v>
      </c>
      <c r="C68" s="35">
        <f>IF(R67="","",C67+R67)</f>
      </c>
      <c r="D68" s="35"/>
      <c r="E68" s="34">
        <f>E67</f>
        <v>2015</v>
      </c>
      <c r="F68" s="36"/>
      <c r="G68" s="34" t="s">
        <v>34</v>
      </c>
      <c r="H68" s="34"/>
      <c r="I68" s="34"/>
      <c r="J68" s="34"/>
      <c r="K68" s="35">
        <f>IF(F68="","",C68*0.03)</f>
      </c>
      <c r="L68" s="35"/>
      <c r="M68" s="37">
        <f>IF(J68="","",(K68/J68)/1000)</f>
      </c>
      <c r="N68" s="34">
        <f>N67</f>
        <v>2015</v>
      </c>
      <c r="O68" s="38"/>
      <c r="P68" s="34"/>
      <c r="Q68" s="34"/>
      <c r="R68" s="39">
        <f>IF(O67="","",(IF(G68="売",H68-P68,P68-H68))*M68*10000000)</f>
      </c>
      <c r="S68" s="39"/>
      <c r="T68" s="40">
        <f>IF(O67="","",IF(R68&lt;0,J68*(-1),IF(G68="買",(P68-H68)*10000,(H68-P68)*10000)))</f>
      </c>
      <c r="U68" s="40"/>
    </row>
    <row r="69" spans="2:21" ht="12.75">
      <c r="B69" s="34">
        <v>61</v>
      </c>
      <c r="C69" s="35">
        <f>IF(R68="","",C68+R68)</f>
      </c>
      <c r="D69" s="35"/>
      <c r="E69" s="34">
        <f>E68</f>
        <v>2015</v>
      </c>
      <c r="F69" s="36"/>
      <c r="G69" s="34" t="s">
        <v>34</v>
      </c>
      <c r="H69" s="34"/>
      <c r="I69" s="34"/>
      <c r="J69" s="34"/>
      <c r="K69" s="35">
        <f>IF(F69="","",C69*0.03)</f>
      </c>
      <c r="L69" s="35"/>
      <c r="M69" s="37">
        <f>IF(J69="","",(K69/J69)/1000)</f>
      </c>
      <c r="N69" s="34">
        <f>N68</f>
        <v>2015</v>
      </c>
      <c r="O69" s="38"/>
      <c r="P69" s="34"/>
      <c r="Q69" s="34"/>
      <c r="R69" s="39">
        <f>IF(O68="","",(IF(G69="売",H69-P69,P69-H69))*M69*10000000)</f>
      </c>
      <c r="S69" s="39"/>
      <c r="T69" s="40">
        <f>IF(O68="","",IF(R69&lt;0,J69*(-1),IF(G69="買",(P69-H69)*10000,(H69-P69)*10000)))</f>
      </c>
      <c r="U69" s="40"/>
    </row>
    <row r="70" spans="2:22" s="41" customFormat="1" ht="12.75">
      <c r="B70" s="34">
        <v>62</v>
      </c>
      <c r="C70" s="35">
        <f>IF(R69="","",C69+R69)</f>
      </c>
      <c r="D70" s="35"/>
      <c r="E70" s="34">
        <f>E69</f>
        <v>2015</v>
      </c>
      <c r="F70" s="36"/>
      <c r="G70" s="34" t="s">
        <v>34</v>
      </c>
      <c r="H70" s="34"/>
      <c r="I70" s="34"/>
      <c r="J70" s="34"/>
      <c r="K70" s="35">
        <f>IF(F70="","",C70*0.03)</f>
      </c>
      <c r="L70" s="35"/>
      <c r="M70" s="37">
        <f>IF(J70="","",(K70/J70)/1000)</f>
      </c>
      <c r="N70" s="34">
        <f>N69</f>
        <v>2015</v>
      </c>
      <c r="O70" s="36"/>
      <c r="P70" s="34"/>
      <c r="Q70" s="34"/>
      <c r="R70" s="39">
        <f>IF(O69="","",(IF(G70="売",H70-P70,P70-H70))*M70*10000000)</f>
      </c>
      <c r="S70" s="39"/>
      <c r="T70" s="40">
        <f>IF(O69="","",IF(R70&lt;0,J70*(-1),IF(G70="買",(P70-H70)*10000,(H70-P70)*10000)))</f>
      </c>
      <c r="U70" s="40"/>
      <c r="V70" s="42"/>
    </row>
    <row r="71" spans="2:21" ht="12.75">
      <c r="B71" s="34">
        <v>63</v>
      </c>
      <c r="C71" s="35">
        <f>IF(R70="","",C70+R70)</f>
      </c>
      <c r="D71" s="35"/>
      <c r="E71" s="34">
        <f>E70</f>
        <v>2015</v>
      </c>
      <c r="F71" s="36"/>
      <c r="G71" s="34" t="s">
        <v>34</v>
      </c>
      <c r="H71" s="34"/>
      <c r="I71" s="34"/>
      <c r="J71" s="34"/>
      <c r="K71" s="35">
        <f>IF(F71="","",C71*0.03)</f>
      </c>
      <c r="L71" s="35"/>
      <c r="M71" s="37">
        <f>IF(J71="","",(K71/J71)/1000)</f>
      </c>
      <c r="N71" s="34">
        <f>N70</f>
        <v>2015</v>
      </c>
      <c r="O71" s="36"/>
      <c r="P71" s="34"/>
      <c r="Q71" s="34"/>
      <c r="R71" s="39">
        <f>IF(O70="","",(IF(G71="売",H71-P71,P71-H71))*M71*10000000)</f>
      </c>
      <c r="S71" s="39"/>
      <c r="T71" s="40">
        <f>IF(O70="","",IF(R71&lt;0,J71*(-1),IF(G71="買",(P71-H71)*10000,(H71-P71)*10000)))</f>
      </c>
      <c r="U71" s="40"/>
    </row>
    <row r="72" spans="2:21" ht="12.75">
      <c r="B72" s="34">
        <v>64</v>
      </c>
      <c r="C72" s="35">
        <f>IF(R71="","",C71+R71)</f>
      </c>
      <c r="D72" s="35"/>
      <c r="E72" s="34">
        <f>E71</f>
        <v>2015</v>
      </c>
      <c r="F72" s="36"/>
      <c r="G72" s="34" t="s">
        <v>34</v>
      </c>
      <c r="H72" s="34"/>
      <c r="I72" s="34"/>
      <c r="J72" s="34"/>
      <c r="K72" s="35">
        <f>IF(F72="","",C72*0.03)</f>
      </c>
      <c r="L72" s="35"/>
      <c r="M72" s="37">
        <f>IF(J72="","",(K72/J72)/1000)</f>
      </c>
      <c r="N72" s="34">
        <f>N71</f>
        <v>2015</v>
      </c>
      <c r="O72" s="36"/>
      <c r="P72" s="34"/>
      <c r="Q72" s="34"/>
      <c r="R72" s="39">
        <f>IF(O71="","",(IF(G72="売",H72-P72,P72-H72))*M72*10000000)</f>
      </c>
      <c r="S72" s="39"/>
      <c r="T72" s="40">
        <f>IF(O71="","",IF(R72&lt;0,J72*(-1),IF(G72="買",(P72-H72)*10000,(H72-P72)*10000)))</f>
      </c>
      <c r="U72" s="40"/>
    </row>
    <row r="73" spans="2:21" ht="12.75">
      <c r="B73" s="34">
        <v>65</v>
      </c>
      <c r="C73" s="35">
        <f>IF(R72="","",C72+R72)</f>
      </c>
      <c r="D73" s="35"/>
      <c r="E73" s="34">
        <f>E72</f>
        <v>2015</v>
      </c>
      <c r="F73" s="36"/>
      <c r="G73" s="34" t="s">
        <v>34</v>
      </c>
      <c r="H73" s="34"/>
      <c r="I73" s="34"/>
      <c r="J73" s="34"/>
      <c r="K73" s="35">
        <f>IF(F73="","",C73*0.03)</f>
      </c>
      <c r="L73" s="35"/>
      <c r="M73" s="37">
        <f>IF(J73="","",(K73/J73)/1000)</f>
      </c>
      <c r="N73" s="34">
        <f>N72</f>
        <v>2015</v>
      </c>
      <c r="O73" s="36"/>
      <c r="P73" s="34"/>
      <c r="Q73" s="34"/>
      <c r="R73" s="39">
        <f>IF(O72="","",(IF(G73="売",H73-P73,P73-H73))*M73*10000000)</f>
      </c>
      <c r="S73" s="39"/>
      <c r="T73" s="40">
        <f>IF(O72="","",IF(R73&lt;0,J73*(-1),IF(G73="買",(P73-H73)*10000,(H73-P73)*10000)))</f>
      </c>
      <c r="U73" s="40"/>
    </row>
    <row r="74" spans="2:21" ht="12.75">
      <c r="B74" s="34">
        <v>66</v>
      </c>
      <c r="C74" s="35">
        <f>IF(R73="","",C73+R73)</f>
      </c>
      <c r="D74" s="35"/>
      <c r="E74" s="34">
        <f>E73</f>
        <v>2015</v>
      </c>
      <c r="F74" s="36"/>
      <c r="G74" s="34" t="s">
        <v>37</v>
      </c>
      <c r="H74" s="34"/>
      <c r="I74" s="34"/>
      <c r="J74" s="34"/>
      <c r="K74" s="35">
        <f>IF(F74="","",C74*0.03)</f>
      </c>
      <c r="L74" s="35"/>
      <c r="M74" s="37">
        <f>IF(J74="","",(K74/J74)/1000)</f>
      </c>
      <c r="N74" s="34">
        <f>N73</f>
        <v>2015</v>
      </c>
      <c r="O74" s="36"/>
      <c r="P74" s="34"/>
      <c r="Q74" s="34"/>
      <c r="R74" s="39">
        <f>IF(O73="","",(IF(G74="売",H74-P74,P74-H74))*M74*10000000)</f>
      </c>
      <c r="S74" s="39"/>
      <c r="T74" s="40">
        <f>IF(O73="","",IF(R74&lt;0,J74*(-1),IF(G74="買",(P74-H74)*10000,(H74-P74)*10000)))</f>
      </c>
      <c r="U74" s="40"/>
    </row>
    <row r="75" spans="2:21" ht="12.75">
      <c r="B75" s="34">
        <v>67</v>
      </c>
      <c r="C75" s="35">
        <f>IF(R74="","",C74+R74)</f>
      </c>
      <c r="D75" s="35"/>
      <c r="E75" s="34">
        <f>E74</f>
        <v>2015</v>
      </c>
      <c r="F75" s="36"/>
      <c r="G75" s="34" t="s">
        <v>34</v>
      </c>
      <c r="H75" s="34"/>
      <c r="I75" s="34"/>
      <c r="J75" s="34"/>
      <c r="K75" s="35">
        <f>IF(F75="","",C75*0.03)</f>
      </c>
      <c r="L75" s="35"/>
      <c r="M75" s="37">
        <f>IF(J75="","",(K75/J75)/1000)</f>
      </c>
      <c r="N75" s="34">
        <f>N74</f>
        <v>2015</v>
      </c>
      <c r="O75" s="36"/>
      <c r="P75" s="34"/>
      <c r="Q75" s="34"/>
      <c r="R75" s="39">
        <f>IF(O74="","",(IF(G75="売",H75-P75,P75-H75))*M75*10000000)</f>
      </c>
      <c r="S75" s="39"/>
      <c r="T75" s="40">
        <f>IF(O74="","",IF(R75&lt;0,J75*(-1),IF(G75="買",(P75-H75)*10000,(H75-P75)*10000)))</f>
      </c>
      <c r="U75" s="40"/>
    </row>
    <row r="76" spans="2:21" ht="12.75">
      <c r="B76" s="34">
        <v>68</v>
      </c>
      <c r="C76" s="35">
        <f>IF(R75="","",C75+R75)</f>
      </c>
      <c r="D76" s="35"/>
      <c r="E76" s="34">
        <f>E75</f>
        <v>2015</v>
      </c>
      <c r="F76" s="36"/>
      <c r="G76" s="34" t="s">
        <v>34</v>
      </c>
      <c r="H76" s="34"/>
      <c r="I76" s="34"/>
      <c r="J76" s="34"/>
      <c r="K76" s="35">
        <f>IF(F76="","",C76*0.03)</f>
      </c>
      <c r="L76" s="35"/>
      <c r="M76" s="37">
        <f>IF(J76="","",(K76/J76)/1000)</f>
      </c>
      <c r="N76" s="34">
        <f>N75</f>
        <v>2015</v>
      </c>
      <c r="O76" s="36"/>
      <c r="P76" s="34"/>
      <c r="Q76" s="34"/>
      <c r="R76" s="39">
        <f>IF(O75="","",(IF(G76="売",H76-P76,P76-H76))*M76*10000000)</f>
      </c>
      <c r="S76" s="39"/>
      <c r="T76" s="40">
        <f>IF(O75="","",IF(R76&lt;0,J76*(-1),IF(G76="買",(P76-H76)*10000,(H76-P76)*10000)))</f>
      </c>
      <c r="U76" s="40"/>
    </row>
    <row r="77" spans="2:21" ht="12.75">
      <c r="B77" s="34">
        <v>69</v>
      </c>
      <c r="C77" s="35">
        <f>IF(R76="","",C76+R76)</f>
      </c>
      <c r="D77" s="35"/>
      <c r="E77" s="34">
        <f>E76</f>
        <v>2015</v>
      </c>
      <c r="F77" s="36"/>
      <c r="G77" s="34" t="s">
        <v>34</v>
      </c>
      <c r="H77" s="34"/>
      <c r="I77" s="34"/>
      <c r="J77" s="34"/>
      <c r="K77" s="35">
        <f>IF(F77="","",C77*0.03)</f>
      </c>
      <c r="L77" s="35"/>
      <c r="M77" s="37">
        <f>IF(J77="","",(K77/J77)/1000)</f>
      </c>
      <c r="N77" s="34">
        <f>N76</f>
        <v>2015</v>
      </c>
      <c r="O77" s="36"/>
      <c r="P77" s="34"/>
      <c r="Q77" s="34"/>
      <c r="R77" s="39">
        <f>IF(O76="","",(IF(G77="売",H77-P77,P77-H77))*M77*10000000)</f>
      </c>
      <c r="S77" s="39"/>
      <c r="T77" s="40">
        <f>IF(O76="","",IF(R77&lt;0,J77*(-1),IF(G77="買",(P77-H77)*10000,(H77-P77)*10000)))</f>
      </c>
      <c r="U77" s="40"/>
    </row>
    <row r="78" spans="2:21" ht="12.75">
      <c r="B78" s="34">
        <v>70</v>
      </c>
      <c r="C78" s="35">
        <f>IF(R77="","",C77+R77)</f>
      </c>
      <c r="D78" s="35"/>
      <c r="E78" s="34">
        <f>E77</f>
        <v>2015</v>
      </c>
      <c r="F78" s="36"/>
      <c r="G78" s="34" t="s">
        <v>37</v>
      </c>
      <c r="H78" s="34"/>
      <c r="I78" s="34"/>
      <c r="J78" s="34"/>
      <c r="K78" s="35">
        <f>IF(F78="","",C78*0.03)</f>
      </c>
      <c r="L78" s="35"/>
      <c r="M78" s="37">
        <f>IF(J78="","",(K78/J78)/1000)</f>
      </c>
      <c r="N78" s="34">
        <f>N77</f>
        <v>2015</v>
      </c>
      <c r="O78" s="36"/>
      <c r="P78" s="34"/>
      <c r="Q78" s="34"/>
      <c r="R78" s="39">
        <f>IF(O77="","",(IF(G78="売",H78-P78,P78-H78))*M78*10000000)</f>
      </c>
      <c r="S78" s="39"/>
      <c r="T78" s="40">
        <f>IF(O77="","",IF(R78&lt;0,J78*(-1),IF(G78="買",(P78-H78)*10000,(H78-P78)*10000)))</f>
      </c>
      <c r="U78" s="40"/>
    </row>
    <row r="79" spans="2:21" ht="12.75">
      <c r="B79" s="34">
        <v>71</v>
      </c>
      <c r="C79" s="35">
        <f>IF(R78="","",C78+R78)</f>
      </c>
      <c r="D79" s="35"/>
      <c r="E79" s="34">
        <f>E78</f>
        <v>2015</v>
      </c>
      <c r="F79" s="36"/>
      <c r="G79" s="34" t="s">
        <v>37</v>
      </c>
      <c r="H79" s="34"/>
      <c r="I79" s="34"/>
      <c r="J79" s="34"/>
      <c r="K79" s="35">
        <f>IF(F79="","",C79*0.03)</f>
      </c>
      <c r="L79" s="35"/>
      <c r="M79" s="37">
        <f>IF(J79="","",(K79/J79)/1000)</f>
      </c>
      <c r="N79" s="34">
        <f>N78</f>
        <v>2015</v>
      </c>
      <c r="O79" s="36"/>
      <c r="P79" s="34"/>
      <c r="Q79" s="34"/>
      <c r="R79" s="39">
        <f>IF(O78="","",(IF(G79="売",H79-P79,P79-H79))*M79*10000000)</f>
      </c>
      <c r="S79" s="39"/>
      <c r="T79" s="40">
        <f>IF(O78="","",IF(R79&lt;0,J79*(-1),IF(G79="買",(P79-H79)*10000,(H79-P79)*10000)))</f>
      </c>
      <c r="U79" s="40"/>
    </row>
    <row r="80" spans="2:21" ht="12.75">
      <c r="B80" s="34">
        <v>72</v>
      </c>
      <c r="C80" s="35">
        <f>IF(R79="","",C79+R79)</f>
      </c>
      <c r="D80" s="35"/>
      <c r="E80" s="34">
        <f>E79</f>
        <v>2015</v>
      </c>
      <c r="F80" s="36"/>
      <c r="G80" s="34" t="s">
        <v>34</v>
      </c>
      <c r="H80" s="34"/>
      <c r="I80" s="34"/>
      <c r="J80" s="34"/>
      <c r="K80" s="35">
        <f>IF(F80="","",C80*0.03)</f>
      </c>
      <c r="L80" s="35"/>
      <c r="M80" s="37">
        <f>IF(J80="","",(K80/J80)/1000)</f>
      </c>
      <c r="N80" s="34">
        <f>N79</f>
        <v>2015</v>
      </c>
      <c r="O80" s="36"/>
      <c r="P80" s="34"/>
      <c r="Q80" s="34"/>
      <c r="R80" s="39">
        <f>IF(O79="","",(IF(G80="売",H80-P80,P80-H80))*M80*10000000)</f>
      </c>
      <c r="S80" s="39"/>
      <c r="T80" s="40">
        <f>IF(O79="","",IF(R80&lt;0,J80*(-1),IF(G80="買",(P80-H80)*10000,(H80-P80)*10000)))</f>
      </c>
      <c r="U80" s="40"/>
    </row>
    <row r="81" spans="2:21" ht="12.75">
      <c r="B81" s="34">
        <v>73</v>
      </c>
      <c r="C81" s="35">
        <f>IF(R80="","",C80+R80)</f>
      </c>
      <c r="D81" s="35"/>
      <c r="E81" s="34">
        <f>E80</f>
        <v>2015</v>
      </c>
      <c r="F81" s="36"/>
      <c r="G81" s="34" t="s">
        <v>34</v>
      </c>
      <c r="H81" s="34"/>
      <c r="I81" s="34"/>
      <c r="J81" s="34"/>
      <c r="K81" s="35">
        <f>IF(F81="","",C81*0.03)</f>
      </c>
      <c r="L81" s="35"/>
      <c r="M81" s="37">
        <f>IF(J81="","",(K81/J81)/1000)</f>
      </c>
      <c r="N81" s="34">
        <f>N80</f>
        <v>2015</v>
      </c>
      <c r="O81" s="36"/>
      <c r="P81" s="34"/>
      <c r="Q81" s="34"/>
      <c r="R81" s="39">
        <f>IF(O80="","",(IF(G81="売",H81-P81,P81-H81))*M81*10000000)</f>
      </c>
      <c r="S81" s="39"/>
      <c r="T81" s="40">
        <f>IF(O80="","",IF(R81&lt;0,J81*(-1),IF(G81="買",(P81-H81)*10000,(H81-P81)*10000)))</f>
      </c>
      <c r="U81" s="40"/>
    </row>
    <row r="82" spans="2:21" ht="12.75">
      <c r="B82" s="34">
        <v>74</v>
      </c>
      <c r="C82" s="35">
        <f>IF(R81="","",C81+R81)</f>
      </c>
      <c r="D82" s="35"/>
      <c r="E82" s="34">
        <f>E81</f>
        <v>2015</v>
      </c>
      <c r="F82" s="36"/>
      <c r="G82" s="34" t="s">
        <v>34</v>
      </c>
      <c r="H82" s="34"/>
      <c r="I82" s="34"/>
      <c r="J82" s="34"/>
      <c r="K82" s="35">
        <f>IF(F82="","",C82*0.03)</f>
      </c>
      <c r="L82" s="35"/>
      <c r="M82" s="37">
        <f>IF(J82="","",(K82/J82)/1000)</f>
      </c>
      <c r="N82" s="34">
        <f>N81</f>
        <v>2015</v>
      </c>
      <c r="O82" s="36"/>
      <c r="P82" s="34"/>
      <c r="Q82" s="34"/>
      <c r="R82" s="39">
        <f>IF(O81="","",(IF(G82="売",H82-P82,P82-H82))*M82*10000000)</f>
      </c>
      <c r="S82" s="39"/>
      <c r="T82" s="40">
        <f>IF(O81="","",IF(R82&lt;0,J82*(-1),IF(G82="買",(P82-H82)*10000,(H82-P82)*10000)))</f>
      </c>
      <c r="U82" s="40"/>
    </row>
    <row r="83" spans="2:21" ht="12.75">
      <c r="B83" s="34">
        <v>75</v>
      </c>
      <c r="C83" s="35">
        <f>IF(R82="","",C82+R82)</f>
      </c>
      <c r="D83" s="35"/>
      <c r="E83" s="34">
        <f>E82</f>
        <v>2015</v>
      </c>
      <c r="F83" s="36"/>
      <c r="G83" s="34" t="s">
        <v>37</v>
      </c>
      <c r="H83" s="34"/>
      <c r="I83" s="34"/>
      <c r="J83" s="34"/>
      <c r="K83" s="35">
        <f>IF(F83="","",C83*0.03)</f>
      </c>
      <c r="L83" s="35"/>
      <c r="M83" s="37">
        <f>IF(J83="","",(K83/J83)/1000)</f>
      </c>
      <c r="N83" s="34">
        <f>N82</f>
        <v>2015</v>
      </c>
      <c r="O83" s="36"/>
      <c r="P83" s="34"/>
      <c r="Q83" s="34"/>
      <c r="R83" s="39">
        <f>IF(O82="","",(IF(G83="売",H83-P83,P83-H83))*M83*10000000)</f>
      </c>
      <c r="S83" s="39"/>
      <c r="T83" s="40">
        <f>IF(O82="","",IF(R83&lt;0,J83*(-1),IF(G83="買",(P83-H83)*10000,(H83-P83)*10000)))</f>
      </c>
      <c r="U83" s="40"/>
    </row>
    <row r="84" spans="2:21" ht="12.75">
      <c r="B84" s="34">
        <v>76</v>
      </c>
      <c r="C84" s="35">
        <f>IF(R83="","",C83+R83)</f>
      </c>
      <c r="D84" s="35"/>
      <c r="E84" s="34">
        <f>E83</f>
        <v>2015</v>
      </c>
      <c r="F84" s="36"/>
      <c r="G84" s="34" t="s">
        <v>34</v>
      </c>
      <c r="H84" s="34"/>
      <c r="I84" s="34"/>
      <c r="J84" s="34"/>
      <c r="K84" s="35">
        <f>IF(F84="","",C84*0.03)</f>
      </c>
      <c r="L84" s="35"/>
      <c r="M84" s="37">
        <f>IF(J84="","",(K84/J84)/1000)</f>
      </c>
      <c r="N84" s="34">
        <f>N83</f>
        <v>2015</v>
      </c>
      <c r="O84" s="36"/>
      <c r="P84" s="34"/>
      <c r="Q84" s="34"/>
      <c r="R84" s="39">
        <f>IF(O83="","",(IF(G84="売",H84-P84,P84-H84))*M84*10000000)</f>
      </c>
      <c r="S84" s="39"/>
      <c r="T84" s="40">
        <f>IF(O83="","",IF(R84&lt;0,J84*(-1),IF(G84="買",(P84-H84)*10000,(H84-P84)*10000)))</f>
      </c>
      <c r="U84" s="40"/>
    </row>
    <row r="85" spans="2:21" ht="12.75">
      <c r="B85" s="34">
        <v>77</v>
      </c>
      <c r="C85" s="35">
        <f>IF(R84="","",C84+R84)</f>
      </c>
      <c r="D85" s="35"/>
      <c r="E85" s="34">
        <f>E84</f>
        <v>2015</v>
      </c>
      <c r="F85" s="36"/>
      <c r="G85" s="34" t="s">
        <v>37</v>
      </c>
      <c r="H85" s="34"/>
      <c r="I85" s="34"/>
      <c r="J85" s="34"/>
      <c r="K85" s="35">
        <f>IF(F85="","",C85*0.03)</f>
      </c>
      <c r="L85" s="35"/>
      <c r="M85" s="37">
        <f>IF(J85="","",(K85/J85)/1000)</f>
      </c>
      <c r="N85" s="34">
        <f>N84</f>
        <v>2015</v>
      </c>
      <c r="O85" s="36"/>
      <c r="P85" s="34"/>
      <c r="Q85" s="34"/>
      <c r="R85" s="39">
        <f>IF(O84="","",(IF(G85="売",H85-P85,P85-H85))*M85*10000000)</f>
      </c>
      <c r="S85" s="39"/>
      <c r="T85" s="40">
        <f>IF(O84="","",IF(R85&lt;0,J85*(-1),IF(G85="買",(P85-H85)*10000,(H85-P85)*10000)))</f>
      </c>
      <c r="U85" s="40"/>
    </row>
    <row r="86" spans="2:21" ht="12.75">
      <c r="B86" s="34">
        <v>78</v>
      </c>
      <c r="C86" s="35">
        <f>IF(R85="","",C85+R85)</f>
      </c>
      <c r="D86" s="35"/>
      <c r="E86" s="34">
        <f>E85</f>
        <v>2015</v>
      </c>
      <c r="F86" s="36"/>
      <c r="G86" s="34" t="s">
        <v>37</v>
      </c>
      <c r="H86" s="34"/>
      <c r="I86" s="34"/>
      <c r="J86" s="34"/>
      <c r="K86" s="35">
        <f>IF(F86="","",C86*0.03)</f>
      </c>
      <c r="L86" s="35"/>
      <c r="M86" s="37">
        <f>IF(J86="","",(K86/J86)/1000)</f>
      </c>
      <c r="N86" s="34">
        <f>N85</f>
        <v>2015</v>
      </c>
      <c r="O86" s="36"/>
      <c r="P86" s="34"/>
      <c r="Q86" s="34"/>
      <c r="R86" s="39">
        <f>IF(O85="","",(IF(G86="売",H86-P86,P86-H86))*M86*10000000)</f>
      </c>
      <c r="S86" s="39"/>
      <c r="T86" s="40">
        <f>IF(O85="","",IF(R86&lt;0,J86*(-1),IF(G86="買",(P86-H86)*10000,(H86-P86)*10000)))</f>
      </c>
      <c r="U86" s="40"/>
    </row>
    <row r="87" spans="2:21" ht="12.75">
      <c r="B87" s="34">
        <v>79</v>
      </c>
      <c r="C87" s="35">
        <f>IF(R86="","",C86+R86)</f>
      </c>
      <c r="D87" s="35"/>
      <c r="E87" s="34">
        <f>E86</f>
        <v>2015</v>
      </c>
      <c r="F87" s="36"/>
      <c r="G87" s="34" t="s">
        <v>37</v>
      </c>
      <c r="H87" s="34"/>
      <c r="I87" s="34"/>
      <c r="J87" s="34"/>
      <c r="K87" s="35">
        <f>IF(F87="","",C87*0.03)</f>
      </c>
      <c r="L87" s="35"/>
      <c r="M87" s="37">
        <f>IF(J87="","",(K87/J87)/1000)</f>
      </c>
      <c r="N87" s="34">
        <f>N86</f>
        <v>2015</v>
      </c>
      <c r="O87" s="36"/>
      <c r="P87" s="34"/>
      <c r="Q87" s="34"/>
      <c r="R87" s="39">
        <f>IF(O86="","",(IF(G87="売",H87-P87,P87-H87))*M87*10000000)</f>
      </c>
      <c r="S87" s="39"/>
      <c r="T87" s="40">
        <f>IF(O86="","",IF(R87&lt;0,J87*(-1),IF(G87="買",(P87-H87)*10000,(H87-P87)*10000)))</f>
      </c>
      <c r="U87" s="40"/>
    </row>
    <row r="88" spans="2:21" ht="12.75">
      <c r="B88" s="34">
        <v>80</v>
      </c>
      <c r="C88" s="35">
        <f>IF(R87="","",C87+R87)</f>
      </c>
      <c r="D88" s="35"/>
      <c r="E88" s="34">
        <f>E87</f>
        <v>2015</v>
      </c>
      <c r="F88" s="36"/>
      <c r="G88" s="34" t="s">
        <v>37</v>
      </c>
      <c r="H88" s="34"/>
      <c r="I88" s="34"/>
      <c r="J88" s="34"/>
      <c r="K88" s="35">
        <f>IF(F88="","",C88*0.03)</f>
      </c>
      <c r="L88" s="35"/>
      <c r="M88" s="37">
        <f>IF(J88="","",(K88/J88)/1000)</f>
      </c>
      <c r="N88" s="34">
        <f>N87</f>
        <v>2015</v>
      </c>
      <c r="O88" s="36"/>
      <c r="P88" s="34"/>
      <c r="Q88" s="34"/>
      <c r="R88" s="39">
        <f>IF(O88="","",(IF(G88="売",H88-P88,P88-H88))*M88*10000000)</f>
      </c>
      <c r="S88" s="39"/>
      <c r="T88" s="40">
        <f>IF(O88="","",IF(R88&lt;0,J88*(-1),IF(G88="買",(P88-H88)*10000,(H88-P88)*10000)))</f>
      </c>
      <c r="U88" s="40"/>
    </row>
    <row r="89" spans="2:21" ht="12.75">
      <c r="B89" s="34">
        <v>81</v>
      </c>
      <c r="C89" s="35">
        <f>IF(R88="","",C88+R88)</f>
      </c>
      <c r="D89" s="35"/>
      <c r="E89" s="34">
        <f>E88</f>
        <v>2015</v>
      </c>
      <c r="F89" s="36"/>
      <c r="G89" s="34" t="s">
        <v>37</v>
      </c>
      <c r="H89" s="34"/>
      <c r="I89" s="34"/>
      <c r="J89" s="34"/>
      <c r="K89" s="35">
        <f>IF(F89="","",C89*0.03)</f>
      </c>
      <c r="L89" s="35"/>
      <c r="M89" s="37">
        <f>IF(J89="","",(K89/J89)/1000)</f>
      </c>
      <c r="N89" s="34">
        <f>N88</f>
        <v>2015</v>
      </c>
      <c r="O89" s="36"/>
      <c r="P89" s="34"/>
      <c r="Q89" s="34"/>
      <c r="R89" s="39">
        <f>IF(O89="","",(IF(G89="売",H89-P89,P89-H89))*M89*10000000)</f>
      </c>
      <c r="S89" s="39"/>
      <c r="T89" s="40">
        <f>IF(O89="","",IF(R89&lt;0,J89*(-1),IF(G89="買",(P89-H89)*10000,(H89-P89)*10000)))</f>
      </c>
      <c r="U89" s="40"/>
    </row>
    <row r="90" spans="2:21" ht="12.75">
      <c r="B90" s="34">
        <v>82</v>
      </c>
      <c r="C90" s="35">
        <f>IF(R89="","",C89+R89)</f>
      </c>
      <c r="D90" s="35"/>
      <c r="E90" s="34">
        <f>E89</f>
        <v>2015</v>
      </c>
      <c r="F90" s="36"/>
      <c r="G90" s="34" t="s">
        <v>37</v>
      </c>
      <c r="H90" s="34"/>
      <c r="I90" s="34"/>
      <c r="J90" s="34"/>
      <c r="K90" s="35">
        <f>IF(F90="","",C90*0.03)</f>
      </c>
      <c r="L90" s="35"/>
      <c r="M90" s="37">
        <f>IF(J90="","",(K90/J90)/1000)</f>
      </c>
      <c r="N90" s="34">
        <f>N89</f>
        <v>2015</v>
      </c>
      <c r="O90" s="36"/>
      <c r="P90" s="34"/>
      <c r="Q90" s="34"/>
      <c r="R90" s="39">
        <f>IF(O90="","",(IF(G90="売",H90-P90,P90-H90))*M90*10000000)</f>
      </c>
      <c r="S90" s="39"/>
      <c r="T90" s="40">
        <f>IF(O90="","",IF(R90&lt;0,J90*(-1),IF(G90="買",(P90-H90)*10000,(H90-P90)*10000)))</f>
      </c>
      <c r="U90" s="40"/>
    </row>
    <row r="91" spans="2:21" ht="12.75">
      <c r="B91" s="34">
        <v>83</v>
      </c>
      <c r="C91" s="35">
        <f>IF(R90="","",C90+R90)</f>
      </c>
      <c r="D91" s="35"/>
      <c r="E91" s="34">
        <f>E90</f>
        <v>2015</v>
      </c>
      <c r="F91" s="36"/>
      <c r="G91" s="34" t="s">
        <v>37</v>
      </c>
      <c r="H91" s="34"/>
      <c r="I91" s="34"/>
      <c r="J91" s="34"/>
      <c r="K91" s="35">
        <f>IF(F91="","",C91*0.03)</f>
      </c>
      <c r="L91" s="35"/>
      <c r="M91" s="37">
        <f>IF(J91="","",(K91/J91)/1000)</f>
      </c>
      <c r="N91" s="34">
        <f>N90</f>
        <v>2015</v>
      </c>
      <c r="O91" s="36"/>
      <c r="P91" s="34"/>
      <c r="Q91" s="34"/>
      <c r="R91" s="39">
        <f>IF(O91="","",(IF(G91="売",H91-P91,P91-H91))*M91*10000000)</f>
      </c>
      <c r="S91" s="39"/>
      <c r="T91" s="40">
        <f>IF(O91="","",IF(R91&lt;0,J91*(-1),IF(G91="買",(P91-H91)*10000,(H91-P91)*10000)))</f>
      </c>
      <c r="U91" s="40"/>
    </row>
    <row r="92" spans="2:21" ht="12.75">
      <c r="B92" s="34">
        <v>84</v>
      </c>
      <c r="C92" s="35">
        <f>IF(R91="","",C91+R91)</f>
      </c>
      <c r="D92" s="35"/>
      <c r="E92" s="34">
        <f>E91</f>
        <v>2015</v>
      </c>
      <c r="F92" s="36"/>
      <c r="G92" s="34" t="s">
        <v>34</v>
      </c>
      <c r="H92" s="34"/>
      <c r="I92" s="34"/>
      <c r="J92" s="34"/>
      <c r="K92" s="35">
        <f>IF(F92="","",C92*0.03)</f>
      </c>
      <c r="L92" s="35"/>
      <c r="M92" s="37">
        <f>IF(J92="","",(K92/J92)/1000)</f>
      </c>
      <c r="N92" s="34">
        <f>N91</f>
        <v>2015</v>
      </c>
      <c r="O92" s="36"/>
      <c r="P92" s="34"/>
      <c r="Q92" s="34"/>
      <c r="R92" s="39">
        <f>IF(O92="","",(IF(G92="売",H92-P92,P92-H92))*M92*10000000)</f>
      </c>
      <c r="S92" s="39"/>
      <c r="T92" s="40">
        <f>IF(O92="","",IF(R92&lt;0,J92*(-1),IF(G92="買",(P92-H92)*10000,(H92-P92)*10000)))</f>
      </c>
      <c r="U92" s="40"/>
    </row>
    <row r="93" spans="2:21" ht="12.75">
      <c r="B93" s="34">
        <v>85</v>
      </c>
      <c r="C93" s="35">
        <f>IF(R92="","",C92+R92)</f>
      </c>
      <c r="D93" s="35"/>
      <c r="E93" s="34">
        <f>E92</f>
        <v>2015</v>
      </c>
      <c r="F93" s="36"/>
      <c r="G93" s="34" t="s">
        <v>37</v>
      </c>
      <c r="H93" s="34"/>
      <c r="I93" s="34"/>
      <c r="J93" s="34"/>
      <c r="K93" s="35">
        <f>IF(F93="","",C93*0.03)</f>
      </c>
      <c r="L93" s="35"/>
      <c r="M93" s="37">
        <f>IF(J93="","",(K93/J93)/1000)</f>
      </c>
      <c r="N93" s="34">
        <f>N92</f>
        <v>2015</v>
      </c>
      <c r="O93" s="36"/>
      <c r="P93" s="34"/>
      <c r="Q93" s="34"/>
      <c r="R93" s="39">
        <f>IF(O93="","",(IF(G93="売",H93-P93,P93-H93))*M93*10000000)</f>
      </c>
      <c r="S93" s="39"/>
      <c r="T93" s="40">
        <f>IF(O93="","",IF(R93&lt;0,J93*(-1),IF(G93="買",(P93-H93)*10000,(H93-P93)*10000)))</f>
      </c>
      <c r="U93" s="40"/>
    </row>
    <row r="94" spans="2:21" ht="12.75">
      <c r="B94" s="34">
        <v>86</v>
      </c>
      <c r="C94" s="35">
        <f>IF(R93="","",C93+R93)</f>
      </c>
      <c r="D94" s="35"/>
      <c r="E94" s="34">
        <f>E93</f>
        <v>2015</v>
      </c>
      <c r="F94" s="36"/>
      <c r="G94" s="34" t="s">
        <v>34</v>
      </c>
      <c r="H94" s="34"/>
      <c r="I94" s="34"/>
      <c r="J94" s="34"/>
      <c r="K94" s="35">
        <f>IF(F94="","",C94*0.03)</f>
      </c>
      <c r="L94" s="35"/>
      <c r="M94" s="37">
        <f>IF(J94="","",(K94/J94)/1000)</f>
      </c>
      <c r="N94" s="34">
        <f>N93</f>
        <v>2015</v>
      </c>
      <c r="O94" s="36"/>
      <c r="P94" s="34"/>
      <c r="Q94" s="34"/>
      <c r="R94" s="39">
        <f>IF(O94="","",(IF(G94="売",H94-P94,P94-H94))*M94*10000000)</f>
      </c>
      <c r="S94" s="39"/>
      <c r="T94" s="40">
        <f>IF(O94="","",IF(R94&lt;0,J94*(-1),IF(G94="買",(P94-H94)*10000,(H94-P94)*10000)))</f>
      </c>
      <c r="U94" s="40"/>
    </row>
    <row r="95" spans="2:21" ht="12.75">
      <c r="B95" s="34">
        <v>87</v>
      </c>
      <c r="C95" s="35">
        <f>IF(R94="","",C94+R94)</f>
      </c>
      <c r="D95" s="35"/>
      <c r="E95" s="34">
        <f>E94</f>
        <v>2015</v>
      </c>
      <c r="F95" s="36"/>
      <c r="G95" s="34" t="s">
        <v>37</v>
      </c>
      <c r="H95" s="34"/>
      <c r="I95" s="34"/>
      <c r="J95" s="34"/>
      <c r="K95" s="35">
        <f>IF(F95="","",C95*0.03)</f>
      </c>
      <c r="L95" s="35"/>
      <c r="M95" s="37">
        <f>IF(J95="","",(K95/J95)/1000)</f>
      </c>
      <c r="N95" s="34">
        <f>N94</f>
        <v>2015</v>
      </c>
      <c r="O95" s="36"/>
      <c r="P95" s="34"/>
      <c r="Q95" s="34"/>
      <c r="R95" s="39">
        <f>IF(O95="","",(IF(G95="売",H95-P95,P95-H95))*M95*10000000)</f>
      </c>
      <c r="S95" s="39"/>
      <c r="T95" s="40">
        <f>IF(O95="","",IF(R95&lt;0,J95*(-1),IF(G95="買",(P95-H95)*10000,(H95-P95)*10000)))</f>
      </c>
      <c r="U95" s="40"/>
    </row>
    <row r="96" spans="2:21" ht="12.75">
      <c r="B96" s="34">
        <v>88</v>
      </c>
      <c r="C96" s="35">
        <f>IF(R95="","",C95+R95)</f>
      </c>
      <c r="D96" s="35"/>
      <c r="E96" s="34">
        <f>E95</f>
        <v>2015</v>
      </c>
      <c r="F96" s="36"/>
      <c r="G96" s="34" t="s">
        <v>34</v>
      </c>
      <c r="H96" s="34"/>
      <c r="I96" s="34"/>
      <c r="J96" s="34"/>
      <c r="K96" s="35">
        <f>IF(F96="","",C96*0.03)</f>
      </c>
      <c r="L96" s="35"/>
      <c r="M96" s="37">
        <f>IF(J96="","",(K96/J96)/1000)</f>
      </c>
      <c r="N96" s="34">
        <f>N95</f>
        <v>2015</v>
      </c>
      <c r="O96" s="36"/>
      <c r="P96" s="34"/>
      <c r="Q96" s="34"/>
      <c r="R96" s="39">
        <f>IF(O96="","",(IF(G96="売",H96-P96,P96-H96))*M96*10000000)</f>
      </c>
      <c r="S96" s="39"/>
      <c r="T96" s="40">
        <f>IF(O96="","",IF(R96&lt;0,J96*(-1),IF(G96="買",(P96-H96)*10000,(H96-P96)*10000)))</f>
      </c>
      <c r="U96" s="40"/>
    </row>
    <row r="97" spans="2:21" ht="12.75">
      <c r="B97" s="34">
        <v>89</v>
      </c>
      <c r="C97" s="35">
        <f>IF(R96="","",C96+R96)</f>
      </c>
      <c r="D97" s="35"/>
      <c r="E97" s="34">
        <f>E96</f>
        <v>2015</v>
      </c>
      <c r="F97" s="36"/>
      <c r="G97" s="34" t="s">
        <v>37</v>
      </c>
      <c r="H97" s="34"/>
      <c r="I97" s="34"/>
      <c r="J97" s="34"/>
      <c r="K97" s="35">
        <f>IF(F97="","",C97*0.03)</f>
      </c>
      <c r="L97" s="35"/>
      <c r="M97" s="37">
        <f>IF(J97="","",(K97/J97)/1000)</f>
      </c>
      <c r="N97" s="34">
        <f>N96</f>
        <v>2015</v>
      </c>
      <c r="O97" s="36"/>
      <c r="P97" s="34"/>
      <c r="Q97" s="34"/>
      <c r="R97" s="39">
        <f>IF(O97="","",(IF(G97="売",H97-P97,P97-H97))*M97*10000000)</f>
      </c>
      <c r="S97" s="39"/>
      <c r="T97" s="40">
        <f>IF(O97="","",IF(R97&lt;0,J97*(-1),IF(G97="買",(P97-H97)*10000,(H97-P97)*10000)))</f>
      </c>
      <c r="U97" s="40"/>
    </row>
    <row r="98" spans="2:21" ht="12.75">
      <c r="B98" s="34">
        <v>90</v>
      </c>
      <c r="C98" s="35">
        <f>IF(R97="","",C97+R97)</f>
      </c>
      <c r="D98" s="35"/>
      <c r="E98" s="34">
        <f>E97</f>
        <v>2015</v>
      </c>
      <c r="F98" s="36"/>
      <c r="G98" s="34" t="s">
        <v>34</v>
      </c>
      <c r="H98" s="34"/>
      <c r="I98" s="34"/>
      <c r="J98" s="34"/>
      <c r="K98" s="35">
        <f>IF(F98="","",C98*0.03)</f>
      </c>
      <c r="L98" s="35"/>
      <c r="M98" s="37">
        <f>IF(J98="","",(K98/J98)/1000)</f>
      </c>
      <c r="N98" s="34">
        <f>N97</f>
        <v>2015</v>
      </c>
      <c r="O98" s="36"/>
      <c r="P98" s="34"/>
      <c r="Q98" s="34"/>
      <c r="R98" s="39">
        <f>IF(O98="","",(IF(G98="売",H98-P98,P98-H98))*M98*10000000)</f>
      </c>
      <c r="S98" s="39"/>
      <c r="T98" s="40">
        <f>IF(O98="","",IF(R98&lt;0,J98*(-1),IF(G98="買",(P98-H98)*10000,(H98-P98)*10000)))</f>
      </c>
      <c r="U98" s="40"/>
    </row>
    <row r="99" spans="2:21" ht="12.75">
      <c r="B99" s="34">
        <v>91</v>
      </c>
      <c r="C99" s="35">
        <f>IF(R98="","",C98+R98)</f>
      </c>
      <c r="D99" s="35"/>
      <c r="E99" s="34">
        <f>E98</f>
        <v>2015</v>
      </c>
      <c r="F99" s="36"/>
      <c r="G99" s="34" t="s">
        <v>37</v>
      </c>
      <c r="H99" s="34"/>
      <c r="I99" s="34"/>
      <c r="J99" s="34"/>
      <c r="K99" s="35">
        <f>IF(F99="","",C99*0.03)</f>
      </c>
      <c r="L99" s="35"/>
      <c r="M99" s="37">
        <f>IF(J99="","",(K99/J99)/1000)</f>
      </c>
      <c r="N99" s="34">
        <f>N98</f>
        <v>2015</v>
      </c>
      <c r="O99" s="36"/>
      <c r="P99" s="34"/>
      <c r="Q99" s="34"/>
      <c r="R99" s="39">
        <f>IF(O99="","",(IF(G99="売",H99-P99,P99-H99))*M99*10000000)</f>
      </c>
      <c r="S99" s="39"/>
      <c r="T99" s="40">
        <f>IF(O99="","",IF(R99&lt;0,J99*(-1),IF(G99="買",(P99-H99)*10000,(H99-P99)*10000)))</f>
      </c>
      <c r="U99" s="40"/>
    </row>
    <row r="100" spans="2:21" ht="12.75">
      <c r="B100" s="34">
        <v>92</v>
      </c>
      <c r="C100" s="35">
        <f>IF(R99="","",C99+R99)</f>
      </c>
      <c r="D100" s="35"/>
      <c r="E100" s="34">
        <f>E99</f>
        <v>2015</v>
      </c>
      <c r="F100" s="36"/>
      <c r="G100" s="34" t="s">
        <v>37</v>
      </c>
      <c r="H100" s="34"/>
      <c r="I100" s="34"/>
      <c r="J100" s="34"/>
      <c r="K100" s="35">
        <f>IF(F100="","",C100*0.03)</f>
      </c>
      <c r="L100" s="35"/>
      <c r="M100" s="37">
        <f>IF(J100="","",(K100/J100)/1000)</f>
      </c>
      <c r="N100" s="34">
        <f>N99</f>
        <v>2015</v>
      </c>
      <c r="O100" s="36"/>
      <c r="P100" s="34"/>
      <c r="Q100" s="34"/>
      <c r="R100" s="39">
        <f>IF(O100="","",(IF(G100="売",H100-P100,P100-H100))*M100*10000000)</f>
      </c>
      <c r="S100" s="39"/>
      <c r="T100" s="40">
        <f>IF(O100="","",IF(R100&lt;0,J100*(-1),IF(G100="買",(P100-H100)*10000,(H100-P100)*10000)))</f>
      </c>
      <c r="U100" s="40"/>
    </row>
    <row r="101" spans="2:21" ht="12.75">
      <c r="B101" s="34">
        <v>93</v>
      </c>
      <c r="C101" s="35">
        <f>IF(R100="","",C100+R100)</f>
      </c>
      <c r="D101" s="35"/>
      <c r="E101" s="34">
        <f>E100</f>
        <v>2015</v>
      </c>
      <c r="F101" s="36"/>
      <c r="G101" s="34" t="s">
        <v>34</v>
      </c>
      <c r="H101" s="34"/>
      <c r="I101" s="34"/>
      <c r="J101" s="34"/>
      <c r="K101" s="35">
        <f>IF(F101="","",C101*0.03)</f>
      </c>
      <c r="L101" s="35"/>
      <c r="M101" s="37">
        <f>IF(J101="","",(K101/J101)/1000)</f>
      </c>
      <c r="N101" s="34">
        <f>N100</f>
        <v>2015</v>
      </c>
      <c r="O101" s="36"/>
      <c r="P101" s="34"/>
      <c r="Q101" s="34"/>
      <c r="R101" s="39">
        <f>IF(O101="","",(IF(G101="売",H101-P101,P101-H101))*M101*10000000)</f>
      </c>
      <c r="S101" s="39"/>
      <c r="T101" s="40">
        <f>IF(O101="","",IF(R101&lt;0,J101*(-1),IF(G101="買",(P101-H101)*10000,(H101-P101)*10000)))</f>
      </c>
      <c r="U101" s="40"/>
    </row>
    <row r="102" spans="2:21" ht="12.75">
      <c r="B102" s="34">
        <v>94</v>
      </c>
      <c r="C102" s="35">
        <f>IF(R101="","",C101+R101)</f>
      </c>
      <c r="D102" s="35"/>
      <c r="E102" s="34">
        <f>E101</f>
        <v>2015</v>
      </c>
      <c r="F102" s="36"/>
      <c r="G102" s="34" t="s">
        <v>34</v>
      </c>
      <c r="H102" s="34"/>
      <c r="I102" s="34"/>
      <c r="J102" s="34"/>
      <c r="K102" s="35">
        <f>IF(F102="","",C102*0.03)</f>
      </c>
      <c r="L102" s="35"/>
      <c r="M102" s="37">
        <f>IF(J102="","",(K102/J102)/1000)</f>
      </c>
      <c r="N102" s="34">
        <f>N101</f>
        <v>2015</v>
      </c>
      <c r="O102" s="36"/>
      <c r="P102" s="34"/>
      <c r="Q102" s="34"/>
      <c r="R102" s="39">
        <f>IF(O102="","",(IF(G102="売",H102-P102,P102-H102))*M102*10000000)</f>
      </c>
      <c r="S102" s="39"/>
      <c r="T102" s="40">
        <f>IF(O102="","",IF(R102&lt;0,J102*(-1),IF(G102="買",(P102-H102)*10000,(H102-P102)*10000)))</f>
      </c>
      <c r="U102" s="40"/>
    </row>
    <row r="103" spans="2:21" ht="12.75">
      <c r="B103" s="34">
        <v>95</v>
      </c>
      <c r="C103" s="35">
        <f>IF(R102="","",C102+R102)</f>
      </c>
      <c r="D103" s="35"/>
      <c r="E103" s="34">
        <f>E102</f>
        <v>2015</v>
      </c>
      <c r="F103" s="36"/>
      <c r="G103" s="34" t="s">
        <v>34</v>
      </c>
      <c r="H103" s="34"/>
      <c r="I103" s="34"/>
      <c r="J103" s="34"/>
      <c r="K103" s="35">
        <f>IF(F103="","",C103*0.03)</f>
      </c>
      <c r="L103" s="35"/>
      <c r="M103" s="37">
        <f>IF(J103="","",(K103/J103)/1000)</f>
      </c>
      <c r="N103" s="34">
        <f>N102</f>
        <v>2015</v>
      </c>
      <c r="O103" s="36"/>
      <c r="P103" s="34"/>
      <c r="Q103" s="34"/>
      <c r="R103" s="39">
        <f>IF(O103="","",(IF(G103="売",H103-P103,P103-H103))*M103*10000000)</f>
      </c>
      <c r="S103" s="39"/>
      <c r="T103" s="40">
        <f>IF(O103="","",IF(R103&lt;0,J103*(-1),IF(G103="買",(P103-H103)*10000,(H103-P103)*10000)))</f>
      </c>
      <c r="U103" s="40"/>
    </row>
    <row r="104" spans="2:21" ht="12.75">
      <c r="B104" s="34">
        <v>96</v>
      </c>
      <c r="C104" s="35">
        <f>IF(R103="","",C103+R103)</f>
      </c>
      <c r="D104" s="35"/>
      <c r="E104" s="34">
        <f>E103</f>
        <v>2015</v>
      </c>
      <c r="F104" s="36"/>
      <c r="G104" s="34" t="s">
        <v>37</v>
      </c>
      <c r="H104" s="34"/>
      <c r="I104" s="34"/>
      <c r="J104" s="34"/>
      <c r="K104" s="35">
        <f>IF(F104="","",C104*0.03)</f>
      </c>
      <c r="L104" s="35"/>
      <c r="M104" s="37">
        <f>IF(J104="","",(K104/J104)/1000)</f>
      </c>
      <c r="N104" s="34">
        <f>N103</f>
        <v>2015</v>
      </c>
      <c r="O104" s="36"/>
      <c r="P104" s="34"/>
      <c r="Q104" s="34"/>
      <c r="R104" s="39">
        <f>IF(O104="","",(IF(G104="売",H104-P104,P104-H104))*M104*10000000)</f>
      </c>
      <c r="S104" s="39"/>
      <c r="T104" s="40">
        <f>IF(O104="","",IF(R104&lt;0,J104*(-1),IF(G104="買",(P104-H104)*10000,(H104-P104)*10000)))</f>
      </c>
      <c r="U104" s="40"/>
    </row>
    <row r="105" spans="2:21" ht="12.75">
      <c r="B105" s="34">
        <v>97</v>
      </c>
      <c r="C105" s="35">
        <f>IF(R104="","",C104+R104)</f>
      </c>
      <c r="D105" s="35"/>
      <c r="E105" s="34">
        <f>E104</f>
        <v>2015</v>
      </c>
      <c r="F105" s="36"/>
      <c r="G105" s="34" t="s">
        <v>34</v>
      </c>
      <c r="H105" s="34"/>
      <c r="I105" s="34"/>
      <c r="J105" s="34"/>
      <c r="K105" s="35">
        <f>IF(F105="","",C105*0.03)</f>
      </c>
      <c r="L105" s="35"/>
      <c r="M105" s="37">
        <f>IF(J105="","",(K105/J105)/1000)</f>
      </c>
      <c r="N105" s="34">
        <f>N104</f>
        <v>2015</v>
      </c>
      <c r="O105" s="36"/>
      <c r="P105" s="34"/>
      <c r="Q105" s="34"/>
      <c r="R105" s="39">
        <f>IF(O105="","",(IF(G105="売",H105-P105,P105-H105))*M105*10000000)</f>
      </c>
      <c r="S105" s="39"/>
      <c r="T105" s="40">
        <f>IF(O105="","",IF(R105&lt;0,J105*(-1),IF(G105="買",(P105-H105)*10000,(H105-P105)*10000)))</f>
      </c>
      <c r="U105" s="40"/>
    </row>
    <row r="106" spans="2:21" ht="12.75">
      <c r="B106" s="34">
        <v>98</v>
      </c>
      <c r="C106" s="35">
        <f>IF(R105="","",C105+R105)</f>
      </c>
      <c r="D106" s="35"/>
      <c r="E106" s="34">
        <f>E105</f>
        <v>2015</v>
      </c>
      <c r="F106" s="36"/>
      <c r="G106" s="34" t="s">
        <v>37</v>
      </c>
      <c r="H106" s="34"/>
      <c r="I106" s="34"/>
      <c r="J106" s="34"/>
      <c r="K106" s="35">
        <f>IF(F106="","",C106*0.03)</f>
      </c>
      <c r="L106" s="35"/>
      <c r="M106" s="37">
        <f>IF(J106="","",(K106/J106)/1000)</f>
      </c>
      <c r="N106" s="34">
        <f>N105</f>
        <v>2015</v>
      </c>
      <c r="O106" s="36"/>
      <c r="P106" s="34"/>
      <c r="Q106" s="34"/>
      <c r="R106" s="39">
        <f>IF(O106="","",(IF(G106="売",H106-P106,P106-H106))*M106*10000000)</f>
      </c>
      <c r="S106" s="39"/>
      <c r="T106" s="40">
        <f>IF(O106="","",IF(R106&lt;0,J106*(-1),IF(G106="買",(P106-H106)*10000,(H106-P106)*10000)))</f>
      </c>
      <c r="U106" s="40"/>
    </row>
    <row r="107" spans="2:21" ht="12.75">
      <c r="B107" s="34">
        <v>99</v>
      </c>
      <c r="C107" s="35">
        <f>IF(R106="","",C106+R106)</f>
      </c>
      <c r="D107" s="35"/>
      <c r="E107" s="34">
        <f>E106</f>
        <v>2015</v>
      </c>
      <c r="F107" s="36"/>
      <c r="G107" s="34" t="s">
        <v>37</v>
      </c>
      <c r="H107" s="34"/>
      <c r="I107" s="34"/>
      <c r="J107" s="34"/>
      <c r="K107" s="35">
        <f>IF(F107="","",C107*0.03)</f>
      </c>
      <c r="L107" s="35"/>
      <c r="M107" s="37">
        <f>IF(J107="","",(K107/J107)/1000)</f>
      </c>
      <c r="N107" s="34">
        <f>N106</f>
        <v>2015</v>
      </c>
      <c r="O107" s="36"/>
      <c r="P107" s="34"/>
      <c r="Q107" s="34"/>
      <c r="R107" s="39">
        <f>IF(O107="","",(IF(G107="売",H107-P107,P107-H107))*M107*10000000)</f>
      </c>
      <c r="S107" s="39"/>
      <c r="T107" s="40">
        <f>IF(O107="","",IF(R107&lt;0,J107*(-1),IF(G107="買",(P107-H107)*10000,(H107-P107)*10000)))</f>
      </c>
      <c r="U107" s="40"/>
    </row>
    <row r="108" spans="2:21" ht="12.75">
      <c r="B108" s="34">
        <v>100</v>
      </c>
      <c r="C108" s="35">
        <f>IF(R107="","",C107+R107)</f>
      </c>
      <c r="D108" s="35"/>
      <c r="E108" s="34">
        <f>E107</f>
        <v>2015</v>
      </c>
      <c r="F108" s="36"/>
      <c r="G108" s="34" t="s">
        <v>34</v>
      </c>
      <c r="H108" s="34"/>
      <c r="I108" s="34"/>
      <c r="J108" s="34"/>
      <c r="K108" s="35">
        <f>IF(F108="","",C108*0.03)</f>
      </c>
      <c r="L108" s="35"/>
      <c r="M108" s="37">
        <f>IF(J108="","",(K108/J108)/1000)</f>
      </c>
      <c r="N108" s="34">
        <f>N107</f>
        <v>2015</v>
      </c>
      <c r="O108" s="36"/>
      <c r="P108" s="34"/>
      <c r="Q108" s="34"/>
      <c r="R108" s="39">
        <f>IF(O108="","",(IF(G108="売",H108-P108,P108-H108))*M108*10000000)</f>
      </c>
      <c r="S108" s="39"/>
      <c r="T108" s="40">
        <f>IF(O108="","",IF(R108&lt;0,J108*(-1),IF(G108="買",(P108-H108)*10000,(H108-P108)*10000)))</f>
      </c>
      <c r="U108" s="40"/>
    </row>
    <row r="109" spans="2:18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</row>
  </sheetData>
  <sheetProtection selectLockedCells="1" selectUnlockedCells="1"/>
  <mergeCells count="635">
    <mergeCell ref="B2:C2"/>
    <mergeCell ref="D2:E2"/>
    <mergeCell ref="F2:G2"/>
    <mergeCell ref="H2:I2"/>
    <mergeCell ref="J2:K2"/>
    <mergeCell ref="L2:M2"/>
    <mergeCell ref="N2:O2"/>
    <mergeCell ref="P2:Q2"/>
    <mergeCell ref="B3:C3"/>
    <mergeCell ref="D3:I3"/>
    <mergeCell ref="J3:K3"/>
    <mergeCell ref="L3:Q3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conditionalFormatting sqref="G46">
    <cfRule type="cellIs" priority="1" dxfId="0" operator="equal" stopIfTrue="1">
      <formula>"買"</formula>
    </cfRule>
    <cfRule type="cellIs" priority="2" dxfId="1" operator="equal" stopIfTrue="1">
      <formula>"売"</formula>
    </cfRule>
  </conditionalFormatting>
  <conditionalFormatting sqref="G9:G11 G14:G45 G47:G108">
    <cfRule type="cellIs" priority="3" dxfId="0" operator="equal" stopIfTrue="1">
      <formula>"買"</formula>
    </cfRule>
    <cfRule type="cellIs" priority="4" dxfId="1" operator="equal" stopIfTrue="1">
      <formula>"売"</formula>
    </cfRule>
  </conditionalFormatting>
  <conditionalFormatting sqref="G12">
    <cfRule type="cellIs" priority="5" dxfId="0" operator="equal" stopIfTrue="1">
      <formula>"買"</formula>
    </cfRule>
    <cfRule type="cellIs" priority="6" dxfId="1" operator="equal" stopIfTrue="1">
      <formula>"売"</formula>
    </cfRule>
  </conditionalFormatting>
  <conditionalFormatting sqref="G13">
    <cfRule type="cellIs" priority="7" dxfId="0" operator="equal" stopIfTrue="1">
      <formula>"買"</formula>
    </cfRule>
    <cfRule type="cellIs" priority="8" dxfId="1" operator="equal" stopIfTrue="1">
      <formula>"売"</formula>
    </cfRule>
  </conditionalFormatting>
  <dataValidations count="1">
    <dataValidation type="list" allowBlank="1" showErrorMessage="1" sqref="G9:G108">
      <formula1>"買,売"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U109"/>
  <sheetViews>
    <sheetView tabSelected="1" zoomScale="80" zoomScaleNormal="80" workbookViewId="0" topLeftCell="A1">
      <pane ySplit="8" topLeftCell="A9" activePane="bottomLeft" state="frozen"/>
      <selection pane="topLeft" activeCell="A1" sqref="A1"/>
      <selection pane="bottomLeft" activeCell="F109" sqref="F109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1" customWidth="1"/>
  </cols>
  <sheetData>
    <row r="2" spans="2:20" ht="12.75">
      <c r="B2" s="2" t="s">
        <v>0</v>
      </c>
      <c r="C2" s="2"/>
      <c r="D2" s="3" t="s">
        <v>1</v>
      </c>
      <c r="E2" s="3"/>
      <c r="F2" s="2" t="s">
        <v>2</v>
      </c>
      <c r="G2" s="2"/>
      <c r="H2" s="3" t="s">
        <v>82</v>
      </c>
      <c r="I2" s="3"/>
      <c r="J2" s="2" t="s">
        <v>4</v>
      </c>
      <c r="K2" s="2"/>
      <c r="L2" s="4">
        <f>C9</f>
        <v>1000000</v>
      </c>
      <c r="M2" s="4"/>
      <c r="N2" s="2" t="s">
        <v>5</v>
      </c>
      <c r="O2" s="2"/>
      <c r="P2" s="4">
        <f>C108+R108</f>
        <v>2772587.581648761</v>
      </c>
      <c r="Q2" s="4"/>
      <c r="R2" s="5"/>
      <c r="S2" s="5"/>
      <c r="T2" s="5"/>
    </row>
    <row r="3" spans="2:19" ht="57" customHeight="1" hidden="1">
      <c r="B3" s="2" t="s">
        <v>6</v>
      </c>
      <c r="C3" s="2"/>
      <c r="D3" s="6" t="s">
        <v>7</v>
      </c>
      <c r="E3" s="6"/>
      <c r="F3" s="6"/>
      <c r="G3" s="6"/>
      <c r="H3" s="6"/>
      <c r="I3" s="6"/>
      <c r="J3" s="2" t="s">
        <v>8</v>
      </c>
      <c r="K3" s="2"/>
      <c r="L3" s="6" t="s">
        <v>9</v>
      </c>
      <c r="M3" s="6"/>
      <c r="N3" s="6"/>
      <c r="O3" s="6"/>
      <c r="P3" s="6"/>
      <c r="Q3" s="6"/>
      <c r="R3" s="5"/>
      <c r="S3" s="5"/>
    </row>
    <row r="4" spans="2:20" ht="12.75">
      <c r="B4" s="2" t="s">
        <v>10</v>
      </c>
      <c r="C4" s="2"/>
      <c r="D4" s="7">
        <f>SUM($R$9:$S$993)</f>
        <v>1772587.581648762</v>
      </c>
      <c r="E4" s="7"/>
      <c r="F4" s="2" t="s">
        <v>11</v>
      </c>
      <c r="G4" s="2"/>
      <c r="H4" s="8">
        <f>SUM($T$9:$U$108)</f>
        <v>1076.3999999999992</v>
      </c>
      <c r="I4" s="8"/>
      <c r="J4" s="9" t="s">
        <v>12</v>
      </c>
      <c r="K4" s="9"/>
      <c r="L4" s="4">
        <f>MAX($C$9:$D$990)-C9</f>
        <v>2339727.88413627</v>
      </c>
      <c r="M4" s="4"/>
      <c r="N4" s="9" t="s">
        <v>13</v>
      </c>
      <c r="O4" s="9"/>
      <c r="P4" s="7">
        <f>MIN($C$9:$D$990)-C9</f>
        <v>-353558.93120048905</v>
      </c>
      <c r="Q4" s="7"/>
      <c r="R4" s="5"/>
      <c r="S4" s="5"/>
      <c r="T4" s="5"/>
    </row>
    <row r="5" spans="2:20" ht="12.75">
      <c r="B5" s="10" t="s">
        <v>14</v>
      </c>
      <c r="C5" s="11">
        <f>COUNTIF($R$9:$R$990,"&gt;0")</f>
        <v>23</v>
      </c>
      <c r="D5" s="2" t="s">
        <v>15</v>
      </c>
      <c r="E5" s="12">
        <f>COUNTIF($R$9:$R$990,"&lt;0")</f>
        <v>47</v>
      </c>
      <c r="F5" s="2" t="s">
        <v>16</v>
      </c>
      <c r="G5" s="11">
        <f>COUNTIF($R$9:$R$990,"=0")</f>
        <v>30</v>
      </c>
      <c r="H5" s="2" t="s">
        <v>17</v>
      </c>
      <c r="I5" s="13">
        <f>C5/SUM(C5,E5,G5)</f>
        <v>0.23</v>
      </c>
      <c r="J5" s="10" t="s">
        <v>18</v>
      </c>
      <c r="K5" s="10"/>
      <c r="L5" s="3"/>
      <c r="M5" s="3"/>
      <c r="N5" s="14" t="s">
        <v>19</v>
      </c>
      <c r="O5" s="15"/>
      <c r="P5" s="3"/>
      <c r="Q5" s="3"/>
      <c r="R5" s="5"/>
      <c r="S5" s="5"/>
      <c r="T5" s="5"/>
    </row>
    <row r="6" spans="2:20" ht="12.75">
      <c r="B6" s="16"/>
      <c r="C6" s="17"/>
      <c r="D6" s="18"/>
      <c r="E6" s="19"/>
      <c r="F6" s="16"/>
      <c r="G6" s="19"/>
      <c r="H6" s="16"/>
      <c r="I6" s="20"/>
      <c r="J6" s="16"/>
      <c r="K6" s="16"/>
      <c r="L6" s="19"/>
      <c r="M6" s="19"/>
      <c r="N6" s="21"/>
      <c r="O6" s="21"/>
      <c r="P6" s="22"/>
      <c r="Q6" s="23"/>
      <c r="R6" s="5"/>
      <c r="S6" s="5"/>
      <c r="T6" s="5"/>
    </row>
    <row r="7" spans="2:21" ht="12.75">
      <c r="B7" s="24" t="s">
        <v>20</v>
      </c>
      <c r="C7" s="25" t="s">
        <v>21</v>
      </c>
      <c r="D7" s="25"/>
      <c r="E7" s="26" t="s">
        <v>22</v>
      </c>
      <c r="F7" s="26"/>
      <c r="G7" s="26"/>
      <c r="H7" s="26"/>
      <c r="I7" s="26"/>
      <c r="J7" s="27" t="s">
        <v>23</v>
      </c>
      <c r="K7" s="27"/>
      <c r="L7" s="27"/>
      <c r="M7" s="28" t="s">
        <v>24</v>
      </c>
      <c r="N7" s="29" t="s">
        <v>25</v>
      </c>
      <c r="O7" s="29"/>
      <c r="P7" s="29"/>
      <c r="Q7" s="29"/>
      <c r="R7" s="30" t="s">
        <v>26</v>
      </c>
      <c r="S7" s="30"/>
      <c r="T7" s="30"/>
      <c r="U7" s="30"/>
    </row>
    <row r="8" spans="2:21" ht="12.75">
      <c r="B8" s="24"/>
      <c r="C8" s="25"/>
      <c r="D8" s="25"/>
      <c r="E8" s="31" t="s">
        <v>27</v>
      </c>
      <c r="F8" s="31" t="s">
        <v>28</v>
      </c>
      <c r="G8" s="31" t="s">
        <v>29</v>
      </c>
      <c r="H8" s="31" t="s">
        <v>30</v>
      </c>
      <c r="I8" s="31"/>
      <c r="J8" s="32" t="s">
        <v>31</v>
      </c>
      <c r="K8" s="32" t="s">
        <v>32</v>
      </c>
      <c r="L8" s="32"/>
      <c r="M8" s="28"/>
      <c r="N8" s="33" t="s">
        <v>27</v>
      </c>
      <c r="O8" s="33" t="s">
        <v>28</v>
      </c>
      <c r="P8" s="33" t="s">
        <v>30</v>
      </c>
      <c r="Q8" s="33"/>
      <c r="R8" s="30" t="s">
        <v>33</v>
      </c>
      <c r="S8" s="30"/>
      <c r="T8" s="30" t="s">
        <v>31</v>
      </c>
      <c r="U8" s="30"/>
    </row>
    <row r="9" spans="2:21" ht="12.75">
      <c r="B9" s="34">
        <v>1</v>
      </c>
      <c r="C9" s="35">
        <v>1000000</v>
      </c>
      <c r="D9" s="35"/>
      <c r="E9" s="34">
        <v>2012</v>
      </c>
      <c r="F9" s="36">
        <v>42373</v>
      </c>
      <c r="G9" s="34" t="s">
        <v>37</v>
      </c>
      <c r="H9" s="34">
        <v>1.5637500000000002</v>
      </c>
      <c r="I9" s="34">
        <v>1.5637500000000002</v>
      </c>
      <c r="J9" s="34">
        <v>57.4</v>
      </c>
      <c r="K9" s="35">
        <f>IF(F9="","",C9*0.03)</f>
        <v>30000</v>
      </c>
      <c r="L9" s="35"/>
      <c r="M9" s="37">
        <f>IF(J9="","",(K9/J9)/1000)</f>
        <v>0.5226480836236934</v>
      </c>
      <c r="N9" s="34">
        <v>2012</v>
      </c>
      <c r="O9" s="36">
        <v>42374</v>
      </c>
      <c r="P9" s="34">
        <v>1.55801</v>
      </c>
      <c r="Q9" s="34"/>
      <c r="R9" s="39">
        <f>IF(O9="","",(IF(G9="売",H9-P9,P9-H9))*M9*10000000)</f>
        <v>-30000.00000000157</v>
      </c>
      <c r="S9" s="39"/>
      <c r="T9" s="40">
        <f>IF(O9="","",IF(R9&lt;0,J9*(-1),IF(G9="買",(P9-H9)*10000,(H9-P9)*10000)))</f>
        <v>-57.4</v>
      </c>
      <c r="U9" s="40"/>
    </row>
    <row r="10" spans="2:21" ht="12.75">
      <c r="B10" s="34">
        <v>2</v>
      </c>
      <c r="C10" s="35">
        <f>IF(R9="","",C9+R9)</f>
        <v>969999.9999999984</v>
      </c>
      <c r="D10" s="35"/>
      <c r="E10" s="34">
        <f>E9</f>
        <v>2012</v>
      </c>
      <c r="F10" s="36">
        <v>42378</v>
      </c>
      <c r="G10" s="34" t="s">
        <v>34</v>
      </c>
      <c r="H10" s="34">
        <v>1.54209</v>
      </c>
      <c r="I10" s="34"/>
      <c r="J10" s="34">
        <v>47.9</v>
      </c>
      <c r="K10" s="35">
        <f>IF(F10="","",C10*0.03)</f>
        <v>29099.99999999995</v>
      </c>
      <c r="L10" s="35"/>
      <c r="M10" s="37">
        <f>IF(J10="","",(K10/J10)/1000)</f>
        <v>0.6075156576200407</v>
      </c>
      <c r="N10" s="34">
        <f>N9</f>
        <v>2012</v>
      </c>
      <c r="O10" s="36">
        <v>42379</v>
      </c>
      <c r="P10" s="34">
        <v>1.54688</v>
      </c>
      <c r="Q10" s="34"/>
      <c r="R10" s="39">
        <f>IF(O9="","",(IF(G10="売",H10-P10,P10-H10))*M10*10000000)</f>
        <v>-29100.000000000386</v>
      </c>
      <c r="S10" s="39"/>
      <c r="T10" s="40">
        <f>IF(O9="","",IF(R10&lt;0,J10*(-1),IF(G10="買",(P10-H10)*10000,(H10-P10)*10000)))</f>
        <v>-47.9</v>
      </c>
      <c r="U10" s="40"/>
    </row>
    <row r="11" spans="2:21" ht="12.75">
      <c r="B11" s="34">
        <v>3</v>
      </c>
      <c r="C11" s="35">
        <f>IF(R10="","",C10+R10)</f>
        <v>940899.999999998</v>
      </c>
      <c r="D11" s="35"/>
      <c r="E11" s="34">
        <f>E10</f>
        <v>2012</v>
      </c>
      <c r="F11" s="36">
        <v>42393</v>
      </c>
      <c r="G11" s="34" t="s">
        <v>37</v>
      </c>
      <c r="H11" s="34">
        <v>1.5559</v>
      </c>
      <c r="I11" s="34"/>
      <c r="J11" s="34">
        <v>23</v>
      </c>
      <c r="K11" s="35">
        <f>IF(F11="","",C11*0.03)</f>
        <v>28226.999999999938</v>
      </c>
      <c r="L11" s="35"/>
      <c r="M11" s="37">
        <f>IF(J11="","",(K11/J11)/1000)</f>
        <v>1.2272608695652147</v>
      </c>
      <c r="N11" s="34">
        <f>N10</f>
        <v>2012</v>
      </c>
      <c r="O11" s="36">
        <v>42393</v>
      </c>
      <c r="P11" s="34">
        <v>1.5536</v>
      </c>
      <c r="Q11" s="34"/>
      <c r="R11" s="39">
        <f>IF(O10="","",(IF(G11="売",H11-P11,P11-H11))*M11*10000000)</f>
        <v>-28226.999999999553</v>
      </c>
      <c r="S11" s="39"/>
      <c r="T11" s="40">
        <f>IF(O10="","",IF(R11&lt;0,J11*(-1),IF(G11="買",(P11-H11)*10000,(H11-P11)*10000)))</f>
        <v>-23</v>
      </c>
      <c r="U11" s="40"/>
    </row>
    <row r="12" spans="2:21" ht="12.75">
      <c r="B12" s="34">
        <v>4</v>
      </c>
      <c r="C12" s="35">
        <f>IF(R11="","",C11+R11)</f>
        <v>912672.9999999985</v>
      </c>
      <c r="D12" s="35"/>
      <c r="E12" s="34">
        <f>E11</f>
        <v>2012</v>
      </c>
      <c r="F12" s="36">
        <v>42396</v>
      </c>
      <c r="G12" s="34" t="s">
        <v>37</v>
      </c>
      <c r="H12" s="34">
        <v>1.5685</v>
      </c>
      <c r="I12" s="34"/>
      <c r="J12" s="34">
        <v>20</v>
      </c>
      <c r="K12" s="35">
        <f>IF(F12="","",C12*0.03)</f>
        <v>27380.189999999955</v>
      </c>
      <c r="L12" s="35"/>
      <c r="M12" s="37">
        <f>IF(J12="","",(K12/J12)/1000)</f>
        <v>1.3690094999999978</v>
      </c>
      <c r="N12" s="34">
        <f>N11</f>
        <v>2012</v>
      </c>
      <c r="O12" s="36">
        <v>42396</v>
      </c>
      <c r="P12" s="34">
        <f>H12</f>
        <v>1.5685</v>
      </c>
      <c r="Q12" s="34"/>
      <c r="R12" s="39">
        <f>IF(O11="","",(IF(G12="売",H12-P12,P12-H12))*M12*10000000)</f>
        <v>0</v>
      </c>
      <c r="S12" s="39"/>
      <c r="T12" s="40">
        <f>IF(O11="","",IF(R12&lt;0,J12*(-1),IF(G12="買",(P12-H12)*10000,(H12-P12)*10000)))</f>
        <v>0</v>
      </c>
      <c r="U12" s="40"/>
    </row>
    <row r="13" spans="2:21" ht="12.75">
      <c r="B13" s="34">
        <v>5</v>
      </c>
      <c r="C13" s="35">
        <f>IF(R12="","",C12+R12)</f>
        <v>912672.9999999985</v>
      </c>
      <c r="D13" s="35"/>
      <c r="E13" s="34">
        <f>E12</f>
        <v>2012</v>
      </c>
      <c r="F13" s="36">
        <v>42396</v>
      </c>
      <c r="G13" s="34" t="s">
        <v>37</v>
      </c>
      <c r="H13" s="34">
        <v>1.573</v>
      </c>
      <c r="I13" s="34"/>
      <c r="J13" s="34">
        <v>90</v>
      </c>
      <c r="K13" s="35">
        <f>IF(F13="","",C13*0.03)</f>
        <v>27380.189999999955</v>
      </c>
      <c r="L13" s="35"/>
      <c r="M13" s="37">
        <f>IF(J13="","",(K13/J13)/1000)</f>
        <v>0.3042243333333328</v>
      </c>
      <c r="N13" s="34">
        <f>N12</f>
        <v>2012</v>
      </c>
      <c r="O13" s="36">
        <v>42401</v>
      </c>
      <c r="P13" s="34">
        <f>H13</f>
        <v>1.573</v>
      </c>
      <c r="Q13" s="34"/>
      <c r="R13" s="39">
        <f>IF(O12="","",(IF(G13="売",H13-P13,P13-H13))*M13*10000000)</f>
        <v>0</v>
      </c>
      <c r="S13" s="39"/>
      <c r="T13" s="40">
        <f>IF(O12="","",IF(R13&lt;0,J13*(-1),IF(G13="買",(P13-H13)*10000,(H13-P13)*10000)))</f>
        <v>0</v>
      </c>
      <c r="U13" s="40"/>
    </row>
    <row r="14" spans="2:21" ht="12.75">
      <c r="B14" s="34">
        <v>6</v>
      </c>
      <c r="C14" s="35">
        <f>IF(R13="","",C13+R13)</f>
        <v>912672.9999999985</v>
      </c>
      <c r="D14" s="35"/>
      <c r="E14" s="34">
        <f>E13</f>
        <v>2012</v>
      </c>
      <c r="F14" s="36">
        <v>42421</v>
      </c>
      <c r="G14" s="34" t="s">
        <v>37</v>
      </c>
      <c r="H14" s="34">
        <v>1.5856</v>
      </c>
      <c r="I14" s="34"/>
      <c r="J14" s="34">
        <v>50</v>
      </c>
      <c r="K14" s="35">
        <f>IF(F14="","",C14*0.03)</f>
        <v>27380.189999999955</v>
      </c>
      <c r="L14" s="35"/>
      <c r="M14" s="37">
        <f>IF(J14="","",(K14/J14)/1000)</f>
        <v>0.5476037999999991</v>
      </c>
      <c r="N14" s="34">
        <f>N13</f>
        <v>2012</v>
      </c>
      <c r="O14" s="36">
        <v>42421</v>
      </c>
      <c r="P14" s="34">
        <v>1.5806</v>
      </c>
      <c r="Q14" s="34"/>
      <c r="R14" s="39">
        <f>IF(O13="","",(IF(G14="売",H14-P14,P14-H14))*M14*10000000)</f>
        <v>-27380.18999999937</v>
      </c>
      <c r="S14" s="39"/>
      <c r="T14" s="40">
        <f>IF(O13="","",IF(R14&lt;0,J14*(-1),IF(G14="買",(P14-H14)*10000,(H14-P14)*10000)))</f>
        <v>-50</v>
      </c>
      <c r="U14" s="40"/>
    </row>
    <row r="15" spans="2:21" ht="12.75">
      <c r="B15" s="34">
        <v>7</v>
      </c>
      <c r="C15" s="35">
        <f>IF(R14="","",C14+R14)</f>
        <v>885292.8099999991</v>
      </c>
      <c r="D15" s="35"/>
      <c r="E15" s="34">
        <f>E14</f>
        <v>2012</v>
      </c>
      <c r="F15" s="36">
        <v>42428</v>
      </c>
      <c r="G15" s="34" t="s">
        <v>37</v>
      </c>
      <c r="H15" s="34">
        <v>1.5899</v>
      </c>
      <c r="I15" s="34"/>
      <c r="J15" s="34">
        <v>101</v>
      </c>
      <c r="K15" s="35">
        <f>IF(F15="","",C15*0.03)</f>
        <v>26558.784299999974</v>
      </c>
      <c r="L15" s="35"/>
      <c r="M15" s="37">
        <f>IF(J15="","",(K15/J15)/1000)</f>
        <v>0.26295826039603937</v>
      </c>
      <c r="N15" s="34">
        <f>N14</f>
        <v>2012</v>
      </c>
      <c r="O15" s="36">
        <v>42430</v>
      </c>
      <c r="P15" s="34">
        <f>H15</f>
        <v>1.5899</v>
      </c>
      <c r="Q15" s="34"/>
      <c r="R15" s="39">
        <f>IF(O14="","",(IF(G15="売",H15-P15,P15-H15))*M15*10000000)</f>
        <v>0</v>
      </c>
      <c r="S15" s="39"/>
      <c r="T15" s="40">
        <f>IF(O14="","",IF(R15&lt;0,J15*(-1),IF(G15="買",(P15-H15)*10000,(H15-P15)*10000)))</f>
        <v>0</v>
      </c>
      <c r="U15" s="40"/>
    </row>
    <row r="16" spans="2:21" ht="12.75">
      <c r="B16" s="34">
        <v>8</v>
      </c>
      <c r="C16" s="35">
        <f>IF(R15="","",C15+R15)</f>
        <v>885292.8099999991</v>
      </c>
      <c r="D16" s="35"/>
      <c r="E16" s="34">
        <f>E15</f>
        <v>2012</v>
      </c>
      <c r="F16" s="36">
        <v>42443</v>
      </c>
      <c r="G16" s="34" t="s">
        <v>34</v>
      </c>
      <c r="H16" s="34">
        <v>1.56615</v>
      </c>
      <c r="I16" s="34"/>
      <c r="J16" s="34">
        <v>18.4</v>
      </c>
      <c r="K16" s="35">
        <f>IF(F16="","",C16*0.03)</f>
        <v>26558.784299999974</v>
      </c>
      <c r="L16" s="35"/>
      <c r="M16" s="37">
        <f>IF(J16="","",(K16/J16)/1000)</f>
        <v>1.44341219021739</v>
      </c>
      <c r="N16" s="34">
        <f>N15</f>
        <v>2012</v>
      </c>
      <c r="O16" s="36">
        <v>42444</v>
      </c>
      <c r="P16" s="34">
        <f>H16</f>
        <v>1.56615</v>
      </c>
      <c r="Q16" s="34"/>
      <c r="R16" s="39">
        <f>IF(O15="","",(IF(G16="売",H16-P16,P16-H16))*M16*10000000)</f>
        <v>0</v>
      </c>
      <c r="S16" s="39"/>
      <c r="T16" s="40">
        <f>IF(O15="","",IF(R16&lt;0,J16*(-1),IF(G16="買",(P16-H16)*10000,(H16-P16)*10000)))</f>
        <v>0</v>
      </c>
      <c r="U16" s="40"/>
    </row>
    <row r="17" spans="2:21" ht="12.75">
      <c r="B17" s="34">
        <v>9</v>
      </c>
      <c r="C17" s="35">
        <f>IF(R16="","",C16+R16)</f>
        <v>885292.8099999991</v>
      </c>
      <c r="D17" s="35"/>
      <c r="E17" s="34">
        <f>E16</f>
        <v>2012</v>
      </c>
      <c r="F17" s="36">
        <v>42449</v>
      </c>
      <c r="G17" s="34" t="s">
        <v>37</v>
      </c>
      <c r="H17" s="34">
        <v>1.58777</v>
      </c>
      <c r="I17" s="34"/>
      <c r="J17" s="34">
        <v>48.3</v>
      </c>
      <c r="K17" s="35">
        <f>IF(F17="","",C17*0.03)</f>
        <v>26558.784299999974</v>
      </c>
      <c r="L17" s="35"/>
      <c r="M17" s="37">
        <f>IF(J17="","",(K17/J17)/1000)</f>
        <v>0.5498713105590057</v>
      </c>
      <c r="N17" s="34">
        <f>N16</f>
        <v>2012</v>
      </c>
      <c r="O17" s="36">
        <v>42450</v>
      </c>
      <c r="P17" s="34">
        <v>1.58294</v>
      </c>
      <c r="Q17" s="34"/>
      <c r="R17" s="39">
        <f>IF(O16="","",(IF(G17="売",H17-P17,P17-H17))*M17*10000000)</f>
        <v>-26558.78429999937</v>
      </c>
      <c r="S17" s="39"/>
      <c r="T17" s="40">
        <f>IF(O16="","",IF(R17&lt;0,J17*(-1),IF(G17="買",(P17-H17)*10000,(H17-P17)*10000)))</f>
        <v>-48.3</v>
      </c>
      <c r="U17" s="40"/>
    </row>
    <row r="18" spans="2:21" ht="12.75">
      <c r="B18" s="34">
        <v>10</v>
      </c>
      <c r="C18" s="35">
        <f>IF(R17="","",C17+R17)</f>
        <v>858734.0256999998</v>
      </c>
      <c r="D18" s="35"/>
      <c r="E18" s="34">
        <f>E17</f>
        <v>2012</v>
      </c>
      <c r="F18" s="36">
        <v>42483</v>
      </c>
      <c r="G18" s="34" t="s">
        <v>37</v>
      </c>
      <c r="H18" s="34">
        <v>1.61182</v>
      </c>
      <c r="I18" s="34"/>
      <c r="J18" s="34">
        <v>43.5</v>
      </c>
      <c r="K18" s="35">
        <f>IF(F18="","",C18*0.03)</f>
        <v>25762.020770999992</v>
      </c>
      <c r="L18" s="35"/>
      <c r="M18" s="37">
        <f>IF(J18="","",(K18/J18)/1000)</f>
        <v>0.5922303625517239</v>
      </c>
      <c r="N18" s="34">
        <f>N17</f>
        <v>2012</v>
      </c>
      <c r="O18" s="36">
        <v>42485</v>
      </c>
      <c r="P18" s="34">
        <f>H18</f>
        <v>1.61182</v>
      </c>
      <c r="Q18" s="34"/>
      <c r="R18" s="39">
        <f>IF(O17="","",(IF(G18="売",H18-P18,P18-H18))*M18*10000000)</f>
        <v>0</v>
      </c>
      <c r="S18" s="39"/>
      <c r="T18" s="40">
        <f>IF(O17="","",IF(R18&lt;0,J18*(-1),IF(G18="買",(P18-H18)*10000,(H18-P18)*10000)))</f>
        <v>0</v>
      </c>
      <c r="U18" s="40"/>
    </row>
    <row r="19" spans="2:21" ht="12.75">
      <c r="B19" s="34">
        <v>11</v>
      </c>
      <c r="C19" s="35">
        <f>IF(R18="","",C18+R18)</f>
        <v>858734.0256999998</v>
      </c>
      <c r="D19" s="35"/>
      <c r="E19" s="34">
        <f>E18</f>
        <v>2012</v>
      </c>
      <c r="F19" s="36">
        <v>42485</v>
      </c>
      <c r="G19" s="34" t="s">
        <v>37</v>
      </c>
      <c r="H19" s="34">
        <v>1.61543</v>
      </c>
      <c r="I19" s="34"/>
      <c r="J19" s="34">
        <v>50.7</v>
      </c>
      <c r="K19" s="35">
        <f>IF(F19="","",C19*0.03)</f>
        <v>25762.020770999992</v>
      </c>
      <c r="L19" s="35"/>
      <c r="M19" s="37">
        <f>IF(J19="","",(K19/J19)/1000)</f>
        <v>0.5081266424260353</v>
      </c>
      <c r="N19" s="34">
        <f>N18</f>
        <v>2012</v>
      </c>
      <c r="O19" s="36">
        <v>42487</v>
      </c>
      <c r="P19" s="34">
        <f>H19</f>
        <v>1.61543</v>
      </c>
      <c r="Q19" s="34"/>
      <c r="R19" s="39">
        <f>IF(O18="","",(IF(G19="売",H19-P19,P19-H19))*M19*10000000)</f>
        <v>0</v>
      </c>
      <c r="S19" s="39"/>
      <c r="T19" s="40">
        <f>IF(O18="","",IF(R19&lt;0,J19*(-1),IF(G19="買",(P19-H19)*10000,(H19-P19)*10000)))</f>
        <v>0</v>
      </c>
      <c r="U19" s="40"/>
    </row>
    <row r="20" spans="2:21" ht="12.75">
      <c r="B20" s="34">
        <v>12</v>
      </c>
      <c r="C20" s="35">
        <f>IF(R19="","",C19+R19)</f>
        <v>858734.0256999998</v>
      </c>
      <c r="D20" s="35"/>
      <c r="E20" s="34">
        <f>E19</f>
        <v>2012</v>
      </c>
      <c r="F20" s="36">
        <v>42501</v>
      </c>
      <c r="G20" s="34" t="s">
        <v>34</v>
      </c>
      <c r="H20" s="34">
        <v>1.61199</v>
      </c>
      <c r="I20" s="34"/>
      <c r="J20" s="34">
        <v>21.1</v>
      </c>
      <c r="K20" s="35">
        <f>IF(F20="","",C20*0.03)</f>
        <v>25762.020770999992</v>
      </c>
      <c r="L20" s="35"/>
      <c r="M20" s="37">
        <f>IF(J20="","",(K20/J20)/1000)</f>
        <v>1.2209488517061606</v>
      </c>
      <c r="N20" s="34">
        <f>N19</f>
        <v>2012</v>
      </c>
      <c r="O20" s="36">
        <v>42504</v>
      </c>
      <c r="P20" s="34">
        <v>1.6084</v>
      </c>
      <c r="Q20" s="34"/>
      <c r="R20" s="39">
        <f>IF(O19="","",(IF(G20="売",H20-P20,P20-H20))*M20*10000000)</f>
        <v>43832.06377625095</v>
      </c>
      <c r="S20" s="39"/>
      <c r="T20" s="40">
        <f>IF(O19="","",IF(R20&lt;0,J20*(-1),IF(G20="買",(P20-H20)*10000,(H20-P20)*10000)))</f>
        <v>35.89999999999982</v>
      </c>
      <c r="U20" s="40"/>
    </row>
    <row r="21" spans="2:21" ht="12.75">
      <c r="B21" s="34">
        <v>13</v>
      </c>
      <c r="C21" s="35">
        <f>IF(R20="","",C20+R20)</f>
        <v>902566.0894762507</v>
      </c>
      <c r="D21" s="35"/>
      <c r="E21" s="34">
        <f>E20</f>
        <v>2012</v>
      </c>
      <c r="F21" s="36">
        <v>42514</v>
      </c>
      <c r="G21" s="34" t="s">
        <v>34</v>
      </c>
      <c r="H21" s="34">
        <v>1.5671300000000001</v>
      </c>
      <c r="I21" s="34"/>
      <c r="J21" s="34">
        <v>53.4</v>
      </c>
      <c r="K21" s="35">
        <f>IF(F21="","",C21*0.03)</f>
        <v>27076.98268428752</v>
      </c>
      <c r="L21" s="35"/>
      <c r="M21" s="37">
        <f>IF(J21="","",(K21/J21)/1000)</f>
        <v>0.5070596008293543</v>
      </c>
      <c r="N21" s="34">
        <f>N20</f>
        <v>2012</v>
      </c>
      <c r="O21" s="36">
        <v>42515</v>
      </c>
      <c r="P21" s="34">
        <f>H21</f>
        <v>1.5671300000000001</v>
      </c>
      <c r="Q21" s="34"/>
      <c r="R21" s="39">
        <f>IF(O20="","",(IF(G21="売",H21-P21,P21-H21))*M21*10000000)</f>
        <v>0</v>
      </c>
      <c r="S21" s="39"/>
      <c r="T21" s="40">
        <f>IF(O20="","",IF(R21&lt;0,J21*(-1),IF(G21="買",(P21-H21)*10000,(H21-P21)*10000)))</f>
        <v>0</v>
      </c>
      <c r="U21" s="40"/>
    </row>
    <row r="22" spans="2:21" ht="12.75">
      <c r="B22" s="34">
        <v>14</v>
      </c>
      <c r="C22" s="35">
        <f>IF(R21="","",C21+R21)</f>
        <v>902566.0894762507</v>
      </c>
      <c r="D22" s="35"/>
      <c r="E22" s="34">
        <f>E21</f>
        <v>2012</v>
      </c>
      <c r="F22" s="36">
        <v>42520</v>
      </c>
      <c r="G22" s="34" t="s">
        <v>34</v>
      </c>
      <c r="H22" s="34">
        <v>1.55512</v>
      </c>
      <c r="I22" s="34"/>
      <c r="J22" s="34">
        <v>61.6</v>
      </c>
      <c r="K22" s="35">
        <f>IF(F22="","",C22*0.03)</f>
        <v>27076.98268428752</v>
      </c>
      <c r="L22" s="35"/>
      <c r="M22" s="37">
        <f>IF(J22="","",(K22/J22)/1000)</f>
        <v>0.4395614072124597</v>
      </c>
      <c r="N22" s="34">
        <f>N21</f>
        <v>2012</v>
      </c>
      <c r="O22" s="36">
        <v>42527</v>
      </c>
      <c r="P22" s="34">
        <v>1.54154</v>
      </c>
      <c r="Q22" s="34"/>
      <c r="R22" s="39">
        <f>IF(O21="","",(IF(G22="売",H22-P22,P22-H22))*M22*10000000)</f>
        <v>59692.43909945268</v>
      </c>
      <c r="S22" s="39"/>
      <c r="T22" s="40">
        <f>IF(O21="","",IF(R22&lt;0,J22*(-1),IF(G22="買",(P22-H22)*10000,(H22-P22)*10000)))</f>
        <v>135.8000000000015</v>
      </c>
      <c r="U22" s="40"/>
    </row>
    <row r="23" spans="2:21" ht="12.75">
      <c r="B23" s="34">
        <v>15</v>
      </c>
      <c r="C23" s="35">
        <f>IF(R22="","",C22+R22)</f>
        <v>962258.5285757034</v>
      </c>
      <c r="D23" s="35"/>
      <c r="E23" s="34">
        <f>E22</f>
        <v>2012</v>
      </c>
      <c r="F23" s="36">
        <v>42536</v>
      </c>
      <c r="G23" s="34" t="s">
        <v>37</v>
      </c>
      <c r="H23" s="34">
        <v>1.5552000000000001</v>
      </c>
      <c r="I23" s="34"/>
      <c r="J23" s="34">
        <v>77.3</v>
      </c>
      <c r="K23" s="35">
        <f>IF(F23="","",C23*0.03)</f>
        <v>28867.755857271102</v>
      </c>
      <c r="L23" s="35"/>
      <c r="M23" s="37">
        <f>IF(J23="","",(K23/J23)/1000)</f>
        <v>0.373450916652925</v>
      </c>
      <c r="N23" s="34">
        <f>N22</f>
        <v>2012</v>
      </c>
      <c r="O23" s="36">
        <v>42542</v>
      </c>
      <c r="P23" s="34">
        <v>1.56498</v>
      </c>
      <c r="Q23" s="34"/>
      <c r="R23" s="39">
        <f>IF(O22="","",(IF(G23="売",H23-P23,P23-H23))*M23*10000000)</f>
        <v>36523.49964865569</v>
      </c>
      <c r="S23" s="39"/>
      <c r="T23" s="40">
        <f>IF(O22="","",IF(R23&lt;0,J23*(-1),IF(G23="買",(P23-H23)*10000,(H23-P23)*10000)))</f>
        <v>97.799999999999</v>
      </c>
      <c r="U23" s="40"/>
    </row>
    <row r="24" spans="2:21" ht="12.75">
      <c r="B24" s="34">
        <v>16</v>
      </c>
      <c r="C24" s="35">
        <f>IF(R23="","",C23+R23)</f>
        <v>998782.028224359</v>
      </c>
      <c r="D24" s="35"/>
      <c r="E24" s="34">
        <f>E23</f>
        <v>2012</v>
      </c>
      <c r="F24" s="36">
        <v>42549</v>
      </c>
      <c r="G24" s="34" t="s">
        <v>34</v>
      </c>
      <c r="H24" s="34">
        <v>1.5505300000000002</v>
      </c>
      <c r="I24" s="34"/>
      <c r="J24" s="34">
        <v>70.1</v>
      </c>
      <c r="K24" s="35">
        <f>IF(F24="","",C24*0.03)</f>
        <v>29963.46084673077</v>
      </c>
      <c r="L24" s="35"/>
      <c r="M24" s="37">
        <f>IF(J24="","",(K24/J24)/1000)</f>
        <v>0.42743881379073856</v>
      </c>
      <c r="N24" s="34">
        <f>N23</f>
        <v>2012</v>
      </c>
      <c r="O24" s="36">
        <v>42550</v>
      </c>
      <c r="P24" s="34">
        <v>1.55754</v>
      </c>
      <c r="Q24" s="34"/>
      <c r="R24" s="39">
        <f>IF(O23="","",(IF(G24="売",H24-P24,P24-H24))*M24*10000000)</f>
        <v>-29963.460846729657</v>
      </c>
      <c r="S24" s="39"/>
      <c r="T24" s="40">
        <f>IF(O23="","",IF(R24&lt;0,J24*(-1),IF(G24="買",(P24-H24)*10000,(H24-P24)*10000)))</f>
        <v>-70.1</v>
      </c>
      <c r="U24" s="40"/>
    </row>
    <row r="25" spans="2:21" ht="12.75">
      <c r="B25" s="34">
        <v>17</v>
      </c>
      <c r="C25" s="35">
        <f>IF(R24="","",C24+R24)</f>
        <v>968818.5673776293</v>
      </c>
      <c r="D25" s="35"/>
      <c r="E25" s="34">
        <f>E24</f>
        <v>2012</v>
      </c>
      <c r="F25" s="36">
        <v>42554</v>
      </c>
      <c r="G25" s="34" t="s">
        <v>37</v>
      </c>
      <c r="H25" s="34">
        <v>1.56974</v>
      </c>
      <c r="I25" s="34"/>
      <c r="J25" s="34">
        <v>41.3</v>
      </c>
      <c r="K25" s="35">
        <f>IF(F25="","",C25*0.03)</f>
        <v>29064.557021328877</v>
      </c>
      <c r="L25" s="35"/>
      <c r="M25" s="37">
        <f>IF(J25="","",(K25/J25)/1000)</f>
        <v>0.7037423007585685</v>
      </c>
      <c r="N25" s="34">
        <f>N24</f>
        <v>2012</v>
      </c>
      <c r="O25" s="36">
        <v>42555</v>
      </c>
      <c r="P25" s="34">
        <v>1.56561</v>
      </c>
      <c r="Q25" s="34"/>
      <c r="R25" s="39">
        <f>IF(O24="","",(IF(G25="売",H25-P25,P25-H25))*M25*10000000)</f>
        <v>-29064.557021328645</v>
      </c>
      <c r="S25" s="39"/>
      <c r="T25" s="40">
        <f>IF(O24="","",IF(R25&lt;0,J25*(-1),IF(G25="買",(P25-H25)*10000,(H25-P25)*10000)))</f>
        <v>-41.3</v>
      </c>
      <c r="U25" s="40"/>
    </row>
    <row r="26" spans="2:21" ht="12.75">
      <c r="B26" s="34">
        <v>18</v>
      </c>
      <c r="C26" s="35">
        <f>IF(R25="","",C25+R25)</f>
        <v>939754.0103563007</v>
      </c>
      <c r="D26" s="35"/>
      <c r="E26" s="34">
        <f>E25</f>
        <v>2012</v>
      </c>
      <c r="F26" s="36">
        <v>42563</v>
      </c>
      <c r="G26" s="34" t="s">
        <v>34</v>
      </c>
      <c r="H26" s="34">
        <v>1.54963</v>
      </c>
      <c r="I26" s="34"/>
      <c r="J26" s="34">
        <v>19.2</v>
      </c>
      <c r="K26" s="35">
        <f>IF(F26="","",C26*0.03)</f>
        <v>28192.62031068902</v>
      </c>
      <c r="L26" s="35"/>
      <c r="M26" s="37">
        <f>IF(J26="","",(K26/J26)/1000)</f>
        <v>1.4683656411817199</v>
      </c>
      <c r="N26" s="34">
        <f>N25</f>
        <v>2012</v>
      </c>
      <c r="O26" s="36">
        <v>42564</v>
      </c>
      <c r="P26" s="34">
        <f>H26</f>
        <v>1.54963</v>
      </c>
      <c r="Q26" s="34"/>
      <c r="R26" s="39">
        <f>IF(O25="","",(IF(G26="売",H26-P26,P26-H26))*M26*10000000)</f>
        <v>0</v>
      </c>
      <c r="S26" s="39"/>
      <c r="T26" s="40">
        <f>IF(O25="","",IF(R26&lt;0,J26*(-1),IF(G26="買",(P26-H26)*10000,(H26-P26)*10000)))</f>
        <v>0</v>
      </c>
      <c r="U26" s="40"/>
    </row>
    <row r="27" spans="2:21" ht="12.75">
      <c r="B27" s="34">
        <v>19</v>
      </c>
      <c r="C27" s="35">
        <f>IF(R26="","",C26+R26)</f>
        <v>939754.0103563007</v>
      </c>
      <c r="D27" s="35"/>
      <c r="E27" s="34">
        <f>E26</f>
        <v>2012</v>
      </c>
      <c r="F27" s="36">
        <v>42568</v>
      </c>
      <c r="G27" s="34" t="s">
        <v>37</v>
      </c>
      <c r="H27" s="34">
        <v>1.5641</v>
      </c>
      <c r="I27" s="34"/>
      <c r="J27" s="34">
        <v>88</v>
      </c>
      <c r="K27" s="35">
        <f>IF(F27="","",C27*0.03)</f>
        <v>28192.62031068902</v>
      </c>
      <c r="L27" s="35"/>
      <c r="M27" s="37">
        <f>IF(J27="","",(K27/J27)/1000)</f>
        <v>0.32037068534873886</v>
      </c>
      <c r="N27" s="34">
        <f>N26</f>
        <v>2012</v>
      </c>
      <c r="O27" s="36">
        <v>42571</v>
      </c>
      <c r="P27" s="34">
        <f>H27</f>
        <v>1.5641</v>
      </c>
      <c r="Q27" s="34"/>
      <c r="R27" s="39">
        <f>IF(O26="","",(IF(G27="売",H27-P27,P27-H27))*M27*10000000)</f>
        <v>0</v>
      </c>
      <c r="S27" s="39"/>
      <c r="T27" s="40">
        <f>IF(O26="","",IF(R27&lt;0,J27*(-1),IF(G27="買",(P27-H27)*10000,(H27-P27)*10000)))</f>
        <v>0</v>
      </c>
      <c r="U27" s="40"/>
    </row>
    <row r="28" spans="2:21" ht="12.75">
      <c r="B28" s="34">
        <v>20</v>
      </c>
      <c r="C28" s="35">
        <f>IF(R27="","",C27+R27)</f>
        <v>939754.0103563007</v>
      </c>
      <c r="D28" s="35"/>
      <c r="E28" s="34">
        <f>E27</f>
        <v>2012</v>
      </c>
      <c r="F28" s="36">
        <v>42576</v>
      </c>
      <c r="G28" s="34" t="s">
        <v>34</v>
      </c>
      <c r="H28" s="34">
        <v>1.55</v>
      </c>
      <c r="I28" s="34"/>
      <c r="J28" s="34">
        <v>17</v>
      </c>
      <c r="K28" s="35">
        <f>IF(F28="","",C28*0.03)</f>
        <v>28192.62031068902</v>
      </c>
      <c r="L28" s="35"/>
      <c r="M28" s="37">
        <f>IF(J28="","",(K28/J28)/1000)</f>
        <v>1.6583894300405306</v>
      </c>
      <c r="N28" s="34">
        <f>N27</f>
        <v>2012</v>
      </c>
      <c r="O28" s="36">
        <v>42576</v>
      </c>
      <c r="P28" s="34">
        <v>1.5517</v>
      </c>
      <c r="Q28" s="34"/>
      <c r="R28" s="39">
        <f>IF(O27="","",(IF(G28="売",H28-P28,P28-H28))*M28*10000000)</f>
        <v>-28192.6203106896</v>
      </c>
      <c r="S28" s="39"/>
      <c r="T28" s="40">
        <f>IF(O27="","",IF(R28&lt;0,J28*(-1),IF(G28="買",(P28-H28)*10000,(H28-P28)*10000)))</f>
        <v>-17</v>
      </c>
      <c r="U28" s="40"/>
    </row>
    <row r="29" spans="2:21" ht="12.75">
      <c r="B29" s="34">
        <v>21</v>
      </c>
      <c r="C29" s="35">
        <f>IF(R28="","",C28+R28)</f>
        <v>911561.3900456112</v>
      </c>
      <c r="D29" s="35"/>
      <c r="E29" s="34">
        <f>E28</f>
        <v>2012</v>
      </c>
      <c r="F29" s="36">
        <v>42576</v>
      </c>
      <c r="G29" s="34" t="s">
        <v>34</v>
      </c>
      <c r="H29" s="34">
        <v>1.5467</v>
      </c>
      <c r="I29" s="34"/>
      <c r="J29" s="34">
        <v>84</v>
      </c>
      <c r="K29" s="35">
        <f>IF(F29="","",C29*0.03)</f>
        <v>27346.841701368336</v>
      </c>
      <c r="L29" s="35"/>
      <c r="M29" s="37">
        <f>IF(J29="","",(K29/J29)/1000)</f>
        <v>0.32555763930200404</v>
      </c>
      <c r="N29" s="34">
        <f>N28</f>
        <v>2012</v>
      </c>
      <c r="O29" s="36">
        <v>42576</v>
      </c>
      <c r="P29" s="34">
        <v>1.5551</v>
      </c>
      <c r="Q29" s="34"/>
      <c r="R29" s="39">
        <f>IF(O28="","",(IF(G29="売",H29-P29,P29-H29))*M29*10000000)</f>
        <v>-27346.84170136822</v>
      </c>
      <c r="S29" s="39"/>
      <c r="T29" s="40">
        <f>IF(O28="","",IF(R29&lt;0,J29*(-1),IF(G29="買",(P29-H29)*10000,(H29-P29)*10000)))</f>
        <v>-84</v>
      </c>
      <c r="U29" s="40"/>
    </row>
    <row r="30" spans="2:21" ht="12.75">
      <c r="B30" s="34">
        <v>22</v>
      </c>
      <c r="C30" s="35">
        <f>IF(R29="","",C29+R29)</f>
        <v>884214.548344243</v>
      </c>
      <c r="D30" s="35"/>
      <c r="E30" s="34">
        <f>E29</f>
        <v>2012</v>
      </c>
      <c r="F30" s="36">
        <v>42584</v>
      </c>
      <c r="G30" s="34" t="s">
        <v>34</v>
      </c>
      <c r="H30" s="34">
        <v>1.5529000000000002</v>
      </c>
      <c r="I30" s="34"/>
      <c r="J30" s="34">
        <v>149</v>
      </c>
      <c r="K30" s="35">
        <f>IF(F30="","",C30*0.03)</f>
        <v>26526.43645032729</v>
      </c>
      <c r="L30" s="35"/>
      <c r="M30" s="37">
        <f>IF(J30="","",(K30/J30)/1000)</f>
        <v>0.17802977483441135</v>
      </c>
      <c r="N30" s="34">
        <f>N29</f>
        <v>2012</v>
      </c>
      <c r="O30" s="36">
        <v>42585</v>
      </c>
      <c r="P30" s="34">
        <f>H30</f>
        <v>1.5529000000000002</v>
      </c>
      <c r="Q30" s="34"/>
      <c r="R30" s="39">
        <f>IF(O29="","",(IF(G30="売",H30-P30,P30-H30))*M30*10000000)</f>
        <v>0</v>
      </c>
      <c r="S30" s="39"/>
      <c r="T30" s="40">
        <f>IF(O29="","",IF(R30&lt;0,J30*(-1),IF(G30="買",(P30-H30)*10000,(H30-P30)*10000)))</f>
        <v>0</v>
      </c>
      <c r="U30" s="40"/>
    </row>
    <row r="31" spans="2:21" ht="12.75">
      <c r="B31" s="34">
        <v>23</v>
      </c>
      <c r="C31" s="35">
        <f>IF(R30="","",C30+R30)</f>
        <v>884214.548344243</v>
      </c>
      <c r="D31" s="35"/>
      <c r="E31" s="34">
        <f>E30</f>
        <v>2012</v>
      </c>
      <c r="F31" s="36">
        <v>42589</v>
      </c>
      <c r="G31" s="34" t="s">
        <v>34</v>
      </c>
      <c r="H31" s="34">
        <v>1.5578</v>
      </c>
      <c r="I31" s="34"/>
      <c r="J31" s="34">
        <v>19</v>
      </c>
      <c r="K31" s="35">
        <f>IF(F31="","",C31*0.03)</f>
        <v>26526.43645032729</v>
      </c>
      <c r="L31" s="35"/>
      <c r="M31" s="37">
        <f>IF(J31="","",(K31/J31)/1000)</f>
        <v>1.3961282342277521</v>
      </c>
      <c r="N31" s="34">
        <f>N30</f>
        <v>2012</v>
      </c>
      <c r="O31" s="36">
        <v>42589</v>
      </c>
      <c r="P31" s="34">
        <v>1.5597</v>
      </c>
      <c r="Q31" s="34"/>
      <c r="R31" s="39">
        <f>IF(O30="","",(IF(G31="売",H31-P31,P31-H31))*M31*10000000)</f>
        <v>-26526.43645032747</v>
      </c>
      <c r="S31" s="39"/>
      <c r="T31" s="40">
        <f>IF(O30="","",IF(R31&lt;0,J31*(-1),IF(G31="買",(P31-H31)*10000,(H31-P31)*10000)))</f>
        <v>-19</v>
      </c>
      <c r="U31" s="40"/>
    </row>
    <row r="32" spans="2:21" ht="12.75">
      <c r="B32" s="34">
        <v>24</v>
      </c>
      <c r="C32" s="35">
        <f>IF(R31="","",C31+R31)</f>
        <v>857688.1118939155</v>
      </c>
      <c r="D32" s="35"/>
      <c r="E32" s="34">
        <f>E31</f>
        <v>2012</v>
      </c>
      <c r="F32" s="36">
        <v>42604</v>
      </c>
      <c r="G32" s="34" t="s">
        <v>37</v>
      </c>
      <c r="H32" s="34">
        <v>1.5808</v>
      </c>
      <c r="I32" s="34"/>
      <c r="J32" s="34">
        <v>38</v>
      </c>
      <c r="K32" s="35">
        <f>IF(F32="","",C32*0.03)</f>
        <v>25730.64335681746</v>
      </c>
      <c r="L32" s="35"/>
      <c r="M32" s="37">
        <f>IF(J32="","",(K32/J32)/1000)</f>
        <v>0.6771221936004594</v>
      </c>
      <c r="N32" s="34">
        <f>N31</f>
        <v>2012</v>
      </c>
      <c r="O32" s="36">
        <v>42606</v>
      </c>
      <c r="P32" s="34">
        <f>H32</f>
        <v>1.5808</v>
      </c>
      <c r="Q32" s="34"/>
      <c r="R32" s="39">
        <f>IF(O31="","",(IF(G32="売",H32-P32,P32-H32))*M32*10000000)</f>
        <v>0</v>
      </c>
      <c r="S32" s="39"/>
      <c r="T32" s="40">
        <f>IF(O31="","",IF(R32&lt;0,J32*(-1),IF(G32="買",(P32-H32)*10000,(H32-P32)*10000)))</f>
        <v>0</v>
      </c>
      <c r="U32" s="40"/>
    </row>
    <row r="33" spans="2:21" ht="12.75">
      <c r="B33" s="34">
        <v>25</v>
      </c>
      <c r="C33" s="35">
        <f>IF(R32="","",C32+R32)</f>
        <v>857688.1118939155</v>
      </c>
      <c r="D33" s="35"/>
      <c r="E33" s="34">
        <f>E32</f>
        <v>2012</v>
      </c>
      <c r="F33" s="36">
        <v>42631</v>
      </c>
      <c r="G33" s="34" t="s">
        <v>37</v>
      </c>
      <c r="H33" s="34">
        <v>1.6251000000000002</v>
      </c>
      <c r="I33" s="34"/>
      <c r="J33" s="34">
        <v>21</v>
      </c>
      <c r="K33" s="35">
        <f>IF(F33="","",C33*0.03)</f>
        <v>25730.64335681746</v>
      </c>
      <c r="L33" s="35"/>
      <c r="M33" s="37">
        <f>IF(J33="","",(K33/J33)/1000)</f>
        <v>1.225268731277022</v>
      </c>
      <c r="N33" s="34">
        <f>N32</f>
        <v>2012</v>
      </c>
      <c r="O33" s="36">
        <v>42631</v>
      </c>
      <c r="P33" s="34">
        <v>1.623</v>
      </c>
      <c r="Q33" s="34"/>
      <c r="R33" s="39">
        <f>IF(O32="","",(IF(G33="売",H33-P33,P33-H33))*M33*10000000)</f>
        <v>-25730.643356820074</v>
      </c>
      <c r="S33" s="39"/>
      <c r="T33" s="40">
        <f>IF(O32="","",IF(R33&lt;0,J33*(-1),IF(G33="買",(P33-H33)*10000,(H33-P33)*10000)))</f>
        <v>-21</v>
      </c>
      <c r="U33" s="40"/>
    </row>
    <row r="34" spans="2:21" ht="12.75">
      <c r="B34" s="34">
        <v>26</v>
      </c>
      <c r="C34" s="35">
        <f>IF(R33="","",C33+R33)</f>
        <v>831957.4685370954</v>
      </c>
      <c r="D34" s="35"/>
      <c r="E34" s="34">
        <f>E33</f>
        <v>2012</v>
      </c>
      <c r="F34" s="36">
        <v>42644</v>
      </c>
      <c r="G34" s="34" t="s">
        <v>34</v>
      </c>
      <c r="H34" s="34">
        <v>1.6121</v>
      </c>
      <c r="I34" s="34"/>
      <c r="J34" s="34">
        <v>54</v>
      </c>
      <c r="K34" s="35">
        <f>IF(F34="","",C34*0.03)</f>
        <v>24958.72405611286</v>
      </c>
      <c r="L34" s="35"/>
      <c r="M34" s="37">
        <f>IF(J34="","",(K34/J34)/1000)</f>
        <v>0.4621985936317196</v>
      </c>
      <c r="N34" s="34">
        <f>N33</f>
        <v>2012</v>
      </c>
      <c r="O34" s="36">
        <v>42645</v>
      </c>
      <c r="P34" s="34">
        <v>1.6175000000000002</v>
      </c>
      <c r="Q34" s="34"/>
      <c r="R34" s="39">
        <f>IF(O33="","",(IF(G34="売",H34-P34,P34-H34))*M34*10000000)</f>
        <v>-24958.72405611319</v>
      </c>
      <c r="S34" s="39"/>
      <c r="T34" s="40">
        <f>IF(O33="","",IF(R34&lt;0,J34*(-1),IF(G34="買",(P34-H34)*10000,(H34-P34)*10000)))</f>
        <v>-54</v>
      </c>
      <c r="U34" s="40"/>
    </row>
    <row r="35" spans="2:21" ht="12.75">
      <c r="B35" s="34">
        <v>27</v>
      </c>
      <c r="C35" s="35">
        <f>IF(R34="","",C34+R34)</f>
        <v>806998.7444809822</v>
      </c>
      <c r="D35" s="35"/>
      <c r="E35" s="34">
        <f>E34</f>
        <v>2012</v>
      </c>
      <c r="F35" s="36">
        <v>42645</v>
      </c>
      <c r="G35" s="34" t="s">
        <v>34</v>
      </c>
      <c r="H35" s="34">
        <v>1.6131000000000002</v>
      </c>
      <c r="I35" s="34"/>
      <c r="J35" s="34">
        <v>56</v>
      </c>
      <c r="K35" s="35">
        <f>IF(F35="","",C35*0.03)</f>
        <v>24209.962334429463</v>
      </c>
      <c r="L35" s="35"/>
      <c r="M35" s="37">
        <f>IF(J35="","",(K35/J35)/1000)</f>
        <v>0.43232075597195474</v>
      </c>
      <c r="N35" s="34">
        <f>N34</f>
        <v>2012</v>
      </c>
      <c r="O35" s="36">
        <v>42647</v>
      </c>
      <c r="P35" s="34">
        <f>H35</f>
        <v>1.6131000000000002</v>
      </c>
      <c r="Q35" s="34"/>
      <c r="R35" s="39">
        <f>IF(O34="","",(IF(G35="売",H35-P35,P35-H35))*M35*10000000)</f>
        <v>0</v>
      </c>
      <c r="S35" s="39"/>
      <c r="T35" s="40">
        <f>IF(O34="","",IF(R35&lt;0,J35*(-1),IF(G35="買",(P35-H35)*10000,(H35-P35)*10000)))</f>
        <v>0</v>
      </c>
      <c r="U35" s="40"/>
    </row>
    <row r="36" spans="2:21" ht="12.75">
      <c r="B36" s="34">
        <v>28</v>
      </c>
      <c r="C36" s="35">
        <f>IF(R35="","",C35+R35)</f>
        <v>806998.7444809822</v>
      </c>
      <c r="D36" s="35"/>
      <c r="E36" s="34">
        <f>E35</f>
        <v>2012</v>
      </c>
      <c r="F36" s="36">
        <v>42653</v>
      </c>
      <c r="G36" s="34" t="s">
        <v>34</v>
      </c>
      <c r="H36" s="34">
        <v>1.5992000000000002</v>
      </c>
      <c r="I36" s="34"/>
      <c r="J36" s="34">
        <v>23</v>
      </c>
      <c r="K36" s="35">
        <f>IF(F36="","",C36*0.03)</f>
        <v>24209.962334429463</v>
      </c>
      <c r="L36" s="35"/>
      <c r="M36" s="37">
        <f>IF(J36="","",(K36/J36)/1000)</f>
        <v>1.0526070580186722</v>
      </c>
      <c r="N36" s="34">
        <f>N35</f>
        <v>2012</v>
      </c>
      <c r="O36" s="36">
        <v>42654</v>
      </c>
      <c r="P36" s="34">
        <v>1.6015000000000001</v>
      </c>
      <c r="Q36" s="34"/>
      <c r="R36" s="39">
        <f>IF(O35="","",(IF(G36="売",H36-P36,P36-H36))*M36*10000000)</f>
        <v>-24209.96233442913</v>
      </c>
      <c r="S36" s="39"/>
      <c r="T36" s="40">
        <f>IF(O35="","",IF(R36&lt;0,J36*(-1),IF(G36="買",(P36-H36)*10000,(H36-P36)*10000)))</f>
        <v>-23</v>
      </c>
      <c r="U36" s="40"/>
    </row>
    <row r="37" spans="2:21" ht="12.75">
      <c r="B37" s="34">
        <v>29</v>
      </c>
      <c r="C37" s="35">
        <f>IF(R36="","",C36+R36)</f>
        <v>782788.782146553</v>
      </c>
      <c r="D37" s="35"/>
      <c r="E37" s="34">
        <f>E36</f>
        <v>2012</v>
      </c>
      <c r="F37" s="36">
        <v>42659</v>
      </c>
      <c r="G37" s="34" t="s">
        <v>37</v>
      </c>
      <c r="H37" s="34">
        <v>1.6078000000000001</v>
      </c>
      <c r="I37" s="34"/>
      <c r="J37" s="34">
        <v>16</v>
      </c>
      <c r="K37" s="35">
        <f>IF(F37="","",C37*0.03)</f>
        <v>23483.66346439659</v>
      </c>
      <c r="L37" s="35"/>
      <c r="M37" s="37">
        <f>IF(J37="","",(K37/J37)/1000)</f>
        <v>1.467728966524787</v>
      </c>
      <c r="N37" s="34">
        <f>N36</f>
        <v>2012</v>
      </c>
      <c r="O37" s="36">
        <v>42661</v>
      </c>
      <c r="P37" s="34">
        <f>H37</f>
        <v>1.6078000000000001</v>
      </c>
      <c r="Q37" s="34"/>
      <c r="R37" s="39">
        <f>IF(O36="","",(IF(G37="売",H37-P37,P37-H37))*M37*10000000)</f>
        <v>0</v>
      </c>
      <c r="S37" s="39"/>
      <c r="T37" s="40">
        <f>IF(O36="","",IF(R37&lt;0,J37*(-1),IF(G37="買",(P37-H37)*10000,(H37-P37)*10000)))</f>
        <v>0</v>
      </c>
      <c r="U37" s="40"/>
    </row>
    <row r="38" spans="2:21" ht="12.75">
      <c r="B38" s="34">
        <v>30</v>
      </c>
      <c r="C38" s="35">
        <f>IF(R37="","",C37+R37)</f>
        <v>782788.782146553</v>
      </c>
      <c r="D38" s="35"/>
      <c r="E38" s="34">
        <f>E37</f>
        <v>2012</v>
      </c>
      <c r="F38" s="36">
        <v>42666</v>
      </c>
      <c r="G38" s="34" t="s">
        <v>34</v>
      </c>
      <c r="H38" s="34">
        <v>1.6008</v>
      </c>
      <c r="I38" s="34"/>
      <c r="J38" s="34">
        <v>16</v>
      </c>
      <c r="K38" s="35">
        <f>IF(F38="","",C38*0.03)</f>
        <v>23483.66346439659</v>
      </c>
      <c r="L38" s="35"/>
      <c r="M38" s="37">
        <f>IF(J38="","",(K38/J38)/1000)</f>
        <v>1.467728966524787</v>
      </c>
      <c r="N38" s="34">
        <f>N37</f>
        <v>2012</v>
      </c>
      <c r="O38" s="36">
        <v>42667</v>
      </c>
      <c r="P38" s="34">
        <f>H38</f>
        <v>1.6008</v>
      </c>
      <c r="Q38" s="34"/>
      <c r="R38" s="39">
        <f>IF(O37="","",(IF(G38="売",H38-P38,P38-H38))*M38*10000000)</f>
        <v>0</v>
      </c>
      <c r="S38" s="39"/>
      <c r="T38" s="40">
        <f>IF(O37="","",IF(R38&lt;0,J38*(-1),IF(G38="買",(P38-H38)*10000,(H38-P38)*10000)))</f>
        <v>0</v>
      </c>
      <c r="U38" s="40"/>
    </row>
    <row r="39" spans="2:21" ht="12.75">
      <c r="B39" s="34">
        <v>31</v>
      </c>
      <c r="C39" s="35">
        <f>IF(R38="","",C38+R38)</f>
        <v>782788.782146553</v>
      </c>
      <c r="D39" s="35"/>
      <c r="E39" s="34">
        <f>E38</f>
        <v>2012</v>
      </c>
      <c r="F39" s="36">
        <v>42674</v>
      </c>
      <c r="G39" s="34" t="s">
        <v>37</v>
      </c>
      <c r="H39" s="34">
        <v>1.6086</v>
      </c>
      <c r="I39" s="34"/>
      <c r="J39" s="34">
        <v>19</v>
      </c>
      <c r="K39" s="35">
        <f>IF(F39="","",C39*0.03)</f>
        <v>23483.66346439659</v>
      </c>
      <c r="L39" s="35"/>
      <c r="M39" s="37">
        <f>IF(J39="","",(K39/J39)/1000)</f>
        <v>1.2359822875998208</v>
      </c>
      <c r="N39" s="34">
        <f>N38</f>
        <v>2012</v>
      </c>
      <c r="O39" s="36">
        <v>42675</v>
      </c>
      <c r="P39" s="34">
        <v>1.612</v>
      </c>
      <c r="Q39" s="34"/>
      <c r="R39" s="39">
        <f>IF(O38="","",(IF(G39="売",H39-P39,P39-H39))*M39*10000000)</f>
        <v>42023.39777839476</v>
      </c>
      <c r="S39" s="39"/>
      <c r="T39" s="40">
        <f>IF(O38="","",IF(R39&lt;0,J39*(-1),IF(G39="買",(P39-H39)*10000,(H39-P39)*10000)))</f>
        <v>34.000000000000696</v>
      </c>
      <c r="U39" s="40"/>
    </row>
    <row r="40" spans="2:21" ht="12.75">
      <c r="B40" s="34">
        <v>32</v>
      </c>
      <c r="C40" s="35">
        <f>IF(R39="","",C39+R39)</f>
        <v>824812.1799249478</v>
      </c>
      <c r="D40" s="35"/>
      <c r="E40" s="34">
        <f>E39</f>
        <v>2012</v>
      </c>
      <c r="F40" s="36">
        <v>42682</v>
      </c>
      <c r="G40" s="34" t="s">
        <v>34</v>
      </c>
      <c r="H40" s="34">
        <v>1.5969000000000002</v>
      </c>
      <c r="I40" s="34"/>
      <c r="J40" s="34">
        <v>14</v>
      </c>
      <c r="K40" s="35">
        <f>IF(F40="","",C40*0.03)</f>
        <v>24744.365397748432</v>
      </c>
      <c r="L40" s="35"/>
      <c r="M40" s="37">
        <f>IF(J40="","",(K40/J40)/1000)</f>
        <v>1.7674546712677452</v>
      </c>
      <c r="N40" s="34">
        <f>N39</f>
        <v>2012</v>
      </c>
      <c r="O40" s="36">
        <v>42682</v>
      </c>
      <c r="P40" s="34">
        <v>1.5983</v>
      </c>
      <c r="Q40" s="34"/>
      <c r="R40" s="39">
        <f>IF(O39="","",(IF(G40="売",H40-P40,P40-H40))*M40*10000000)</f>
        <v>-24744.36539774571</v>
      </c>
      <c r="S40" s="39"/>
      <c r="T40" s="40">
        <f>IF(O39="","",IF(R40&lt;0,J40*(-1),IF(G40="買",(P40-H40)*10000,(H40-P40)*10000)))</f>
        <v>-14</v>
      </c>
      <c r="U40" s="40"/>
    </row>
    <row r="41" spans="2:21" ht="12.75">
      <c r="B41" s="34">
        <v>33</v>
      </c>
      <c r="C41" s="35">
        <f>IF(R40="","",C40+R40)</f>
        <v>800067.814527202</v>
      </c>
      <c r="D41" s="35"/>
      <c r="E41" s="34">
        <f>E40</f>
        <v>2012</v>
      </c>
      <c r="F41" s="36">
        <v>42688</v>
      </c>
      <c r="G41" s="34" t="s">
        <v>34</v>
      </c>
      <c r="H41" s="34">
        <v>1.588</v>
      </c>
      <c r="I41" s="34"/>
      <c r="J41" s="34">
        <v>12</v>
      </c>
      <c r="K41" s="35">
        <f>IF(F41="","",C41*0.03)</f>
        <v>24002.034435816062</v>
      </c>
      <c r="L41" s="35"/>
      <c r="M41" s="37">
        <f>IF(J41="","",(K41/J41)/1000)</f>
        <v>2.000169536318005</v>
      </c>
      <c r="N41" s="34">
        <f>N40</f>
        <v>2012</v>
      </c>
      <c r="O41" s="36">
        <v>42688</v>
      </c>
      <c r="P41" s="34">
        <v>1.5892</v>
      </c>
      <c r="Q41" s="34"/>
      <c r="R41" s="39">
        <f>IF(O40="","",(IF(G41="売",H41-P41,P41-H41))*M41*10000000)</f>
        <v>-24002.034435813417</v>
      </c>
      <c r="S41" s="39"/>
      <c r="T41" s="40">
        <f>IF(O40="","",IF(R41&lt;0,J41*(-1),IF(G41="買",(P41-H41)*10000,(H41-P41)*10000)))</f>
        <v>-12</v>
      </c>
      <c r="U41" s="40"/>
    </row>
    <row r="42" spans="2:21" ht="12.75">
      <c r="B42" s="34">
        <v>34</v>
      </c>
      <c r="C42" s="35">
        <f>IF(R41="","",C41+R41)</f>
        <v>776065.7800913886</v>
      </c>
      <c r="D42" s="35"/>
      <c r="E42" s="34">
        <f>E41</f>
        <v>2012</v>
      </c>
      <c r="F42" s="36">
        <v>42694</v>
      </c>
      <c r="G42" s="34" t="s">
        <v>37</v>
      </c>
      <c r="H42" s="34">
        <v>1.5927</v>
      </c>
      <c r="I42" s="34"/>
      <c r="J42" s="34">
        <v>16</v>
      </c>
      <c r="K42" s="35">
        <f>IF(F42="","",C42*0.03)</f>
        <v>23281.973402741656</v>
      </c>
      <c r="L42" s="35"/>
      <c r="M42" s="37">
        <f>IF(J42="","",(K42/J42)/1000)</f>
        <v>1.4551233376713535</v>
      </c>
      <c r="N42" s="34">
        <f>N41</f>
        <v>2012</v>
      </c>
      <c r="O42" s="36">
        <v>42695</v>
      </c>
      <c r="P42" s="34">
        <v>1.5911</v>
      </c>
      <c r="Q42" s="34"/>
      <c r="R42" s="39">
        <f>IF(O41="","",(IF(G42="売",H42-P42,P42-H42))*M42*10000000)</f>
        <v>-23281.973402742322</v>
      </c>
      <c r="S42" s="39"/>
      <c r="T42" s="40">
        <f>IF(O41="","",IF(R42&lt;0,J42*(-1),IF(G42="買",(P42-H42)*10000,(H42-P42)*10000)))</f>
        <v>-16</v>
      </c>
      <c r="U42" s="40"/>
    </row>
    <row r="43" spans="2:21" ht="12.75">
      <c r="B43" s="34">
        <v>35</v>
      </c>
      <c r="C43" s="35">
        <f>IF(R42="","",C42+R42)</f>
        <v>752783.8066886463</v>
      </c>
      <c r="D43" s="35"/>
      <c r="E43" s="34">
        <f>E42</f>
        <v>2012</v>
      </c>
      <c r="F43" s="36">
        <v>42695</v>
      </c>
      <c r="G43" s="34" t="s">
        <v>37</v>
      </c>
      <c r="H43" s="34">
        <v>1.5946</v>
      </c>
      <c r="I43" s="34"/>
      <c r="J43" s="34">
        <v>24</v>
      </c>
      <c r="K43" s="35">
        <f>IF(F43="","",C43*0.03)</f>
        <v>22583.51420065939</v>
      </c>
      <c r="L43" s="35"/>
      <c r="M43" s="37">
        <f>IF(J43="","",(K43/J43)/1000)</f>
        <v>0.9409797583608078</v>
      </c>
      <c r="N43" s="34">
        <f>N42</f>
        <v>2012</v>
      </c>
      <c r="O43" s="36">
        <v>42696</v>
      </c>
      <c r="P43" s="34">
        <v>1.5922</v>
      </c>
      <c r="Q43" s="34"/>
      <c r="R43" s="39">
        <f>IF(O42="","",(IF(G43="売",H43-P43,P43-H43))*M43*10000000)</f>
        <v>-22583.514200658992</v>
      </c>
      <c r="S43" s="39"/>
      <c r="T43" s="40">
        <f>IF(O42="","",IF(R43&lt;0,J43*(-1),IF(G43="買",(P43-H43)*10000,(H43-P43)*10000)))</f>
        <v>-24</v>
      </c>
      <c r="U43" s="40"/>
    </row>
    <row r="44" spans="2:21" ht="12.75">
      <c r="B44" s="34">
        <v>36</v>
      </c>
      <c r="C44" s="35">
        <f>IF(R43="","",C43+R43)</f>
        <v>730200.2924879873</v>
      </c>
      <c r="D44" s="35"/>
      <c r="E44" s="34">
        <f>E43</f>
        <v>2012</v>
      </c>
      <c r="F44" s="36">
        <v>42700</v>
      </c>
      <c r="G44" s="34" t="s">
        <v>37</v>
      </c>
      <c r="H44" s="34">
        <v>1.6031</v>
      </c>
      <c r="I44" s="34"/>
      <c r="J44" s="34">
        <v>36</v>
      </c>
      <c r="K44" s="35">
        <f>IF(F44="","",C44*0.03)</f>
        <v>21906.00877463962</v>
      </c>
      <c r="L44" s="35"/>
      <c r="M44" s="37">
        <f>IF(J44="","",(K44/J44)/1000)</f>
        <v>0.6085002437399895</v>
      </c>
      <c r="N44" s="34">
        <f>N43</f>
        <v>2012</v>
      </c>
      <c r="O44" s="36">
        <v>42702</v>
      </c>
      <c r="P44" s="34">
        <v>1.5995</v>
      </c>
      <c r="Q44" s="34"/>
      <c r="R44" s="39">
        <f>IF(O43="","",(IF(G44="売",H44-P44,P44-H44))*M44*10000000)</f>
        <v>-21906.008774639908</v>
      </c>
      <c r="S44" s="39"/>
      <c r="T44" s="40">
        <f>IF(O43="","",IF(R44&lt;0,J44*(-1),IF(G44="買",(P44-H44)*10000,(H44-P44)*10000)))</f>
        <v>-36</v>
      </c>
      <c r="U44" s="40"/>
    </row>
    <row r="45" spans="2:21" ht="12.75">
      <c r="B45" s="34">
        <v>37</v>
      </c>
      <c r="C45" s="35">
        <f>IF(R44="","",C44+R44)</f>
        <v>708294.2837133474</v>
      </c>
      <c r="D45" s="35"/>
      <c r="E45" s="34">
        <f>E44</f>
        <v>2012</v>
      </c>
      <c r="F45" s="36">
        <v>42702</v>
      </c>
      <c r="G45" s="34" t="s">
        <v>37</v>
      </c>
      <c r="H45" s="34">
        <v>1.6019</v>
      </c>
      <c r="I45" s="34"/>
      <c r="J45" s="34">
        <v>15</v>
      </c>
      <c r="K45" s="35">
        <f>IF(F45="","",C45*0.03)</f>
        <v>21248.82851140042</v>
      </c>
      <c r="L45" s="35"/>
      <c r="M45" s="37">
        <f>IF(J45="","",(K45/J45)/1000)</f>
        <v>1.4165885674266947</v>
      </c>
      <c r="N45" s="34">
        <f>N44</f>
        <v>2012</v>
      </c>
      <c r="O45" s="36">
        <v>42703</v>
      </c>
      <c r="P45" s="34">
        <v>1.6004</v>
      </c>
      <c r="Q45" s="34"/>
      <c r="R45" s="39">
        <f>IF(O44="","",(IF(G45="売",H45-P45,P45-H45))*M45*10000000)</f>
        <v>-21248.828511401225</v>
      </c>
      <c r="S45" s="39"/>
      <c r="T45" s="40">
        <f>IF(O44="","",IF(R45&lt;0,J45*(-1),IF(G45="買",(P45-H45)*10000,(H45-P45)*10000)))</f>
        <v>-15</v>
      </c>
      <c r="U45" s="40"/>
    </row>
    <row r="46" spans="2:21" ht="12.75">
      <c r="B46" s="34">
        <v>38</v>
      </c>
      <c r="C46" s="35">
        <f>IF(R45="","",C45+R45)</f>
        <v>687045.4552019462</v>
      </c>
      <c r="D46" s="35"/>
      <c r="E46" s="34">
        <f>E45</f>
        <v>2012</v>
      </c>
      <c r="F46" s="36">
        <v>42703</v>
      </c>
      <c r="G46" s="34" t="s">
        <v>37</v>
      </c>
      <c r="H46" s="34">
        <v>1.6048</v>
      </c>
      <c r="I46" s="34"/>
      <c r="J46" s="34">
        <v>36</v>
      </c>
      <c r="K46" s="35">
        <f>IF(F46="","",C46*0.03)</f>
        <v>20611.363656058384</v>
      </c>
      <c r="L46" s="35"/>
      <c r="M46" s="37">
        <f>IF(J46="","",(K46/J46)/1000)</f>
        <v>0.572537879334955</v>
      </c>
      <c r="N46" s="34">
        <f>N45</f>
        <v>2012</v>
      </c>
      <c r="O46" s="36">
        <v>42704</v>
      </c>
      <c r="P46" s="34">
        <v>1.6012</v>
      </c>
      <c r="Q46" s="34"/>
      <c r="R46" s="39">
        <f>IF(O45="","",(IF(G46="売",H46-P46,P46-H46))*M46*10000000)</f>
        <v>-20611.363656058653</v>
      </c>
      <c r="S46" s="39"/>
      <c r="T46" s="40">
        <f>IF(O45="","",IF(R46&lt;0,J46*(-1),IF(G46="買",(P46-H46)*10000,(H46-P46)*10000)))</f>
        <v>-36</v>
      </c>
      <c r="U46" s="40"/>
    </row>
    <row r="47" spans="2:21" ht="12.75">
      <c r="B47" s="34">
        <v>39</v>
      </c>
      <c r="C47" s="35">
        <f>IF(R46="","",C46+R46)</f>
        <v>666434.0915458875</v>
      </c>
      <c r="D47" s="35"/>
      <c r="E47" s="34">
        <f>E46</f>
        <v>2012</v>
      </c>
      <c r="F47" s="36">
        <v>42722</v>
      </c>
      <c r="G47" s="34" t="s">
        <v>37</v>
      </c>
      <c r="H47" s="34">
        <v>1.6225</v>
      </c>
      <c r="I47" s="34"/>
      <c r="J47" s="34">
        <v>32</v>
      </c>
      <c r="K47" s="35">
        <f>IF(F47="","",C47*0.03)</f>
        <v>19993.022746376624</v>
      </c>
      <c r="L47" s="35"/>
      <c r="M47" s="37">
        <f>IF(J47="","",(K47/J47)/1000)</f>
        <v>0.6247819608242695</v>
      </c>
      <c r="N47" s="34">
        <f>N46</f>
        <v>2012</v>
      </c>
      <c r="O47" s="36">
        <v>42725</v>
      </c>
      <c r="P47" s="34">
        <f>H47</f>
        <v>1.6225</v>
      </c>
      <c r="Q47" s="34"/>
      <c r="R47" s="39">
        <f>IF(O46="","",(IF(G47="売",H47-P47,P47-H47))*M47*10000000)</f>
        <v>0</v>
      </c>
      <c r="S47" s="39"/>
      <c r="T47" s="40">
        <f>IF(O46="","",IF(R47&lt;0,J47*(-1),IF(G47="買",(P47-H47)*10000,(H47-P47)*10000)))</f>
        <v>0</v>
      </c>
      <c r="U47" s="40"/>
    </row>
    <row r="48" spans="2:21" ht="12.75">
      <c r="B48" s="34">
        <v>40</v>
      </c>
      <c r="C48" s="35">
        <f>IF(R47="","",C47+R47)</f>
        <v>666434.0915458875</v>
      </c>
      <c r="D48" s="35"/>
      <c r="E48" s="34">
        <v>2013</v>
      </c>
      <c r="F48" s="36">
        <v>42378</v>
      </c>
      <c r="G48" s="34" t="s">
        <v>34</v>
      </c>
      <c r="H48" s="34">
        <v>1.60426</v>
      </c>
      <c r="I48" s="34"/>
      <c r="J48" s="34">
        <v>25.4</v>
      </c>
      <c r="K48" s="35">
        <f>IF(F48="","",C48*0.03)</f>
        <v>19993.022746376624</v>
      </c>
      <c r="L48" s="35"/>
      <c r="M48" s="37">
        <f>IF(J48="","",(K48/J48)/1000)</f>
        <v>0.7871268797786073</v>
      </c>
      <c r="N48" s="34">
        <v>2013</v>
      </c>
      <c r="O48" s="36">
        <v>42378</v>
      </c>
      <c r="P48" s="34">
        <v>1.6068</v>
      </c>
      <c r="Q48" s="34"/>
      <c r="R48" s="39">
        <f>IF(O47="","",(IF(G48="売",H48-P48,P48-H48))*M48*10000000)</f>
        <v>-19993.022746376522</v>
      </c>
      <c r="S48" s="39"/>
      <c r="T48" s="40">
        <f>IF(O47="","",IF(R48&lt;0,J48*(-1),IF(G48="買",(P48-H48)*10000,(H48-P48)*10000)))</f>
        <v>-25.4</v>
      </c>
      <c r="U48" s="40"/>
    </row>
    <row r="49" spans="2:21" ht="12.75">
      <c r="B49" s="34">
        <v>41</v>
      </c>
      <c r="C49" s="35">
        <f>IF(R48="","",C48+R48)</f>
        <v>646441.068799511</v>
      </c>
      <c r="D49" s="35"/>
      <c r="E49" s="34">
        <f>E48</f>
        <v>2013</v>
      </c>
      <c r="F49" s="36">
        <v>42386</v>
      </c>
      <c r="G49" s="34" t="s">
        <v>34</v>
      </c>
      <c r="H49" s="34">
        <v>1.5987300000000002</v>
      </c>
      <c r="I49" s="34"/>
      <c r="J49" s="34">
        <v>22.3</v>
      </c>
      <c r="K49" s="35">
        <f>IF(F49="","",C49*0.03)</f>
        <v>19393.232063985328</v>
      </c>
      <c r="L49" s="35"/>
      <c r="M49" s="37">
        <f>IF(J49="","",(K49/J49)/1000)</f>
        <v>0.8696516620621223</v>
      </c>
      <c r="N49" s="34">
        <f>N48</f>
        <v>2013</v>
      </c>
      <c r="O49" s="36">
        <v>42394</v>
      </c>
      <c r="P49" s="34">
        <v>1.58206</v>
      </c>
      <c r="Q49" s="34"/>
      <c r="R49" s="39">
        <f>IF(O48="","",(IF(G49="売",H49-P49,P49-H49))*M49*10000000)</f>
        <v>144970.9320657574</v>
      </c>
      <c r="S49" s="39"/>
      <c r="T49" s="40">
        <f>IF(O48="","",IF(R49&lt;0,J49*(-1),IF(G49="買",(P49-H49)*10000,(H49-P49)*10000)))</f>
        <v>166.70000000000184</v>
      </c>
      <c r="U49" s="40"/>
    </row>
    <row r="50" spans="2:21" ht="12.75">
      <c r="B50" s="34">
        <v>42</v>
      </c>
      <c r="C50" s="35">
        <f>IF(R49="","",C49+R49)</f>
        <v>791412.0008652683</v>
      </c>
      <c r="D50" s="35"/>
      <c r="E50" s="34">
        <f>E49</f>
        <v>2013</v>
      </c>
      <c r="F50" s="36">
        <v>42400</v>
      </c>
      <c r="G50" s="34" t="s">
        <v>37</v>
      </c>
      <c r="H50" s="34">
        <v>1.5835400000000002</v>
      </c>
      <c r="I50" s="34"/>
      <c r="J50" s="34">
        <v>60.9</v>
      </c>
      <c r="K50" s="35">
        <f>IF(F50="","",C50*0.03)</f>
        <v>23742.36002595805</v>
      </c>
      <c r="L50" s="35"/>
      <c r="M50" s="37">
        <f>IF(J50="","",(K50/J50)/1000)</f>
        <v>0.3898581285050583</v>
      </c>
      <c r="N50" s="34">
        <f>N49</f>
        <v>2013</v>
      </c>
      <c r="O50" s="36">
        <v>42401</v>
      </c>
      <c r="P50" s="34">
        <v>1.58452</v>
      </c>
      <c r="Q50" s="34"/>
      <c r="R50" s="39">
        <f>IF(O49="","",(IF(G50="売",H50-P50,P50-H50))*M50*10000000)</f>
        <v>3820.6096593486313</v>
      </c>
      <c r="S50" s="39"/>
      <c r="T50" s="40">
        <f>IF(O49="","",IF(R50&lt;0,J50*(-1),IF(G50="買",(P50-H50)*10000,(H50-P50)*10000)))</f>
        <v>9.799999999997588</v>
      </c>
      <c r="U50" s="40"/>
    </row>
    <row r="51" spans="2:21" ht="12.75">
      <c r="B51" s="34">
        <v>43</v>
      </c>
      <c r="C51" s="35">
        <f>IF(R50="","",C50+R50)</f>
        <v>795232.6105246169</v>
      </c>
      <c r="D51" s="35"/>
      <c r="E51" s="34">
        <f>E50</f>
        <v>2013</v>
      </c>
      <c r="F51" s="36">
        <v>42415</v>
      </c>
      <c r="G51" s="34" t="s">
        <v>34</v>
      </c>
      <c r="H51" s="34">
        <v>1.55</v>
      </c>
      <c r="I51" s="34"/>
      <c r="J51" s="34">
        <v>22</v>
      </c>
      <c r="K51" s="35">
        <f>IF(F51="","",C51*0.03)</f>
        <v>23856.978315738506</v>
      </c>
      <c r="L51" s="35"/>
      <c r="M51" s="37">
        <f>IF(J51="","",(K51/J51)/1000)</f>
        <v>1.0844081052608412</v>
      </c>
      <c r="N51" s="34">
        <f>N50</f>
        <v>2013</v>
      </c>
      <c r="O51" s="36">
        <v>42415</v>
      </c>
      <c r="P51" s="34">
        <v>1.5522</v>
      </c>
      <c r="Q51" s="34"/>
      <c r="R51" s="39">
        <f>IF(O50="","",(IF(G51="売",H51-P51,P51-H51))*M51*10000000)</f>
        <v>-23856.978315738284</v>
      </c>
      <c r="S51" s="39"/>
      <c r="T51" s="40">
        <f>IF(O50="","",IF(R51&lt;0,J51*(-1),IF(G51="買",(P51-H51)*10000,(H51-P51)*10000)))</f>
        <v>-22</v>
      </c>
      <c r="U51" s="40"/>
    </row>
    <row r="52" spans="2:21" ht="12.75">
      <c r="B52" s="34">
        <v>44</v>
      </c>
      <c r="C52" s="35">
        <f>IF(R51="","",C51+R51)</f>
        <v>771375.6322088786</v>
      </c>
      <c r="D52" s="35"/>
      <c r="E52" s="34">
        <f>E51</f>
        <v>2013</v>
      </c>
      <c r="F52" s="36">
        <v>42418</v>
      </c>
      <c r="G52" s="34" t="s">
        <v>34</v>
      </c>
      <c r="H52" s="34">
        <v>1.5464</v>
      </c>
      <c r="I52" s="34"/>
      <c r="J52" s="34">
        <v>42</v>
      </c>
      <c r="K52" s="35">
        <f>IF(F52="","",C52*0.03)</f>
        <v>23141.268966266358</v>
      </c>
      <c r="L52" s="35"/>
      <c r="M52" s="37">
        <f>IF(J52="","",(K52/J52)/1000)</f>
        <v>0.5509825944349133</v>
      </c>
      <c r="N52" s="34">
        <f>N51</f>
        <v>2013</v>
      </c>
      <c r="O52" s="36">
        <v>42442</v>
      </c>
      <c r="P52" s="34">
        <v>1.49327</v>
      </c>
      <c r="Q52" s="34"/>
      <c r="R52" s="39">
        <f>IF(O51="","",(IF(G52="売",H52-P52,P52-H52))*M52*10000000)</f>
        <v>292737.05242326885</v>
      </c>
      <c r="S52" s="39"/>
      <c r="T52" s="40">
        <f>IF(O51="","",IF(R52&lt;0,J52*(-1),IF(G52="買",(P52-H52)*10000,(H52-P52)*10000)))</f>
        <v>531.299999999999</v>
      </c>
      <c r="U52" s="40"/>
    </row>
    <row r="53" spans="2:21" ht="12.75">
      <c r="B53" s="34">
        <v>45</v>
      </c>
      <c r="C53" s="35">
        <f>IF(R52="","",C52+R52)</f>
        <v>1064112.6846321474</v>
      </c>
      <c r="D53" s="35"/>
      <c r="E53" s="34">
        <f>E52</f>
        <v>2013</v>
      </c>
      <c r="F53" s="36">
        <v>42444</v>
      </c>
      <c r="G53" s="34" t="s">
        <v>37</v>
      </c>
      <c r="H53" s="34">
        <v>1.51163</v>
      </c>
      <c r="I53" s="34"/>
      <c r="J53" s="34">
        <v>40.3</v>
      </c>
      <c r="K53" s="35">
        <f>IF(F53="","",C53*0.03)</f>
        <v>31923.380538964422</v>
      </c>
      <c r="L53" s="35"/>
      <c r="M53" s="37">
        <f>IF(J53="","",(K53/J53)/1000)</f>
        <v>0.7921434376914249</v>
      </c>
      <c r="N53" s="34">
        <f>N52</f>
        <v>2013</v>
      </c>
      <c r="O53" s="36">
        <v>42444</v>
      </c>
      <c r="P53" s="34">
        <v>1.5076</v>
      </c>
      <c r="Q53" s="34"/>
      <c r="R53" s="39">
        <f>IF(O52="","",(IF(G53="売",H53-P53,P53-H53))*M53*10000000)</f>
        <v>-31923.38053896425</v>
      </c>
      <c r="S53" s="39"/>
      <c r="T53" s="40">
        <f>IF(O52="","",IF(R53&lt;0,J53*(-1),IF(G53="買",(P53-H53)*10000,(H53-P53)*10000)))</f>
        <v>-40.3</v>
      </c>
      <c r="U53" s="40"/>
    </row>
    <row r="54" spans="2:21" ht="12.75">
      <c r="B54" s="34">
        <v>46</v>
      </c>
      <c r="C54" s="35">
        <f>IF(R53="","",C53+R53)</f>
        <v>1032189.3040931831</v>
      </c>
      <c r="D54" s="35"/>
      <c r="E54" s="34">
        <f>E53</f>
        <v>2013</v>
      </c>
      <c r="F54" s="36">
        <v>42448</v>
      </c>
      <c r="G54" s="34" t="s">
        <v>37</v>
      </c>
      <c r="H54" s="34">
        <v>1.5110999999999999</v>
      </c>
      <c r="I54" s="34"/>
      <c r="J54" s="34">
        <v>28</v>
      </c>
      <c r="K54" s="35">
        <f>IF(F54="","",C54*0.03)</f>
        <v>30965.679122795493</v>
      </c>
      <c r="L54" s="35"/>
      <c r="M54" s="37">
        <f>IF(J54="","",(K54/J54)/1000)</f>
        <v>1.1059171115284105</v>
      </c>
      <c r="N54" s="34">
        <f>N53</f>
        <v>2013</v>
      </c>
      <c r="O54" s="36">
        <v>42448</v>
      </c>
      <c r="P54" s="34">
        <v>1.5083000000000002</v>
      </c>
      <c r="Q54" s="34"/>
      <c r="R54" s="39">
        <f>IF(O53="","",(IF(G54="売",H54-P54,P54-H54))*M54*10000000)</f>
        <v>-30965.679122792084</v>
      </c>
      <c r="S54" s="39"/>
      <c r="T54" s="40">
        <f>IF(O53="","",IF(R54&lt;0,J54*(-1),IF(G54="買",(P54-H54)*10000,(H54-P54)*10000)))</f>
        <v>-28</v>
      </c>
      <c r="U54" s="40"/>
    </row>
    <row r="55" spans="2:21" ht="12.75">
      <c r="B55" s="34">
        <v>47</v>
      </c>
      <c r="C55" s="35">
        <f>IF(R54="","",C54+R54)</f>
        <v>1001223.624970391</v>
      </c>
      <c r="D55" s="35"/>
      <c r="E55" s="34">
        <f>E54</f>
        <v>2013</v>
      </c>
      <c r="F55" s="36">
        <v>42449</v>
      </c>
      <c r="G55" s="34" t="s">
        <v>37</v>
      </c>
      <c r="H55" s="34">
        <v>1.5164</v>
      </c>
      <c r="I55" s="34"/>
      <c r="J55" s="34">
        <v>123</v>
      </c>
      <c r="K55" s="35">
        <f>IF(F55="","",C55*0.03)</f>
        <v>30036.70874911173</v>
      </c>
      <c r="L55" s="35"/>
      <c r="M55" s="37">
        <f>IF(J55="","",(K55/J55)/1000)</f>
        <v>0.24420088413911975</v>
      </c>
      <c r="N55" s="34">
        <f>N54</f>
        <v>2013</v>
      </c>
      <c r="O55" s="36">
        <v>42454</v>
      </c>
      <c r="P55" s="34">
        <f>H55</f>
        <v>1.5164</v>
      </c>
      <c r="Q55" s="34"/>
      <c r="R55" s="39">
        <f>IF(O54="","",(IF(G55="売",H55-P55,P55-H55))*M55*10000000)</f>
        <v>0</v>
      </c>
      <c r="S55" s="39"/>
      <c r="T55" s="40">
        <f>IF(O54="","",IF(R55&lt;0,J55*(-1),IF(G55="買",(P55-H55)*10000,(H55-P55)*10000)))</f>
        <v>0</v>
      </c>
      <c r="U55" s="40"/>
    </row>
    <row r="56" spans="2:21" ht="12.75">
      <c r="B56" s="34">
        <v>48</v>
      </c>
      <c r="C56" s="35">
        <f>IF(R55="","",C55+R55)</f>
        <v>1001223.624970391</v>
      </c>
      <c r="D56" s="35"/>
      <c r="E56" s="34">
        <f>E55</f>
        <v>2013</v>
      </c>
      <c r="F56" s="36">
        <v>42457</v>
      </c>
      <c r="G56" s="34" t="s">
        <v>37</v>
      </c>
      <c r="H56" s="34">
        <v>1.5173</v>
      </c>
      <c r="I56" s="34"/>
      <c r="J56" s="34">
        <v>62</v>
      </c>
      <c r="K56" s="35">
        <f>IF(F56="","",C56*0.03)</f>
        <v>30036.70874911173</v>
      </c>
      <c r="L56" s="35"/>
      <c r="M56" s="37">
        <f>IF(J56="","",(K56/J56)/1000)</f>
        <v>0.4844630443405118</v>
      </c>
      <c r="N56" s="34">
        <f>N55</f>
        <v>2013</v>
      </c>
      <c r="O56" s="36">
        <v>42462</v>
      </c>
      <c r="P56" s="34">
        <v>1.5185</v>
      </c>
      <c r="Q56" s="34"/>
      <c r="R56" s="39">
        <f>IF(O55="","",(IF(G56="売",H56-P56,P56-H56))*M56*10000000)</f>
        <v>5813.556532085501</v>
      </c>
      <c r="S56" s="39"/>
      <c r="T56" s="40">
        <f>IF(O55="","",IF(R56&lt;0,J56*(-1),IF(G56="買",(P56-H56)*10000,(H56-P56)*10000)))</f>
        <v>11.999999999998678</v>
      </c>
      <c r="U56" s="40"/>
    </row>
    <row r="57" spans="2:21" ht="12.75">
      <c r="B57" s="34">
        <v>49</v>
      </c>
      <c r="C57" s="35">
        <f>IF(R56="","",C56+R56)</f>
        <v>1007037.1815024766</v>
      </c>
      <c r="D57" s="35"/>
      <c r="E57" s="34">
        <f>E56</f>
        <v>2013</v>
      </c>
      <c r="F57" s="36">
        <v>42490</v>
      </c>
      <c r="G57" s="34" t="s">
        <v>37</v>
      </c>
      <c r="H57" s="34">
        <v>1.54919</v>
      </c>
      <c r="I57" s="34"/>
      <c r="J57" s="34">
        <v>16.9</v>
      </c>
      <c r="K57" s="35">
        <f>IF(F57="","",C57*0.03)</f>
        <v>30211.115445074294</v>
      </c>
      <c r="L57" s="35"/>
      <c r="M57" s="37">
        <f>IF(J57="","",(K57/J57)/1000)</f>
        <v>1.7876399671641596</v>
      </c>
      <c r="N57" s="34">
        <f>N56</f>
        <v>2013</v>
      </c>
      <c r="O57" s="36">
        <v>42490</v>
      </c>
      <c r="P57" s="34">
        <v>1.5475</v>
      </c>
      <c r="Q57" s="34"/>
      <c r="R57" s="39">
        <f>IF(O56="","",(IF(G57="売",H57-P57,P57-H57))*M57*10000000)</f>
        <v>-30211.11544507375</v>
      </c>
      <c r="S57" s="39"/>
      <c r="T57" s="40">
        <f>IF(O56="","",IF(R57&lt;0,J57*(-1),IF(G57="買",(P57-H57)*10000,(H57-P57)*10000)))</f>
        <v>-16.9</v>
      </c>
      <c r="U57" s="40"/>
    </row>
    <row r="58" spans="2:21" ht="12.75">
      <c r="B58" s="34">
        <v>50</v>
      </c>
      <c r="C58" s="35">
        <f>IF(R57="","",C57+R57)</f>
        <v>976826.0660574029</v>
      </c>
      <c r="D58" s="35"/>
      <c r="E58" s="34">
        <f>E57</f>
        <v>2013</v>
      </c>
      <c r="F58" s="36">
        <v>42490</v>
      </c>
      <c r="G58" s="34" t="s">
        <v>37</v>
      </c>
      <c r="H58" s="34">
        <v>1.55076</v>
      </c>
      <c r="I58" s="34"/>
      <c r="J58" s="34">
        <v>40.1</v>
      </c>
      <c r="K58" s="35">
        <f>IF(F58="","",C58*0.03)</f>
        <v>29304.781981722084</v>
      </c>
      <c r="L58" s="35"/>
      <c r="M58" s="37">
        <f>IF(J58="","",(K58/J58)/1000)</f>
        <v>0.7307925681227453</v>
      </c>
      <c r="N58" s="34">
        <f>N57</f>
        <v>2013</v>
      </c>
      <c r="O58" s="36">
        <v>42492</v>
      </c>
      <c r="P58" s="34">
        <v>1.55468</v>
      </c>
      <c r="Q58" s="34"/>
      <c r="R58" s="39">
        <f>IF(O57="","",(IF(G58="売",H58-P58,P58-H58))*M58*10000000)</f>
        <v>28647.068670412682</v>
      </c>
      <c r="S58" s="39"/>
      <c r="T58" s="40">
        <f>IF(O57="","",IF(R58&lt;0,J58*(-1),IF(G58="買",(P58-H58)*10000,(H58-P58)*10000)))</f>
        <v>39.20000000000145</v>
      </c>
      <c r="U58" s="40"/>
    </row>
    <row r="59" spans="2:21" ht="12.75">
      <c r="B59" s="34">
        <v>51</v>
      </c>
      <c r="C59" s="35">
        <f>IF(R58="","",C58+R58)</f>
        <v>1005473.1347278155</v>
      </c>
      <c r="D59" s="35"/>
      <c r="E59" s="34">
        <f>E58</f>
        <v>2013</v>
      </c>
      <c r="F59" s="36">
        <v>42512</v>
      </c>
      <c r="G59" s="34" t="s">
        <v>34</v>
      </c>
      <c r="H59" s="34">
        <v>1.50196</v>
      </c>
      <c r="I59" s="34"/>
      <c r="J59" s="34">
        <v>137.4</v>
      </c>
      <c r="K59" s="35">
        <f>IF(F59="","",C59*0.03)</f>
        <v>30164.194041834464</v>
      </c>
      <c r="L59" s="35"/>
      <c r="M59" s="37">
        <f>IF(J59="","",(K59/J59)/1000)</f>
        <v>0.21953561893620424</v>
      </c>
      <c r="N59" s="34">
        <f>N58</f>
        <v>2013</v>
      </c>
      <c r="O59" s="36">
        <v>42517</v>
      </c>
      <c r="P59" s="34">
        <v>1.5157</v>
      </c>
      <c r="Q59" s="34"/>
      <c r="R59" s="39">
        <f>IF(O58="","",(IF(G59="売",H59-P59,P59-H59))*M59*10000000)</f>
        <v>-30164.194041834653</v>
      </c>
      <c r="S59" s="39"/>
      <c r="T59" s="40">
        <f>IF(O58="","",IF(R59&lt;0,J59*(-1),IF(G59="買",(P59-H59)*10000,(H59-P59)*10000)))</f>
        <v>-137.4</v>
      </c>
      <c r="U59" s="40"/>
    </row>
    <row r="60" spans="2:21" ht="12.75">
      <c r="B60" s="34">
        <v>52</v>
      </c>
      <c r="C60" s="35">
        <f>IF(R59="","",C59+R59)</f>
        <v>975308.9406859808</v>
      </c>
      <c r="D60" s="35"/>
      <c r="E60" s="34">
        <f>E59</f>
        <v>2013</v>
      </c>
      <c r="F60" s="36">
        <v>42520</v>
      </c>
      <c r="G60" s="34" t="s">
        <v>37</v>
      </c>
      <c r="H60" s="34">
        <v>1.51981</v>
      </c>
      <c r="I60" s="34"/>
      <c r="J60" s="34">
        <v>87.9</v>
      </c>
      <c r="K60" s="35">
        <f>IF(F60="","",C60*0.03)</f>
        <v>29259.268220579423</v>
      </c>
      <c r="L60" s="35"/>
      <c r="M60" s="37">
        <f>IF(J60="","",(K60/J60)/1000)</f>
        <v>0.3328699456266146</v>
      </c>
      <c r="N60" s="34">
        <f>N59</f>
        <v>2013</v>
      </c>
      <c r="O60" s="36">
        <v>42521</v>
      </c>
      <c r="P60" s="34">
        <f>H60</f>
        <v>1.51981</v>
      </c>
      <c r="Q60" s="34"/>
      <c r="R60" s="39">
        <f>IF(O59="","",(IF(G60="売",H60-P60,P60-H60))*M60*10000000)</f>
        <v>0</v>
      </c>
      <c r="S60" s="39"/>
      <c r="T60" s="40">
        <f>IF(O59="","",IF(R60&lt;0,J60*(-1),IF(G60="買",(P60-H60)*10000,(H60-P60)*10000)))</f>
        <v>0</v>
      </c>
      <c r="U60" s="40"/>
    </row>
    <row r="61" spans="2:21" ht="12.75">
      <c r="B61" s="34">
        <v>53</v>
      </c>
      <c r="C61" s="35">
        <f>IF(R60="","",C60+R60)</f>
        <v>975308.9406859808</v>
      </c>
      <c r="D61" s="35"/>
      <c r="E61" s="34">
        <f>E60</f>
        <v>2013</v>
      </c>
      <c r="F61" s="36">
        <v>42521</v>
      </c>
      <c r="G61" s="34" t="s">
        <v>37</v>
      </c>
      <c r="H61" s="34">
        <v>1.52317</v>
      </c>
      <c r="I61" s="34"/>
      <c r="J61" s="34">
        <v>45</v>
      </c>
      <c r="K61" s="35">
        <f>IF(F61="","",C61*0.03)</f>
        <v>29259.268220579423</v>
      </c>
      <c r="L61" s="35"/>
      <c r="M61" s="37">
        <f>IF(J61="","",(K61/J61)/1000)</f>
        <v>0.6502059604573206</v>
      </c>
      <c r="N61" s="34">
        <f>N60</f>
        <v>2013</v>
      </c>
      <c r="O61" s="36">
        <v>42521</v>
      </c>
      <c r="P61" s="34">
        <v>1.5186700000000002</v>
      </c>
      <c r="Q61" s="34"/>
      <c r="R61" s="39">
        <f>IF(O60="","",(IF(G61="売",H61-P61,P61-H61))*M61*10000000)</f>
        <v>-29259.268220577647</v>
      </c>
      <c r="S61" s="39"/>
      <c r="T61" s="40">
        <f>IF(O60="","",IF(R61&lt;0,J61*(-1),IF(G61="買",(P61-H61)*10000,(H61-P61)*10000)))</f>
        <v>-45</v>
      </c>
      <c r="U61" s="40"/>
    </row>
    <row r="62" spans="2:21" ht="12.75">
      <c r="B62" s="34">
        <v>54</v>
      </c>
      <c r="C62" s="35">
        <f>IF(R61="","",C61+R61)</f>
        <v>946049.6724654032</v>
      </c>
      <c r="D62" s="35"/>
      <c r="E62" s="34">
        <f>E61</f>
        <v>2013</v>
      </c>
      <c r="F62" s="36">
        <v>42524</v>
      </c>
      <c r="G62" s="34" t="s">
        <v>37</v>
      </c>
      <c r="H62" s="34">
        <v>1.5222600000000002</v>
      </c>
      <c r="I62" s="34"/>
      <c r="J62" s="34">
        <v>23.2</v>
      </c>
      <c r="K62" s="35">
        <f>IF(F62="","",C62*0.03)</f>
        <v>28381.490173962095</v>
      </c>
      <c r="L62" s="35"/>
      <c r="M62" s="37">
        <f>IF(J62="","",(K62/J62)/1000)</f>
        <v>1.2233400937052628</v>
      </c>
      <c r="N62" s="34">
        <f>N61</f>
        <v>2013</v>
      </c>
      <c r="O62" s="36">
        <v>42535</v>
      </c>
      <c r="P62" s="34">
        <v>1.5644300000000002</v>
      </c>
      <c r="Q62" s="34"/>
      <c r="R62" s="39">
        <f>IF(O61="","",(IF(G62="売",H62-P62,P62-H62))*M62*10000000)</f>
        <v>515882.51751550986</v>
      </c>
      <c r="S62" s="39"/>
      <c r="T62" s="40">
        <f>IF(O61="","",IF(R62&lt;0,J62*(-1),IF(G62="買",(P62-H62)*10000,(H62-P62)*10000)))</f>
        <v>421.7000000000004</v>
      </c>
      <c r="U62" s="40"/>
    </row>
    <row r="63" spans="2:21" ht="12.75">
      <c r="B63" s="34">
        <v>55</v>
      </c>
      <c r="C63" s="35">
        <f>IF(R62="","",C62+R62)</f>
        <v>1461932.189980913</v>
      </c>
      <c r="D63" s="35"/>
      <c r="E63" s="34">
        <f>E62</f>
        <v>2013</v>
      </c>
      <c r="F63" s="36">
        <v>42542</v>
      </c>
      <c r="G63" s="34" t="s">
        <v>34</v>
      </c>
      <c r="H63" s="34">
        <v>1.54939</v>
      </c>
      <c r="I63" s="34"/>
      <c r="J63" s="34">
        <v>28.5</v>
      </c>
      <c r="K63" s="35">
        <f>IF(F63="","",C63*0.03)</f>
        <v>43857.96569942739</v>
      </c>
      <c r="L63" s="35"/>
      <c r="M63" s="37">
        <f>IF(J63="","",(K63/J63)/1000)</f>
        <v>1.5388759894535926</v>
      </c>
      <c r="N63" s="34">
        <f>N62</f>
        <v>2013</v>
      </c>
      <c r="O63" s="36">
        <v>42542</v>
      </c>
      <c r="P63" s="34">
        <v>1.55224</v>
      </c>
      <c r="Q63" s="34"/>
      <c r="R63" s="39">
        <f>IF(O62="","",(IF(G63="売",H63-P63,P63-H63))*M63*10000000)</f>
        <v>-43857.96569942768</v>
      </c>
      <c r="S63" s="39"/>
      <c r="T63" s="40">
        <f>IF(O62="","",IF(R63&lt;0,J63*(-1),IF(G63="買",(P63-H63)*10000,(H63-P63)*10000)))</f>
        <v>-28.5</v>
      </c>
      <c r="U63" s="40"/>
    </row>
    <row r="64" spans="2:21" ht="12.75">
      <c r="B64" s="34">
        <v>56</v>
      </c>
      <c r="C64" s="35">
        <f>IF(R63="","",C63+R63)</f>
        <v>1418074.2242814852</v>
      </c>
      <c r="D64" s="35"/>
      <c r="E64" s="34">
        <f>E63</f>
        <v>2013</v>
      </c>
      <c r="F64" s="36">
        <v>42552</v>
      </c>
      <c r="G64" s="34" t="s">
        <v>34</v>
      </c>
      <c r="H64" s="34">
        <v>1.5213100000000002</v>
      </c>
      <c r="I64" s="34"/>
      <c r="J64" s="34">
        <v>35.2</v>
      </c>
      <c r="K64" s="35">
        <f>IF(F64="","",C64*0.03)</f>
        <v>42542.226728444555</v>
      </c>
      <c r="L64" s="35"/>
      <c r="M64" s="37">
        <f>IF(J64="","",(K64/J64)/1000)</f>
        <v>1.2085859866035384</v>
      </c>
      <c r="N64" s="34">
        <f>N63</f>
        <v>2013</v>
      </c>
      <c r="O64" s="36">
        <v>42554</v>
      </c>
      <c r="P64" s="34">
        <f>H64</f>
        <v>1.5213100000000002</v>
      </c>
      <c r="Q64" s="34"/>
      <c r="R64" s="39">
        <f>IF(O63="","",(IF(G64="売",H64-P64,P64-H64))*M64*10000000)</f>
        <v>0</v>
      </c>
      <c r="S64" s="39"/>
      <c r="T64" s="40">
        <f>IF(O63="","",IF(R64&lt;0,J64*(-1),IF(G64="買",(P64-H64)*10000,(H64-P64)*10000)))</f>
        <v>0</v>
      </c>
      <c r="U64" s="40"/>
    </row>
    <row r="65" spans="2:21" ht="12.75">
      <c r="B65" s="34">
        <v>57</v>
      </c>
      <c r="C65" s="35">
        <f>IF(R64="","",C64+R64)</f>
        <v>1418074.2242814852</v>
      </c>
      <c r="D65" s="35"/>
      <c r="E65" s="34">
        <f>E64</f>
        <v>2013</v>
      </c>
      <c r="F65" s="36">
        <v>42568</v>
      </c>
      <c r="G65" s="34" t="s">
        <v>37</v>
      </c>
      <c r="H65" s="34">
        <v>1.5262</v>
      </c>
      <c r="I65" s="34"/>
      <c r="J65" s="34">
        <v>108.1</v>
      </c>
      <c r="K65" s="35">
        <f>IF(F65="","",C65*0.03)</f>
        <v>42542.226728444555</v>
      </c>
      <c r="L65" s="35"/>
      <c r="M65" s="37">
        <f>IF(J65="","",(K65/J65)/1000)</f>
        <v>0.3935451131215963</v>
      </c>
      <c r="N65" s="34">
        <f>N64</f>
        <v>2013</v>
      </c>
      <c r="O65" s="36">
        <v>42575</v>
      </c>
      <c r="P65" s="34">
        <v>1.53259</v>
      </c>
      <c r="Q65" s="34"/>
      <c r="R65" s="39">
        <f>IF(O64="","",(IF(G65="売",H65-P65,P65-H65))*M65*10000000)</f>
        <v>25147.532728469592</v>
      </c>
      <c r="S65" s="39"/>
      <c r="T65" s="40">
        <f>IF(O64="","",IF(R65&lt;0,J65*(-1),IF(G65="買",(P65-H65)*10000,(H65-P65)*10000)))</f>
        <v>63.899999999998954</v>
      </c>
      <c r="U65" s="40"/>
    </row>
    <row r="66" spans="2:21" ht="12.75">
      <c r="B66" s="34">
        <v>58</v>
      </c>
      <c r="C66" s="35">
        <f>IF(R65="","",C65+R65)</f>
        <v>1443221.757009955</v>
      </c>
      <c r="D66" s="35"/>
      <c r="E66" s="34">
        <f>E65</f>
        <v>2013</v>
      </c>
      <c r="F66" s="36">
        <v>42581</v>
      </c>
      <c r="G66" s="34" t="s">
        <v>34</v>
      </c>
      <c r="H66" s="34">
        <v>1.53219</v>
      </c>
      <c r="I66" s="34"/>
      <c r="J66" s="34">
        <v>31.6</v>
      </c>
      <c r="K66" s="35">
        <f>IF(F66="","",C66*0.03)</f>
        <v>43296.652710298644</v>
      </c>
      <c r="L66" s="35"/>
      <c r="M66" s="37">
        <f>IF(J66="","",(K66/J66)/1000)</f>
        <v>1.3701472376676787</v>
      </c>
      <c r="N66" s="34">
        <f>N65</f>
        <v>2013</v>
      </c>
      <c r="O66" s="36">
        <v>42584</v>
      </c>
      <c r="P66" s="34">
        <v>1.52424</v>
      </c>
      <c r="Q66" s="34"/>
      <c r="R66" s="39">
        <f>IF(O65="","",(IF(G66="売",H66-P66,P66-H66))*M66*10000000)</f>
        <v>108926.70539457911</v>
      </c>
      <c r="S66" s="39"/>
      <c r="T66" s="40">
        <f>IF(O65="","",IF(R66&lt;0,J66*(-1),IF(G66="買",(P66-H66)*10000,(H66-P66)*10000)))</f>
        <v>79.49999999999902</v>
      </c>
      <c r="U66" s="40"/>
    </row>
    <row r="67" spans="2:21" ht="12.75">
      <c r="B67" s="34">
        <v>59</v>
      </c>
      <c r="C67" s="35">
        <f>IF(R66="","",C66+R66)</f>
        <v>1552148.462404534</v>
      </c>
      <c r="D67" s="35"/>
      <c r="E67" s="34">
        <f>E66</f>
        <v>2013</v>
      </c>
      <c r="F67" s="36">
        <v>42605</v>
      </c>
      <c r="G67" s="34" t="s">
        <v>34</v>
      </c>
      <c r="H67" s="34">
        <v>1.5538500000000002</v>
      </c>
      <c r="I67" s="34"/>
      <c r="J67" s="34">
        <v>57.7</v>
      </c>
      <c r="K67" s="35">
        <f>IF(F67="","",C67*0.03)</f>
        <v>46564.453872136015</v>
      </c>
      <c r="L67" s="35"/>
      <c r="M67" s="37">
        <f>IF(J67="","",(K67/J67)/1000)</f>
        <v>0.8070095991704682</v>
      </c>
      <c r="N67" s="34">
        <f>N66</f>
        <v>2013</v>
      </c>
      <c r="O67" s="36">
        <v>42608</v>
      </c>
      <c r="P67" s="34">
        <v>1.55962</v>
      </c>
      <c r="Q67" s="34"/>
      <c r="R67" s="39">
        <f>IF(O66="","",(IF(G67="売",H67-P67,P67-H67))*M67*10000000)</f>
        <v>-46564.45387213465</v>
      </c>
      <c r="S67" s="39"/>
      <c r="T67" s="40">
        <f>IF(O66="","",IF(R67&lt;0,J67*(-1),IF(G67="買",(P67-H67)*10000,(H67-P67)*10000)))</f>
        <v>-57.7</v>
      </c>
      <c r="U67" s="40"/>
    </row>
    <row r="68" spans="2:21" ht="12.75">
      <c r="B68" s="34">
        <v>60</v>
      </c>
      <c r="C68" s="35">
        <f>IF(R67="","",C67+R67)</f>
        <v>1505584.0085323993</v>
      </c>
      <c r="D68" s="35"/>
      <c r="E68" s="34">
        <f>E67</f>
        <v>2013</v>
      </c>
      <c r="F68" s="36">
        <v>42611</v>
      </c>
      <c r="G68" s="34" t="s">
        <v>34</v>
      </c>
      <c r="H68" s="34">
        <v>1.55204</v>
      </c>
      <c r="I68" s="34"/>
      <c r="J68" s="34">
        <v>14.3</v>
      </c>
      <c r="K68" s="35">
        <f>IF(F68="","",C68*0.03)</f>
        <v>45167.52025597198</v>
      </c>
      <c r="L68" s="35"/>
      <c r="M68" s="37">
        <f>IF(J68="","",(K68/J68)/1000)</f>
        <v>3.15856785006797</v>
      </c>
      <c r="N68" s="34">
        <f>N67</f>
        <v>2013</v>
      </c>
      <c r="O68" s="36">
        <v>42611</v>
      </c>
      <c r="P68" s="34">
        <v>1.55347</v>
      </c>
      <c r="Q68" s="34"/>
      <c r="R68" s="39">
        <f>IF(O67="","",(IF(G68="売",H68-P68,P68-H68))*M68*10000000)</f>
        <v>-45167.520255966294</v>
      </c>
      <c r="S68" s="39"/>
      <c r="T68" s="40">
        <f>IF(O67="","",IF(R68&lt;0,J68*(-1),IF(G68="買",(P68-H68)*10000,(H68-P68)*10000)))</f>
        <v>-14.3</v>
      </c>
      <c r="U68" s="40"/>
    </row>
    <row r="69" spans="2:21" ht="12.75">
      <c r="B69" s="34">
        <v>61</v>
      </c>
      <c r="C69" s="35">
        <f>IF(R68="","",C68+R68)</f>
        <v>1460416.488276433</v>
      </c>
      <c r="D69" s="35"/>
      <c r="E69" s="34">
        <f>E68</f>
        <v>2013</v>
      </c>
      <c r="F69" s="36">
        <v>42616</v>
      </c>
      <c r="G69" s="34" t="s">
        <v>37</v>
      </c>
      <c r="H69" s="34">
        <v>1.55657</v>
      </c>
      <c r="I69" s="34"/>
      <c r="J69" s="34">
        <v>43.7</v>
      </c>
      <c r="K69" s="35">
        <f>IF(F69="","",C69*0.03)</f>
        <v>43812.49464829299</v>
      </c>
      <c r="L69" s="35"/>
      <c r="M69" s="37">
        <f>IF(J69="","",(K69/J69)/1000)</f>
        <v>1.0025742482446907</v>
      </c>
      <c r="N69" s="34">
        <f>N68</f>
        <v>2013</v>
      </c>
      <c r="O69" s="36">
        <v>42618</v>
      </c>
      <c r="P69" s="34">
        <v>1.55912</v>
      </c>
      <c r="Q69" s="34"/>
      <c r="R69" s="39">
        <f>IF(O68="","",(IF(G69="売",H69-P69,P69-H69))*M69*10000000)</f>
        <v>25565.643330240135</v>
      </c>
      <c r="S69" s="39"/>
      <c r="T69" s="40">
        <f>IF(O68="","",IF(R69&lt;0,J69*(-1),IF(G69="買",(P69-H69)*10000,(H69-P69)*10000)))</f>
        <v>25.500000000000522</v>
      </c>
      <c r="U69" s="40"/>
    </row>
    <row r="70" spans="2:21" ht="12.75">
      <c r="B70" s="34">
        <v>62</v>
      </c>
      <c r="C70" s="35">
        <f>IF(R69="","",C69+R69)</f>
        <v>1485982.1316066731</v>
      </c>
      <c r="D70" s="35"/>
      <c r="E70" s="34">
        <f>E69</f>
        <v>2013</v>
      </c>
      <c r="F70" s="36">
        <v>42623</v>
      </c>
      <c r="G70" s="34" t="s">
        <v>37</v>
      </c>
      <c r="H70" s="34">
        <v>1.57145</v>
      </c>
      <c r="I70" s="34"/>
      <c r="J70" s="34">
        <v>29.2</v>
      </c>
      <c r="K70" s="35">
        <f>IF(F70="","",C70*0.03)</f>
        <v>44579.463948200195</v>
      </c>
      <c r="L70" s="35"/>
      <c r="M70" s="37">
        <f>IF(J70="","",(K70/J70)/1000)</f>
        <v>1.526693970828774</v>
      </c>
      <c r="N70" s="34">
        <f>N69</f>
        <v>2013</v>
      </c>
      <c r="O70" s="36">
        <v>42626</v>
      </c>
      <c r="P70" s="34">
        <v>1.57763</v>
      </c>
      <c r="Q70" s="34"/>
      <c r="R70" s="39">
        <f>IF(O69="","",(IF(G70="売",H70-P70,P70-H70))*M70*10000000)</f>
        <v>94349.68739721937</v>
      </c>
      <c r="S70" s="39"/>
      <c r="T70" s="40">
        <f>IF(O69="","",IF(R70&lt;0,J70*(-1),IF(G70="買",(P70-H70)*10000,(H70-P70)*10000)))</f>
        <v>61.80000000000074</v>
      </c>
      <c r="U70" s="40"/>
    </row>
    <row r="71" spans="2:21" ht="12.75">
      <c r="B71" s="34">
        <v>63</v>
      </c>
      <c r="C71" s="35">
        <f>IF(R70="","",C70+R70)</f>
        <v>1580331.8190038926</v>
      </c>
      <c r="D71" s="35"/>
      <c r="E71" s="34">
        <f>E70</f>
        <v>2013</v>
      </c>
      <c r="F71" s="36">
        <v>42630</v>
      </c>
      <c r="G71" s="34" t="s">
        <v>37</v>
      </c>
      <c r="H71" s="34">
        <v>1.5915</v>
      </c>
      <c r="I71" s="34"/>
      <c r="J71" s="34">
        <v>25.6</v>
      </c>
      <c r="K71" s="35">
        <f>IF(F71="","",C71*0.03)</f>
        <v>47409.95457011677</v>
      </c>
      <c r="L71" s="35"/>
      <c r="M71" s="37">
        <f>IF(J71="","",(K71/J71)/1000)</f>
        <v>1.8519513503951863</v>
      </c>
      <c r="N71" s="34">
        <f>N70</f>
        <v>2013</v>
      </c>
      <c r="O71" s="36">
        <v>42637</v>
      </c>
      <c r="P71" s="34">
        <v>1.59809</v>
      </c>
      <c r="Q71" s="34"/>
      <c r="R71" s="39">
        <f>IF(O70="","",(IF(G71="売",H71-P71,P71-H71))*M71*10000000)</f>
        <v>122043.59399104456</v>
      </c>
      <c r="S71" s="39"/>
      <c r="T71" s="40">
        <f>IF(O70="","",IF(R71&lt;0,J71*(-1),IF(G71="買",(P71-H71)*10000,(H71-P71)*10000)))</f>
        <v>65.90000000000096</v>
      </c>
      <c r="U71" s="40"/>
    </row>
    <row r="72" spans="2:21" ht="12.75">
      <c r="B72" s="34">
        <v>64</v>
      </c>
      <c r="C72" s="35">
        <f>IF(R71="","",C71+R71)</f>
        <v>1702375.412994937</v>
      </c>
      <c r="D72" s="35"/>
      <c r="E72" s="34">
        <f>E71</f>
        <v>2013</v>
      </c>
      <c r="F72" s="36">
        <v>42643</v>
      </c>
      <c r="G72" s="34" t="s">
        <v>37</v>
      </c>
      <c r="H72" s="34">
        <v>1.6172900000000001</v>
      </c>
      <c r="I72" s="34"/>
      <c r="J72" s="34">
        <v>44.9</v>
      </c>
      <c r="K72" s="35">
        <f>IF(F72="","",C72*0.03)</f>
        <v>51071.26238984811</v>
      </c>
      <c r="L72" s="35"/>
      <c r="M72" s="37">
        <f>IF(J72="","",(K72/J72)/1000)</f>
        <v>1.13744459665586</v>
      </c>
      <c r="N72" s="34">
        <f>N71</f>
        <v>2013</v>
      </c>
      <c r="O72" s="36">
        <v>42645</v>
      </c>
      <c r="P72" s="34">
        <f>H72</f>
        <v>1.6172900000000001</v>
      </c>
      <c r="Q72" s="34"/>
      <c r="R72" s="39">
        <f>IF(O71="","",(IF(G72="売",H72-P72,P72-H72))*M72*10000000)</f>
        <v>0</v>
      </c>
      <c r="S72" s="39"/>
      <c r="T72" s="40">
        <f>IF(O71="","",IF(R72&lt;0,J72*(-1),IF(G72="買",(P72-H72)*10000,(H72-P72)*10000)))</f>
        <v>0</v>
      </c>
      <c r="U72" s="40"/>
    </row>
    <row r="73" spans="2:21" ht="12.75">
      <c r="B73" s="34">
        <v>65</v>
      </c>
      <c r="C73" s="35">
        <f>IF(R72="","",C72+R72)</f>
        <v>1702375.412994937</v>
      </c>
      <c r="D73" s="35"/>
      <c r="E73" s="34">
        <f>E72</f>
        <v>2013</v>
      </c>
      <c r="F73" s="36">
        <v>42671</v>
      </c>
      <c r="G73" s="34" t="s">
        <v>34</v>
      </c>
      <c r="H73" s="34">
        <v>1.6133000000000002</v>
      </c>
      <c r="I73" s="34"/>
      <c r="J73" s="34">
        <v>31.2</v>
      </c>
      <c r="K73" s="35">
        <f>IF(F73="","",C73*0.03)</f>
        <v>51071.26238984811</v>
      </c>
      <c r="L73" s="35"/>
      <c r="M73" s="37">
        <f>IF(J73="","",(K73/J73)/1000)</f>
        <v>1.636899435572055</v>
      </c>
      <c r="N73" s="34">
        <f>N72</f>
        <v>2013</v>
      </c>
      <c r="O73" s="36">
        <v>42679</v>
      </c>
      <c r="P73" s="34">
        <v>1.59773</v>
      </c>
      <c r="Q73" s="34"/>
      <c r="R73" s="39">
        <f>IF(O72="","",(IF(G73="売",H73-P73,P73-H73))*M73*10000000)</f>
        <v>254865.2421185703</v>
      </c>
      <c r="S73" s="39"/>
      <c r="T73" s="40">
        <f>IF(O72="","",IF(R73&lt;0,J73*(-1),IF(G73="買",(P73-H73)*10000,(H73-P73)*10000)))</f>
        <v>155.70000000000084</v>
      </c>
      <c r="U73" s="40"/>
    </row>
    <row r="74" spans="2:21" ht="12.75">
      <c r="B74" s="34">
        <v>66</v>
      </c>
      <c r="C74" s="35">
        <f>IF(R73="","",C73+R73)</f>
        <v>1957240.6551135073</v>
      </c>
      <c r="D74" s="35"/>
      <c r="E74" s="34">
        <f>E73</f>
        <v>2013</v>
      </c>
      <c r="F74" s="36">
        <v>42708</v>
      </c>
      <c r="G74" s="34" t="s">
        <v>37</v>
      </c>
      <c r="H74" s="34">
        <v>1.6392000000000002</v>
      </c>
      <c r="I74" s="34"/>
      <c r="J74" s="34">
        <v>14.9</v>
      </c>
      <c r="K74" s="35">
        <f>IF(F74="","",C74*0.03)</f>
        <v>58717.21965340522</v>
      </c>
      <c r="L74" s="35"/>
      <c r="M74" s="37">
        <f>IF(J74="","",(K74/J74)/1000)</f>
        <v>3.9407529968728334</v>
      </c>
      <c r="N74" s="34">
        <f>N73</f>
        <v>2013</v>
      </c>
      <c r="O74" s="36">
        <v>42708</v>
      </c>
      <c r="P74" s="34">
        <v>1.63771</v>
      </c>
      <c r="Q74" s="34"/>
      <c r="R74" s="39">
        <f>IF(O73="","",(IF(G74="売",H74-P74,P74-H74))*M74*10000000)</f>
        <v>-58717.219653413624</v>
      </c>
      <c r="S74" s="39"/>
      <c r="T74" s="40">
        <f>IF(O73="","",IF(R74&lt;0,J74*(-1),IF(G74="買",(P74-H74)*10000,(H74-P74)*10000)))</f>
        <v>-14.9</v>
      </c>
      <c r="U74" s="40"/>
    </row>
    <row r="75" spans="2:21" ht="12.75">
      <c r="B75" s="34">
        <v>67</v>
      </c>
      <c r="C75" s="35">
        <f>IF(R74="","",C74+R74)</f>
        <v>1898523.4354600937</v>
      </c>
      <c r="D75" s="35"/>
      <c r="E75" s="34">
        <f>E74</f>
        <v>2013</v>
      </c>
      <c r="F75" s="36">
        <v>42709</v>
      </c>
      <c r="G75" s="34" t="s">
        <v>37</v>
      </c>
      <c r="H75" s="34">
        <v>1.63856</v>
      </c>
      <c r="I75" s="34"/>
      <c r="J75" s="34">
        <v>16.8</v>
      </c>
      <c r="K75" s="35">
        <f>IF(F75="","",C75*0.03)</f>
        <v>56955.70306380281</v>
      </c>
      <c r="L75" s="35"/>
      <c r="M75" s="37">
        <f>IF(J75="","",(K75/J75)/1000)</f>
        <v>3.390220420464453</v>
      </c>
      <c r="N75" s="34">
        <f>N74</f>
        <v>2013</v>
      </c>
      <c r="O75" s="36">
        <v>42709</v>
      </c>
      <c r="P75" s="34">
        <v>1.6368800000000001</v>
      </c>
      <c r="Q75" s="34"/>
      <c r="R75" s="39">
        <f>IF(O74="","",(IF(G75="売",H75-P75,P75-H75))*M75*10000000)</f>
        <v>-56955.70306379955</v>
      </c>
      <c r="S75" s="39"/>
      <c r="T75" s="40">
        <f>IF(O74="","",IF(R75&lt;0,J75*(-1),IF(G75="買",(P75-H75)*10000,(H75-P75)*10000)))</f>
        <v>-16.8</v>
      </c>
      <c r="U75" s="40"/>
    </row>
    <row r="76" spans="2:21" ht="12.75">
      <c r="B76" s="34">
        <v>68</v>
      </c>
      <c r="C76" s="35">
        <f>IF(R75="","",C75+R75)</f>
        <v>1841567.7323962941</v>
      </c>
      <c r="D76" s="35"/>
      <c r="E76" s="34">
        <f>E75</f>
        <v>2013</v>
      </c>
      <c r="F76" s="36">
        <v>42720</v>
      </c>
      <c r="G76" s="34" t="s">
        <v>34</v>
      </c>
      <c r="H76" s="34">
        <v>1.6289600000000002</v>
      </c>
      <c r="I76" s="34"/>
      <c r="J76" s="34">
        <v>39.3</v>
      </c>
      <c r="K76" s="35">
        <f>IF(F76="","",C76*0.03)</f>
        <v>55247.03197188882</v>
      </c>
      <c r="L76" s="35"/>
      <c r="M76" s="37">
        <f>IF(J76="","",(K76/J76)/1000)</f>
        <v>1.405776894959003</v>
      </c>
      <c r="N76" s="34">
        <f>N75</f>
        <v>2013</v>
      </c>
      <c r="O76" s="36">
        <v>42721</v>
      </c>
      <c r="P76" s="34">
        <v>1.6328900000000002</v>
      </c>
      <c r="Q76" s="34"/>
      <c r="R76" s="39">
        <f>IF(O75="","",(IF(G76="売",H76-P76,P76-H76))*M76*10000000)</f>
        <v>-55247.03197188867</v>
      </c>
      <c r="S76" s="39"/>
      <c r="T76" s="40">
        <f>IF(O75="","",IF(R76&lt;0,J76*(-1),IF(G76="買",(P76-H76)*10000,(H76-P76)*10000)))</f>
        <v>-39.3</v>
      </c>
      <c r="U76" s="40"/>
    </row>
    <row r="77" spans="2:21" ht="12.75">
      <c r="B77" s="34">
        <v>69</v>
      </c>
      <c r="C77" s="35">
        <f>IF(R76="","",C76+R76)</f>
        <v>1786320.7004244055</v>
      </c>
      <c r="D77" s="35"/>
      <c r="E77" s="34">
        <f>E76</f>
        <v>2013</v>
      </c>
      <c r="F77" s="36">
        <v>42728</v>
      </c>
      <c r="G77" s="34" t="s">
        <v>37</v>
      </c>
      <c r="H77" s="34">
        <v>1.6376300000000001</v>
      </c>
      <c r="I77" s="34"/>
      <c r="J77" s="34">
        <v>19.4</v>
      </c>
      <c r="K77" s="35">
        <f>IF(F77="","",C77*0.03)</f>
        <v>53589.62101273216</v>
      </c>
      <c r="L77" s="35"/>
      <c r="M77" s="37">
        <f>IF(J77="","",(K77/J77)/1000)</f>
        <v>2.7623515985944413</v>
      </c>
      <c r="N77" s="34">
        <v>2014</v>
      </c>
      <c r="O77" s="36">
        <v>42371</v>
      </c>
      <c r="P77" s="34">
        <v>1.64735</v>
      </c>
      <c r="Q77" s="34"/>
      <c r="R77" s="39">
        <f>IF(O76="","",(IF(G77="売",H77-P77,P77-H77))*M77*10000000)</f>
        <v>268500.5753833783</v>
      </c>
      <c r="S77" s="39"/>
      <c r="T77" s="40">
        <f>IF(O76="","",IF(R77&lt;0,J77*(-1),IF(G77="買",(P77-H77)*10000,(H77-P77)*10000)))</f>
        <v>97.1999999999995</v>
      </c>
      <c r="U77" s="40"/>
    </row>
    <row r="78" spans="2:21" ht="12.75">
      <c r="B78" s="34">
        <v>70</v>
      </c>
      <c r="C78" s="35">
        <f>IF(R77="","",C77+R77)</f>
        <v>2054821.275807784</v>
      </c>
      <c r="D78" s="35"/>
      <c r="E78" s="34">
        <v>2014</v>
      </c>
      <c r="F78" s="36">
        <v>42376</v>
      </c>
      <c r="G78" s="34" t="s">
        <v>34</v>
      </c>
      <c r="H78" s="34">
        <v>1.63932</v>
      </c>
      <c r="I78" s="34"/>
      <c r="J78" s="34">
        <v>25.3</v>
      </c>
      <c r="K78" s="35">
        <f>IF(F78="","",C78*0.03)</f>
        <v>61644.63827423352</v>
      </c>
      <c r="L78" s="35"/>
      <c r="M78" s="37">
        <f>IF(J78="","",(K78/J78)/1000)</f>
        <v>2.4365469673610085</v>
      </c>
      <c r="N78" s="34">
        <f>N77</f>
        <v>2014</v>
      </c>
      <c r="O78" s="36">
        <v>42376</v>
      </c>
      <c r="P78" s="34">
        <v>1.64185</v>
      </c>
      <c r="Q78" s="34"/>
      <c r="R78" s="39">
        <f>IF(O77="","",(IF(G78="売",H78-P78,P78-H78))*M78*10000000)</f>
        <v>-61644.6382742316</v>
      </c>
      <c r="S78" s="39"/>
      <c r="T78" s="40">
        <f>IF(O77="","",IF(R78&lt;0,J78*(-1),IF(G78="買",(P78-H78)*10000,(H78-P78)*10000)))</f>
        <v>-25.3</v>
      </c>
      <c r="U78" s="40"/>
    </row>
    <row r="79" spans="2:21" ht="12.75">
      <c r="B79" s="34">
        <v>71</v>
      </c>
      <c r="C79" s="35">
        <f>IF(R78="","",C78+R78)</f>
        <v>1993176.6375335522</v>
      </c>
      <c r="D79" s="35"/>
      <c r="E79" s="34">
        <f>E78</f>
        <v>2014</v>
      </c>
      <c r="F79" s="36">
        <v>42389</v>
      </c>
      <c r="G79" s="34" t="s">
        <v>37</v>
      </c>
      <c r="H79" s="34">
        <v>1.64216</v>
      </c>
      <c r="I79" s="34"/>
      <c r="J79" s="34">
        <v>26.9</v>
      </c>
      <c r="K79" s="35">
        <f>IF(F79="","",C79*0.03)</f>
        <v>59795.29912600657</v>
      </c>
      <c r="L79" s="35"/>
      <c r="M79" s="37">
        <f>IF(J79="","",(K79/J79)/1000)</f>
        <v>2.2228735734574934</v>
      </c>
      <c r="N79" s="34">
        <f>N78</f>
        <v>2014</v>
      </c>
      <c r="O79" s="36">
        <v>42390</v>
      </c>
      <c r="P79" s="34">
        <f>H79</f>
        <v>1.64216</v>
      </c>
      <c r="Q79" s="34"/>
      <c r="R79" s="39">
        <f>IF(O78="","",(IF(G79="売",H79-P79,P79-H79))*M79*10000000)</f>
        <v>0</v>
      </c>
      <c r="S79" s="39"/>
      <c r="T79" s="40">
        <f>IF(O78="","",IF(R79&lt;0,J79*(-1),IF(G79="買",(P79-H79)*10000,(H79-P79)*10000)))</f>
        <v>0</v>
      </c>
      <c r="U79" s="40"/>
    </row>
    <row r="80" spans="2:21" ht="12.75">
      <c r="B80" s="34">
        <v>72</v>
      </c>
      <c r="C80" s="35">
        <f>IF(R79="","",C79+R79)</f>
        <v>1993176.6375335522</v>
      </c>
      <c r="D80" s="35"/>
      <c r="E80" s="34">
        <f>E79</f>
        <v>2014</v>
      </c>
      <c r="F80" s="36">
        <v>42398</v>
      </c>
      <c r="G80" s="34" t="s">
        <v>37</v>
      </c>
      <c r="H80" s="34">
        <v>1.65814</v>
      </c>
      <c r="I80" s="34"/>
      <c r="J80" s="34">
        <v>21.5</v>
      </c>
      <c r="K80" s="35">
        <f>IF(F80="","",C80*0.03)</f>
        <v>59795.29912600657</v>
      </c>
      <c r="L80" s="35"/>
      <c r="M80" s="37">
        <f>IF(J80="","",(K80/J80)/1000)</f>
        <v>2.781176703535189</v>
      </c>
      <c r="N80" s="34">
        <f>N79</f>
        <v>2014</v>
      </c>
      <c r="O80" s="36">
        <v>42398</v>
      </c>
      <c r="P80" s="34">
        <v>1.65599</v>
      </c>
      <c r="Q80" s="34"/>
      <c r="R80" s="39">
        <f>IF(O79="","",(IF(G80="売",H80-P80,P80-H80))*M80*10000000)</f>
        <v>-59795.29912600307</v>
      </c>
      <c r="S80" s="39"/>
      <c r="T80" s="40">
        <f>IF(O79="","",IF(R80&lt;0,J80*(-1),IF(G80="買",(P80-H80)*10000,(H80-P80)*10000)))</f>
        <v>-21.5</v>
      </c>
      <c r="U80" s="40"/>
    </row>
    <row r="81" spans="2:21" ht="12.75">
      <c r="B81" s="34">
        <v>73</v>
      </c>
      <c r="C81" s="35">
        <f>IF(R80="","",C80+R80)</f>
        <v>1933381.338407549</v>
      </c>
      <c r="D81" s="35"/>
      <c r="E81" s="34">
        <f>E80</f>
        <v>2014</v>
      </c>
      <c r="F81" s="36">
        <v>42399</v>
      </c>
      <c r="G81" s="34" t="s">
        <v>34</v>
      </c>
      <c r="H81" s="34">
        <v>1.65487</v>
      </c>
      <c r="I81" s="34"/>
      <c r="J81" s="34">
        <v>14.1</v>
      </c>
      <c r="K81" s="35">
        <f>IF(F81="","",C81*0.03)</f>
        <v>58001.44015222647</v>
      </c>
      <c r="L81" s="35"/>
      <c r="M81" s="37">
        <f>IF(J81="","",(K81/J81)/1000)</f>
        <v>4.113577315760743</v>
      </c>
      <c r="N81" s="34">
        <f>N80</f>
        <v>2014</v>
      </c>
      <c r="O81" s="36">
        <v>42406</v>
      </c>
      <c r="P81" s="34">
        <v>1.634</v>
      </c>
      <c r="Q81" s="34"/>
      <c r="R81" s="39">
        <f>IF(O80="","",(IF(G81="売",H81-P81,P81-H81))*M81*10000000)</f>
        <v>858503.585799274</v>
      </c>
      <c r="S81" s="39"/>
      <c r="T81" s="40">
        <f>IF(O80="","",IF(R81&lt;0,J81*(-1),IF(G81="買",(P81-H81)*10000,(H81-P81)*10000)))</f>
        <v>208.70000000000167</v>
      </c>
      <c r="U81" s="40"/>
    </row>
    <row r="82" spans="2:21" ht="12.75">
      <c r="B82" s="34">
        <v>74</v>
      </c>
      <c r="C82" s="35">
        <f>IF(R81="","",C81+R81)</f>
        <v>2791884.924206823</v>
      </c>
      <c r="D82" s="35"/>
      <c r="E82" s="34">
        <f>E81</f>
        <v>2014</v>
      </c>
      <c r="F82" s="36">
        <v>42410</v>
      </c>
      <c r="G82" s="34" t="s">
        <v>37</v>
      </c>
      <c r="H82" s="34">
        <v>1.6422400000000001</v>
      </c>
      <c r="I82" s="34"/>
      <c r="J82" s="34">
        <v>37.9</v>
      </c>
      <c r="K82" s="35">
        <f>IF(F82="","",C82*0.03)</f>
        <v>83756.54772620469</v>
      </c>
      <c r="L82" s="35"/>
      <c r="M82" s="37">
        <f>IF(J82="","",(K82/J82)/1000)</f>
        <v>2.209935296205929</v>
      </c>
      <c r="N82" s="34">
        <f>N81</f>
        <v>2014</v>
      </c>
      <c r="O82" s="36">
        <v>42419</v>
      </c>
      <c r="P82" s="34">
        <v>1.66703</v>
      </c>
      <c r="Q82" s="34"/>
      <c r="R82" s="39">
        <f>IF(O81="","",(IF(G82="売",H82-P82,P82-H82))*M82*10000000)</f>
        <v>547842.9599294468</v>
      </c>
      <c r="S82" s="39"/>
      <c r="T82" s="40">
        <f>IF(O81="","",IF(R82&lt;0,J82*(-1),IF(G82="買",(P82-H82)*10000,(H82-P82)*10000)))</f>
        <v>247.89999999999867</v>
      </c>
      <c r="U82" s="40"/>
    </row>
    <row r="83" spans="2:21" ht="12.75">
      <c r="B83" s="34">
        <v>75</v>
      </c>
      <c r="C83" s="35">
        <f>IF(R82="","",C82+R82)</f>
        <v>3339727.88413627</v>
      </c>
      <c r="D83" s="35"/>
      <c r="E83" s="34">
        <f>E82</f>
        <v>2014</v>
      </c>
      <c r="F83" s="36">
        <v>42450</v>
      </c>
      <c r="G83" s="34" t="s">
        <v>34</v>
      </c>
      <c r="H83" s="34">
        <v>1.64764</v>
      </c>
      <c r="I83" s="34"/>
      <c r="J83" s="34">
        <v>37.2</v>
      </c>
      <c r="K83" s="35">
        <f>IF(F83="","",C83*0.03)</f>
        <v>100191.8365240881</v>
      </c>
      <c r="L83" s="35"/>
      <c r="M83" s="37">
        <f>IF(J83="","",(K83/J83)/1000)</f>
        <v>2.693328938819572</v>
      </c>
      <c r="N83" s="34">
        <f>N82</f>
        <v>2014</v>
      </c>
      <c r="O83" s="36">
        <v>42453</v>
      </c>
      <c r="P83" s="34">
        <v>1.65136</v>
      </c>
      <c r="Q83" s="34"/>
      <c r="R83" s="39">
        <f>IF(O82="","",(IF(G83="売",H83-P83,P83-H83))*M83*10000000)</f>
        <v>-100191.83652408661</v>
      </c>
      <c r="S83" s="39"/>
      <c r="T83" s="40">
        <f>IF(O82="","",IF(R83&lt;0,J83*(-1),IF(G83="買",(P83-H83)*10000,(H83-P83)*10000)))</f>
        <v>-37.2</v>
      </c>
      <c r="U83" s="40"/>
    </row>
    <row r="84" spans="2:21" ht="12.75">
      <c r="B84" s="34">
        <v>76</v>
      </c>
      <c r="C84" s="35">
        <f>IF(R83="","",C83+R83)</f>
        <v>3239536.0476121833</v>
      </c>
      <c r="D84" s="35"/>
      <c r="E84" s="34">
        <f>E83</f>
        <v>2014</v>
      </c>
      <c r="F84" s="36">
        <v>42450</v>
      </c>
      <c r="G84" s="34" t="s">
        <v>34</v>
      </c>
      <c r="H84" s="45">
        <v>1.64764</v>
      </c>
      <c r="I84" s="45"/>
      <c r="J84" s="34">
        <v>37.2</v>
      </c>
      <c r="K84" s="35">
        <f>IF(F84="","",C84*0.03)</f>
        <v>97186.08142836549</v>
      </c>
      <c r="L84" s="35"/>
      <c r="M84" s="37">
        <f>IF(J84="","",(K84/J84)/1000)</f>
        <v>2.612529070654986</v>
      </c>
      <c r="N84" s="34">
        <f>N83</f>
        <v>2014</v>
      </c>
      <c r="O84" s="36">
        <v>42453</v>
      </c>
      <c r="P84" s="34">
        <v>1.65136</v>
      </c>
      <c r="Q84" s="34"/>
      <c r="R84" s="39">
        <f>IF(O83="","",(IF(G84="売",H84-P84,P84-H84))*M84*10000000)</f>
        <v>-97186.08142836406</v>
      </c>
      <c r="S84" s="39"/>
      <c r="T84" s="40">
        <f>IF(O83="","",IF(R84&lt;0,J84*(-1),IF(G84="買",(P84-H84)*10000,(H84-P84)*10000)))</f>
        <v>-37.2</v>
      </c>
      <c r="U84" s="40"/>
    </row>
    <row r="85" spans="2:21" ht="12.75">
      <c r="B85" s="34">
        <v>77</v>
      </c>
      <c r="C85" s="35">
        <f>IF(R84="","",C84+R84)</f>
        <v>3142349.9661838193</v>
      </c>
      <c r="D85" s="35"/>
      <c r="E85" s="34">
        <f>E84</f>
        <v>2014</v>
      </c>
      <c r="F85" s="36">
        <v>42453</v>
      </c>
      <c r="G85" s="34" t="s">
        <v>34</v>
      </c>
      <c r="H85" s="34">
        <v>1.64858</v>
      </c>
      <c r="I85" s="34"/>
      <c r="J85" s="34">
        <v>49.5</v>
      </c>
      <c r="K85" s="35">
        <f>IF(F85="","",C85*0.03)</f>
        <v>94270.49898551458</v>
      </c>
      <c r="L85" s="35"/>
      <c r="M85" s="37">
        <f>IF(J85="","",(K85/J85)/1000)</f>
        <v>1.9044545249598905</v>
      </c>
      <c r="N85" s="34">
        <f>N84</f>
        <v>2014</v>
      </c>
      <c r="O85" s="36">
        <v>42454</v>
      </c>
      <c r="P85" s="34">
        <v>1.65353</v>
      </c>
      <c r="Q85" s="34"/>
      <c r="R85" s="39">
        <f>IF(O84="","",(IF(G85="売",H85-P85,P85-H85))*M85*10000000)</f>
        <v>-94270.49898551477</v>
      </c>
      <c r="S85" s="39"/>
      <c r="T85" s="40">
        <f>IF(O84="","",IF(R85&lt;0,J85*(-1),IF(G85="買",(P85-H85)*10000,(H85-P85)*10000)))</f>
        <v>-49.5</v>
      </c>
      <c r="U85" s="40"/>
    </row>
    <row r="86" spans="2:21" ht="12.75">
      <c r="B86" s="34">
        <v>78</v>
      </c>
      <c r="C86" s="35">
        <f>IF(R85="","",C85+R85)</f>
        <v>3048079.4671983044</v>
      </c>
      <c r="D86" s="35"/>
      <c r="E86" s="34">
        <f>E85</f>
        <v>2014</v>
      </c>
      <c r="F86" s="36">
        <v>42457</v>
      </c>
      <c r="G86" s="34" t="s">
        <v>37</v>
      </c>
      <c r="H86" s="34">
        <v>1.6633300000000002</v>
      </c>
      <c r="I86" s="34"/>
      <c r="J86" s="34">
        <v>35.1</v>
      </c>
      <c r="K86" s="35">
        <f>IF(F86="","",C86*0.03)</f>
        <v>91442.38401594912</v>
      </c>
      <c r="L86" s="35"/>
      <c r="M86" s="37">
        <f>IF(J86="","",(K86/J86)/1000)</f>
        <v>2.605196125810516</v>
      </c>
      <c r="N86" s="34">
        <f>N85</f>
        <v>2014</v>
      </c>
      <c r="O86" s="36">
        <v>42461</v>
      </c>
      <c r="P86" s="34">
        <f>H86</f>
        <v>1.6633300000000002</v>
      </c>
      <c r="Q86" s="34"/>
      <c r="R86" s="39">
        <f>IF(O85="","",(IF(G86="売",H86-P86,P86-H86))*M86*10000000)</f>
        <v>0</v>
      </c>
      <c r="S86" s="39"/>
      <c r="T86" s="40">
        <f>IF(O85="","",IF(R86&lt;0,J86*(-1),IF(G86="買",(P86-H86)*10000,(H86-P86)*10000)))</f>
        <v>0</v>
      </c>
      <c r="U86" s="40"/>
    </row>
    <row r="87" spans="2:21" ht="12.75">
      <c r="B87" s="34">
        <v>79</v>
      </c>
      <c r="C87" s="35">
        <f>IF(R86="","",C86+R86)</f>
        <v>3048079.4671983044</v>
      </c>
      <c r="D87" s="35"/>
      <c r="E87" s="34">
        <f>E86</f>
        <v>2014</v>
      </c>
      <c r="F87" s="36">
        <v>42470</v>
      </c>
      <c r="G87" s="34" t="s">
        <v>37</v>
      </c>
      <c r="H87" s="34">
        <v>1.6787</v>
      </c>
      <c r="I87" s="34"/>
      <c r="J87" s="34">
        <v>33.5</v>
      </c>
      <c r="K87" s="35">
        <f>IF(F87="","",C87*0.03)</f>
        <v>91442.38401594912</v>
      </c>
      <c r="L87" s="35"/>
      <c r="M87" s="37">
        <f>IF(J87="","",(K87/J87)/1000)</f>
        <v>2.729623403461168</v>
      </c>
      <c r="N87" s="34">
        <f>N86</f>
        <v>2014</v>
      </c>
      <c r="O87" s="36">
        <v>42471</v>
      </c>
      <c r="P87" s="34">
        <v>1.67535</v>
      </c>
      <c r="Q87" s="34"/>
      <c r="R87" s="39">
        <f>IF(O86="","",(IF(G87="売",H87-P87,P87-H87))*M87*10000000)</f>
        <v>-91442.3840159542</v>
      </c>
      <c r="S87" s="39"/>
      <c r="T87" s="40">
        <f>IF(O86="","",IF(R87&lt;0,J87*(-1),IF(G87="買",(P87-H87)*10000,(H87-P87)*10000)))</f>
        <v>-33.5</v>
      </c>
      <c r="U87" s="40"/>
    </row>
    <row r="88" spans="2:21" ht="12.75">
      <c r="B88" s="34">
        <v>80</v>
      </c>
      <c r="C88" s="35">
        <f>IF(R87="","",C87+R87)</f>
        <v>2956637.0831823503</v>
      </c>
      <c r="D88" s="35"/>
      <c r="E88" s="34">
        <f>E87</f>
        <v>2014</v>
      </c>
      <c r="F88" s="36">
        <v>42484</v>
      </c>
      <c r="G88" s="34" t="s">
        <v>34</v>
      </c>
      <c r="H88" s="34">
        <v>1.67816</v>
      </c>
      <c r="I88" s="34"/>
      <c r="J88" s="34">
        <v>24</v>
      </c>
      <c r="K88" s="35">
        <f>IF(F88="","",C88*0.03)</f>
        <v>88699.1124954705</v>
      </c>
      <c r="L88" s="35"/>
      <c r="M88" s="37">
        <f>IF(J88="","",(K88/J88)/1000)</f>
        <v>3.6957963539779377</v>
      </c>
      <c r="N88" s="34">
        <f>N87</f>
        <v>2014</v>
      </c>
      <c r="O88" s="36">
        <v>42485</v>
      </c>
      <c r="P88" s="34">
        <v>1.68056</v>
      </c>
      <c r="Q88" s="34"/>
      <c r="R88" s="39">
        <f>IF(O88="","",(IF(G88="売",H88-P88,P88-H88))*M88*10000000)</f>
        <v>-88699.11249546894</v>
      </c>
      <c r="S88" s="39"/>
      <c r="T88" s="40">
        <f>IF(O88="","",IF(R88&lt;0,J88*(-1),IF(G88="買",(P88-H88)*10000,(H88-P88)*10000)))</f>
        <v>-24</v>
      </c>
      <c r="U88" s="40"/>
    </row>
    <row r="89" spans="2:21" ht="12.75">
      <c r="B89" s="34">
        <v>81</v>
      </c>
      <c r="C89" s="35">
        <f>IF(R88="","",C88+R88)</f>
        <v>2867937.9706868813</v>
      </c>
      <c r="D89" s="35"/>
      <c r="E89" s="34">
        <f>E88</f>
        <v>2014</v>
      </c>
      <c r="F89" s="36">
        <v>42498</v>
      </c>
      <c r="G89" s="34" t="s">
        <v>37</v>
      </c>
      <c r="H89" s="34">
        <v>1.69563</v>
      </c>
      <c r="I89" s="34"/>
      <c r="J89" s="34">
        <v>13.7</v>
      </c>
      <c r="K89" s="35">
        <f>IF(F89="","",C89*0.03)</f>
        <v>86038.13912060644</v>
      </c>
      <c r="L89" s="35"/>
      <c r="M89" s="37">
        <f>IF(J89="","",(K89/J89)/1000)</f>
        <v>6.280156140190252</v>
      </c>
      <c r="N89" s="34">
        <f>N88</f>
        <v>2014</v>
      </c>
      <c r="O89" s="36">
        <v>42498</v>
      </c>
      <c r="P89" s="34">
        <v>1.69426</v>
      </c>
      <c r="Q89" s="34"/>
      <c r="R89" s="39">
        <f>IF(O89="","",(IF(G89="売",H89-P89,P89-H89))*M89*10000000)</f>
        <v>-86038.13912059838</v>
      </c>
      <c r="S89" s="39"/>
      <c r="T89" s="40">
        <f>IF(O89="","",IF(R89&lt;0,J89*(-1),IF(G89="買",(P89-H89)*10000,(H89-P89)*10000)))</f>
        <v>-13.7</v>
      </c>
      <c r="U89" s="40"/>
    </row>
    <row r="90" spans="2:21" ht="12.75">
      <c r="B90" s="34">
        <v>82</v>
      </c>
      <c r="C90" s="35">
        <f>IF(R89="","",C89+R89)</f>
        <v>2781899.831566283</v>
      </c>
      <c r="D90" s="35"/>
      <c r="E90" s="34">
        <f>E89</f>
        <v>2014</v>
      </c>
      <c r="F90" s="36">
        <v>42510</v>
      </c>
      <c r="G90" s="34" t="s">
        <v>37</v>
      </c>
      <c r="H90" s="34">
        <v>1.68363</v>
      </c>
      <c r="I90" s="34"/>
      <c r="J90" s="34">
        <v>14.7</v>
      </c>
      <c r="K90" s="35">
        <f>IF(F90="","",C90*0.03)</f>
        <v>83456.99494698849</v>
      </c>
      <c r="L90" s="35"/>
      <c r="M90" s="37">
        <f>IF(J90="","",(K90/J90)/1000)</f>
        <v>5.677346595033231</v>
      </c>
      <c r="N90" s="34">
        <f>N89</f>
        <v>2014</v>
      </c>
      <c r="O90" s="36">
        <v>42513</v>
      </c>
      <c r="P90" s="34">
        <f>H90</f>
        <v>1.68363</v>
      </c>
      <c r="Q90" s="34"/>
      <c r="R90" s="39">
        <f>IF(O90="","",(IF(G90="売",H90-P90,P90-H90))*M90*10000000)</f>
        <v>0</v>
      </c>
      <c r="S90" s="39"/>
      <c r="T90" s="40">
        <f>IF(O90="","",IF(R90&lt;0,J90*(-1),IF(G90="買",(P90-H90)*10000,(H90-P90)*10000)))</f>
        <v>0</v>
      </c>
      <c r="U90" s="40"/>
    </row>
    <row r="91" spans="2:21" ht="12.75">
      <c r="B91" s="34">
        <v>83</v>
      </c>
      <c r="C91" s="35">
        <f>IF(R90="","",C90+R90)</f>
        <v>2781899.831566283</v>
      </c>
      <c r="D91" s="35"/>
      <c r="E91" s="34">
        <f>E90</f>
        <v>2014</v>
      </c>
      <c r="F91" s="36">
        <v>42526</v>
      </c>
      <c r="G91" s="34" t="s">
        <v>37</v>
      </c>
      <c r="H91" s="34">
        <v>1.67916</v>
      </c>
      <c r="I91" s="34"/>
      <c r="J91" s="34">
        <v>69.8</v>
      </c>
      <c r="K91" s="35">
        <f>IF(F91="","",C91*0.03)</f>
        <v>83456.99494698849</v>
      </c>
      <c r="L91" s="35"/>
      <c r="M91" s="37">
        <f>IF(J91="","",(K91/J91)/1000)</f>
        <v>1.1956589533952506</v>
      </c>
      <c r="N91" s="34">
        <f>N90</f>
        <v>2014</v>
      </c>
      <c r="O91" s="36">
        <v>42527</v>
      </c>
      <c r="P91" s="34">
        <f>H91</f>
        <v>1.67916</v>
      </c>
      <c r="Q91" s="34"/>
      <c r="R91" s="39">
        <f>IF(O91="","",(IF(G91="売",H91-P91,P91-H91))*M91*10000000)</f>
        <v>0</v>
      </c>
      <c r="S91" s="39"/>
      <c r="T91" s="40">
        <f>IF(O91="","",IF(R91&lt;0,J91*(-1),IF(G91="買",(P91-H91)*10000,(H91-P91)*10000)))</f>
        <v>0</v>
      </c>
      <c r="U91" s="40"/>
    </row>
    <row r="92" spans="2:21" ht="12.75">
      <c r="B92" s="34">
        <v>84</v>
      </c>
      <c r="C92" s="35">
        <f>IF(R91="","",C91+R91)</f>
        <v>2781899.831566283</v>
      </c>
      <c r="D92" s="35"/>
      <c r="E92" s="34">
        <f>E91</f>
        <v>2014</v>
      </c>
      <c r="F92" s="36">
        <v>42530</v>
      </c>
      <c r="G92" s="34" t="s">
        <v>37</v>
      </c>
      <c r="H92" s="34">
        <v>1.68107</v>
      </c>
      <c r="I92" s="34"/>
      <c r="J92" s="34">
        <v>15.9</v>
      </c>
      <c r="K92" s="35">
        <f>IF(F92="","",C92*0.03)</f>
        <v>83456.99494698849</v>
      </c>
      <c r="L92" s="35"/>
      <c r="M92" s="37">
        <f>IF(J92="","",(K92/J92)/1000)</f>
        <v>5.248867606728835</v>
      </c>
      <c r="N92" s="34">
        <f>N91</f>
        <v>2014</v>
      </c>
      <c r="O92" s="36">
        <v>42530</v>
      </c>
      <c r="P92" s="34">
        <v>1.67948</v>
      </c>
      <c r="Q92" s="34"/>
      <c r="R92" s="39">
        <f>IF(O92="","",(IF(G92="売",H92-P92,P92-H92))*M92*10000000)</f>
        <v>-83456.99494698744</v>
      </c>
      <c r="S92" s="39"/>
      <c r="T92" s="40">
        <f>IF(O92="","",IF(R92&lt;0,J92*(-1),IF(G92="買",(P92-H92)*10000,(H92-P92)*10000)))</f>
        <v>-15.9</v>
      </c>
      <c r="U92" s="40"/>
    </row>
    <row r="93" spans="2:21" ht="12.75">
      <c r="B93" s="34">
        <v>85</v>
      </c>
      <c r="C93" s="35">
        <f>IF(R92="","",C92+R92)</f>
        <v>2698442.8366192956</v>
      </c>
      <c r="D93" s="35"/>
      <c r="E93" s="34">
        <f>E92</f>
        <v>2014</v>
      </c>
      <c r="F93" s="36">
        <v>42538</v>
      </c>
      <c r="G93" s="34" t="s">
        <v>37</v>
      </c>
      <c r="H93" s="34">
        <v>1.6974300000000002</v>
      </c>
      <c r="I93" s="34"/>
      <c r="J93" s="34">
        <v>16.6</v>
      </c>
      <c r="K93" s="35">
        <f>IF(F93="","",C93*0.03)</f>
        <v>80953.28509857887</v>
      </c>
      <c r="L93" s="35"/>
      <c r="M93" s="37">
        <f>IF(J93="","",(K93/J93)/1000)</f>
        <v>4.876703921601136</v>
      </c>
      <c r="N93" s="34">
        <f>N92</f>
        <v>2014</v>
      </c>
      <c r="O93" s="36">
        <v>42539</v>
      </c>
      <c r="P93" s="34">
        <v>1.69577</v>
      </c>
      <c r="Q93" s="34"/>
      <c r="R93" s="39">
        <f>IF(O93="","",(IF(G93="売",H93-P93,P93-H93))*M93*10000000)</f>
        <v>-80953.28509858943</v>
      </c>
      <c r="S93" s="39"/>
      <c r="T93" s="40">
        <f>IF(O93="","",IF(R93&lt;0,J93*(-1),IF(G93="買",(P93-H93)*10000,(H93-P93)*10000)))</f>
        <v>-16.6</v>
      </c>
      <c r="U93" s="40"/>
    </row>
    <row r="94" spans="2:21" ht="12.75">
      <c r="B94" s="34">
        <v>86</v>
      </c>
      <c r="C94" s="35">
        <f>IF(R93="","",C93+R93)</f>
        <v>2617489.551520706</v>
      </c>
      <c r="D94" s="35"/>
      <c r="E94" s="34">
        <f>E93</f>
        <v>2014</v>
      </c>
      <c r="F94" s="36">
        <v>42545</v>
      </c>
      <c r="G94" s="34" t="s">
        <v>37</v>
      </c>
      <c r="H94" s="34">
        <v>1.7027</v>
      </c>
      <c r="I94" s="34"/>
      <c r="J94" s="34">
        <v>10.6</v>
      </c>
      <c r="K94" s="35">
        <f>IF(F94="","",C94*0.03)</f>
        <v>78524.68654562118</v>
      </c>
      <c r="L94" s="35"/>
      <c r="M94" s="37">
        <f>IF(J94="","",(K94/J94)/1000)</f>
        <v>7.407989296756716</v>
      </c>
      <c r="N94" s="34">
        <f>N93</f>
        <v>2014</v>
      </c>
      <c r="O94" s="36">
        <v>42545</v>
      </c>
      <c r="P94" s="34">
        <v>1.70164</v>
      </c>
      <c r="Q94" s="34"/>
      <c r="R94" s="39">
        <f>IF(O94="","",(IF(G94="売",H94-P94,P94-H94))*M94*10000000)</f>
        <v>-78524.68654562571</v>
      </c>
      <c r="S94" s="39"/>
      <c r="T94" s="40">
        <f>IF(O94="","",IF(R94&lt;0,J94*(-1),IF(G94="買",(P94-H94)*10000,(H94-P94)*10000)))</f>
        <v>-10.6</v>
      </c>
      <c r="U94" s="40"/>
    </row>
    <row r="95" spans="2:21" ht="12.75">
      <c r="B95" s="34">
        <v>87</v>
      </c>
      <c r="C95" s="35">
        <f>IF(R94="","",C94+R94)</f>
        <v>2538964.8649750804</v>
      </c>
      <c r="D95" s="35"/>
      <c r="E95" s="34">
        <f>E94</f>
        <v>2014</v>
      </c>
      <c r="F95" s="36">
        <v>42547</v>
      </c>
      <c r="G95" s="34" t="s">
        <v>37</v>
      </c>
      <c r="H95" s="34">
        <v>1.7021000000000002</v>
      </c>
      <c r="I95" s="34"/>
      <c r="J95" s="34">
        <v>25.1</v>
      </c>
      <c r="K95" s="35">
        <f>IF(F95="","",C95*0.03)</f>
        <v>76168.9459492524</v>
      </c>
      <c r="L95" s="35"/>
      <c r="M95" s="37">
        <f>IF(J95="","",(K95/J95)/1000)</f>
        <v>3.034619360527984</v>
      </c>
      <c r="N95" s="34">
        <f>N94</f>
        <v>2014</v>
      </c>
      <c r="O95" s="36">
        <v>42553</v>
      </c>
      <c r="P95" s="34">
        <v>1.71393</v>
      </c>
      <c r="Q95" s="34"/>
      <c r="R95" s="39">
        <f>IF(O95="","",(IF(G95="売",H95-P95,P95-H95))*M95*10000000)</f>
        <v>358995.47035045404</v>
      </c>
      <c r="S95" s="39"/>
      <c r="T95" s="40">
        <f>IF(O95="","",IF(R95&lt;0,J95*(-1),IF(G95="買",(P95-H95)*10000,(H95-P95)*10000)))</f>
        <v>118.29999999999785</v>
      </c>
      <c r="U95" s="40"/>
    </row>
    <row r="96" spans="2:21" ht="12.75">
      <c r="B96" s="34">
        <v>88</v>
      </c>
      <c r="C96" s="35">
        <f>IF(R95="","",C95+R95)</f>
        <v>2897960.3353255345</v>
      </c>
      <c r="D96" s="35"/>
      <c r="E96" s="34">
        <f>E95</f>
        <v>2014</v>
      </c>
      <c r="F96" s="36">
        <v>42565</v>
      </c>
      <c r="G96" s="34" t="s">
        <v>34</v>
      </c>
      <c r="H96" s="34">
        <v>1.71054</v>
      </c>
      <c r="I96" s="34"/>
      <c r="J96" s="34">
        <v>37.3</v>
      </c>
      <c r="K96" s="35">
        <f>IF(F96="","",C96*0.03)</f>
        <v>86938.81005976602</v>
      </c>
      <c r="L96" s="35"/>
      <c r="M96" s="37">
        <f>IF(J96="","",(K96/J96)/1000)</f>
        <v>2.3307991973127624</v>
      </c>
      <c r="N96" s="34">
        <f>N95</f>
        <v>2014</v>
      </c>
      <c r="O96" s="36">
        <v>42566</v>
      </c>
      <c r="P96" s="34">
        <f>H96</f>
        <v>1.71054</v>
      </c>
      <c r="Q96" s="34"/>
      <c r="R96" s="39">
        <f>IF(O96="","",(IF(G96="売",H96-P96,P96-H96))*M96*10000000)</f>
        <v>0</v>
      </c>
      <c r="S96" s="39"/>
      <c r="T96" s="40">
        <f>IF(O96="","",IF(R96&lt;0,J96*(-1),IF(G96="買",(P96-H96)*10000,(H96-P96)*10000)))</f>
        <v>0</v>
      </c>
      <c r="U96" s="40"/>
    </row>
    <row r="97" spans="2:21" ht="12.75">
      <c r="B97" s="34">
        <v>89</v>
      </c>
      <c r="C97" s="35">
        <f>IF(R96="","",C96+R96)</f>
        <v>2897960.3353255345</v>
      </c>
      <c r="D97" s="35"/>
      <c r="E97" s="34">
        <f>E96</f>
        <v>2014</v>
      </c>
      <c r="F97" s="36">
        <v>42572</v>
      </c>
      <c r="G97" s="34" t="s">
        <v>34</v>
      </c>
      <c r="H97" s="34">
        <v>1.70687</v>
      </c>
      <c r="I97" s="34"/>
      <c r="J97" s="34">
        <v>23.6</v>
      </c>
      <c r="K97" s="35">
        <f>IF(F97="","",C97*0.03)</f>
        <v>86938.81005976602</v>
      </c>
      <c r="L97" s="35"/>
      <c r="M97" s="37">
        <f>IF(J97="","",(K97/J97)/1000)</f>
        <v>3.6838478838883906</v>
      </c>
      <c r="N97" s="34">
        <f>N96</f>
        <v>2014</v>
      </c>
      <c r="O97" s="36">
        <v>42574</v>
      </c>
      <c r="P97" s="34">
        <v>1.70923</v>
      </c>
      <c r="Q97" s="34"/>
      <c r="R97" s="39">
        <f>IF(O97="","",(IF(G97="売",H97-P97,P97-H97))*M97*10000000)</f>
        <v>-86938.81005976298</v>
      </c>
      <c r="S97" s="39"/>
      <c r="T97" s="40">
        <f>IF(O97="","",IF(R97&lt;0,J97*(-1),IF(G97="買",(P97-H97)*10000,(H97-P97)*10000)))</f>
        <v>-23.6</v>
      </c>
      <c r="U97" s="40"/>
    </row>
    <row r="98" spans="2:21" ht="12.75">
      <c r="B98" s="34">
        <v>90</v>
      </c>
      <c r="C98" s="35">
        <f>IF(R97="","",C97+R97)</f>
        <v>2811021.5252657714</v>
      </c>
      <c r="D98" s="35"/>
      <c r="E98" s="34">
        <f>E97</f>
        <v>2014</v>
      </c>
      <c r="F98" s="36">
        <v>42589</v>
      </c>
      <c r="G98" s="34" t="s">
        <v>34</v>
      </c>
      <c r="H98" s="34">
        <v>1.6823000000000001</v>
      </c>
      <c r="I98" s="34"/>
      <c r="J98" s="34">
        <v>27</v>
      </c>
      <c r="K98" s="35">
        <f>IF(F98="","",C98*0.03)</f>
        <v>84330.64575797314</v>
      </c>
      <c r="L98" s="35"/>
      <c r="M98" s="37">
        <f>IF(J98="","",(K98/J98)/1000)</f>
        <v>3.1233572502953013</v>
      </c>
      <c r="N98" s="34">
        <f>N97</f>
        <v>2014</v>
      </c>
      <c r="O98" s="36">
        <v>42594</v>
      </c>
      <c r="P98" s="34">
        <v>1.6794600000000002</v>
      </c>
      <c r="Q98" s="34"/>
      <c r="R98" s="39">
        <f>IF(O98="","",(IF(G98="売",H98-P98,P98-H98))*M98*10000000)</f>
        <v>88703.3459083851</v>
      </c>
      <c r="S98" s="39"/>
      <c r="T98" s="40">
        <f>IF(O98="","",IF(R98&lt;0,J98*(-1),IF(G98="買",(P98-H98)*10000,(H98-P98)*10000)))</f>
        <v>28.399999999999537</v>
      </c>
      <c r="U98" s="40"/>
    </row>
    <row r="99" spans="2:21" ht="12.75">
      <c r="B99" s="34">
        <v>91</v>
      </c>
      <c r="C99" s="35">
        <f>IF(R98="","",C98+R98)</f>
        <v>2899724.8711741567</v>
      </c>
      <c r="D99" s="35"/>
      <c r="E99" s="34">
        <f>E98</f>
        <v>2014</v>
      </c>
      <c r="F99" s="36">
        <v>42603</v>
      </c>
      <c r="G99" s="34" t="s">
        <v>34</v>
      </c>
      <c r="H99" s="34">
        <v>1.6580300000000001</v>
      </c>
      <c r="I99" s="34"/>
      <c r="J99" s="34">
        <v>19.9</v>
      </c>
      <c r="K99" s="35">
        <f>IF(F99="","",C99*0.03)</f>
        <v>86991.74613522469</v>
      </c>
      <c r="L99" s="35"/>
      <c r="M99" s="37">
        <f>IF(J99="","",(K99/J99)/1000)</f>
        <v>4.371444529408276</v>
      </c>
      <c r="N99" s="34">
        <f>N98</f>
        <v>2014</v>
      </c>
      <c r="O99" s="36">
        <v>42607</v>
      </c>
      <c r="P99" s="34">
        <f>H99</f>
        <v>1.6580300000000001</v>
      </c>
      <c r="Q99" s="34"/>
      <c r="R99" s="39">
        <f>IF(O99="","",(IF(G99="売",H99-P99,P99-H99))*M99*10000000)</f>
        <v>0</v>
      </c>
      <c r="S99" s="39"/>
      <c r="T99" s="40">
        <f>IF(O99="","",IF(R99&lt;0,J99*(-1),IF(G99="買",(P99-H99)*10000,(H99-P99)*10000)))</f>
        <v>0</v>
      </c>
      <c r="U99" s="40"/>
    </row>
    <row r="100" spans="2:21" ht="12.75">
      <c r="B100" s="34">
        <v>92</v>
      </c>
      <c r="C100" s="35">
        <f>IF(R99="","",C99+R99)</f>
        <v>2899724.8711741567</v>
      </c>
      <c r="D100" s="35"/>
      <c r="E100" s="34">
        <f>E99</f>
        <v>2014</v>
      </c>
      <c r="F100" s="36">
        <v>42614</v>
      </c>
      <c r="G100" s="34" t="s">
        <v>37</v>
      </c>
      <c r="H100" s="34">
        <v>1.65948</v>
      </c>
      <c r="I100" s="34">
        <v>1.65948</v>
      </c>
      <c r="J100" s="34">
        <v>9.8</v>
      </c>
      <c r="K100" s="35">
        <f>IF(F100="","",C100*0.03)</f>
        <v>86991.74613522469</v>
      </c>
      <c r="L100" s="35"/>
      <c r="M100" s="37">
        <f>IF(J100="","",(K100/J100)/1000)</f>
        <v>8.87670878930864</v>
      </c>
      <c r="N100" s="34">
        <f>N99</f>
        <v>2014</v>
      </c>
      <c r="O100" s="36">
        <v>42615</v>
      </c>
      <c r="P100" s="34">
        <f>H100</f>
        <v>1.65948</v>
      </c>
      <c r="Q100" s="34"/>
      <c r="R100" s="39">
        <f>IF(O100="","",(IF(G100="売",H100-P100,P100-H100))*M100*10000000)</f>
        <v>0</v>
      </c>
      <c r="S100" s="39"/>
      <c r="T100" s="40">
        <f>IF(O100="","",IF(R100&lt;0,J100*(-1),IF(G100="買",(P100-H100)*10000,(H100-P100)*10000)))</f>
        <v>0</v>
      </c>
      <c r="U100" s="40"/>
    </row>
    <row r="101" spans="2:21" ht="12.75">
      <c r="B101" s="34">
        <v>93</v>
      </c>
      <c r="C101" s="35">
        <f>IF(R100="","",C100+R100)</f>
        <v>2899724.8711741567</v>
      </c>
      <c r="D101" s="35"/>
      <c r="E101" s="34">
        <f>E100</f>
        <v>2014</v>
      </c>
      <c r="F101" s="36">
        <v>42622</v>
      </c>
      <c r="G101" s="34" t="s">
        <v>34</v>
      </c>
      <c r="H101" s="34">
        <v>1.6090900000000001</v>
      </c>
      <c r="I101" s="34"/>
      <c r="J101" s="34">
        <v>63.8</v>
      </c>
      <c r="K101" s="35">
        <f>IF(F101="","",C101*0.03)</f>
        <v>86991.74613522469</v>
      </c>
      <c r="L101" s="35"/>
      <c r="M101" s="37">
        <f>IF(J101="","",(K101/J101)/1000)</f>
        <v>1.3635069927151204</v>
      </c>
      <c r="N101" s="34">
        <f>N100</f>
        <v>2014</v>
      </c>
      <c r="O101" s="36">
        <v>42623</v>
      </c>
      <c r="P101" s="34">
        <f>H101</f>
        <v>1.6090900000000001</v>
      </c>
      <c r="Q101" s="34"/>
      <c r="R101" s="39">
        <f>IF(O101="","",(IF(G101="売",H101-P101,P101-H101))*M101*10000000)</f>
        <v>0</v>
      </c>
      <c r="S101" s="39"/>
      <c r="T101" s="40">
        <f>IF(O101="","",IF(R101&lt;0,J101*(-1),IF(G101="買",(P101-H101)*10000,(H101-P101)*10000)))</f>
        <v>0</v>
      </c>
      <c r="U101" s="40"/>
    </row>
    <row r="102" spans="2:21" ht="12.75">
      <c r="B102" s="34">
        <v>94</v>
      </c>
      <c r="C102" s="35">
        <f>IF(R101="","",C101+R101)</f>
        <v>2899724.8711741567</v>
      </c>
      <c r="D102" s="35"/>
      <c r="E102" s="34">
        <f>E101</f>
        <v>2014</v>
      </c>
      <c r="F102" s="36">
        <v>42625</v>
      </c>
      <c r="G102" s="34" t="s">
        <v>37</v>
      </c>
      <c r="H102" s="34">
        <v>1.6262400000000001</v>
      </c>
      <c r="I102" s="34"/>
      <c r="J102" s="34">
        <v>59</v>
      </c>
      <c r="K102" s="35">
        <f>IF(F102="","",C102*0.03)</f>
        <v>86991.74613522469</v>
      </c>
      <c r="L102" s="35"/>
      <c r="M102" s="37">
        <f>IF(J102="","",(K102/J102)/1000)</f>
        <v>1.4744363751732998</v>
      </c>
      <c r="N102" s="34">
        <f>N101</f>
        <v>2014</v>
      </c>
      <c r="O102" s="36">
        <v>42629</v>
      </c>
      <c r="P102" s="34">
        <v>1.6203400000000001</v>
      </c>
      <c r="Q102" s="34"/>
      <c r="R102" s="39">
        <f>IF(O102="","",(IF(G102="売",H102-P102,P102-H102))*M102*10000000)</f>
        <v>-86991.74613522494</v>
      </c>
      <c r="S102" s="39"/>
      <c r="T102" s="40">
        <f>IF(O102="","",IF(R102&lt;0,J102*(-1),IF(G102="買",(P102-H102)*10000,(H102-P102)*10000)))</f>
        <v>-59</v>
      </c>
      <c r="U102" s="40"/>
    </row>
    <row r="103" spans="2:21" ht="12.75">
      <c r="B103" s="34">
        <v>95</v>
      </c>
      <c r="C103" s="35">
        <f>IF(R102="","",C102+R102)</f>
        <v>2812733.1250389316</v>
      </c>
      <c r="D103" s="35"/>
      <c r="E103" s="34">
        <f>E102</f>
        <v>2014</v>
      </c>
      <c r="F103" s="36">
        <v>42629</v>
      </c>
      <c r="G103" s="34" t="s">
        <v>37</v>
      </c>
      <c r="H103" s="34">
        <v>1.62872</v>
      </c>
      <c r="I103" s="34"/>
      <c r="J103" s="34">
        <v>48.7</v>
      </c>
      <c r="K103" s="35">
        <f>IF(F103="","",C103*0.03)</f>
        <v>84381.99375116795</v>
      </c>
      <c r="L103" s="35"/>
      <c r="M103" s="37">
        <f>IF(J103="","",(K103/J103)/1000)</f>
        <v>1.732689810085584</v>
      </c>
      <c r="N103" s="34">
        <f>N102</f>
        <v>2014</v>
      </c>
      <c r="O103" s="36">
        <v>42630</v>
      </c>
      <c r="P103" s="34">
        <f>H103</f>
        <v>1.62872</v>
      </c>
      <c r="Q103" s="34"/>
      <c r="R103" s="39">
        <f>IF(O103="","",(IF(G103="売",H103-P103,P103-H103))*M103*10000000)</f>
        <v>0</v>
      </c>
      <c r="S103" s="39"/>
      <c r="T103" s="40">
        <f>IF(O103="","",IF(R103&lt;0,J103*(-1),IF(G103="買",(P103-H103)*10000,(H103-P103)*10000)))</f>
        <v>0</v>
      </c>
      <c r="U103" s="40"/>
    </row>
    <row r="104" spans="2:21" ht="12.75">
      <c r="B104" s="34">
        <v>96</v>
      </c>
      <c r="C104" s="35">
        <f>IF(R103="","",C103+R103)</f>
        <v>2812733.1250389316</v>
      </c>
      <c r="D104" s="35"/>
      <c r="E104" s="34">
        <f>E103</f>
        <v>2014</v>
      </c>
      <c r="F104" s="36">
        <v>42656</v>
      </c>
      <c r="G104" s="34" t="s">
        <v>34</v>
      </c>
      <c r="H104" s="34">
        <v>1.60738</v>
      </c>
      <c r="I104" s="34"/>
      <c r="J104" s="34">
        <v>41.2</v>
      </c>
      <c r="K104" s="35">
        <f>IF(F104="","",C104*0.03)</f>
        <v>84381.99375116795</v>
      </c>
      <c r="L104" s="35"/>
      <c r="M104" s="37">
        <f>IF(J104="","",(K104/J104)/1000)</f>
        <v>2.048106644445824</v>
      </c>
      <c r="N104" s="34">
        <f>N103</f>
        <v>2014</v>
      </c>
      <c r="O104" s="36">
        <v>42659</v>
      </c>
      <c r="P104" s="34">
        <v>1.60681</v>
      </c>
      <c r="Q104" s="34"/>
      <c r="R104" s="39">
        <f>IF(O104="","",(IF(G104="売",H104-P104,P104-H104))*M104*10000000)</f>
        <v>11674.207873340367</v>
      </c>
      <c r="S104" s="39"/>
      <c r="T104" s="40">
        <f>IF(O104="","",IF(R104&lt;0,J104*(-1),IF(G104="買",(P104-H104)*10000,(H104-P104)*10000)))</f>
        <v>5.699999999999594</v>
      </c>
      <c r="U104" s="40"/>
    </row>
    <row r="105" spans="2:21" ht="12.75">
      <c r="B105" s="34">
        <v>97</v>
      </c>
      <c r="C105" s="35">
        <f>IF(R104="","",C104+R104)</f>
        <v>2824407.332912272</v>
      </c>
      <c r="D105" s="35"/>
      <c r="E105" s="34">
        <f>E104</f>
        <v>2014</v>
      </c>
      <c r="F105" s="36">
        <v>42660</v>
      </c>
      <c r="G105" s="34" t="s">
        <v>37</v>
      </c>
      <c r="H105" s="34">
        <v>1.61019</v>
      </c>
      <c r="I105" s="34"/>
      <c r="J105" s="34">
        <v>43.6</v>
      </c>
      <c r="K105" s="35">
        <f>IF(F105="","",C105*0.03)</f>
        <v>84732.21998736815</v>
      </c>
      <c r="L105" s="35"/>
      <c r="M105" s="37">
        <f>IF(J105="","",(K105/J105)/1000)</f>
        <v>1.9433995409946825</v>
      </c>
      <c r="N105" s="34">
        <f>N104</f>
        <v>2014</v>
      </c>
      <c r="O105" s="36">
        <v>42665</v>
      </c>
      <c r="P105" s="34">
        <f>H105</f>
        <v>1.61019</v>
      </c>
      <c r="Q105" s="34"/>
      <c r="R105" s="39">
        <f>IF(O105="","",(IF(G105="売",H105-P105,P105-H105))*M105*10000000)</f>
        <v>0</v>
      </c>
      <c r="S105" s="39"/>
      <c r="T105" s="40">
        <f>IF(O105="","",IF(R105&lt;0,J105*(-1),IF(G105="買",(P105-H105)*10000,(H105-P105)*10000)))</f>
        <v>0</v>
      </c>
      <c r="U105" s="40"/>
    </row>
    <row r="106" spans="2:21" ht="12.75">
      <c r="B106" s="34">
        <v>98</v>
      </c>
      <c r="C106" s="35">
        <f>IF(R105="","",C105+R105)</f>
        <v>2824407.332912272</v>
      </c>
      <c r="D106" s="35"/>
      <c r="E106" s="34">
        <f>E105</f>
        <v>2014</v>
      </c>
      <c r="F106" s="36">
        <v>42692</v>
      </c>
      <c r="G106" s="34" t="s">
        <v>34</v>
      </c>
      <c r="H106" s="34">
        <v>1.56295</v>
      </c>
      <c r="I106" s="34"/>
      <c r="J106" s="34">
        <v>48.3</v>
      </c>
      <c r="K106" s="35">
        <f>IF(F106="","",C106*0.03)</f>
        <v>84732.21998736815</v>
      </c>
      <c r="L106" s="35"/>
      <c r="M106" s="37">
        <f>IF(J106="","",(K106/J106)/1000)</f>
        <v>1.75429026888961</v>
      </c>
      <c r="N106" s="34">
        <f>N105</f>
        <v>2014</v>
      </c>
      <c r="O106" s="36">
        <v>42693</v>
      </c>
      <c r="P106" s="34">
        <f>H106</f>
        <v>1.56295</v>
      </c>
      <c r="Q106" s="34"/>
      <c r="R106" s="39">
        <f>IF(O106="","",(IF(G106="売",H106-P106,P106-H106))*M106*10000000)</f>
        <v>0</v>
      </c>
      <c r="S106" s="39"/>
      <c r="T106" s="40">
        <f>IF(O106="","",IF(R106&lt;0,J106*(-1),IF(G106="買",(P106-H106)*10000,(H106-P106)*10000)))</f>
        <v>0</v>
      </c>
      <c r="U106" s="40"/>
    </row>
    <row r="107" spans="2:21" ht="12.75">
      <c r="B107" s="34">
        <v>99</v>
      </c>
      <c r="C107" s="35">
        <f>IF(R106="","",C106+R106)</f>
        <v>2824407.332912272</v>
      </c>
      <c r="D107" s="35"/>
      <c r="E107" s="34">
        <f>E106</f>
        <v>2014</v>
      </c>
      <c r="F107" s="36">
        <v>42699</v>
      </c>
      <c r="G107" s="34" t="s">
        <v>37</v>
      </c>
      <c r="H107" s="34">
        <v>1.56918</v>
      </c>
      <c r="I107" s="34"/>
      <c r="J107" s="34">
        <v>21.3</v>
      </c>
      <c r="K107" s="35">
        <f>IF(F107="","",C107*0.03)</f>
        <v>84732.21998736815</v>
      </c>
      <c r="L107" s="35"/>
      <c r="M107" s="37">
        <f>IF(J107="","",(K107/J107)/1000)</f>
        <v>3.9780384970595373</v>
      </c>
      <c r="N107" s="34">
        <f>N106</f>
        <v>2014</v>
      </c>
      <c r="O107" s="36">
        <v>42699</v>
      </c>
      <c r="P107" s="34">
        <v>1.56705</v>
      </c>
      <c r="Q107" s="34"/>
      <c r="R107" s="39">
        <f>IF(O107="","",(IF(G107="売",H107-P107,P107-H107))*M107*10000000)</f>
        <v>-84732.21998736676</v>
      </c>
      <c r="S107" s="39"/>
      <c r="T107" s="40">
        <f>IF(O107="","",IF(R107&lt;0,J107*(-1),IF(G107="買",(P107-H107)*10000,(H107-P107)*10000)))</f>
        <v>-21.3</v>
      </c>
      <c r="U107" s="40"/>
    </row>
    <row r="108" spans="2:21" ht="12.75">
      <c r="B108" s="34">
        <v>100</v>
      </c>
      <c r="C108" s="35">
        <f>IF(R107="","",C107+R107)</f>
        <v>2739675.112924905</v>
      </c>
      <c r="D108" s="35"/>
      <c r="E108" s="34">
        <f>E107</f>
        <v>2014</v>
      </c>
      <c r="F108" s="36">
        <v>42699</v>
      </c>
      <c r="G108" s="34" t="s">
        <v>37</v>
      </c>
      <c r="H108" s="34">
        <v>1.56927</v>
      </c>
      <c r="I108" s="34"/>
      <c r="J108" s="34">
        <v>45.2</v>
      </c>
      <c r="K108" s="35">
        <f>IF(F108="","",C108*0.03)</f>
        <v>82190.25338774714</v>
      </c>
      <c r="L108" s="35"/>
      <c r="M108" s="37">
        <f>IF(J108="","",(K108/J108)/1000)</f>
        <v>1.8183684377820164</v>
      </c>
      <c r="N108" s="34">
        <f>N107</f>
        <v>2014</v>
      </c>
      <c r="O108" s="36">
        <v>42702</v>
      </c>
      <c r="P108" s="34">
        <v>1.57108</v>
      </c>
      <c r="Q108" s="34"/>
      <c r="R108" s="39">
        <f>IF(O108="","",(IF(G108="売",H108-P108,P108-H108))*M108*10000000)</f>
        <v>32912.46872385612</v>
      </c>
      <c r="S108" s="39"/>
      <c r="T108" s="40">
        <f>IF(O108="","",IF(R108&lt;0,J108*(-1),IF(G108="買",(P108-H108)*10000,(H108-P108)*10000)))</f>
        <v>18.100000000000893</v>
      </c>
      <c r="U108" s="40"/>
    </row>
    <row r="109" spans="2:18" ht="12.75">
      <c r="B109" s="34" t="s">
        <v>83</v>
      </c>
      <c r="C109" s="35">
        <f>IF(R108="","",C108+R108)</f>
        <v>2772587.581648761</v>
      </c>
      <c r="D109" s="3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</row>
  </sheetData>
  <sheetProtection selectLockedCells="1" selectUnlockedCells="1"/>
  <mergeCells count="636">
    <mergeCell ref="B2:C2"/>
    <mergeCell ref="D2:E2"/>
    <mergeCell ref="F2:G2"/>
    <mergeCell ref="H2:I2"/>
    <mergeCell ref="J2:K2"/>
    <mergeCell ref="L2:M2"/>
    <mergeCell ref="N2:O2"/>
    <mergeCell ref="P2:Q2"/>
    <mergeCell ref="B3:C3"/>
    <mergeCell ref="D3:I3"/>
    <mergeCell ref="J3:K3"/>
    <mergeCell ref="L3:Q3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C109:D109"/>
  </mergeCells>
  <conditionalFormatting sqref="G46">
    <cfRule type="cellIs" priority="1" dxfId="0" operator="equal" stopIfTrue="1">
      <formula>"買"</formula>
    </cfRule>
    <cfRule type="cellIs" priority="2" dxfId="1" operator="equal" stopIfTrue="1">
      <formula>"売"</formula>
    </cfRule>
  </conditionalFormatting>
  <conditionalFormatting sqref="G9:G11 G14:G45 G47:G108">
    <cfRule type="cellIs" priority="3" dxfId="0" operator="equal" stopIfTrue="1">
      <formula>"買"</formula>
    </cfRule>
    <cfRule type="cellIs" priority="4" dxfId="1" operator="equal" stopIfTrue="1">
      <formula>"売"</formula>
    </cfRule>
  </conditionalFormatting>
  <conditionalFormatting sqref="G12">
    <cfRule type="cellIs" priority="5" dxfId="0" operator="equal" stopIfTrue="1">
      <formula>"買"</formula>
    </cfRule>
    <cfRule type="cellIs" priority="6" dxfId="1" operator="equal" stopIfTrue="1">
      <formula>"売"</formula>
    </cfRule>
  </conditionalFormatting>
  <conditionalFormatting sqref="G13">
    <cfRule type="cellIs" priority="7" dxfId="0" operator="equal" stopIfTrue="1">
      <formula>"買"</formula>
    </cfRule>
    <cfRule type="cellIs" priority="8" dxfId="1" operator="equal" stopIfTrue="1">
      <formula>"売"</formula>
    </cfRule>
  </conditionalFormatting>
  <dataValidations count="1">
    <dataValidation type="list" allowBlank="1" showErrorMessage="1" sqref="G9:G108">
      <formula1>"買,売"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V109"/>
  <sheetViews>
    <sheetView zoomScale="80" zoomScaleNormal="80" workbookViewId="0" topLeftCell="A1">
      <selection activeCell="V23" sqref="V23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1" customWidth="1"/>
  </cols>
  <sheetData>
    <row r="2" spans="2:20" ht="12.75">
      <c r="B2" s="2" t="s">
        <v>0</v>
      </c>
      <c r="C2" s="2"/>
      <c r="D2" s="3" t="s">
        <v>1</v>
      </c>
      <c r="E2" s="3"/>
      <c r="F2" s="2" t="s">
        <v>2</v>
      </c>
      <c r="G2" s="2"/>
      <c r="H2" s="3" t="s">
        <v>3</v>
      </c>
      <c r="I2" s="3"/>
      <c r="J2" s="2" t="s">
        <v>4</v>
      </c>
      <c r="K2" s="2"/>
      <c r="L2" s="4">
        <f>C9</f>
        <v>1000000</v>
      </c>
      <c r="M2" s="4"/>
      <c r="N2" s="2" t="s">
        <v>5</v>
      </c>
      <c r="O2" s="2"/>
      <c r="P2" s="4" t="e">
        <f>#REF!+#REF!</f>
        <v>#REF!</v>
      </c>
      <c r="Q2" s="4"/>
      <c r="R2" s="5"/>
      <c r="S2" s="5"/>
      <c r="T2" s="5"/>
    </row>
    <row r="3" spans="2:19" ht="57" customHeight="1">
      <c r="B3" s="2" t="s">
        <v>6</v>
      </c>
      <c r="C3" s="2"/>
      <c r="D3" s="6" t="s">
        <v>7</v>
      </c>
      <c r="E3" s="6"/>
      <c r="F3" s="6"/>
      <c r="G3" s="6"/>
      <c r="H3" s="6"/>
      <c r="I3" s="6"/>
      <c r="J3" s="2" t="s">
        <v>8</v>
      </c>
      <c r="K3" s="2"/>
      <c r="L3" s="6" t="s">
        <v>84</v>
      </c>
      <c r="M3" s="6"/>
      <c r="N3" s="6"/>
      <c r="O3" s="6"/>
      <c r="P3" s="6"/>
      <c r="Q3" s="6"/>
      <c r="R3" s="5"/>
      <c r="S3" s="5"/>
    </row>
    <row r="4" spans="2:20" ht="12.75">
      <c r="B4" s="2" t="s">
        <v>10</v>
      </c>
      <c r="C4" s="2"/>
      <c r="D4" s="7">
        <f>SUM($R$9:$S$993)</f>
        <v>0</v>
      </c>
      <c r="E4" s="7"/>
      <c r="F4" s="2" t="s">
        <v>11</v>
      </c>
      <c r="G4" s="2"/>
      <c r="H4" s="8">
        <f>SUM($T$9:$U$108)</f>
        <v>0</v>
      </c>
      <c r="I4" s="8"/>
      <c r="J4" s="9" t="s">
        <v>12</v>
      </c>
      <c r="K4" s="9"/>
      <c r="L4" s="4">
        <f>MAX($C$9:$D$990)-C9</f>
        <v>0</v>
      </c>
      <c r="M4" s="4"/>
      <c r="N4" s="9" t="s">
        <v>13</v>
      </c>
      <c r="O4" s="9"/>
      <c r="P4" s="7">
        <f>MIN($C$9:$D$990)-C9</f>
        <v>0</v>
      </c>
      <c r="Q4" s="7"/>
      <c r="R4" s="5"/>
      <c r="S4" s="5"/>
      <c r="T4" s="5"/>
    </row>
    <row r="5" spans="2:20" ht="12.75">
      <c r="B5" s="10" t="s">
        <v>14</v>
      </c>
      <c r="C5" s="11">
        <f>COUNTIF($R$9:$R$990,"&gt;0")</f>
        <v>0</v>
      </c>
      <c r="D5" s="2" t="s">
        <v>15</v>
      </c>
      <c r="E5" s="12">
        <f>COUNTIF($R$9:$R$990,"&lt;0")</f>
        <v>0</v>
      </c>
      <c r="F5" s="2" t="s">
        <v>16</v>
      </c>
      <c r="G5" s="11">
        <f>COUNTIF($R$9:$R$990,"=0")</f>
        <v>0</v>
      </c>
      <c r="H5" s="2" t="s">
        <v>17</v>
      </c>
      <c r="I5" s="13" t="e">
        <f>C5/SUM(C5,E5,G5)</f>
        <v>#DIV/0!</v>
      </c>
      <c r="J5" s="10" t="s">
        <v>18</v>
      </c>
      <c r="K5" s="10"/>
      <c r="L5" s="3"/>
      <c r="M5" s="3"/>
      <c r="N5" s="14" t="s">
        <v>19</v>
      </c>
      <c r="O5" s="15"/>
      <c r="P5" s="3"/>
      <c r="Q5" s="3"/>
      <c r="R5" s="5"/>
      <c r="S5" s="5"/>
      <c r="T5" s="5"/>
    </row>
    <row r="6" spans="2:20" ht="12.75">
      <c r="B6" s="16"/>
      <c r="C6" s="17"/>
      <c r="D6" s="18"/>
      <c r="E6" s="19"/>
      <c r="F6" s="16"/>
      <c r="G6" s="19"/>
      <c r="H6" s="16"/>
      <c r="I6" s="20"/>
      <c r="J6" s="16"/>
      <c r="K6" s="16"/>
      <c r="L6" s="19"/>
      <c r="M6" s="19"/>
      <c r="N6" s="21"/>
      <c r="O6" s="21"/>
      <c r="P6" s="22"/>
      <c r="Q6" s="23"/>
      <c r="R6" s="5"/>
      <c r="S6" s="5"/>
      <c r="T6" s="5"/>
    </row>
    <row r="7" spans="2:21" ht="12.75">
      <c r="B7" s="24" t="s">
        <v>20</v>
      </c>
      <c r="C7" s="25" t="s">
        <v>21</v>
      </c>
      <c r="D7" s="25"/>
      <c r="E7" s="26" t="s">
        <v>22</v>
      </c>
      <c r="F7" s="26"/>
      <c r="G7" s="26"/>
      <c r="H7" s="26"/>
      <c r="I7" s="26"/>
      <c r="J7" s="27" t="s">
        <v>23</v>
      </c>
      <c r="K7" s="27"/>
      <c r="L7" s="27"/>
      <c r="M7" s="28" t="s">
        <v>24</v>
      </c>
      <c r="N7" s="29" t="s">
        <v>25</v>
      </c>
      <c r="O7" s="29"/>
      <c r="P7" s="29"/>
      <c r="Q7" s="29"/>
      <c r="R7" s="30" t="s">
        <v>26</v>
      </c>
      <c r="S7" s="30"/>
      <c r="T7" s="30"/>
      <c r="U7" s="30"/>
    </row>
    <row r="8" spans="2:21" ht="12.75">
      <c r="B8" s="24"/>
      <c r="C8" s="25"/>
      <c r="D8" s="25"/>
      <c r="E8" s="31" t="s">
        <v>27</v>
      </c>
      <c r="F8" s="31" t="s">
        <v>28</v>
      </c>
      <c r="G8" s="31" t="s">
        <v>29</v>
      </c>
      <c r="H8" s="31" t="s">
        <v>30</v>
      </c>
      <c r="I8" s="31"/>
      <c r="J8" s="32" t="s">
        <v>31</v>
      </c>
      <c r="K8" s="32" t="s">
        <v>32</v>
      </c>
      <c r="L8" s="32"/>
      <c r="M8" s="28"/>
      <c r="N8" s="33" t="s">
        <v>27</v>
      </c>
      <c r="O8" s="33" t="s">
        <v>28</v>
      </c>
      <c r="P8" s="33" t="s">
        <v>30</v>
      </c>
      <c r="Q8" s="33"/>
      <c r="R8" s="30" t="s">
        <v>33</v>
      </c>
      <c r="S8" s="30"/>
      <c r="T8" s="30" t="s">
        <v>31</v>
      </c>
      <c r="U8" s="30"/>
    </row>
    <row r="9" spans="2:21" ht="12.75">
      <c r="B9" s="34">
        <v>1</v>
      </c>
      <c r="C9" s="35">
        <v>1000000</v>
      </c>
      <c r="D9" s="35"/>
      <c r="E9" s="34"/>
      <c r="F9" s="36"/>
      <c r="G9" s="34" t="s">
        <v>34</v>
      </c>
      <c r="H9" s="34"/>
      <c r="I9" s="34"/>
      <c r="J9" s="34"/>
      <c r="K9" s="35">
        <f>IF(F9="","",C9*0.03)</f>
      </c>
      <c r="L9" s="35"/>
      <c r="M9" s="37">
        <f>IF(J9="","",(K9/J9)/1000)</f>
      </c>
      <c r="N9" s="34"/>
      <c r="O9" s="38"/>
      <c r="P9" s="34"/>
      <c r="Q9" s="34"/>
      <c r="R9" s="39">
        <f>IF(O9="","",(IF(G9="売",H9-P9,P9-H9))*M9*10000000)</f>
      </c>
      <c r="S9" s="39"/>
      <c r="T9" s="40">
        <f>IF(O9="","",IF(R9&lt;0,J9*(-1),IF(G9="買",(P9-H9)*10000,(H9-P9)*10000)))</f>
      </c>
      <c r="U9" s="40"/>
    </row>
    <row r="10" spans="2:21" ht="12.75">
      <c r="B10" s="34">
        <v>2</v>
      </c>
      <c r="C10" s="35">
        <f>IF(R9="","",C9+R9)</f>
      </c>
      <c r="D10" s="35"/>
      <c r="E10" s="34">
        <f>E9</f>
        <v>0</v>
      </c>
      <c r="F10" s="36"/>
      <c r="G10" s="34" t="s">
        <v>34</v>
      </c>
      <c r="H10" s="34"/>
      <c r="I10" s="34"/>
      <c r="J10" s="34"/>
      <c r="K10" s="35">
        <f>IF(F10="","",C10*0.03)</f>
      </c>
      <c r="L10" s="35"/>
      <c r="M10" s="37">
        <f>IF(J10="","",(K10/J10)/1000)</f>
      </c>
      <c r="N10" s="34">
        <f>N9</f>
        <v>0</v>
      </c>
      <c r="O10" s="38"/>
      <c r="P10" s="34"/>
      <c r="Q10" s="34"/>
      <c r="R10" s="39">
        <f>IF(O9="","",(IF(G10="売",H10-P10,P10-H10))*M10*10000000)</f>
      </c>
      <c r="S10" s="39"/>
      <c r="T10" s="40">
        <f>IF(O9="","",IF(R10&lt;0,J10*(-1),IF(G10="買",(P10-H10)*10000,(H10-P10)*10000)))</f>
      </c>
      <c r="U10" s="40"/>
    </row>
    <row r="11" spans="2:21" ht="12.75">
      <c r="B11" s="34">
        <v>3</v>
      </c>
      <c r="C11" s="35">
        <f>IF(R10="","",C10+R10)</f>
      </c>
      <c r="D11" s="35"/>
      <c r="E11" s="34">
        <f>E10</f>
        <v>0</v>
      </c>
      <c r="F11" s="36"/>
      <c r="G11" s="34" t="s">
        <v>34</v>
      </c>
      <c r="H11" s="34"/>
      <c r="I11" s="34"/>
      <c r="J11" s="34"/>
      <c r="K11" s="35">
        <f>IF(F11="","",C11*0.03)</f>
      </c>
      <c r="L11" s="35"/>
      <c r="M11" s="37">
        <f>IF(J11="","",(K11/J11)/1000)</f>
      </c>
      <c r="N11" s="34">
        <f>N10</f>
        <v>0</v>
      </c>
      <c r="O11" s="38"/>
      <c r="P11" s="34"/>
      <c r="Q11" s="34"/>
      <c r="R11" s="39">
        <f>IF(O10="","",(IF(G11="売",H11-P11,P11-H11))*M11*10000000)</f>
      </c>
      <c r="S11" s="39"/>
      <c r="T11" s="40">
        <f>IF(O10="","",IF(R11&lt;0,J11*(-1),IF(G11="買",(P11-H11)*10000,(H11-P11)*10000)))</f>
      </c>
      <c r="U11" s="40"/>
    </row>
    <row r="12" spans="2:21" ht="12.75">
      <c r="B12" s="34">
        <v>4</v>
      </c>
      <c r="C12" s="35">
        <f>IF(R11="","",C11+R11)</f>
      </c>
      <c r="D12" s="35"/>
      <c r="E12" s="34">
        <f>E11</f>
        <v>0</v>
      </c>
      <c r="F12" s="36"/>
      <c r="G12" s="34" t="s">
        <v>34</v>
      </c>
      <c r="H12" s="34"/>
      <c r="I12" s="34"/>
      <c r="J12" s="34"/>
      <c r="K12" s="35">
        <f>IF(F12="","",C12*0.03)</f>
      </c>
      <c r="L12" s="35"/>
      <c r="M12" s="37">
        <f>IF(J12="","",(K12/J12)/1000)</f>
      </c>
      <c r="N12" s="34">
        <f>N11</f>
        <v>0</v>
      </c>
      <c r="O12" s="38"/>
      <c r="P12" s="34"/>
      <c r="Q12" s="34"/>
      <c r="R12" s="39">
        <f>IF(O11="","",(IF(G12="売",H12-P12,P12-H12))*M12*10000000)</f>
      </c>
      <c r="S12" s="39"/>
      <c r="T12" s="40">
        <f>IF(O11="","",IF(R12&lt;0,J12*(-1),IF(G12="買",(P12-H12)*10000,(H12-P12)*10000)))</f>
      </c>
      <c r="U12" s="40"/>
    </row>
    <row r="13" spans="2:21" ht="12.75">
      <c r="B13" s="34">
        <v>5</v>
      </c>
      <c r="C13" s="35">
        <f>IF(R12="","",C12+R12)</f>
      </c>
      <c r="D13" s="35"/>
      <c r="E13" s="34">
        <f>E12</f>
        <v>0</v>
      </c>
      <c r="F13" s="36"/>
      <c r="G13" s="34" t="s">
        <v>37</v>
      </c>
      <c r="H13" s="34"/>
      <c r="I13" s="34"/>
      <c r="J13" s="34"/>
      <c r="K13" s="35">
        <f>IF(F13="","",C13*0.03)</f>
      </c>
      <c r="L13" s="35"/>
      <c r="M13" s="37">
        <f>IF(J13="","",(K13/J13)/1000)</f>
      </c>
      <c r="N13" s="34">
        <f>N12</f>
        <v>0</v>
      </c>
      <c r="O13" s="38"/>
      <c r="P13" s="34"/>
      <c r="Q13" s="34"/>
      <c r="R13" s="39">
        <f>IF(O12="","",(IF(G13="売",H13-P13,P13-H13))*M13*10000000)</f>
      </c>
      <c r="S13" s="39"/>
      <c r="T13" s="40">
        <f>IF(O12="","",IF(R13&lt;0,J13*(-1),IF(G13="買",(P13-H13)*10000,(H13-P13)*10000)))</f>
      </c>
      <c r="U13" s="40"/>
    </row>
    <row r="14" spans="2:21" ht="12.75">
      <c r="B14" s="34">
        <v>6</v>
      </c>
      <c r="C14" s="35">
        <f>IF(R13="","",C13+R13)</f>
      </c>
      <c r="D14" s="35"/>
      <c r="E14" s="34">
        <f>E13</f>
        <v>0</v>
      </c>
      <c r="F14" s="36"/>
      <c r="G14" s="34" t="s">
        <v>34</v>
      </c>
      <c r="H14" s="34"/>
      <c r="I14" s="34"/>
      <c r="J14" s="34"/>
      <c r="K14" s="35">
        <f>IF(F14="","",C14*0.03)</f>
      </c>
      <c r="L14" s="35"/>
      <c r="M14" s="37">
        <f>IF(J14="","",(K14/J14)/1000)</f>
      </c>
      <c r="N14" s="34">
        <f>N13</f>
        <v>0</v>
      </c>
      <c r="O14" s="38"/>
      <c r="P14" s="34"/>
      <c r="Q14" s="34"/>
      <c r="R14" s="39">
        <f>IF(O13="","",(IF(G14="売",H14-P14,P14-H14))*M14*10000000)</f>
      </c>
      <c r="S14" s="39"/>
      <c r="T14" s="40">
        <f>IF(O13="","",IF(R14&lt;0,J14*(-1),IF(G14="買",(P14-H14)*10000,(H14-P14)*10000)))</f>
      </c>
      <c r="U14" s="40"/>
    </row>
    <row r="15" spans="2:21" ht="12.75">
      <c r="B15" s="34">
        <v>7</v>
      </c>
      <c r="C15" s="35">
        <f>IF(R14="","",C14+R14)</f>
      </c>
      <c r="D15" s="35"/>
      <c r="E15" s="34">
        <f>E14</f>
        <v>0</v>
      </c>
      <c r="F15" s="36"/>
      <c r="G15" s="34" t="s">
        <v>37</v>
      </c>
      <c r="H15" s="34"/>
      <c r="I15" s="34"/>
      <c r="J15" s="34"/>
      <c r="K15" s="35">
        <f>IF(F15="","",C15*0.03)</f>
      </c>
      <c r="L15" s="35"/>
      <c r="M15" s="37">
        <f>IF(J15="","",(K15/J15)/1000)</f>
      </c>
      <c r="N15" s="34">
        <f>N14</f>
        <v>0</v>
      </c>
      <c r="O15" s="38"/>
      <c r="P15" s="34"/>
      <c r="Q15" s="34"/>
      <c r="R15" s="39">
        <f>IF(O14="","",(IF(G15="売",H15-P15,P15-H15))*M15*10000000)</f>
      </c>
      <c r="S15" s="39"/>
      <c r="T15" s="40">
        <f>IF(O14="","",IF(R15&lt;0,J15*(-1),IF(G15="買",(P15-H15)*10000,(H15-P15)*10000)))</f>
      </c>
      <c r="U15" s="40"/>
    </row>
    <row r="16" spans="2:21" ht="12.75">
      <c r="B16" s="34">
        <v>8</v>
      </c>
      <c r="C16" s="35">
        <f>IF(R15="","",C15+R15)</f>
      </c>
      <c r="D16" s="35"/>
      <c r="E16" s="34">
        <f>E15</f>
        <v>0</v>
      </c>
      <c r="F16" s="36"/>
      <c r="G16" s="34" t="s">
        <v>37</v>
      </c>
      <c r="H16" s="34"/>
      <c r="I16" s="34"/>
      <c r="J16" s="34"/>
      <c r="K16" s="35">
        <f>IF(F16="","",C16*0.03)</f>
      </c>
      <c r="L16" s="35"/>
      <c r="M16" s="37">
        <f>IF(J16="","",(K16/J16)/1000)</f>
      </c>
      <c r="N16" s="34">
        <f>N15</f>
        <v>0</v>
      </c>
      <c r="O16" s="38"/>
      <c r="P16" s="34"/>
      <c r="Q16" s="34"/>
      <c r="R16" s="39">
        <f>IF(O15="","",(IF(G16="売",H16-P16,P16-H16))*M16*10000000)</f>
      </c>
      <c r="S16" s="39"/>
      <c r="T16" s="40">
        <f>IF(O15="","",IF(R16&lt;0,J16*(-1),IF(G16="買",(P16-H16)*10000,(H16-P16)*10000)))</f>
      </c>
      <c r="U16" s="40"/>
    </row>
    <row r="17" spans="2:21" ht="12.75">
      <c r="B17" s="34">
        <v>9</v>
      </c>
      <c r="C17" s="35">
        <f>IF(R16="","",C16+R16)</f>
      </c>
      <c r="D17" s="35"/>
      <c r="E17" s="34">
        <f>E16</f>
        <v>0</v>
      </c>
      <c r="F17" s="36"/>
      <c r="G17" s="34" t="s">
        <v>34</v>
      </c>
      <c r="H17" s="34"/>
      <c r="I17" s="34"/>
      <c r="J17" s="34"/>
      <c r="K17" s="35">
        <f>IF(F17="","",C17*0.03)</f>
      </c>
      <c r="L17" s="35"/>
      <c r="M17" s="37">
        <f>IF(J17="","",(K17/J17)/1000)</f>
      </c>
      <c r="N17" s="34">
        <f>N16</f>
        <v>0</v>
      </c>
      <c r="O17" s="38"/>
      <c r="P17" s="34"/>
      <c r="Q17" s="34"/>
      <c r="R17" s="39">
        <f>IF(O16="","",(IF(G17="売",H17-P17,P17-H17))*M17*10000000)</f>
      </c>
      <c r="S17" s="39"/>
      <c r="T17" s="40">
        <f>IF(O16="","",IF(R17&lt;0,J17*(-1),IF(G17="買",(P17-H17)*10000,(H17-P17)*10000)))</f>
      </c>
      <c r="U17" s="40"/>
    </row>
    <row r="18" spans="2:21" ht="12.75">
      <c r="B18" s="34">
        <v>10</v>
      </c>
      <c r="C18" s="35">
        <f>IF(R17="","",C17+R17)</f>
      </c>
      <c r="D18" s="35"/>
      <c r="E18" s="34">
        <f>E17</f>
        <v>0</v>
      </c>
      <c r="F18" s="36"/>
      <c r="G18" s="34" t="s">
        <v>37</v>
      </c>
      <c r="H18" s="34"/>
      <c r="I18" s="34"/>
      <c r="J18" s="34"/>
      <c r="K18" s="35">
        <f>IF(F18="","",C18*0.03)</f>
      </c>
      <c r="L18" s="35"/>
      <c r="M18" s="37">
        <f>IF(J18="","",(K18/J18)/1000)</f>
      </c>
      <c r="N18" s="34">
        <f>N17</f>
        <v>0</v>
      </c>
      <c r="O18" s="38"/>
      <c r="P18" s="34"/>
      <c r="Q18" s="34"/>
      <c r="R18" s="39">
        <f>IF(O17="","",(IF(G18="売",H18-P18,P18-H18))*M18*10000000)</f>
      </c>
      <c r="S18" s="39"/>
      <c r="T18" s="40">
        <f>IF(O17="","",IF(R18&lt;0,J18*(-1),IF(G18="買",(P18-H18)*10000,(H18-P18)*10000)))</f>
      </c>
      <c r="U18" s="40"/>
    </row>
    <row r="19" spans="2:21" ht="12.75">
      <c r="B19" s="34">
        <v>11</v>
      </c>
      <c r="C19" s="35">
        <f>IF(R18="","",C18+R18)</f>
      </c>
      <c r="D19" s="35"/>
      <c r="E19" s="34">
        <f>E18</f>
        <v>0</v>
      </c>
      <c r="F19" s="36"/>
      <c r="G19" s="34" t="s">
        <v>37</v>
      </c>
      <c r="H19" s="34"/>
      <c r="I19" s="34"/>
      <c r="J19" s="34"/>
      <c r="K19" s="35">
        <f>IF(F19="","",C19*0.03)</f>
      </c>
      <c r="L19" s="35"/>
      <c r="M19" s="37">
        <f>IF(J19="","",(K19/J19)/1000)</f>
      </c>
      <c r="N19" s="34">
        <f>N18</f>
        <v>0</v>
      </c>
      <c r="O19" s="38"/>
      <c r="P19" s="34"/>
      <c r="Q19" s="34"/>
      <c r="R19" s="39">
        <f>IF(O18="","",(IF(G19="売",H19-P19,P19-H19))*M19*10000000)</f>
      </c>
      <c r="S19" s="39"/>
      <c r="T19" s="40">
        <f>IF(O18="","",IF(R19&lt;0,J19*(-1),IF(G19="買",(P19-H19)*10000,(H19-P19)*10000)))</f>
      </c>
      <c r="U19" s="40"/>
    </row>
    <row r="20" spans="2:21" ht="12.75">
      <c r="B20" s="34">
        <v>12</v>
      </c>
      <c r="C20" s="35">
        <f>IF(R19="","",C19+R19)</f>
      </c>
      <c r="D20" s="35"/>
      <c r="E20" s="34">
        <f>E19</f>
        <v>0</v>
      </c>
      <c r="F20" s="36"/>
      <c r="G20" s="34" t="s">
        <v>37</v>
      </c>
      <c r="H20" s="34"/>
      <c r="I20" s="34"/>
      <c r="J20" s="34"/>
      <c r="K20" s="35">
        <f>IF(F20="","",C20*0.03)</f>
      </c>
      <c r="L20" s="35"/>
      <c r="M20" s="37">
        <f>IF(J20="","",(K20/J20)/1000)</f>
      </c>
      <c r="N20" s="34">
        <f>N19</f>
        <v>0</v>
      </c>
      <c r="O20" s="38"/>
      <c r="P20" s="34"/>
      <c r="Q20" s="34"/>
      <c r="R20" s="39">
        <f>IF(O19="","",(IF(G20="売",H20-P20,P20-H20))*M20*10000000)</f>
      </c>
      <c r="S20" s="39"/>
      <c r="T20" s="40">
        <f>IF(O19="","",IF(R20&lt;0,J20*(-1),IF(G20="買",(P20-H20)*10000,(H20-P20)*10000)))</f>
      </c>
      <c r="U20" s="40"/>
    </row>
    <row r="21" spans="2:21" ht="12.75">
      <c r="B21" s="34">
        <v>13</v>
      </c>
      <c r="C21" s="35">
        <f>IF(R20="","",C20+R20)</f>
      </c>
      <c r="D21" s="35"/>
      <c r="E21" s="34">
        <f>E20</f>
        <v>0</v>
      </c>
      <c r="F21" s="36"/>
      <c r="G21" s="34" t="s">
        <v>37</v>
      </c>
      <c r="H21" s="34"/>
      <c r="I21" s="34"/>
      <c r="J21" s="34"/>
      <c r="K21" s="35">
        <f>IF(F21="","",C21*0.03)</f>
      </c>
      <c r="L21" s="35"/>
      <c r="M21" s="37">
        <f>IF(J21="","",(K21/J21)/1000)</f>
      </c>
      <c r="N21" s="34">
        <f>N20</f>
        <v>0</v>
      </c>
      <c r="O21" s="38"/>
      <c r="P21" s="34"/>
      <c r="Q21" s="34"/>
      <c r="R21" s="39">
        <f>IF(O20="","",(IF(G21="売",H21-P21,P21-H21))*M21*10000000)</f>
      </c>
      <c r="S21" s="39"/>
      <c r="T21" s="40">
        <f>IF(O20="","",IF(R21&lt;0,J21*(-1),IF(G21="買",(P21-H21)*10000,(H21-P21)*10000)))</f>
      </c>
      <c r="U21" s="40"/>
    </row>
    <row r="22" spans="2:21" ht="12.75">
      <c r="B22" s="34">
        <v>14</v>
      </c>
      <c r="C22" s="35">
        <f>IF(R21="","",C21+R21)</f>
      </c>
      <c r="D22" s="35"/>
      <c r="E22" s="34">
        <f>E21</f>
        <v>0</v>
      </c>
      <c r="F22" s="36"/>
      <c r="G22" s="34" t="s">
        <v>34</v>
      </c>
      <c r="H22" s="34"/>
      <c r="I22" s="34"/>
      <c r="J22" s="34"/>
      <c r="K22" s="35">
        <f>IF(F22="","",C22*0.03)</f>
      </c>
      <c r="L22" s="35"/>
      <c r="M22" s="37">
        <f>IF(J22="","",(K22/J22)/1000)</f>
      </c>
      <c r="N22" s="34">
        <f>N21</f>
        <v>0</v>
      </c>
      <c r="O22" s="38"/>
      <c r="P22" s="34"/>
      <c r="Q22" s="34"/>
      <c r="R22" s="39">
        <f>IF(O21="","",(IF(G22="売",H22-P22,P22-H22))*M22*10000000)</f>
      </c>
      <c r="S22" s="39"/>
      <c r="T22" s="40">
        <f>IF(O21="","",IF(R22&lt;0,J22*(-1),IF(G22="買",(P22-H22)*10000,(H22-P22)*10000)))</f>
      </c>
      <c r="U22" s="40"/>
    </row>
    <row r="23" spans="2:22" s="41" customFormat="1" ht="12.75">
      <c r="B23" s="34">
        <v>15</v>
      </c>
      <c r="C23" s="35">
        <f>IF(R22="","",C22+R22)</f>
      </c>
      <c r="D23" s="35"/>
      <c r="E23" s="34">
        <f>E22</f>
        <v>0</v>
      </c>
      <c r="F23" s="36"/>
      <c r="G23" s="34" t="s">
        <v>37</v>
      </c>
      <c r="H23" s="34"/>
      <c r="I23" s="34"/>
      <c r="J23" s="34"/>
      <c r="K23" s="35">
        <f>IF(F23="","",C23*0.03)</f>
      </c>
      <c r="L23" s="35"/>
      <c r="M23" s="37">
        <f>IF(J23="","",(K23/J23)/1000)</f>
      </c>
      <c r="N23" s="34">
        <f>N22</f>
        <v>0</v>
      </c>
      <c r="O23" s="38"/>
      <c r="P23" s="34"/>
      <c r="Q23" s="34"/>
      <c r="R23" s="39">
        <f>IF(O22="","",(IF(G23="売",H23-P23,P23-H23))*M23*10000000)</f>
      </c>
      <c r="S23" s="39"/>
      <c r="T23" s="40">
        <f>IF(O22="","",IF(R23&lt;0,J23*(-1),IF(G23="買",(P23-H23)*10000,(H23-P23)*10000)))</f>
      </c>
      <c r="U23" s="40"/>
      <c r="V23" s="42"/>
    </row>
    <row r="24" spans="2:21" ht="12.75">
      <c r="B24" s="34">
        <v>16</v>
      </c>
      <c r="C24" s="35">
        <f>IF(R23="","",C23+R23)</f>
      </c>
      <c r="D24" s="35"/>
      <c r="E24" s="34">
        <f>E23</f>
        <v>0</v>
      </c>
      <c r="F24" s="36"/>
      <c r="G24" s="34" t="s">
        <v>37</v>
      </c>
      <c r="H24" s="34"/>
      <c r="I24" s="34"/>
      <c r="J24" s="34"/>
      <c r="K24" s="35">
        <f>IF(F24="","",C24*0.03)</f>
      </c>
      <c r="L24" s="35"/>
      <c r="M24" s="37">
        <f>IF(J24="","",(K24/J24)/1000)</f>
      </c>
      <c r="N24" s="34">
        <f>N23</f>
        <v>0</v>
      </c>
      <c r="O24" s="38"/>
      <c r="P24" s="34"/>
      <c r="Q24" s="34"/>
      <c r="R24" s="39">
        <f>IF(O23="","",(IF(G24="売",H24-P24,P24-H24))*M24*10000000)</f>
      </c>
      <c r="S24" s="39"/>
      <c r="T24" s="40">
        <f>IF(O23="","",IF(R24&lt;0,J24*(-1),IF(G24="買",(P24-H24)*10000,(H24-P24)*10000)))</f>
      </c>
      <c r="U24" s="40"/>
    </row>
    <row r="25" spans="2:21" ht="12.75">
      <c r="B25" s="34">
        <v>17</v>
      </c>
      <c r="C25" s="35">
        <f>IF(R24="","",C24+R24)</f>
      </c>
      <c r="D25" s="35"/>
      <c r="E25" s="34">
        <f>E24</f>
        <v>0</v>
      </c>
      <c r="F25" s="36"/>
      <c r="G25" s="34" t="s">
        <v>37</v>
      </c>
      <c r="H25" s="34"/>
      <c r="I25" s="34"/>
      <c r="J25" s="34"/>
      <c r="K25" s="35">
        <f>IF(F25="","",C25*0.03)</f>
      </c>
      <c r="L25" s="35"/>
      <c r="M25" s="37">
        <f>IF(J25="","",(K25/J25)/1000)</f>
      </c>
      <c r="N25" s="34">
        <f>N24</f>
        <v>0</v>
      </c>
      <c r="O25" s="38"/>
      <c r="P25" s="34"/>
      <c r="Q25" s="34"/>
      <c r="R25" s="39">
        <f>IF(O24="","",(IF(G25="売",H25-P25,P25-H25))*M25*10000000)</f>
      </c>
      <c r="S25" s="39"/>
      <c r="T25" s="40">
        <f>IF(O24="","",IF(R25&lt;0,J25*(-1),IF(G25="買",(P25-H25)*10000,(H25-P25)*10000)))</f>
      </c>
      <c r="U25" s="40"/>
    </row>
    <row r="26" spans="2:22" s="41" customFormat="1" ht="12.75">
      <c r="B26" s="34">
        <v>18</v>
      </c>
      <c r="C26" s="35">
        <f>IF(R25="","",C25+R25)</f>
      </c>
      <c r="D26" s="35"/>
      <c r="E26" s="34">
        <f>E25</f>
        <v>0</v>
      </c>
      <c r="F26" s="36"/>
      <c r="G26" s="34" t="s">
        <v>34</v>
      </c>
      <c r="H26" s="34"/>
      <c r="I26" s="34"/>
      <c r="J26" s="34"/>
      <c r="K26" s="35">
        <f>IF(F26="","",C26*0.03)</f>
      </c>
      <c r="L26" s="35"/>
      <c r="M26" s="37">
        <f>IF(J26="","",(K26/J26)/1000)</f>
      </c>
      <c r="N26" s="34">
        <f>N25</f>
        <v>0</v>
      </c>
      <c r="O26" s="38"/>
      <c r="P26" s="34"/>
      <c r="Q26" s="34"/>
      <c r="R26" s="39">
        <f>IF(O25="","",(IF(G26="売",H26-P26,P26-H26))*M26*10000000)</f>
      </c>
      <c r="S26" s="39"/>
      <c r="T26" s="40">
        <f>IF(O25="","",IF(R26&lt;0,J26*(-1),IF(G26="買",(P26-H26)*10000,(H26-P26)*10000)))</f>
      </c>
      <c r="U26" s="40"/>
      <c r="V26" s="42"/>
    </row>
    <row r="27" spans="2:22" s="41" customFormat="1" ht="12.75">
      <c r="B27" s="34">
        <v>19</v>
      </c>
      <c r="C27" s="35">
        <f>IF(R26="","",C26+R26)</f>
      </c>
      <c r="D27" s="35"/>
      <c r="E27" s="34">
        <f>E26</f>
        <v>0</v>
      </c>
      <c r="F27" s="36"/>
      <c r="G27" s="34" t="s">
        <v>34</v>
      </c>
      <c r="H27" s="34"/>
      <c r="I27" s="34"/>
      <c r="J27" s="34"/>
      <c r="K27" s="35">
        <f>IF(F27="","",C27*0.03)</f>
      </c>
      <c r="L27" s="35"/>
      <c r="M27" s="37">
        <f>IF(J27="","",(K27/J27)/1000)</f>
      </c>
      <c r="N27" s="34">
        <f>N26</f>
        <v>0</v>
      </c>
      <c r="O27" s="38"/>
      <c r="P27" s="34"/>
      <c r="Q27" s="34"/>
      <c r="R27" s="39">
        <f>IF(O26="","",(IF(G27="売",H27-P27,P27-H27))*M27*10000000)</f>
      </c>
      <c r="S27" s="39"/>
      <c r="T27" s="40">
        <f>IF(O26="","",IF(R27&lt;0,J27*(-1),IF(G27="買",(P27-H27)*10000,(H27-P27)*10000)))</f>
      </c>
      <c r="U27" s="40"/>
      <c r="V27" s="42"/>
    </row>
    <row r="28" spans="2:21" ht="12.75">
      <c r="B28" s="34">
        <v>20</v>
      </c>
      <c r="C28" s="35">
        <f>IF(R27="","",C27+R27)</f>
      </c>
      <c r="D28" s="35"/>
      <c r="E28" s="34">
        <f>E27</f>
        <v>0</v>
      </c>
      <c r="F28" s="36"/>
      <c r="G28" s="34" t="s">
        <v>34</v>
      </c>
      <c r="H28" s="34"/>
      <c r="I28" s="34"/>
      <c r="J28" s="34"/>
      <c r="K28" s="35">
        <f>IF(F28="","",C28*0.03)</f>
      </c>
      <c r="L28" s="35"/>
      <c r="M28" s="37">
        <f>IF(J28="","",(K28/J28)/1000)</f>
      </c>
      <c r="N28" s="34">
        <f>N27</f>
        <v>0</v>
      </c>
      <c r="O28" s="38"/>
      <c r="P28" s="34"/>
      <c r="Q28" s="34"/>
      <c r="R28" s="39">
        <f>IF(O27="","",(IF(G28="売",H28-P28,P28-H28))*M28*10000000)</f>
      </c>
      <c r="S28" s="39"/>
      <c r="T28" s="40">
        <f>IF(O27="","",IF(R28&lt;0,J28*(-1),IF(G28="買",(P28-H28)*10000,(H28-P28)*10000)))</f>
      </c>
      <c r="U28" s="40"/>
    </row>
    <row r="29" spans="2:21" ht="12.75">
      <c r="B29" s="34">
        <v>21</v>
      </c>
      <c r="C29" s="35">
        <f>IF(R28="","",C28+R28)</f>
      </c>
      <c r="D29" s="35"/>
      <c r="E29" s="34">
        <f>E28</f>
        <v>0</v>
      </c>
      <c r="F29" s="36"/>
      <c r="G29" s="34" t="s">
        <v>37</v>
      </c>
      <c r="H29" s="34"/>
      <c r="I29" s="34"/>
      <c r="J29" s="34"/>
      <c r="K29" s="35">
        <f>IF(F29="","",C29*0.03)</f>
      </c>
      <c r="L29" s="35"/>
      <c r="M29" s="37">
        <f>IF(J29="","",(K29/J29)/1000)</f>
      </c>
      <c r="N29" s="34">
        <f>N28</f>
        <v>0</v>
      </c>
      <c r="O29" s="38"/>
      <c r="P29" s="34"/>
      <c r="Q29" s="34"/>
      <c r="R29" s="39">
        <f>IF(O28="","",(IF(G29="売",H29-P29,P29-H29))*M29*10000000)</f>
      </c>
      <c r="S29" s="39"/>
      <c r="T29" s="40">
        <f>IF(O28="","",IF(R29&lt;0,J29*(-1),IF(G29="買",(P29-H29)*10000,(H29-P29)*10000)))</f>
      </c>
      <c r="U29" s="40"/>
    </row>
    <row r="30" spans="2:21" ht="12.75">
      <c r="B30" s="34">
        <v>22</v>
      </c>
      <c r="C30" s="35">
        <f>IF(R29="","",C29+R29)</f>
      </c>
      <c r="D30" s="35"/>
      <c r="E30" s="34">
        <f>E29</f>
        <v>0</v>
      </c>
      <c r="F30" s="36"/>
      <c r="G30" s="34" t="s">
        <v>37</v>
      </c>
      <c r="H30" s="34"/>
      <c r="I30" s="34"/>
      <c r="J30" s="34"/>
      <c r="K30" s="35">
        <f>IF(F30="","",C30*0.03)</f>
      </c>
      <c r="L30" s="35"/>
      <c r="M30" s="37">
        <f>IF(J30="","",(K30/J30)/1000)</f>
      </c>
      <c r="N30" s="34">
        <f>N29</f>
        <v>0</v>
      </c>
      <c r="O30" s="38"/>
      <c r="P30" s="34"/>
      <c r="Q30" s="34"/>
      <c r="R30" s="39">
        <f>IF(O29="","",(IF(G30="売",H30-P30,P30-H30))*M30*10000000)</f>
      </c>
      <c r="S30" s="39"/>
      <c r="T30" s="40">
        <f>IF(O29="","",IF(R30&lt;0,J30*(-1),IF(G30="買",(P30-H30)*10000,(H30-P30)*10000)))</f>
      </c>
      <c r="U30" s="40"/>
    </row>
    <row r="31" spans="2:21" ht="12.75">
      <c r="B31" s="34">
        <v>23</v>
      </c>
      <c r="C31" s="35">
        <f>IF(R30="","",C30+R30)</f>
      </c>
      <c r="D31" s="35"/>
      <c r="E31" s="34">
        <f>E30</f>
        <v>0</v>
      </c>
      <c r="F31" s="36"/>
      <c r="G31" s="34" t="s">
        <v>37</v>
      </c>
      <c r="H31" s="34"/>
      <c r="I31" s="34"/>
      <c r="J31" s="34"/>
      <c r="K31" s="35">
        <f>IF(F31="","",C31*0.03)</f>
      </c>
      <c r="L31" s="35"/>
      <c r="M31" s="37">
        <f>IF(J31="","",(K31/J31)/1000)</f>
      </c>
      <c r="N31" s="34">
        <f>N30</f>
        <v>0</v>
      </c>
      <c r="O31" s="38"/>
      <c r="P31" s="34"/>
      <c r="Q31" s="34"/>
      <c r="R31" s="39">
        <f>IF(O30="","",(IF(G31="売",H31-P31,P31-H31))*M31*10000000)</f>
      </c>
      <c r="S31" s="39"/>
      <c r="T31" s="40">
        <f>IF(O30="","",IF(R31&lt;0,J31*(-1),IF(G31="買",(P31-H31)*10000,(H31-P31)*10000)))</f>
      </c>
      <c r="U31" s="40"/>
    </row>
    <row r="32" spans="2:21" ht="12.75">
      <c r="B32" s="34">
        <v>24</v>
      </c>
      <c r="C32" s="35">
        <f>IF(R31="","",C31+R31)</f>
      </c>
      <c r="D32" s="35"/>
      <c r="E32" s="34">
        <f>E31</f>
        <v>0</v>
      </c>
      <c r="F32" s="36"/>
      <c r="G32" s="34" t="s">
        <v>37</v>
      </c>
      <c r="H32" s="34"/>
      <c r="I32" s="34"/>
      <c r="J32" s="34"/>
      <c r="K32" s="35">
        <f>IF(F32="","",C32*0.03)</f>
      </c>
      <c r="L32" s="35"/>
      <c r="M32" s="37">
        <f>IF(J32="","",(K32/J32)/1000)</f>
      </c>
      <c r="N32" s="34">
        <f>N31</f>
        <v>0</v>
      </c>
      <c r="O32" s="38"/>
      <c r="P32" s="34"/>
      <c r="Q32" s="34"/>
      <c r="R32" s="39">
        <f>IF(O31="","",(IF(G32="売",H32-P32,P32-H32))*M32*10000000)</f>
      </c>
      <c r="S32" s="39"/>
      <c r="T32" s="40">
        <f>IF(O31="","",IF(R32&lt;0,J32*(-1),IF(G32="買",(P32-H32)*10000,(H32-P32)*10000)))</f>
      </c>
      <c r="U32" s="40"/>
    </row>
    <row r="33" spans="2:21" ht="12.75">
      <c r="B33" s="34">
        <v>25</v>
      </c>
      <c r="C33" s="35">
        <f>IF(R32="","",C32+R32)</f>
      </c>
      <c r="D33" s="35"/>
      <c r="E33" s="34">
        <f>E32</f>
        <v>0</v>
      </c>
      <c r="F33" s="36"/>
      <c r="G33" s="34" t="s">
        <v>37</v>
      </c>
      <c r="H33" s="34"/>
      <c r="I33" s="34"/>
      <c r="J33" s="34"/>
      <c r="K33" s="35">
        <f>IF(F33="","",C33*0.03)</f>
      </c>
      <c r="L33" s="35"/>
      <c r="M33" s="37">
        <f>IF(J33="","",(K33/J33)/1000)</f>
      </c>
      <c r="N33" s="34">
        <f>N32</f>
        <v>0</v>
      </c>
      <c r="O33" s="38"/>
      <c r="P33" s="34"/>
      <c r="Q33" s="34"/>
      <c r="R33" s="39">
        <f>IF(O32="","",(IF(G33="売",H33-P33,P33-H33))*M33*10000000)</f>
      </c>
      <c r="S33" s="39"/>
      <c r="T33" s="40">
        <f>IF(O32="","",IF(R33&lt;0,J33*(-1),IF(G33="買",(P33-H33)*10000,(H33-P33)*10000)))</f>
      </c>
      <c r="U33" s="40"/>
    </row>
    <row r="34" spans="2:21" ht="12.75">
      <c r="B34" s="34">
        <v>26</v>
      </c>
      <c r="C34" s="35">
        <f>IF(R33="","",C33+R33)</f>
      </c>
      <c r="D34" s="35"/>
      <c r="E34" s="34">
        <f>E33</f>
        <v>0</v>
      </c>
      <c r="F34" s="36"/>
      <c r="G34" s="34" t="s">
        <v>37</v>
      </c>
      <c r="H34" s="34"/>
      <c r="I34" s="34"/>
      <c r="J34" s="34"/>
      <c r="K34" s="35">
        <f>IF(F34="","",C34*0.03)</f>
      </c>
      <c r="L34" s="35"/>
      <c r="M34" s="37">
        <f>IF(J34="","",(K34/J34)/1000)</f>
      </c>
      <c r="N34" s="34">
        <f>N33</f>
        <v>0</v>
      </c>
      <c r="O34" s="38"/>
      <c r="P34" s="34"/>
      <c r="Q34" s="34"/>
      <c r="R34" s="39">
        <f>IF(O33="","",(IF(G34="売",H34-P34,P34-H34))*M34*10000000)</f>
      </c>
      <c r="S34" s="39"/>
      <c r="T34" s="40">
        <f>IF(O33="","",IF(R34&lt;0,J34*(-1),IF(G34="買",(P34-H34)*10000,(H34-P34)*10000)))</f>
      </c>
      <c r="U34" s="40"/>
    </row>
    <row r="35" spans="2:21" ht="12.75">
      <c r="B35" s="34">
        <v>27</v>
      </c>
      <c r="C35" s="35">
        <f>IF(R34="","",C34+R34)</f>
      </c>
      <c r="D35" s="35"/>
      <c r="E35" s="34">
        <f>E34</f>
        <v>0</v>
      </c>
      <c r="F35" s="36"/>
      <c r="G35" s="34" t="s">
        <v>34</v>
      </c>
      <c r="H35" s="34"/>
      <c r="I35" s="34"/>
      <c r="J35" s="34"/>
      <c r="K35" s="35">
        <f>IF(F35="","",C35*0.03)</f>
      </c>
      <c r="L35" s="35"/>
      <c r="M35" s="37">
        <f>IF(J35="","",(K35/J35)/1000)</f>
      </c>
      <c r="N35" s="34">
        <f>N34</f>
        <v>0</v>
      </c>
      <c r="O35" s="38"/>
      <c r="P35" s="34"/>
      <c r="Q35" s="34"/>
      <c r="R35" s="39">
        <f>IF(O34="","",(IF(G35="売",H35-P35,P35-H35))*M35*10000000)</f>
      </c>
      <c r="S35" s="39"/>
      <c r="T35" s="40">
        <f>IF(O34="","",IF(R35&lt;0,J35*(-1),IF(G35="買",(P35-H35)*10000,(H35-P35)*10000)))</f>
      </c>
      <c r="U35" s="40"/>
    </row>
    <row r="36" spans="2:21" ht="12.75">
      <c r="B36" s="34">
        <v>28</v>
      </c>
      <c r="C36" s="35">
        <f>IF(R35="","",C35+R35)</f>
      </c>
      <c r="D36" s="35"/>
      <c r="E36" s="34">
        <f>E35</f>
        <v>0</v>
      </c>
      <c r="F36" s="36"/>
      <c r="G36" s="34" t="s">
        <v>34</v>
      </c>
      <c r="H36" s="34"/>
      <c r="I36" s="34"/>
      <c r="J36" s="34"/>
      <c r="K36" s="35">
        <f>IF(F36="","",C36*0.03)</f>
      </c>
      <c r="L36" s="35"/>
      <c r="M36" s="37">
        <f>IF(J36="","",(K36/J36)/1000)</f>
      </c>
      <c r="N36" s="34">
        <f>N35</f>
        <v>0</v>
      </c>
      <c r="O36" s="38"/>
      <c r="P36" s="34"/>
      <c r="Q36" s="34"/>
      <c r="R36" s="39">
        <f>IF(O35="","",(IF(G36="売",H36-P36,P36-H36))*M36*10000000)</f>
      </c>
      <c r="S36" s="39"/>
      <c r="T36" s="40">
        <f>IF(O35="","",IF(R36&lt;0,J36*(-1),IF(G36="買",(P36-H36)*10000,(H36-P36)*10000)))</f>
      </c>
      <c r="U36" s="40"/>
    </row>
    <row r="37" spans="2:21" ht="12.75">
      <c r="B37" s="34">
        <v>29</v>
      </c>
      <c r="C37" s="35">
        <f>IF(R36="","",C36+R36)</f>
      </c>
      <c r="D37" s="35"/>
      <c r="E37" s="34">
        <f>E36</f>
        <v>0</v>
      </c>
      <c r="F37" s="36"/>
      <c r="G37" s="34" t="s">
        <v>34</v>
      </c>
      <c r="H37" s="34"/>
      <c r="I37" s="34"/>
      <c r="J37" s="34"/>
      <c r="K37" s="35">
        <f>IF(F37="","",C37*0.03)</f>
      </c>
      <c r="L37" s="35"/>
      <c r="M37" s="37">
        <f>IF(J37="","",(K37/J37)/1000)</f>
      </c>
      <c r="N37" s="34">
        <f>N36</f>
        <v>0</v>
      </c>
      <c r="O37" s="38"/>
      <c r="P37" s="34"/>
      <c r="Q37" s="34"/>
      <c r="R37" s="39">
        <f>IF(O36="","",(IF(G37="売",H37-P37,P37-H37))*M37*10000000)</f>
      </c>
      <c r="S37" s="39"/>
      <c r="T37" s="40">
        <f>IF(O36="","",IF(R37&lt;0,J37*(-1),IF(G37="買",(P37-H37)*10000,(H37-P37)*10000)))</f>
      </c>
      <c r="U37" s="40"/>
    </row>
    <row r="38" spans="2:21" ht="12.75">
      <c r="B38" s="34">
        <v>30</v>
      </c>
      <c r="C38" s="35">
        <f>IF(R37="","",C37+R37)</f>
      </c>
      <c r="D38" s="35"/>
      <c r="E38" s="34">
        <f>E37</f>
        <v>0</v>
      </c>
      <c r="F38" s="36"/>
      <c r="G38" s="34" t="s">
        <v>37</v>
      </c>
      <c r="H38" s="34"/>
      <c r="I38" s="34"/>
      <c r="J38" s="34"/>
      <c r="K38" s="35">
        <f>IF(F38="","",C38*0.03)</f>
      </c>
      <c r="L38" s="35"/>
      <c r="M38" s="37">
        <f>IF(J38="","",(K38/J38)/1000)</f>
      </c>
      <c r="N38" s="34">
        <f>N37</f>
        <v>0</v>
      </c>
      <c r="O38" s="38"/>
      <c r="P38" s="34"/>
      <c r="Q38" s="34"/>
      <c r="R38" s="39">
        <f>IF(O37="","",(IF(G38="売",H38-P38,P38-H38))*M38*10000000)</f>
      </c>
      <c r="S38" s="39"/>
      <c r="T38" s="40">
        <f>IF(O37="","",IF(R38&lt;0,J38*(-1),IF(G38="買",(P38-H38)*10000,(H38-P38)*10000)))</f>
      </c>
      <c r="U38" s="40"/>
    </row>
    <row r="39" spans="2:21" ht="12.75">
      <c r="B39" s="34">
        <v>31</v>
      </c>
      <c r="C39" s="35">
        <f>IF(R38="","",C38+R38)</f>
      </c>
      <c r="D39" s="35"/>
      <c r="E39" s="34">
        <f>E38</f>
        <v>0</v>
      </c>
      <c r="F39" s="36"/>
      <c r="G39" s="34" t="s">
        <v>37</v>
      </c>
      <c r="H39" s="34"/>
      <c r="I39" s="34"/>
      <c r="J39" s="34"/>
      <c r="K39" s="35">
        <f>IF(F39="","",C39*0.03)</f>
      </c>
      <c r="L39" s="35"/>
      <c r="M39" s="37">
        <f>IF(J39="","",(K39/J39)/1000)</f>
      </c>
      <c r="N39" s="34">
        <f>N38</f>
        <v>0</v>
      </c>
      <c r="O39" s="38"/>
      <c r="P39" s="34"/>
      <c r="Q39" s="34"/>
      <c r="R39" s="39">
        <f>IF(O38="","",(IF(G39="売",H39-P39,P39-H39))*M39*10000000)</f>
      </c>
      <c r="S39" s="39"/>
      <c r="T39" s="40">
        <f>IF(O38="","",IF(R39&lt;0,J39*(-1),IF(G39="買",(P39-H39)*10000,(H39-P39)*10000)))</f>
      </c>
      <c r="U39" s="40"/>
    </row>
    <row r="40" spans="2:21" ht="12.75">
      <c r="B40" s="34">
        <v>32</v>
      </c>
      <c r="C40" s="35">
        <f>IF(R39="","",C39+R39)</f>
      </c>
      <c r="D40" s="35"/>
      <c r="E40" s="34">
        <f>E39</f>
        <v>0</v>
      </c>
      <c r="F40" s="36"/>
      <c r="G40" s="34" t="s">
        <v>34</v>
      </c>
      <c r="H40" s="34"/>
      <c r="I40" s="34"/>
      <c r="J40" s="34"/>
      <c r="K40" s="35">
        <f>IF(F40="","",C40*0.03)</f>
      </c>
      <c r="L40" s="35"/>
      <c r="M40" s="37">
        <f>IF(J40="","",(K40/J40)/1000)</f>
      </c>
      <c r="N40" s="34">
        <f>N39</f>
        <v>0</v>
      </c>
      <c r="O40" s="38"/>
      <c r="P40" s="34"/>
      <c r="Q40" s="34"/>
      <c r="R40" s="39">
        <f>IF(O39="","",(IF(G40="売",H40-P40,P40-H40))*M40*10000000)</f>
      </c>
      <c r="S40" s="39"/>
      <c r="T40" s="40">
        <f>IF(O39="","",IF(R40&lt;0,J40*(-1),IF(G40="買",(P40-H40)*10000,(H40-P40)*10000)))</f>
      </c>
      <c r="U40" s="40"/>
    </row>
    <row r="41" spans="2:21" ht="12.75">
      <c r="B41" s="34">
        <v>33</v>
      </c>
      <c r="C41" s="35">
        <f>IF(R40="","",C40+R40)</f>
      </c>
      <c r="D41" s="35"/>
      <c r="E41" s="34">
        <f>E40</f>
        <v>0</v>
      </c>
      <c r="F41" s="36"/>
      <c r="G41" s="34" t="s">
        <v>34</v>
      </c>
      <c r="H41" s="34"/>
      <c r="I41" s="34"/>
      <c r="J41" s="34"/>
      <c r="K41" s="35">
        <f>IF(F41="","",C41*0.03)</f>
      </c>
      <c r="L41" s="35"/>
      <c r="M41" s="37">
        <f>IF(J41="","",(K41/J41)/1000)</f>
      </c>
      <c r="N41" s="34">
        <f>N40</f>
        <v>0</v>
      </c>
      <c r="O41" s="38"/>
      <c r="P41" s="34"/>
      <c r="Q41" s="34"/>
      <c r="R41" s="39">
        <f>IF(O40="","",(IF(G41="売",H41-P41,P41-H41))*M41*10000000)</f>
      </c>
      <c r="S41" s="39"/>
      <c r="T41" s="40">
        <f>IF(O40="","",IF(R41&lt;0,J41*(-1),IF(G41="買",(P41-H41)*10000,(H41-P41)*10000)))</f>
      </c>
      <c r="U41" s="40"/>
    </row>
    <row r="42" spans="2:21" ht="12.75">
      <c r="B42" s="34">
        <v>34</v>
      </c>
      <c r="C42" s="35">
        <f>IF(R41="","",C41+R41)</f>
      </c>
      <c r="D42" s="35"/>
      <c r="E42" s="34">
        <f>E41</f>
        <v>0</v>
      </c>
      <c r="F42" s="36"/>
      <c r="G42" s="34" t="s">
        <v>37</v>
      </c>
      <c r="H42" s="34"/>
      <c r="I42" s="34"/>
      <c r="J42" s="34"/>
      <c r="K42" s="35">
        <f>IF(F42="","",C42*0.03)</f>
      </c>
      <c r="L42" s="35"/>
      <c r="M42" s="37">
        <f>IF(J42="","",(K42/J42)/1000)</f>
      </c>
      <c r="N42" s="34">
        <f>N41</f>
        <v>0</v>
      </c>
      <c r="O42" s="38"/>
      <c r="P42" s="34"/>
      <c r="Q42" s="34"/>
      <c r="R42" s="39">
        <f>IF(O41="","",(IF(G42="売",H42-P42,P42-H42))*M42*10000000)</f>
      </c>
      <c r="S42" s="39"/>
      <c r="T42" s="40">
        <f>IF(O41="","",IF(R42&lt;0,J42*(-1),IF(G42="買",(P42-H42)*10000,(H42-P42)*10000)))</f>
      </c>
      <c r="U42" s="40"/>
    </row>
    <row r="43" spans="2:21" ht="12.75">
      <c r="B43" s="34">
        <v>35</v>
      </c>
      <c r="C43" s="35">
        <f>IF(R42="","",C42+R42)</f>
      </c>
      <c r="D43" s="35"/>
      <c r="E43" s="34">
        <f>E42</f>
        <v>0</v>
      </c>
      <c r="F43" s="36"/>
      <c r="G43" s="34" t="s">
        <v>37</v>
      </c>
      <c r="H43" s="34"/>
      <c r="I43" s="34"/>
      <c r="J43" s="34"/>
      <c r="K43" s="35">
        <f>IF(F43="","",C43*0.03)</f>
      </c>
      <c r="L43" s="35"/>
      <c r="M43" s="37">
        <f>IF(J43="","",(K43/J43)/1000)</f>
      </c>
      <c r="N43" s="34">
        <f>N42</f>
        <v>0</v>
      </c>
      <c r="O43" s="38"/>
      <c r="P43" s="34"/>
      <c r="Q43" s="34"/>
      <c r="R43" s="39">
        <f>IF(O42="","",(IF(G43="売",H43-P43,P43-H43))*M43*10000000)</f>
      </c>
      <c r="S43" s="39"/>
      <c r="T43" s="40">
        <f>IF(O42="","",IF(R43&lt;0,J43*(-1),IF(G43="買",(P43-H43)*10000,(H43-P43)*10000)))</f>
      </c>
      <c r="U43" s="40"/>
    </row>
    <row r="44" spans="2:21" ht="12.75">
      <c r="B44" s="34">
        <v>36</v>
      </c>
      <c r="C44" s="35">
        <f>IF(R43="","",C43+R43)</f>
      </c>
      <c r="D44" s="35"/>
      <c r="E44" s="34">
        <f>E43</f>
        <v>0</v>
      </c>
      <c r="F44" s="36"/>
      <c r="G44" s="34" t="s">
        <v>37</v>
      </c>
      <c r="H44" s="34"/>
      <c r="I44" s="34"/>
      <c r="J44" s="34"/>
      <c r="K44" s="35">
        <f>IF(F44="","",C44*0.03)</f>
      </c>
      <c r="L44" s="35"/>
      <c r="M44" s="37">
        <f>IF(J44="","",(K44/J44)/1000)</f>
      </c>
      <c r="N44" s="34">
        <f>N43</f>
        <v>0</v>
      </c>
      <c r="O44" s="38"/>
      <c r="P44" s="34"/>
      <c r="Q44" s="34"/>
      <c r="R44" s="39">
        <f>IF(O43="","",(IF(G44="売",H44-P44,P44-H44))*M44*10000000)</f>
      </c>
      <c r="S44" s="39"/>
      <c r="T44" s="40">
        <f>IF(O43="","",IF(R44&lt;0,J44*(-1),IF(G44="買",(P44-H44)*10000,(H44-P44)*10000)))</f>
      </c>
      <c r="U44" s="40"/>
    </row>
    <row r="45" spans="2:21" ht="12.75">
      <c r="B45" s="34">
        <v>37</v>
      </c>
      <c r="C45" s="35">
        <f>IF(R44="","",C44+R44)</f>
      </c>
      <c r="D45" s="35"/>
      <c r="E45" s="34">
        <f>E44</f>
        <v>0</v>
      </c>
      <c r="F45" s="36"/>
      <c r="G45" s="34" t="s">
        <v>34</v>
      </c>
      <c r="H45" s="34"/>
      <c r="I45" s="34"/>
      <c r="J45" s="34"/>
      <c r="K45" s="35">
        <f>IF(F45="","",C45*0.03)</f>
      </c>
      <c r="L45" s="35"/>
      <c r="M45" s="37">
        <f>IF(J45="","",(K45/J45)/1000)</f>
      </c>
      <c r="N45" s="34">
        <f>N44</f>
        <v>0</v>
      </c>
      <c r="O45" s="38"/>
      <c r="P45" s="34"/>
      <c r="Q45" s="34"/>
      <c r="R45" s="39">
        <f>IF(O44="","",(IF(G45="売",H45-P45,P45-H45))*M45*10000000)</f>
      </c>
      <c r="S45" s="39"/>
      <c r="T45" s="40">
        <f>IF(O44="","",IF(R45&lt;0,J45*(-1),IF(G45="買",(P45-H45)*10000,(H45-P45)*10000)))</f>
      </c>
      <c r="U45" s="40"/>
    </row>
    <row r="46" spans="2:21" ht="12.75">
      <c r="B46" s="34">
        <v>38</v>
      </c>
      <c r="C46" s="35">
        <f>IF(R45="","",C45+R45)</f>
      </c>
      <c r="D46" s="35"/>
      <c r="E46" s="34">
        <f>E45</f>
        <v>0</v>
      </c>
      <c r="F46" s="36"/>
      <c r="G46" s="34" t="s">
        <v>37</v>
      </c>
      <c r="H46" s="34"/>
      <c r="I46" s="34"/>
      <c r="J46" s="34"/>
      <c r="K46" s="35">
        <f>IF(F46="","",C46*0.03)</f>
      </c>
      <c r="L46" s="35"/>
      <c r="M46" s="37">
        <f>IF(J46="","",(K46/J46)/1000)</f>
      </c>
      <c r="N46" s="34">
        <f>N45</f>
        <v>0</v>
      </c>
      <c r="O46" s="38"/>
      <c r="P46" s="34"/>
      <c r="Q46" s="34"/>
      <c r="R46" s="39">
        <f>IF(O45="","",(IF(G46="売",H46-P46,P46-H46))*M46*10000000)</f>
      </c>
      <c r="S46" s="39"/>
      <c r="T46" s="40">
        <f>IF(O45="","",IF(R46&lt;0,J46*(-1),IF(G46="買",(P46-H46)*10000,(H46-P46)*10000)))</f>
      </c>
      <c r="U46" s="40"/>
    </row>
    <row r="47" spans="2:21" ht="12.75">
      <c r="B47" s="34">
        <v>39</v>
      </c>
      <c r="C47" s="35">
        <f>IF(R46="","",C46+R46)</f>
      </c>
      <c r="D47" s="35"/>
      <c r="E47" s="34">
        <f>E46</f>
        <v>0</v>
      </c>
      <c r="F47" s="36"/>
      <c r="G47" s="34" t="s">
        <v>34</v>
      </c>
      <c r="H47" s="34"/>
      <c r="I47" s="34"/>
      <c r="J47" s="34"/>
      <c r="K47" s="35">
        <f>IF(F47="","",C47*0.03)</f>
      </c>
      <c r="L47" s="35"/>
      <c r="M47" s="37">
        <f>IF(J47="","",(K47/J47)/1000)</f>
      </c>
      <c r="N47" s="34">
        <f>N46</f>
        <v>0</v>
      </c>
      <c r="O47" s="38"/>
      <c r="P47" s="34"/>
      <c r="Q47" s="34"/>
      <c r="R47" s="39">
        <f>IF(O46="","",(IF(G47="売",H47-P47,P47-H47))*M47*10000000)</f>
      </c>
      <c r="S47" s="39"/>
      <c r="T47" s="40">
        <f>IF(O46="","",IF(R47&lt;0,J47*(-1),IF(G47="買",(P47-H47)*10000,(H47-P47)*10000)))</f>
      </c>
      <c r="U47" s="40"/>
    </row>
    <row r="48" spans="2:21" ht="12.75">
      <c r="B48" s="34">
        <v>40</v>
      </c>
      <c r="C48" s="35">
        <f>IF(R47="","",C47+R47)</f>
      </c>
      <c r="D48" s="35"/>
      <c r="E48" s="34">
        <f>E47</f>
        <v>0</v>
      </c>
      <c r="F48" s="36"/>
      <c r="G48" s="34" t="s">
        <v>34</v>
      </c>
      <c r="H48" s="43"/>
      <c r="I48" s="43"/>
      <c r="J48" s="34"/>
      <c r="K48" s="35">
        <f>IF(F48="","",C48*0.03)</f>
      </c>
      <c r="L48" s="35"/>
      <c r="M48" s="37">
        <f>IF(J48="","",(K48/J48)/1000)</f>
      </c>
      <c r="N48" s="34">
        <f>N47</f>
        <v>0</v>
      </c>
      <c r="O48" s="38"/>
      <c r="P48" s="34"/>
      <c r="Q48" s="34"/>
      <c r="R48" s="39">
        <f>IF(O47="","",(IF(G48="売",H48-P48,P48-H48))*M48*10000000)</f>
      </c>
      <c r="S48" s="39"/>
      <c r="T48" s="40">
        <f>IF(O47="","",IF(R48&lt;0,J48*(-1),IF(G48="買",(P48-H48)*10000,(H48-P48)*10000)))</f>
      </c>
      <c r="U48" s="40"/>
    </row>
    <row r="49" spans="2:21" ht="12.75">
      <c r="B49" s="34">
        <v>41</v>
      </c>
      <c r="C49" s="35">
        <f>IF(R48="","",C48+R48)</f>
      </c>
      <c r="D49" s="35"/>
      <c r="E49" s="34">
        <f>E48</f>
        <v>0</v>
      </c>
      <c r="F49" s="36"/>
      <c r="G49" s="34" t="s">
        <v>37</v>
      </c>
      <c r="H49" s="34"/>
      <c r="I49" s="34"/>
      <c r="J49" s="34"/>
      <c r="K49" s="35">
        <f>IF(F49="","",C49*0.03)</f>
      </c>
      <c r="L49" s="35"/>
      <c r="M49" s="37">
        <f>IF(J49="","",(K49/J49)/1000)</f>
      </c>
      <c r="N49" s="34">
        <f>N48</f>
        <v>0</v>
      </c>
      <c r="O49" s="38"/>
      <c r="P49" s="34"/>
      <c r="Q49" s="34"/>
      <c r="R49" s="39">
        <f>IF(O48="","",(IF(G49="売",H49-P49,P49-H49))*M49*10000000)</f>
      </c>
      <c r="S49" s="39"/>
      <c r="T49" s="40">
        <f>IF(O48="","",IF(R49&lt;0,J49*(-1),IF(G49="買",(P49-H49)*10000,(H49-P49)*10000)))</f>
      </c>
      <c r="U49" s="40"/>
    </row>
    <row r="50" spans="2:21" ht="12.75">
      <c r="B50" s="34">
        <v>42</v>
      </c>
      <c r="C50" s="35">
        <f>IF(R49="","",C49+R49)</f>
      </c>
      <c r="D50" s="35"/>
      <c r="E50" s="34">
        <f>E49</f>
        <v>0</v>
      </c>
      <c r="F50" s="36"/>
      <c r="G50" s="34" t="s">
        <v>37</v>
      </c>
      <c r="H50" s="34"/>
      <c r="I50" s="34"/>
      <c r="J50" s="34"/>
      <c r="K50" s="35">
        <f>IF(F50="","",C50*0.03)</f>
      </c>
      <c r="L50" s="35"/>
      <c r="M50" s="37">
        <f>IF(J50="","",(K50/J50)/1000)</f>
      </c>
      <c r="N50" s="34">
        <f>N49</f>
        <v>0</v>
      </c>
      <c r="O50" s="38"/>
      <c r="P50" s="34"/>
      <c r="Q50" s="34"/>
      <c r="R50" s="39">
        <f>IF(O49="","",(IF(G50="売",H50-P50,P50-H50))*M50*10000000)</f>
      </c>
      <c r="S50" s="39"/>
      <c r="T50" s="40">
        <f>IF(O49="","",IF(R50&lt;0,J50*(-1),IF(G50="買",(P50-H50)*10000,(H50-P50)*10000)))</f>
      </c>
      <c r="U50" s="40"/>
    </row>
    <row r="51" spans="2:21" ht="12.75">
      <c r="B51" s="34">
        <v>43</v>
      </c>
      <c r="C51" s="35">
        <f>IF(R50="","",C50+R50)</f>
      </c>
      <c r="D51" s="35"/>
      <c r="E51" s="34">
        <f>E50</f>
        <v>0</v>
      </c>
      <c r="F51" s="36"/>
      <c r="G51" s="34" t="s">
        <v>37</v>
      </c>
      <c r="H51" s="34"/>
      <c r="I51" s="34"/>
      <c r="J51" s="34"/>
      <c r="K51" s="35">
        <f>IF(F51="","",C51*0.03)</f>
      </c>
      <c r="L51" s="35"/>
      <c r="M51" s="37">
        <f>IF(J51="","",(K51/J51)/1000)</f>
      </c>
      <c r="N51" s="34">
        <f>N50</f>
        <v>0</v>
      </c>
      <c r="O51" s="38"/>
      <c r="P51" s="34"/>
      <c r="Q51" s="34"/>
      <c r="R51" s="39">
        <f>IF(O50="","",(IF(G51="売",H51-P51,P51-H51))*M51*10000000)</f>
      </c>
      <c r="S51" s="39"/>
      <c r="T51" s="40">
        <f>IF(O50="","",IF(R51&lt;0,J51*(-1),IF(G51="買",(P51-H51)*10000,(H51-P51)*10000)))</f>
      </c>
      <c r="U51" s="40"/>
    </row>
    <row r="52" spans="2:21" ht="12.75">
      <c r="B52" s="34">
        <v>44</v>
      </c>
      <c r="C52" s="35">
        <f>IF(R51="","",C51+R51)</f>
      </c>
      <c r="D52" s="35"/>
      <c r="E52" s="34">
        <f>E51</f>
        <v>0</v>
      </c>
      <c r="F52" s="36"/>
      <c r="G52" s="34" t="s">
        <v>37</v>
      </c>
      <c r="H52" s="34"/>
      <c r="I52" s="34"/>
      <c r="J52" s="34"/>
      <c r="K52" s="35">
        <f>IF(F52="","",C52*0.03)</f>
      </c>
      <c r="L52" s="35"/>
      <c r="M52" s="37">
        <f>IF(J52="","",(K52/J52)/1000)</f>
      </c>
      <c r="N52" s="34">
        <f>N51</f>
        <v>0</v>
      </c>
      <c r="O52" s="38"/>
      <c r="P52" s="34"/>
      <c r="Q52" s="34"/>
      <c r="R52" s="39">
        <f>IF(O51="","",(IF(G52="売",H52-P52,P52-H52))*M52*10000000)</f>
      </c>
      <c r="S52" s="39"/>
      <c r="T52" s="40">
        <f>IF(O51="","",IF(R52&lt;0,J52*(-1),IF(G52="買",(P52-H52)*10000,(H52-P52)*10000)))</f>
      </c>
      <c r="U52" s="40"/>
    </row>
    <row r="53" spans="2:21" ht="12.75">
      <c r="B53" s="34">
        <v>45</v>
      </c>
      <c r="C53" s="35">
        <f>IF(R52="","",C52+R52)</f>
      </c>
      <c r="D53" s="35"/>
      <c r="E53" s="34">
        <f>E52</f>
        <v>0</v>
      </c>
      <c r="F53" s="36"/>
      <c r="G53" s="34" t="s">
        <v>37</v>
      </c>
      <c r="H53" s="34"/>
      <c r="I53" s="34"/>
      <c r="J53" s="34"/>
      <c r="K53" s="35">
        <f>IF(F53="","",C53*0.03)</f>
      </c>
      <c r="L53" s="35"/>
      <c r="M53" s="37">
        <f>IF(J53="","",(K53/J53)/1000)</f>
      </c>
      <c r="N53" s="34">
        <f>N52</f>
        <v>0</v>
      </c>
      <c r="O53" s="38"/>
      <c r="P53" s="34"/>
      <c r="Q53" s="34"/>
      <c r="R53" s="39">
        <f>IF(O52="","",(IF(G53="売",H53-P53,P53-H53))*M53*10000000)</f>
      </c>
      <c r="S53" s="39"/>
      <c r="T53" s="40">
        <f>IF(O52="","",IF(R53&lt;0,J53*(-1),IF(G53="買",(P53-H53)*10000,(H53-P53)*10000)))</f>
      </c>
      <c r="U53" s="40"/>
    </row>
    <row r="54" spans="2:21" ht="12.75">
      <c r="B54" s="34">
        <v>46</v>
      </c>
      <c r="C54" s="35">
        <f>IF(R53="","",C53+R53)</f>
      </c>
      <c r="D54" s="35"/>
      <c r="E54" s="34">
        <f>E53</f>
        <v>0</v>
      </c>
      <c r="F54" s="36"/>
      <c r="G54" s="34" t="s">
        <v>37</v>
      </c>
      <c r="H54" s="34"/>
      <c r="I54" s="34"/>
      <c r="J54" s="34"/>
      <c r="K54" s="35">
        <f>IF(F54="","",C54*0.03)</f>
      </c>
      <c r="L54" s="35"/>
      <c r="M54" s="37">
        <f>IF(J54="","",(K54/J54)/1000)</f>
      </c>
      <c r="N54" s="34">
        <f>N53</f>
        <v>0</v>
      </c>
      <c r="O54" s="38"/>
      <c r="P54" s="34"/>
      <c r="Q54" s="34"/>
      <c r="R54" s="39">
        <f>IF(O53="","",(IF(G54="売",H54-P54,P54-H54))*M54*10000000)</f>
      </c>
      <c r="S54" s="39"/>
      <c r="T54" s="40">
        <f>IF(O53="","",IF(R54&lt;0,J54*(-1),IF(G54="買",(P54-H54)*10000,(H54-P54)*10000)))</f>
      </c>
      <c r="U54" s="40"/>
    </row>
    <row r="55" spans="2:21" ht="12.75">
      <c r="B55" s="34">
        <v>47</v>
      </c>
      <c r="C55" s="35">
        <f>IF(R54="","",C54+R54)</f>
      </c>
      <c r="D55" s="35"/>
      <c r="E55" s="34">
        <f>E54</f>
        <v>0</v>
      </c>
      <c r="F55" s="36"/>
      <c r="G55" s="34" t="s">
        <v>37</v>
      </c>
      <c r="H55" s="44"/>
      <c r="I55" s="44"/>
      <c r="J55" s="34"/>
      <c r="K55" s="35">
        <f>IF(F55="","",C55*0.03)</f>
      </c>
      <c r="L55" s="35"/>
      <c r="M55" s="37">
        <f>IF(J55="","",(K55/J55)/1000)</f>
      </c>
      <c r="N55" s="34">
        <f>N54</f>
        <v>0</v>
      </c>
      <c r="O55" s="38"/>
      <c r="P55" s="34"/>
      <c r="Q55" s="34"/>
      <c r="R55" s="39">
        <f>IF(O54="","",(IF(G55="売",H55-P55,P55-H55))*M55*10000000)</f>
      </c>
      <c r="S55" s="39"/>
      <c r="T55" s="40">
        <f>IF(O54="","",IF(R55&lt;0,J55*(-1),IF(G55="買",(P55-H55)*10000,(H55-P55)*10000)))</f>
      </c>
      <c r="U55" s="40"/>
    </row>
    <row r="56" spans="2:21" ht="12.75">
      <c r="B56" s="34">
        <v>48</v>
      </c>
      <c r="C56" s="35">
        <f>IF(R55="","",C55+R55)</f>
      </c>
      <c r="D56" s="35"/>
      <c r="E56" s="34">
        <f>E55</f>
        <v>0</v>
      </c>
      <c r="F56" s="36"/>
      <c r="G56" s="34" t="s">
        <v>37</v>
      </c>
      <c r="H56" s="34"/>
      <c r="I56" s="34"/>
      <c r="J56" s="34"/>
      <c r="K56" s="35">
        <f>IF(F56="","",C56*0.03)</f>
      </c>
      <c r="L56" s="35"/>
      <c r="M56" s="37">
        <f>IF(J56="","",(K56/J56)/1000)</f>
      </c>
      <c r="N56" s="34">
        <f>N55</f>
        <v>0</v>
      </c>
      <c r="O56" s="38"/>
      <c r="P56" s="34"/>
      <c r="Q56" s="34"/>
      <c r="R56" s="39">
        <f>IF(O55="","",(IF(G56="売",H56-P56,P56-H56))*M56*10000000)</f>
      </c>
      <c r="S56" s="39"/>
      <c r="T56" s="40">
        <f>IF(O55="","",IF(R56&lt;0,J56*(-1),IF(G56="買",(P56-H56)*10000,(H56-P56)*10000)))</f>
      </c>
      <c r="U56" s="40"/>
    </row>
    <row r="57" spans="2:22" s="41" customFormat="1" ht="12.75">
      <c r="B57" s="34">
        <v>49</v>
      </c>
      <c r="C57" s="35">
        <f>IF(R56="","",C56+R56)</f>
      </c>
      <c r="D57" s="35"/>
      <c r="E57" s="34">
        <f>E56</f>
        <v>0</v>
      </c>
      <c r="F57" s="36"/>
      <c r="G57" s="34" t="s">
        <v>37</v>
      </c>
      <c r="H57" s="34"/>
      <c r="I57" s="34"/>
      <c r="J57" s="34"/>
      <c r="K57" s="35">
        <f>IF(F57="","",C57*0.03)</f>
      </c>
      <c r="L57" s="35"/>
      <c r="M57" s="37">
        <f>IF(J57="","",(K57/J57)/1000)</f>
      </c>
      <c r="N57" s="34">
        <f>N56</f>
        <v>0</v>
      </c>
      <c r="O57" s="38"/>
      <c r="P57" s="34"/>
      <c r="Q57" s="34"/>
      <c r="R57" s="39">
        <f>IF(O56="","",(IF(G57="売",H57-P57,P57-H57))*M57*10000000)</f>
      </c>
      <c r="S57" s="39"/>
      <c r="T57" s="40">
        <f>IF(O56="","",IF(R57&lt;0,J57*(-1),IF(G57="買",(P57-H57)*10000,(H57-P57)*10000)))</f>
      </c>
      <c r="U57" s="40"/>
      <c r="V57" s="42"/>
    </row>
    <row r="58" spans="2:21" ht="12.75">
      <c r="B58" s="34">
        <v>50</v>
      </c>
      <c r="C58" s="35">
        <f>IF(R57="","",C57+R57)</f>
      </c>
      <c r="D58" s="35"/>
      <c r="E58" s="34">
        <f>E57</f>
        <v>0</v>
      </c>
      <c r="F58" s="36"/>
      <c r="G58" s="34" t="s">
        <v>34</v>
      </c>
      <c r="H58" s="34"/>
      <c r="I58" s="34"/>
      <c r="J58" s="34"/>
      <c r="K58" s="35">
        <f>IF(F58="","",C58*0.03)</f>
      </c>
      <c r="L58" s="35"/>
      <c r="M58" s="37">
        <f>IF(J58="","",(K58/J58)/1000)</f>
      </c>
      <c r="N58" s="34">
        <f>N57</f>
        <v>0</v>
      </c>
      <c r="O58" s="38"/>
      <c r="P58" s="34"/>
      <c r="Q58" s="34"/>
      <c r="R58" s="39">
        <f>IF(O57="","",(IF(G58="売",H58-P58,P58-H58))*M58*10000000)</f>
      </c>
      <c r="S58" s="39"/>
      <c r="T58" s="40">
        <f>IF(O57="","",IF(R58&lt;0,J58*(-1),IF(G58="買",(P58-H58)*10000,(H58-P58)*10000)))</f>
      </c>
      <c r="U58" s="40"/>
    </row>
    <row r="59" spans="2:21" ht="12.75">
      <c r="B59" s="34">
        <v>51</v>
      </c>
      <c r="C59" s="35">
        <f>IF(R58="","",C58+R58)</f>
      </c>
      <c r="D59" s="35"/>
      <c r="E59" s="34">
        <f>E58</f>
        <v>0</v>
      </c>
      <c r="F59" s="36"/>
      <c r="G59" s="34" t="s">
        <v>37</v>
      </c>
      <c r="H59" s="34"/>
      <c r="I59" s="34"/>
      <c r="J59" s="34"/>
      <c r="K59" s="35">
        <f>IF(F59="","",C59*0.03)</f>
      </c>
      <c r="L59" s="35"/>
      <c r="M59" s="37">
        <f>IF(J59="","",(K59/J59)/1000)</f>
      </c>
      <c r="N59" s="34">
        <f>N58</f>
        <v>0</v>
      </c>
      <c r="O59" s="38"/>
      <c r="P59" s="34"/>
      <c r="Q59" s="34"/>
      <c r="R59" s="39">
        <f>IF(O58="","",(IF(G59="売",H59-P59,P59-H59))*M59*10000000)</f>
      </c>
      <c r="S59" s="39"/>
      <c r="T59" s="40">
        <f>IF(O58="","",IF(R59&lt;0,J59*(-1),IF(G59="買",(P59-H59)*10000,(H59-P59)*10000)))</f>
      </c>
      <c r="U59" s="40"/>
    </row>
    <row r="60" spans="2:21" ht="12.75">
      <c r="B60" s="34">
        <v>52</v>
      </c>
      <c r="C60" s="35">
        <f>IF(R59="","",C59+R59)</f>
      </c>
      <c r="D60" s="35"/>
      <c r="E60" s="34">
        <f>E59</f>
        <v>0</v>
      </c>
      <c r="F60" s="36"/>
      <c r="G60" s="34" t="s">
        <v>37</v>
      </c>
      <c r="H60" s="34"/>
      <c r="I60" s="34"/>
      <c r="J60" s="34"/>
      <c r="K60" s="35">
        <f>IF(F60="","",C60*0.03)</f>
      </c>
      <c r="L60" s="35"/>
      <c r="M60" s="37">
        <f>IF(J60="","",(K60/J60)/1000)</f>
      </c>
      <c r="N60" s="34">
        <f>N59</f>
        <v>0</v>
      </c>
      <c r="O60" s="38"/>
      <c r="P60" s="34"/>
      <c r="Q60" s="34"/>
      <c r="R60" s="39">
        <f>IF(O59="","",(IF(G60="売",H60-P60,P60-H60))*M60*10000000)</f>
      </c>
      <c r="S60" s="39"/>
      <c r="T60" s="40">
        <f>IF(O59="","",IF(R60&lt;0,J60*(-1),IF(G60="買",(P60-H60)*10000,(H60-P60)*10000)))</f>
      </c>
      <c r="U60" s="40"/>
    </row>
    <row r="61" spans="2:21" ht="12.75">
      <c r="B61" s="34">
        <v>53</v>
      </c>
      <c r="C61" s="35">
        <f>IF(R60="","",C60+R60)</f>
      </c>
      <c r="D61" s="35"/>
      <c r="E61" s="34">
        <f>E60</f>
        <v>0</v>
      </c>
      <c r="F61" s="36"/>
      <c r="G61" s="34" t="s">
        <v>34</v>
      </c>
      <c r="H61" s="34"/>
      <c r="I61" s="34"/>
      <c r="J61" s="34"/>
      <c r="K61" s="35">
        <f>IF(F61="","",C61*0.03)</f>
      </c>
      <c r="L61" s="35"/>
      <c r="M61" s="37">
        <f>IF(J61="","",(K61/J61)/1000)</f>
      </c>
      <c r="N61" s="34">
        <f>N60</f>
        <v>0</v>
      </c>
      <c r="O61" s="38"/>
      <c r="P61" s="34"/>
      <c r="Q61" s="34"/>
      <c r="R61" s="39">
        <f>IF(O60="","",(IF(G61="売",H61-P61,P61-H61))*M61*10000000)</f>
      </c>
      <c r="S61" s="39"/>
      <c r="T61" s="40">
        <f>IF(O60="","",IF(R61&lt;0,J61*(-1),IF(G61="買",(P61-H61)*10000,(H61-P61)*10000)))</f>
      </c>
      <c r="U61" s="40"/>
    </row>
    <row r="62" spans="2:21" ht="12.75">
      <c r="B62" s="34">
        <v>54</v>
      </c>
      <c r="C62" s="35">
        <f>IF(R60="","",C60+R60)</f>
      </c>
      <c r="D62" s="35"/>
      <c r="E62" s="34">
        <f>E61</f>
        <v>0</v>
      </c>
      <c r="F62" s="36"/>
      <c r="G62" s="34" t="s">
        <v>34</v>
      </c>
      <c r="H62" s="34"/>
      <c r="I62" s="34"/>
      <c r="J62" s="34"/>
      <c r="K62" s="35">
        <f>IF(F62="","",C62*0.03)</f>
      </c>
      <c r="L62" s="35"/>
      <c r="M62" s="37">
        <f>IF(J62="","",(K62/J62)/1000)</f>
      </c>
      <c r="N62" s="34">
        <f>N61</f>
        <v>0</v>
      </c>
      <c r="O62" s="38"/>
      <c r="P62" s="34"/>
      <c r="Q62" s="34"/>
      <c r="R62" s="39">
        <f>IF(O60="","",(IF(G62="売",H62-P62,P62-H62))*M62*10000000)</f>
      </c>
      <c r="S62" s="39"/>
      <c r="T62" s="40">
        <f>IF(O60="","",IF(R62&lt;0,J62*(-1),IF(G62="買",(P62-H62)*10000,(H62-P62)*10000)))</f>
      </c>
      <c r="U62" s="40"/>
    </row>
    <row r="63" spans="2:21" ht="12.75">
      <c r="B63" s="34">
        <v>55</v>
      </c>
      <c r="C63" s="35">
        <f>IF(R61="","",C61+R61)</f>
      </c>
      <c r="D63" s="35"/>
      <c r="E63" s="34">
        <f>E62</f>
        <v>0</v>
      </c>
      <c r="F63" s="36"/>
      <c r="G63" s="34" t="s">
        <v>37</v>
      </c>
      <c r="H63" s="34"/>
      <c r="I63" s="34"/>
      <c r="J63" s="34"/>
      <c r="K63" s="35">
        <f>IF(F63="","",C63*0.03)</f>
      </c>
      <c r="L63" s="35"/>
      <c r="M63" s="37">
        <f>IF(J63="","",(K63/J63)/1000)</f>
      </c>
      <c r="N63" s="34">
        <f>N62</f>
        <v>0</v>
      </c>
      <c r="O63" s="38"/>
      <c r="P63" s="34"/>
      <c r="Q63" s="34"/>
      <c r="R63" s="39">
        <f>IF(O61="","",(IF(G63="売",H63-P63,P63-H63))*M63*10000000)</f>
      </c>
      <c r="S63" s="39"/>
      <c r="T63" s="40">
        <f>IF(O61="","",IF(R63&lt;0,J63*(-1),IF(G63="買",(P63-H63)*10000,(H63-P63)*10000)))</f>
      </c>
      <c r="U63" s="40"/>
    </row>
    <row r="64" spans="2:21" ht="12.75">
      <c r="B64" s="34">
        <v>56</v>
      </c>
      <c r="C64" s="35">
        <f>IF(R63="","",C63+R63)</f>
      </c>
      <c r="D64" s="35"/>
      <c r="E64" s="34">
        <f>E63</f>
        <v>0</v>
      </c>
      <c r="F64" s="36"/>
      <c r="G64" s="34" t="s">
        <v>34</v>
      </c>
      <c r="H64" s="34"/>
      <c r="I64" s="34"/>
      <c r="J64" s="34"/>
      <c r="K64" s="35">
        <f>IF(F64="","",C64*0.03)</f>
      </c>
      <c r="L64" s="35"/>
      <c r="M64" s="37">
        <f>IF(J64="","",(K64/J64)/1000)</f>
      </c>
      <c r="N64" s="34">
        <f>N63</f>
        <v>0</v>
      </c>
      <c r="O64" s="38"/>
      <c r="P64" s="34"/>
      <c r="Q64" s="34"/>
      <c r="R64" s="39">
        <f>IF(O63="","",(IF(G64="売",H64-P64,P64-H64))*M64*10000000)</f>
      </c>
      <c r="S64" s="39"/>
      <c r="T64" s="40">
        <f>IF(O63="","",IF(R64&lt;0,J64*(-1),IF(G64="買",(P64-H64)*10000,(H64-P64)*10000)))</f>
      </c>
      <c r="U64" s="40"/>
    </row>
    <row r="65" spans="2:21" ht="12.75">
      <c r="B65" s="34">
        <v>57</v>
      </c>
      <c r="C65" s="35">
        <f>IF(R64="","",C64+R64)</f>
      </c>
      <c r="D65" s="35"/>
      <c r="E65" s="34">
        <f>E64</f>
        <v>0</v>
      </c>
      <c r="F65" s="36"/>
      <c r="G65" s="34" t="s">
        <v>37</v>
      </c>
      <c r="H65" s="34"/>
      <c r="I65" s="34"/>
      <c r="J65" s="34"/>
      <c r="K65" s="35">
        <f>IF(F65="","",C65*0.03)</f>
      </c>
      <c r="L65" s="35"/>
      <c r="M65" s="37">
        <f>IF(J65="","",(K65/J65)/1000)</f>
      </c>
      <c r="N65" s="34">
        <f>N64</f>
        <v>0</v>
      </c>
      <c r="O65" s="38"/>
      <c r="P65" s="34"/>
      <c r="Q65" s="34"/>
      <c r="R65" s="39">
        <f>IF(O64="","",(IF(G65="売",H65-P65,P65-H65))*M65*10000000)</f>
      </c>
      <c r="S65" s="39"/>
      <c r="T65" s="40">
        <f>IF(O64="","",IF(R65&lt;0,J65*(-1),IF(G65="買",(P65-H65)*10000,(H65-P65)*10000)))</f>
      </c>
      <c r="U65" s="40"/>
    </row>
    <row r="66" spans="2:21" ht="12.75">
      <c r="B66" s="34">
        <v>58</v>
      </c>
      <c r="C66" s="35">
        <f>IF(R65="","",C65+R65)</f>
      </c>
      <c r="D66" s="35"/>
      <c r="E66" s="34">
        <f>E65</f>
        <v>0</v>
      </c>
      <c r="F66" s="36"/>
      <c r="G66" s="34" t="s">
        <v>37</v>
      </c>
      <c r="H66" s="34"/>
      <c r="I66" s="34"/>
      <c r="J66" s="34"/>
      <c r="K66" s="35">
        <f>IF(F66="","",C66*0.03)</f>
      </c>
      <c r="L66" s="35"/>
      <c r="M66" s="37">
        <f>IF(J66="","",(K66/J66)/1000)</f>
      </c>
      <c r="N66" s="34">
        <f>N65</f>
        <v>0</v>
      </c>
      <c r="O66" s="38"/>
      <c r="P66" s="34"/>
      <c r="Q66" s="34"/>
      <c r="R66" s="39">
        <f>IF(O65="","",(IF(G66="売",H66-P66,P66-H66))*M66*10000000)</f>
      </c>
      <c r="S66" s="39"/>
      <c r="T66" s="40">
        <f>IF(O65="","",IF(R66&lt;0,J66*(-1),IF(G66="買",(P66-H66)*10000,(H66-P66)*10000)))</f>
      </c>
      <c r="U66" s="40"/>
    </row>
    <row r="67" spans="2:21" ht="12.75">
      <c r="B67" s="34">
        <v>59</v>
      </c>
      <c r="C67" s="35">
        <f>IF(R66="","",C66+R66)</f>
      </c>
      <c r="D67" s="35"/>
      <c r="E67" s="34">
        <f>E66</f>
        <v>0</v>
      </c>
      <c r="F67" s="36"/>
      <c r="G67" s="34" t="s">
        <v>37</v>
      </c>
      <c r="H67" s="34"/>
      <c r="I67" s="34"/>
      <c r="J67" s="34"/>
      <c r="K67" s="35">
        <f>IF(F67="","",C67*0.03)</f>
      </c>
      <c r="L67" s="35"/>
      <c r="M67" s="37">
        <f>IF(J67="","",(K67/J67)/1000)</f>
      </c>
      <c r="N67" s="34">
        <f>N66</f>
        <v>0</v>
      </c>
      <c r="O67" s="38"/>
      <c r="P67" s="34"/>
      <c r="Q67" s="34"/>
      <c r="R67" s="39">
        <f>IF(O66="","",(IF(G67="売",H67-P67,P67-H67))*M67*10000000)</f>
      </c>
      <c r="S67" s="39"/>
      <c r="T67" s="40">
        <f>IF(O66="","",IF(R67&lt;0,J67*(-1),IF(G67="買",(P67-H67)*10000,(H67-P67)*10000)))</f>
      </c>
      <c r="U67" s="40"/>
    </row>
    <row r="68" spans="2:21" ht="12.75">
      <c r="B68" s="34">
        <v>60</v>
      </c>
      <c r="C68" s="35">
        <f>IF(R67="","",C67+R67)</f>
      </c>
      <c r="D68" s="35"/>
      <c r="E68" s="34">
        <f>E67</f>
        <v>0</v>
      </c>
      <c r="F68" s="36"/>
      <c r="G68" s="34" t="s">
        <v>37</v>
      </c>
      <c r="H68" s="34"/>
      <c r="I68" s="34"/>
      <c r="J68" s="34"/>
      <c r="K68" s="35">
        <f>IF(F68="","",C68*0.03)</f>
      </c>
      <c r="L68" s="35"/>
      <c r="M68" s="37">
        <f>IF(J68="","",(K68/J68)/1000)</f>
      </c>
      <c r="N68" s="34">
        <f>N67</f>
        <v>0</v>
      </c>
      <c r="O68" s="38"/>
      <c r="P68" s="34"/>
      <c r="Q68" s="34"/>
      <c r="R68" s="39">
        <f>IF(O67="","",(IF(G68="売",H68-P68,P68-H68))*M68*10000000)</f>
      </c>
      <c r="S68" s="39"/>
      <c r="T68" s="40">
        <f>IF(O67="","",IF(R68&lt;0,J68*(-1),IF(G68="買",(P68-H68)*10000,(H68-P68)*10000)))</f>
      </c>
      <c r="U68" s="40"/>
    </row>
    <row r="69" spans="2:21" ht="12.75">
      <c r="B69" s="34">
        <v>61</v>
      </c>
      <c r="C69" s="35">
        <f>IF(R68="","",C68+R68)</f>
      </c>
      <c r="D69" s="35"/>
      <c r="E69" s="34">
        <f>E68</f>
        <v>0</v>
      </c>
      <c r="F69" s="36"/>
      <c r="G69" s="34" t="s">
        <v>37</v>
      </c>
      <c r="H69" s="34"/>
      <c r="I69" s="34"/>
      <c r="J69" s="34"/>
      <c r="K69" s="35">
        <f>IF(F69="","",C69*0.03)</f>
      </c>
      <c r="L69" s="35"/>
      <c r="M69" s="37">
        <f>IF(J69="","",(K69/J69)/1000)</f>
      </c>
      <c r="N69" s="34">
        <f>N68</f>
        <v>0</v>
      </c>
      <c r="O69" s="38"/>
      <c r="P69" s="34"/>
      <c r="Q69" s="34"/>
      <c r="R69" s="39">
        <f>IF(O68="","",(IF(G69="売",H69-P69,P69-H69))*M69*10000000)</f>
      </c>
      <c r="S69" s="39"/>
      <c r="T69" s="40">
        <f>IF(O68="","",IF(R69&lt;0,J69*(-1),IF(G69="買",(P69-H69)*10000,(H69-P69)*10000)))</f>
      </c>
      <c r="U69" s="40"/>
    </row>
    <row r="70" spans="2:21" ht="12.75">
      <c r="B70" s="34">
        <v>62</v>
      </c>
      <c r="C70" s="35">
        <f>IF(R69="","",C69+R69)</f>
      </c>
      <c r="D70" s="35"/>
      <c r="E70" s="34">
        <f>E69</f>
        <v>0</v>
      </c>
      <c r="F70" s="36"/>
      <c r="G70" s="34" t="s">
        <v>37</v>
      </c>
      <c r="H70" s="34"/>
      <c r="I70" s="34"/>
      <c r="J70" s="34"/>
      <c r="K70" s="35">
        <f>IF(F70="","",C70*0.03)</f>
      </c>
      <c r="L70" s="35"/>
      <c r="M70" s="37">
        <f>IF(J70="","",(K70/J70)/1000)</f>
      </c>
      <c r="N70" s="34">
        <f>N69</f>
        <v>0</v>
      </c>
      <c r="O70" s="38"/>
      <c r="P70" s="34"/>
      <c r="Q70" s="34"/>
      <c r="R70" s="39">
        <f>IF(O69="","",(IF(G70="売",H70-P70,P70-H70))*M70*10000000)</f>
      </c>
      <c r="S70" s="39"/>
      <c r="T70" s="40">
        <f>IF(O69="","",IF(R70&lt;0,J70*(-1),IF(G70="買",(P70-H70)*10000,(H70-P70)*10000)))</f>
      </c>
      <c r="U70" s="40"/>
    </row>
    <row r="71" spans="2:21" ht="12.75">
      <c r="B71" s="34">
        <v>63</v>
      </c>
      <c r="C71" s="35">
        <f>IF(R70="","",C70+R70)</f>
      </c>
      <c r="D71" s="35"/>
      <c r="E71" s="34">
        <f>E70</f>
        <v>0</v>
      </c>
      <c r="F71" s="36"/>
      <c r="G71" s="34" t="s">
        <v>34</v>
      </c>
      <c r="H71" s="34"/>
      <c r="I71" s="34"/>
      <c r="J71" s="34"/>
      <c r="K71" s="35">
        <f>IF(F71="","",C71*0.03)</f>
      </c>
      <c r="L71" s="35"/>
      <c r="M71" s="37">
        <f>IF(J71="","",(K71/J71)/1000)</f>
      </c>
      <c r="N71" s="34">
        <f>N70</f>
        <v>0</v>
      </c>
      <c r="O71" s="38"/>
      <c r="P71" s="34"/>
      <c r="Q71" s="34"/>
      <c r="R71" s="39">
        <f>IF(O70="","",(IF(G71="売",H71-P71,P71-H71))*M71*10000000)</f>
      </c>
      <c r="S71" s="39"/>
      <c r="T71" s="40">
        <f>IF(O70="","",IF(R71&lt;0,J71*(-1),IF(G71="買",(P71-H71)*10000,(H71-P71)*10000)))</f>
      </c>
      <c r="U71" s="40"/>
    </row>
    <row r="72" spans="2:21" ht="12.75">
      <c r="B72" s="34">
        <v>64</v>
      </c>
      <c r="C72" s="35">
        <f>IF(R71="","",C71+R71)</f>
      </c>
      <c r="D72" s="35"/>
      <c r="E72" s="34">
        <f>E71</f>
        <v>0</v>
      </c>
      <c r="F72" s="36"/>
      <c r="G72" s="34" t="s">
        <v>34</v>
      </c>
      <c r="H72" s="34"/>
      <c r="I72" s="34"/>
      <c r="J72" s="34"/>
      <c r="K72" s="35">
        <f>IF(F72="","",C72*0.03)</f>
      </c>
      <c r="L72" s="35"/>
      <c r="M72" s="37">
        <f>IF(J72="","",(K72/J72)/1000)</f>
      </c>
      <c r="N72" s="34">
        <f>N71</f>
        <v>0</v>
      </c>
      <c r="O72" s="38"/>
      <c r="P72" s="34"/>
      <c r="Q72" s="34"/>
      <c r="R72" s="39">
        <f>IF(O71="","",(IF(G72="売",H72-P72,P72-H72))*M72*10000000)</f>
      </c>
      <c r="S72" s="39"/>
      <c r="T72" s="40">
        <f>IF(O71="","",IF(R72&lt;0,J72*(-1),IF(G72="買",(P72-H72)*10000,(H72-P72)*10000)))</f>
      </c>
      <c r="U72" s="40"/>
    </row>
    <row r="73" spans="2:21" ht="12.75">
      <c r="B73" s="34">
        <v>65</v>
      </c>
      <c r="C73" s="35">
        <f>IF(R72="","",C72+R72)</f>
      </c>
      <c r="D73" s="35"/>
      <c r="E73" s="34">
        <f>E72</f>
        <v>0</v>
      </c>
      <c r="F73" s="36"/>
      <c r="G73" s="34" t="s">
        <v>34</v>
      </c>
      <c r="H73" s="34"/>
      <c r="I73" s="34"/>
      <c r="J73" s="34"/>
      <c r="K73" s="35">
        <f>IF(F73="","",C73*0.03)</f>
      </c>
      <c r="L73" s="35"/>
      <c r="M73" s="37">
        <f>IF(J73="","",(K73/J73)/1000)</f>
      </c>
      <c r="N73" s="34">
        <f>N72</f>
        <v>0</v>
      </c>
      <c r="O73" s="38"/>
      <c r="P73" s="34"/>
      <c r="Q73" s="34"/>
      <c r="R73" s="39">
        <f>IF(O72="","",(IF(G73="売",H73-P73,P73-H73))*M73*10000000)</f>
      </c>
      <c r="S73" s="39"/>
      <c r="T73" s="40">
        <f>IF(O72="","",IF(R73&lt;0,J73*(-1),IF(G73="買",(P73-H73)*10000,(H73-P73)*10000)))</f>
      </c>
      <c r="U73" s="40"/>
    </row>
    <row r="74" spans="2:22" s="41" customFormat="1" ht="12.75">
      <c r="B74" s="34">
        <v>66</v>
      </c>
      <c r="C74" s="35">
        <f>IF(R73="","",C73+R73)</f>
      </c>
      <c r="D74" s="35"/>
      <c r="E74" s="34">
        <f>E73</f>
        <v>0</v>
      </c>
      <c r="F74" s="36"/>
      <c r="G74" s="34" t="s">
        <v>34</v>
      </c>
      <c r="H74" s="34"/>
      <c r="I74" s="34"/>
      <c r="J74" s="34"/>
      <c r="K74" s="35">
        <f>IF(F74="","",C74*0.03)</f>
      </c>
      <c r="L74" s="35"/>
      <c r="M74" s="37">
        <f>IF(J74="","",(K74/J74)/1000)</f>
      </c>
      <c r="N74" s="34">
        <f>N73</f>
        <v>0</v>
      </c>
      <c r="O74" s="36"/>
      <c r="P74" s="34"/>
      <c r="Q74" s="34"/>
      <c r="R74" s="39">
        <f>IF(O73="","",(IF(G74="売",H74-P74,P74-H74))*M74*10000000)</f>
      </c>
      <c r="S74" s="39"/>
      <c r="T74" s="40">
        <f>IF(O73="","",IF(R74&lt;0,J74*(-1),IF(G74="買",(P74-H74)*10000,(H74-P74)*10000)))</f>
      </c>
      <c r="U74" s="40"/>
      <c r="V74" s="42"/>
    </row>
    <row r="75" spans="2:21" ht="12.75">
      <c r="B75" s="34">
        <v>67</v>
      </c>
      <c r="C75" s="35">
        <f>IF(R74="","",C74+R74)</f>
      </c>
      <c r="D75" s="35"/>
      <c r="E75" s="34">
        <f>E74</f>
        <v>0</v>
      </c>
      <c r="F75" s="36"/>
      <c r="G75" s="34" t="s">
        <v>34</v>
      </c>
      <c r="H75" s="34"/>
      <c r="I75" s="34"/>
      <c r="J75" s="34"/>
      <c r="K75" s="35">
        <f>IF(F75="","",C75*0.03)</f>
      </c>
      <c r="L75" s="35"/>
      <c r="M75" s="37">
        <f>IF(J75="","",(K75/J75)/1000)</f>
      </c>
      <c r="N75" s="34">
        <f>N74</f>
        <v>0</v>
      </c>
      <c r="O75" s="36"/>
      <c r="P75" s="34"/>
      <c r="Q75" s="34"/>
      <c r="R75" s="39">
        <f>IF(O74="","",(IF(G75="売",H75-P75,P75-H75))*M75*10000000)</f>
      </c>
      <c r="S75" s="39"/>
      <c r="T75" s="40">
        <f>IF(O74="","",IF(R75&lt;0,J75*(-1),IF(G75="買",(P75-H75)*10000,(H75-P75)*10000)))</f>
      </c>
      <c r="U75" s="40"/>
    </row>
    <row r="76" spans="2:21" ht="12.75">
      <c r="B76" s="34">
        <v>68</v>
      </c>
      <c r="C76" s="35">
        <f>IF(R75="","",C75+R75)</f>
      </c>
      <c r="D76" s="35"/>
      <c r="E76" s="34">
        <f>E75</f>
        <v>0</v>
      </c>
      <c r="F76" s="36"/>
      <c r="G76" s="34" t="s">
        <v>34</v>
      </c>
      <c r="H76" s="34"/>
      <c r="I76" s="34"/>
      <c r="J76" s="34"/>
      <c r="K76" s="35">
        <f>IF(F76="","",C76*0.03)</f>
      </c>
      <c r="L76" s="35"/>
      <c r="M76" s="37">
        <f>IF(J76="","",(K76/J76)/1000)</f>
      </c>
      <c r="N76" s="34">
        <f>N75</f>
        <v>0</v>
      </c>
      <c r="O76" s="36"/>
      <c r="P76" s="34"/>
      <c r="Q76" s="34"/>
      <c r="R76" s="39">
        <f>IF(O75="","",(IF(G76="売",H76-P76,P76-H76))*M76*10000000)</f>
      </c>
      <c r="S76" s="39"/>
      <c r="T76" s="40">
        <f>IF(O75="","",IF(R76&lt;0,J76*(-1),IF(G76="買",(P76-H76)*10000,(H76-P76)*10000)))</f>
      </c>
      <c r="U76" s="40"/>
    </row>
    <row r="77" spans="2:21" ht="12.75">
      <c r="B77" s="34">
        <v>69</v>
      </c>
      <c r="C77" s="35">
        <f>IF(R76="","",C76+R76)</f>
      </c>
      <c r="D77" s="35"/>
      <c r="E77" s="34">
        <f>E76</f>
        <v>0</v>
      </c>
      <c r="F77" s="36"/>
      <c r="G77" s="34" t="s">
        <v>34</v>
      </c>
      <c r="H77" s="34"/>
      <c r="I77" s="34"/>
      <c r="J77" s="34"/>
      <c r="K77" s="35">
        <f>IF(F77="","",C77*0.03)</f>
      </c>
      <c r="L77" s="35"/>
      <c r="M77" s="37">
        <f>IF(J77="","",(K77/J77)/1000)</f>
      </c>
      <c r="N77" s="34">
        <f>N76</f>
        <v>0</v>
      </c>
      <c r="O77" s="36"/>
      <c r="P77" s="34"/>
      <c r="Q77" s="34"/>
      <c r="R77" s="39">
        <f>IF(O76="","",(IF(G77="売",H77-P77,P77-H77))*M77*10000000)</f>
      </c>
      <c r="S77" s="39"/>
      <c r="T77" s="40">
        <f>IF(O76="","",IF(R77&lt;0,J77*(-1),IF(G77="買",(P77-H77)*10000,(H77-P77)*10000)))</f>
      </c>
      <c r="U77" s="40"/>
    </row>
    <row r="78" spans="2:21" ht="12.75">
      <c r="B78" s="34">
        <v>70</v>
      </c>
      <c r="C78" s="35">
        <f>IF(R77="","",C77+R77)</f>
      </c>
      <c r="D78" s="35"/>
      <c r="E78" s="34">
        <f>E77</f>
        <v>0</v>
      </c>
      <c r="F78" s="36"/>
      <c r="G78" s="34" t="s">
        <v>37</v>
      </c>
      <c r="H78" s="34"/>
      <c r="I78" s="34"/>
      <c r="J78" s="34"/>
      <c r="K78" s="35">
        <f>IF(F78="","",C78*0.03)</f>
      </c>
      <c r="L78" s="35"/>
      <c r="M78" s="37">
        <f>IF(J78="","",(K78/J78)/1000)</f>
      </c>
      <c r="N78" s="34">
        <f>N77</f>
        <v>0</v>
      </c>
      <c r="O78" s="36"/>
      <c r="P78" s="34"/>
      <c r="Q78" s="34"/>
      <c r="R78" s="39">
        <f>IF(O77="","",(IF(G78="売",H78-P78,P78-H78))*M78*10000000)</f>
      </c>
      <c r="S78" s="39"/>
      <c r="T78" s="40">
        <f>IF(O77="","",IF(R78&lt;0,J78*(-1),IF(G78="買",(P78-H78)*10000,(H78-P78)*10000)))</f>
      </c>
      <c r="U78" s="40"/>
    </row>
    <row r="79" spans="2:21" ht="12.75">
      <c r="B79" s="34">
        <v>71</v>
      </c>
      <c r="C79" s="35">
        <f>IF(R78="","",C78+R78)</f>
      </c>
      <c r="D79" s="35"/>
      <c r="E79" s="34">
        <f>E78</f>
        <v>0</v>
      </c>
      <c r="F79" s="36"/>
      <c r="G79" s="34" t="s">
        <v>34</v>
      </c>
      <c r="H79" s="34"/>
      <c r="I79" s="34"/>
      <c r="J79" s="34"/>
      <c r="K79" s="35">
        <f>IF(F79="","",C79*0.03)</f>
      </c>
      <c r="L79" s="35"/>
      <c r="M79" s="37">
        <f>IF(J79="","",(K79/J79)/1000)</f>
      </c>
      <c r="N79" s="34">
        <f>N78</f>
        <v>0</v>
      </c>
      <c r="O79" s="36"/>
      <c r="P79" s="34"/>
      <c r="Q79" s="34"/>
      <c r="R79" s="39">
        <f>IF(O78="","",(IF(G79="売",H79-P79,P79-H79))*M79*10000000)</f>
      </c>
      <c r="S79" s="39"/>
      <c r="T79" s="40">
        <f>IF(O78="","",IF(R79&lt;0,J79*(-1),IF(G79="買",(P79-H79)*10000,(H79-P79)*10000)))</f>
      </c>
      <c r="U79" s="40"/>
    </row>
    <row r="80" spans="2:21" ht="12.75">
      <c r="B80" s="34">
        <v>72</v>
      </c>
      <c r="C80" s="35">
        <f>IF(R79="","",C79+R79)</f>
      </c>
      <c r="D80" s="35"/>
      <c r="E80" s="34">
        <f>E79</f>
        <v>0</v>
      </c>
      <c r="F80" s="36"/>
      <c r="G80" s="34" t="s">
        <v>34</v>
      </c>
      <c r="H80" s="34"/>
      <c r="I80" s="34"/>
      <c r="J80" s="34"/>
      <c r="K80" s="35">
        <f>IF(F80="","",C80*0.03)</f>
      </c>
      <c r="L80" s="35"/>
      <c r="M80" s="37">
        <f>IF(J80="","",(K80/J80)/1000)</f>
      </c>
      <c r="N80" s="34">
        <f>N79</f>
        <v>0</v>
      </c>
      <c r="O80" s="36"/>
      <c r="P80" s="34"/>
      <c r="Q80" s="34"/>
      <c r="R80" s="39">
        <f>IF(O79="","",(IF(G80="売",H80-P80,P80-H80))*M80*10000000)</f>
      </c>
      <c r="S80" s="39"/>
      <c r="T80" s="40">
        <f>IF(O79="","",IF(R80&lt;0,J80*(-1),IF(G80="買",(P80-H80)*10000,(H80-P80)*10000)))</f>
      </c>
      <c r="U80" s="40"/>
    </row>
    <row r="81" spans="2:21" ht="12.75">
      <c r="B81" s="34">
        <v>73</v>
      </c>
      <c r="C81" s="35">
        <f>IF(R80="","",C80+R80)</f>
      </c>
      <c r="D81" s="35"/>
      <c r="E81" s="34">
        <f>E80</f>
        <v>0</v>
      </c>
      <c r="F81" s="36"/>
      <c r="G81" s="34" t="s">
        <v>34</v>
      </c>
      <c r="H81" s="34"/>
      <c r="I81" s="34"/>
      <c r="J81" s="34"/>
      <c r="K81" s="35">
        <f>IF(F81="","",C81*0.03)</f>
      </c>
      <c r="L81" s="35"/>
      <c r="M81" s="37">
        <f>IF(J81="","",(K81/J81)/1000)</f>
      </c>
      <c r="N81" s="34">
        <f>N80</f>
        <v>0</v>
      </c>
      <c r="O81" s="36"/>
      <c r="P81" s="34"/>
      <c r="Q81" s="34"/>
      <c r="R81" s="39">
        <f>IF(O80="","",(IF(G81="売",H81-P81,P81-H81))*M81*10000000)</f>
      </c>
      <c r="S81" s="39"/>
      <c r="T81" s="40">
        <f>IF(O80="","",IF(R81&lt;0,J81*(-1),IF(G81="買",(P81-H81)*10000,(H81-P81)*10000)))</f>
      </c>
      <c r="U81" s="40"/>
    </row>
    <row r="82" spans="2:21" ht="12.75">
      <c r="B82" s="34">
        <v>74</v>
      </c>
      <c r="C82" s="35">
        <f>IF(R81="","",C81+R81)</f>
      </c>
      <c r="D82" s="35"/>
      <c r="E82" s="34">
        <f>E81</f>
        <v>0</v>
      </c>
      <c r="F82" s="36"/>
      <c r="G82" s="34" t="s">
        <v>37</v>
      </c>
      <c r="H82" s="34"/>
      <c r="I82" s="34"/>
      <c r="J82" s="34"/>
      <c r="K82" s="35">
        <f>IF(F82="","",C82*0.03)</f>
      </c>
      <c r="L82" s="35"/>
      <c r="M82" s="37">
        <f>IF(J82="","",(K82/J82)/1000)</f>
      </c>
      <c r="N82" s="34">
        <f>N81</f>
        <v>0</v>
      </c>
      <c r="O82" s="36"/>
      <c r="P82" s="34"/>
      <c r="Q82" s="34"/>
      <c r="R82" s="39">
        <f>IF(O81="","",(IF(G82="売",H82-P82,P82-H82))*M82*10000000)</f>
      </c>
      <c r="S82" s="39"/>
      <c r="T82" s="40">
        <f>IF(O81="","",IF(R82&lt;0,J82*(-1),IF(G82="買",(P82-H82)*10000,(H82-P82)*10000)))</f>
      </c>
      <c r="U82" s="40"/>
    </row>
    <row r="83" spans="2:21" ht="12.75">
      <c r="B83" s="34">
        <v>75</v>
      </c>
      <c r="C83" s="35">
        <f>IF(R82="","",C82+R82)</f>
      </c>
      <c r="D83" s="35"/>
      <c r="E83" s="34">
        <f>E82</f>
        <v>0</v>
      </c>
      <c r="F83" s="36"/>
      <c r="G83" s="34" t="s">
        <v>37</v>
      </c>
      <c r="H83" s="34"/>
      <c r="I83" s="34"/>
      <c r="J83" s="34"/>
      <c r="K83" s="35">
        <f>IF(F83="","",C83*0.03)</f>
      </c>
      <c r="L83" s="35"/>
      <c r="M83" s="37">
        <f>IF(J83="","",(K83/J83)/1000)</f>
      </c>
      <c r="N83" s="34">
        <f>N82</f>
        <v>0</v>
      </c>
      <c r="O83" s="36"/>
      <c r="P83" s="34"/>
      <c r="Q83" s="34"/>
      <c r="R83" s="39">
        <f>IF(O82="","",(IF(G83="売",H83-P83,P83-H83))*M83*10000000)</f>
      </c>
      <c r="S83" s="39"/>
      <c r="T83" s="40">
        <f>IF(O82="","",IF(R83&lt;0,J83*(-1),IF(G83="買",(P83-H83)*10000,(H83-P83)*10000)))</f>
      </c>
      <c r="U83" s="40"/>
    </row>
    <row r="84" spans="2:21" ht="12.75">
      <c r="B84" s="34">
        <v>76</v>
      </c>
      <c r="C84" s="35">
        <f>IF(R83="","",C83+R83)</f>
      </c>
      <c r="D84" s="35"/>
      <c r="E84" s="34">
        <f>E83</f>
        <v>0</v>
      </c>
      <c r="F84" s="36"/>
      <c r="G84" s="34" t="s">
        <v>34</v>
      </c>
      <c r="H84" s="34"/>
      <c r="I84" s="34"/>
      <c r="J84" s="34"/>
      <c r="K84" s="35">
        <f>IF(F84="","",C84*0.03)</f>
      </c>
      <c r="L84" s="35"/>
      <c r="M84" s="37">
        <f>IF(J84="","",(K84/J84)/1000)</f>
      </c>
      <c r="N84" s="34">
        <f>N83</f>
        <v>0</v>
      </c>
      <c r="O84" s="36"/>
      <c r="P84" s="34"/>
      <c r="Q84" s="34"/>
      <c r="R84" s="39">
        <f>IF(O83="","",(IF(G84="売",H84-P84,P84-H84))*M84*10000000)</f>
      </c>
      <c r="S84" s="39"/>
      <c r="T84" s="40">
        <f>IF(O83="","",IF(R84&lt;0,J84*(-1),IF(G84="買",(P84-H84)*10000,(H84-P84)*10000)))</f>
      </c>
      <c r="U84" s="40"/>
    </row>
    <row r="85" spans="2:21" ht="12.75">
      <c r="B85" s="34">
        <v>77</v>
      </c>
      <c r="C85" s="35">
        <f>IF(R84="","",C84+R84)</f>
      </c>
      <c r="D85" s="35"/>
      <c r="E85" s="34">
        <f>E84</f>
        <v>0</v>
      </c>
      <c r="F85" s="36"/>
      <c r="G85" s="34" t="s">
        <v>34</v>
      </c>
      <c r="H85" s="34"/>
      <c r="I85" s="34"/>
      <c r="J85" s="34"/>
      <c r="K85" s="35">
        <f>IF(F85="","",C85*0.03)</f>
      </c>
      <c r="L85" s="35"/>
      <c r="M85" s="37">
        <f>IF(J85="","",(K85/J85)/1000)</f>
      </c>
      <c r="N85" s="34">
        <f>N84</f>
        <v>0</v>
      </c>
      <c r="O85" s="36"/>
      <c r="P85" s="34"/>
      <c r="Q85" s="34"/>
      <c r="R85" s="39">
        <f>IF(O84="","",(IF(G85="売",H85-P85,P85-H85))*M85*10000000)</f>
      </c>
      <c r="S85" s="39"/>
      <c r="T85" s="40">
        <f>IF(O84="","",IF(R85&lt;0,J85*(-1),IF(G85="買",(P85-H85)*10000,(H85-P85)*10000)))</f>
      </c>
      <c r="U85" s="40"/>
    </row>
    <row r="86" spans="2:21" ht="12.75">
      <c r="B86" s="34">
        <v>78</v>
      </c>
      <c r="C86" s="35">
        <f>IF(R85="","",C85+R85)</f>
      </c>
      <c r="D86" s="35"/>
      <c r="E86" s="34">
        <f>E85</f>
        <v>0</v>
      </c>
      <c r="F86" s="36"/>
      <c r="G86" s="34" t="s">
        <v>34</v>
      </c>
      <c r="H86" s="34"/>
      <c r="I86" s="34"/>
      <c r="J86" s="34"/>
      <c r="K86" s="35">
        <f>IF(F86="","",C86*0.03)</f>
      </c>
      <c r="L86" s="35"/>
      <c r="M86" s="37">
        <f>IF(J86="","",(K86/J86)/1000)</f>
      </c>
      <c r="N86" s="34">
        <f>N85</f>
        <v>0</v>
      </c>
      <c r="O86" s="36"/>
      <c r="P86" s="34"/>
      <c r="Q86" s="34"/>
      <c r="R86" s="39">
        <f>IF(O85="","",(IF(G86="売",H86-P86,P86-H86))*M86*10000000)</f>
      </c>
      <c r="S86" s="39"/>
      <c r="T86" s="40">
        <f>IF(O85="","",IF(R86&lt;0,J86*(-1),IF(G86="買",(P86-H86)*10000,(H86-P86)*10000)))</f>
      </c>
      <c r="U86" s="40"/>
    </row>
    <row r="87" spans="2:21" ht="12.75">
      <c r="B87" s="34">
        <v>79</v>
      </c>
      <c r="C87" s="35">
        <f>IF(R86="","",C86+R86)</f>
      </c>
      <c r="D87" s="35"/>
      <c r="E87" s="34">
        <f>E86</f>
        <v>0</v>
      </c>
      <c r="F87" s="36"/>
      <c r="G87" s="34" t="s">
        <v>37</v>
      </c>
      <c r="H87" s="34"/>
      <c r="I87" s="34"/>
      <c r="J87" s="34"/>
      <c r="K87" s="35">
        <f>IF(F87="","",C87*0.03)</f>
      </c>
      <c r="L87" s="35"/>
      <c r="M87" s="37">
        <f>IF(J87="","",(K87/J87)/1000)</f>
      </c>
      <c r="N87" s="34">
        <f>N86</f>
        <v>0</v>
      </c>
      <c r="O87" s="36"/>
      <c r="P87" s="34"/>
      <c r="Q87" s="34"/>
      <c r="R87" s="39">
        <f>IF(O86="","",(IF(G87="売",H87-P87,P87-H87))*M87*10000000)</f>
      </c>
      <c r="S87" s="39"/>
      <c r="T87" s="40">
        <f>IF(O86="","",IF(R87&lt;0,J87*(-1),IF(G87="買",(P87-H87)*10000,(H87-P87)*10000)))</f>
      </c>
      <c r="U87" s="40"/>
    </row>
    <row r="88" spans="2:21" ht="12.75">
      <c r="B88" s="34">
        <v>80</v>
      </c>
      <c r="C88" s="35">
        <f>IF(R87="","",C87+R87)</f>
      </c>
      <c r="D88" s="35"/>
      <c r="E88" s="34">
        <f>E87</f>
        <v>0</v>
      </c>
      <c r="F88" s="36"/>
      <c r="G88" s="34" t="s">
        <v>34</v>
      </c>
      <c r="H88" s="34"/>
      <c r="I88" s="34"/>
      <c r="J88" s="34"/>
      <c r="K88" s="35">
        <f>IF(F88="","",C88*0.03)</f>
      </c>
      <c r="L88" s="35"/>
      <c r="M88" s="37">
        <f>IF(J88="","",(K88/J88)/1000)</f>
      </c>
      <c r="N88" s="34">
        <f>N87</f>
        <v>0</v>
      </c>
      <c r="O88" s="36"/>
      <c r="P88" s="34"/>
      <c r="Q88" s="34"/>
      <c r="R88" s="39">
        <f>IF(O87="","",(IF(G88="売",H88-P88,P88-H88))*M88*10000000)</f>
      </c>
      <c r="S88" s="39"/>
      <c r="T88" s="40">
        <f>IF(O87="","",IF(R88&lt;0,J88*(-1),IF(G88="買",(P88-H88)*10000,(H88-P88)*10000)))</f>
      </c>
      <c r="U88" s="40"/>
    </row>
    <row r="89" spans="2:21" ht="12.75">
      <c r="B89" s="34">
        <v>81</v>
      </c>
      <c r="C89" s="35">
        <f>IF(R88="","",C88+R88)</f>
      </c>
      <c r="D89" s="35"/>
      <c r="E89" s="34">
        <f>E88</f>
        <v>0</v>
      </c>
      <c r="F89" s="36"/>
      <c r="G89" s="34" t="s">
        <v>37</v>
      </c>
      <c r="H89" s="34"/>
      <c r="I89" s="34"/>
      <c r="J89" s="34"/>
      <c r="K89" s="35">
        <f>IF(F89="","",C89*0.03)</f>
      </c>
      <c r="L89" s="35"/>
      <c r="M89" s="37">
        <f>IF(J89="","",(K89/J89)/1000)</f>
      </c>
      <c r="N89" s="34">
        <f>N88</f>
        <v>0</v>
      </c>
      <c r="O89" s="36"/>
      <c r="P89" s="34"/>
      <c r="Q89" s="34"/>
      <c r="R89" s="39">
        <f>IF(O88="","",(IF(G89="売",H89-P89,P89-H89))*M89*10000000)</f>
      </c>
      <c r="S89" s="39"/>
      <c r="T89" s="40">
        <f>IF(O88="","",IF(R89&lt;0,J89*(-1),IF(G89="買",(P89-H89)*10000,(H89-P89)*10000)))</f>
      </c>
      <c r="U89" s="40"/>
    </row>
    <row r="90" spans="2:21" ht="12.75">
      <c r="B90" s="34">
        <v>82</v>
      </c>
      <c r="C90" s="35">
        <f>IF(R89="","",C89+R89)</f>
      </c>
      <c r="D90" s="35"/>
      <c r="E90" s="34">
        <f>E89</f>
        <v>0</v>
      </c>
      <c r="F90" s="36"/>
      <c r="G90" s="34" t="s">
        <v>37</v>
      </c>
      <c r="H90" s="34"/>
      <c r="I90" s="34"/>
      <c r="J90" s="34"/>
      <c r="K90" s="35">
        <f>IF(F90="","",C90*0.03)</f>
      </c>
      <c r="L90" s="35"/>
      <c r="M90" s="37">
        <f>IF(J90="","",(K90/J90)/1000)</f>
      </c>
      <c r="N90" s="34">
        <f>N89</f>
        <v>0</v>
      </c>
      <c r="O90" s="36"/>
      <c r="P90" s="34"/>
      <c r="Q90" s="34"/>
      <c r="R90" s="39">
        <f>IF(O89="","",(IF(G90="売",H90-P90,P90-H90))*M90*10000000)</f>
      </c>
      <c r="S90" s="39"/>
      <c r="T90" s="40">
        <f>IF(O89="","",IF(R90&lt;0,J90*(-1),IF(G90="買",(P90-H90)*10000,(H90-P90)*10000)))</f>
      </c>
      <c r="U90" s="40"/>
    </row>
    <row r="91" spans="2:21" ht="12.75">
      <c r="B91" s="34">
        <v>83</v>
      </c>
      <c r="C91" s="35">
        <f>IF(R90="","",C90+R90)</f>
      </c>
      <c r="D91" s="35"/>
      <c r="E91" s="34">
        <f>E90</f>
        <v>0</v>
      </c>
      <c r="F91" s="36"/>
      <c r="G91" s="34" t="s">
        <v>37</v>
      </c>
      <c r="H91" s="34"/>
      <c r="I91" s="34"/>
      <c r="J91" s="34"/>
      <c r="K91" s="35">
        <f>IF(F91="","",C91*0.03)</f>
      </c>
      <c r="L91" s="35"/>
      <c r="M91" s="37">
        <f>IF(J91="","",(K91/J91)/1000)</f>
      </c>
      <c r="N91" s="34">
        <f>N90</f>
        <v>0</v>
      </c>
      <c r="O91" s="36"/>
      <c r="P91" s="34"/>
      <c r="Q91" s="34"/>
      <c r="R91" s="39">
        <f>IF(O90="","",(IF(G91="売",H91-P91,P91-H91))*M91*10000000)</f>
      </c>
      <c r="S91" s="39"/>
      <c r="T91" s="40">
        <f>IF(O90="","",IF(R91&lt;0,J91*(-1),IF(G91="買",(P91-H91)*10000,(H91-P91)*10000)))</f>
      </c>
      <c r="U91" s="40"/>
    </row>
    <row r="92" spans="2:21" ht="12.75">
      <c r="B92" s="34">
        <v>84</v>
      </c>
      <c r="C92" s="35">
        <f>IF(R91="","",C91+R91)</f>
      </c>
      <c r="D92" s="35"/>
      <c r="E92" s="34">
        <f>E91</f>
        <v>0</v>
      </c>
      <c r="F92" s="36"/>
      <c r="G92" s="34" t="s">
        <v>37</v>
      </c>
      <c r="H92" s="34"/>
      <c r="I92" s="34"/>
      <c r="J92" s="34"/>
      <c r="K92" s="35">
        <f>IF(F92="","",C92*0.03)</f>
      </c>
      <c r="L92" s="35"/>
      <c r="M92" s="37">
        <f>IF(J92="","",(K92/J92)/1000)</f>
      </c>
      <c r="N92" s="34">
        <f>N91</f>
        <v>0</v>
      </c>
      <c r="O92" s="36"/>
      <c r="P92" s="34"/>
      <c r="Q92" s="34"/>
      <c r="R92" s="39">
        <f>IF(O92="","",(IF(G92="売",H92-P92,P92-H92))*M92*10000000)</f>
      </c>
      <c r="S92" s="39"/>
      <c r="T92" s="40">
        <f>IF(O92="","",IF(R92&lt;0,J92*(-1),IF(G92="買",(P92-H92)*10000,(H92-P92)*10000)))</f>
      </c>
      <c r="U92" s="40"/>
    </row>
    <row r="93" spans="2:21" ht="12.75">
      <c r="B93" s="34">
        <v>85</v>
      </c>
      <c r="C93" s="35">
        <f>IF(R92="","",C92+R92)</f>
      </c>
      <c r="D93" s="35"/>
      <c r="E93" s="34">
        <f>E92</f>
        <v>0</v>
      </c>
      <c r="F93" s="36"/>
      <c r="G93" s="34" t="s">
        <v>37</v>
      </c>
      <c r="H93" s="34"/>
      <c r="I93" s="34"/>
      <c r="J93" s="34"/>
      <c r="K93" s="35">
        <f>IF(F93="","",C93*0.03)</f>
      </c>
      <c r="L93" s="35"/>
      <c r="M93" s="37">
        <f>IF(J93="","",(K93/J93)/1000)</f>
      </c>
      <c r="N93" s="34">
        <f>N92</f>
        <v>0</v>
      </c>
      <c r="O93" s="36"/>
      <c r="P93" s="34"/>
      <c r="Q93" s="34"/>
      <c r="R93" s="39">
        <f>IF(O93="","",(IF(G93="売",H93-P93,P93-H93))*M93*10000000)</f>
      </c>
      <c r="S93" s="39"/>
      <c r="T93" s="40">
        <f>IF(O93="","",IF(R93&lt;0,J93*(-1),IF(G93="買",(P93-H93)*10000,(H93-P93)*10000)))</f>
      </c>
      <c r="U93" s="40"/>
    </row>
    <row r="94" spans="2:21" ht="12.75">
      <c r="B94" s="34">
        <v>86</v>
      </c>
      <c r="C94" s="35">
        <f>IF(R93="","",C93+R93)</f>
      </c>
      <c r="D94" s="35"/>
      <c r="E94" s="34">
        <f>E93</f>
        <v>0</v>
      </c>
      <c r="F94" s="36"/>
      <c r="G94" s="34" t="s">
        <v>37</v>
      </c>
      <c r="H94" s="34"/>
      <c r="I94" s="34"/>
      <c r="J94" s="34"/>
      <c r="K94" s="35">
        <f>IF(F94="","",C94*0.03)</f>
      </c>
      <c r="L94" s="35"/>
      <c r="M94" s="37">
        <f>IF(J94="","",(K94/J94)/1000)</f>
      </c>
      <c r="N94" s="34">
        <f>N93</f>
        <v>0</v>
      </c>
      <c r="O94" s="36"/>
      <c r="P94" s="34"/>
      <c r="Q94" s="34"/>
      <c r="R94" s="39">
        <f>IF(O94="","",(IF(G94="売",H94-P94,P94-H94))*M94*10000000)</f>
      </c>
      <c r="S94" s="39"/>
      <c r="T94" s="40">
        <f>IF(O94="","",IF(R94&lt;0,J94*(-1),IF(G94="買",(P94-H94)*10000,(H94-P94)*10000)))</f>
      </c>
      <c r="U94" s="40"/>
    </row>
    <row r="95" spans="2:21" ht="12.75">
      <c r="B95" s="34">
        <v>87</v>
      </c>
      <c r="C95" s="35">
        <f>IF(R94="","",C94+R94)</f>
      </c>
      <c r="D95" s="35"/>
      <c r="E95" s="34">
        <f>E94</f>
        <v>0</v>
      </c>
      <c r="F95" s="36"/>
      <c r="G95" s="34" t="s">
        <v>37</v>
      </c>
      <c r="H95" s="34"/>
      <c r="I95" s="34"/>
      <c r="J95" s="34"/>
      <c r="K95" s="35">
        <f>IF(F95="","",C95*0.03)</f>
      </c>
      <c r="L95" s="35"/>
      <c r="M95" s="37">
        <f>IF(J95="","",(K95/J95)/1000)</f>
      </c>
      <c r="N95" s="34">
        <f>N94</f>
        <v>0</v>
      </c>
      <c r="O95" s="36"/>
      <c r="P95" s="34"/>
      <c r="Q95" s="34"/>
      <c r="R95" s="39">
        <f>IF(O95="","",(IF(G95="売",H95-P95,P95-H95))*M95*10000000)</f>
      </c>
      <c r="S95" s="39"/>
      <c r="T95" s="40">
        <f>IF(O95="","",IF(R95&lt;0,J95*(-1),IF(G95="買",(P95-H95)*10000,(H95-P95)*10000)))</f>
      </c>
      <c r="U95" s="40"/>
    </row>
    <row r="96" spans="2:21" ht="12.75">
      <c r="B96" s="34">
        <v>88</v>
      </c>
      <c r="C96" s="35">
        <f>IF(R95="","",C95+R95)</f>
      </c>
      <c r="D96" s="35"/>
      <c r="E96" s="34">
        <f>E95</f>
        <v>0</v>
      </c>
      <c r="F96" s="36"/>
      <c r="G96" s="34" t="s">
        <v>34</v>
      </c>
      <c r="H96" s="34"/>
      <c r="I96" s="34"/>
      <c r="J96" s="34"/>
      <c r="K96" s="35">
        <f>IF(F96="","",C96*0.03)</f>
      </c>
      <c r="L96" s="35"/>
      <c r="M96" s="37">
        <f>IF(J96="","",(K96/J96)/1000)</f>
      </c>
      <c r="N96" s="34">
        <f>N95</f>
        <v>0</v>
      </c>
      <c r="O96" s="36"/>
      <c r="P96" s="34"/>
      <c r="Q96" s="34"/>
      <c r="R96" s="39">
        <f>IF(O96="","",(IF(G96="売",H96-P96,P96-H96))*M96*10000000)</f>
      </c>
      <c r="S96" s="39"/>
      <c r="T96" s="40">
        <f>IF(O96="","",IF(R96&lt;0,J96*(-1),IF(G96="買",(P96-H96)*10000,(H96-P96)*10000)))</f>
      </c>
      <c r="U96" s="40"/>
    </row>
    <row r="97" spans="2:21" ht="12.75">
      <c r="B97" s="34">
        <v>89</v>
      </c>
      <c r="C97" s="35">
        <f>IF(R96="","",C96+R96)</f>
      </c>
      <c r="D97" s="35"/>
      <c r="E97" s="34">
        <f>E96</f>
        <v>0</v>
      </c>
      <c r="F97" s="36"/>
      <c r="G97" s="34" t="s">
        <v>37</v>
      </c>
      <c r="H97" s="34"/>
      <c r="I97" s="34"/>
      <c r="J97" s="34"/>
      <c r="K97" s="35">
        <f>IF(F97="","",C97*0.03)</f>
      </c>
      <c r="L97" s="35"/>
      <c r="M97" s="37">
        <f>IF(J97="","",(K97/J97)/1000)</f>
      </c>
      <c r="N97" s="34">
        <f>N96</f>
        <v>0</v>
      </c>
      <c r="O97" s="36"/>
      <c r="P97" s="34"/>
      <c r="Q97" s="34"/>
      <c r="R97" s="39">
        <f>IF(O97="","",(IF(G97="売",H97-P97,P97-H97))*M97*10000000)</f>
      </c>
      <c r="S97" s="39"/>
      <c r="T97" s="40">
        <f>IF(O97="","",IF(R97&lt;0,J97*(-1),IF(G97="買",(P97-H97)*10000,(H97-P97)*10000)))</f>
      </c>
      <c r="U97" s="40"/>
    </row>
    <row r="98" spans="2:21" ht="12.75">
      <c r="B98" s="34">
        <v>90</v>
      </c>
      <c r="C98" s="35">
        <f>IF(R97="","",C97+R97)</f>
      </c>
      <c r="D98" s="35"/>
      <c r="E98" s="34">
        <f>E97</f>
        <v>0</v>
      </c>
      <c r="F98" s="36"/>
      <c r="G98" s="34" t="s">
        <v>34</v>
      </c>
      <c r="H98" s="34"/>
      <c r="I98" s="34"/>
      <c r="J98" s="34"/>
      <c r="K98" s="35">
        <f>IF(F98="","",C98*0.03)</f>
      </c>
      <c r="L98" s="35"/>
      <c r="M98" s="37">
        <f>IF(J98="","",(K98/J98)/1000)</f>
      </c>
      <c r="N98" s="34">
        <f>N97</f>
        <v>0</v>
      </c>
      <c r="O98" s="36"/>
      <c r="P98" s="34"/>
      <c r="Q98" s="34"/>
      <c r="R98" s="39">
        <f>IF(O98="","",(IF(G98="売",H98-P98,P98-H98))*M98*10000000)</f>
      </c>
      <c r="S98" s="39"/>
      <c r="T98" s="40">
        <f>IF(O98="","",IF(R98&lt;0,J98*(-1),IF(G98="買",(P98-H98)*10000,(H98-P98)*10000)))</f>
      </c>
      <c r="U98" s="40"/>
    </row>
    <row r="99" spans="2:21" ht="12.75">
      <c r="B99" s="34">
        <v>91</v>
      </c>
      <c r="C99" s="35">
        <f>IF(R98="","",C98+R98)</f>
      </c>
      <c r="D99" s="35"/>
      <c r="E99" s="34">
        <f>E98</f>
        <v>0</v>
      </c>
      <c r="F99" s="36"/>
      <c r="G99" s="34" t="s">
        <v>37</v>
      </c>
      <c r="H99" s="34"/>
      <c r="I99" s="34"/>
      <c r="J99" s="34"/>
      <c r="K99" s="35">
        <f>IF(F99="","",C99*0.03)</f>
      </c>
      <c r="L99" s="35"/>
      <c r="M99" s="37">
        <f>IF(J99="","",(K99/J99)/1000)</f>
      </c>
      <c r="N99" s="34">
        <f>N98</f>
        <v>0</v>
      </c>
      <c r="O99" s="36"/>
      <c r="P99" s="34"/>
      <c r="Q99" s="34"/>
      <c r="R99" s="39">
        <f>IF(O99="","",(IF(G99="売",H99-P99,P99-H99))*M99*10000000)</f>
      </c>
      <c r="S99" s="39"/>
      <c r="T99" s="40">
        <f>IF(O99="","",IF(R99&lt;0,J99*(-1),IF(G99="買",(P99-H99)*10000,(H99-P99)*10000)))</f>
      </c>
      <c r="U99" s="40"/>
    </row>
    <row r="100" spans="2:21" ht="12.75">
      <c r="B100" s="34">
        <v>92</v>
      </c>
      <c r="C100" s="35">
        <f>IF(R99="","",C99+R99)</f>
      </c>
      <c r="D100" s="35"/>
      <c r="E100" s="34">
        <f>E99</f>
        <v>0</v>
      </c>
      <c r="F100" s="36"/>
      <c r="G100" s="34" t="s">
        <v>34</v>
      </c>
      <c r="H100" s="34"/>
      <c r="I100" s="34"/>
      <c r="J100" s="34"/>
      <c r="K100" s="35">
        <f>IF(F100="","",C100*0.03)</f>
      </c>
      <c r="L100" s="35"/>
      <c r="M100" s="37">
        <f>IF(J100="","",(K100/J100)/1000)</f>
      </c>
      <c r="N100" s="34">
        <f>N99</f>
        <v>0</v>
      </c>
      <c r="O100" s="36"/>
      <c r="P100" s="34"/>
      <c r="Q100" s="34"/>
      <c r="R100" s="39">
        <f>IF(O100="","",(IF(G100="売",H100-P100,P100-H100))*M100*10000000)</f>
      </c>
      <c r="S100" s="39"/>
      <c r="T100" s="40">
        <f>IF(O100="","",IF(R100&lt;0,J100*(-1),IF(G100="買",(P100-H100)*10000,(H100-P100)*10000)))</f>
      </c>
      <c r="U100" s="40"/>
    </row>
    <row r="101" spans="2:21" ht="12.75">
      <c r="B101" s="34">
        <v>93</v>
      </c>
      <c r="C101" s="35">
        <f>IF(R100="","",C100+R100)</f>
      </c>
      <c r="D101" s="35"/>
      <c r="E101" s="34">
        <f>E100</f>
        <v>0</v>
      </c>
      <c r="F101" s="36"/>
      <c r="G101" s="34" t="s">
        <v>37</v>
      </c>
      <c r="H101" s="34"/>
      <c r="I101" s="34"/>
      <c r="J101" s="34"/>
      <c r="K101" s="35">
        <f>IF(F101="","",C101*0.03)</f>
      </c>
      <c r="L101" s="35"/>
      <c r="M101" s="37">
        <f>IF(J101="","",(K101/J101)/1000)</f>
      </c>
      <c r="N101" s="34">
        <f>N100</f>
        <v>0</v>
      </c>
      <c r="O101" s="36"/>
      <c r="P101" s="34"/>
      <c r="Q101" s="34"/>
      <c r="R101" s="39">
        <f>IF(O101="","",(IF(G101="売",H101-P101,P101-H101))*M101*10000000)</f>
      </c>
      <c r="S101" s="39"/>
      <c r="T101" s="40">
        <f>IF(O101="","",IF(R101&lt;0,J101*(-1),IF(G101="買",(P101-H101)*10000,(H101-P101)*10000)))</f>
      </c>
      <c r="U101" s="40"/>
    </row>
    <row r="102" spans="2:21" ht="12.75">
      <c r="B102" s="34">
        <v>94</v>
      </c>
      <c r="C102" s="35">
        <f>IF(R101="","",C101+R101)</f>
      </c>
      <c r="D102" s="35"/>
      <c r="E102" s="34">
        <f>E101</f>
        <v>0</v>
      </c>
      <c r="F102" s="36"/>
      <c r="G102" s="34" t="s">
        <v>34</v>
      </c>
      <c r="H102" s="34"/>
      <c r="I102" s="34"/>
      <c r="J102" s="34"/>
      <c r="K102" s="35">
        <f>IF(F102="","",C102*0.03)</f>
      </c>
      <c r="L102" s="35"/>
      <c r="M102" s="37">
        <f>IF(J102="","",(K102/J102)/1000)</f>
      </c>
      <c r="N102" s="34">
        <f>N101</f>
        <v>0</v>
      </c>
      <c r="O102" s="36"/>
      <c r="P102" s="34"/>
      <c r="Q102" s="34"/>
      <c r="R102" s="39">
        <f>IF(O102="","",(IF(G102="売",H102-P102,P102-H102))*M102*10000000)</f>
      </c>
      <c r="S102" s="39"/>
      <c r="T102" s="40">
        <f>IF(O102="","",IF(R102&lt;0,J102*(-1),IF(G102="買",(P102-H102)*10000,(H102-P102)*10000)))</f>
      </c>
      <c r="U102" s="40"/>
    </row>
    <row r="103" spans="2:21" ht="12.75">
      <c r="B103" s="34">
        <v>95</v>
      </c>
      <c r="C103" s="35">
        <f>IF(R102="","",C102+R102)</f>
      </c>
      <c r="D103" s="35"/>
      <c r="E103" s="34">
        <f>E102</f>
        <v>0</v>
      </c>
      <c r="F103" s="36"/>
      <c r="G103" s="34" t="s">
        <v>37</v>
      </c>
      <c r="H103" s="34"/>
      <c r="I103" s="34"/>
      <c r="J103" s="34"/>
      <c r="K103" s="35">
        <f>IF(F103="","",C103*0.03)</f>
      </c>
      <c r="L103" s="35"/>
      <c r="M103" s="37">
        <f>IF(J103="","",(K103/J103)/1000)</f>
      </c>
      <c r="N103" s="34">
        <f>N102</f>
        <v>0</v>
      </c>
      <c r="O103" s="36"/>
      <c r="P103" s="34"/>
      <c r="Q103" s="34"/>
      <c r="R103" s="39">
        <f>IF(O103="","",(IF(G103="売",H103-P103,P103-H103))*M103*10000000)</f>
      </c>
      <c r="S103" s="39"/>
      <c r="T103" s="40">
        <f>IF(O103="","",IF(R103&lt;0,J103*(-1),IF(G103="買",(P103-H103)*10000,(H103-P103)*10000)))</f>
      </c>
      <c r="U103" s="40"/>
    </row>
    <row r="104" spans="2:21" ht="12.75">
      <c r="B104" s="34">
        <v>96</v>
      </c>
      <c r="C104" s="35">
        <f>IF(R103="","",C103+R103)</f>
      </c>
      <c r="D104" s="35"/>
      <c r="E104" s="34">
        <f>E103</f>
        <v>0</v>
      </c>
      <c r="F104" s="36"/>
      <c r="G104" s="34" t="s">
        <v>37</v>
      </c>
      <c r="H104" s="34"/>
      <c r="I104" s="34"/>
      <c r="J104" s="34"/>
      <c r="K104" s="35">
        <f>IF(F104="","",C104*0.03)</f>
      </c>
      <c r="L104" s="35"/>
      <c r="M104" s="37">
        <f>IF(J104="","",(K104/J104)/1000)</f>
      </c>
      <c r="N104" s="34">
        <f>N103</f>
        <v>0</v>
      </c>
      <c r="O104" s="36"/>
      <c r="P104" s="34"/>
      <c r="Q104" s="34"/>
      <c r="R104" s="39">
        <f>IF(O104="","",(IF(G104="売",H104-P104,P104-H104))*M104*10000000)</f>
      </c>
      <c r="S104" s="39"/>
      <c r="T104" s="40">
        <f>IF(O104="","",IF(R104&lt;0,J104*(-1),IF(G104="買",(P104-H104)*10000,(H104-P104)*10000)))</f>
      </c>
      <c r="U104" s="40"/>
    </row>
    <row r="105" spans="2:21" ht="12.75">
      <c r="B105" s="34">
        <v>97</v>
      </c>
      <c r="C105" s="35">
        <f>IF(R104="","",C104+R104)</f>
      </c>
      <c r="D105" s="35"/>
      <c r="E105" s="34">
        <f>E104</f>
        <v>0</v>
      </c>
      <c r="F105" s="36"/>
      <c r="G105" s="34" t="s">
        <v>34</v>
      </c>
      <c r="H105" s="34"/>
      <c r="I105" s="34"/>
      <c r="J105" s="34"/>
      <c r="K105" s="35">
        <f>IF(F105="","",C105*0.03)</f>
      </c>
      <c r="L105" s="35"/>
      <c r="M105" s="37">
        <f>IF(J105="","",(K105/J105)/1000)</f>
      </c>
      <c r="N105" s="34">
        <f>N104</f>
        <v>0</v>
      </c>
      <c r="O105" s="36"/>
      <c r="P105" s="34"/>
      <c r="Q105" s="34"/>
      <c r="R105" s="39">
        <f>IF(O105="","",(IF(G105="売",H105-P105,P105-H105))*M105*10000000)</f>
      </c>
      <c r="S105" s="39"/>
      <c r="T105" s="40">
        <f>IF(O105="","",IF(R105&lt;0,J105*(-1),IF(G105="買",(P105-H105)*10000,(H105-P105)*10000)))</f>
      </c>
      <c r="U105" s="40"/>
    </row>
    <row r="106" spans="2:21" ht="12.75">
      <c r="B106" s="34">
        <v>98</v>
      </c>
      <c r="C106" s="35">
        <f>IF(R105="","",C105+R105)</f>
      </c>
      <c r="D106" s="35"/>
      <c r="E106" s="34">
        <f>E105</f>
        <v>0</v>
      </c>
      <c r="F106" s="36"/>
      <c r="G106" s="34" t="s">
        <v>34</v>
      </c>
      <c r="H106" s="34"/>
      <c r="I106" s="34"/>
      <c r="J106" s="34"/>
      <c r="K106" s="35">
        <f>IF(F106="","",C106*0.03)</f>
      </c>
      <c r="L106" s="35"/>
      <c r="M106" s="37">
        <f>IF(J106="","",(K106/J106)/1000)</f>
      </c>
      <c r="N106" s="34">
        <f>N105</f>
        <v>0</v>
      </c>
      <c r="O106" s="36"/>
      <c r="P106" s="34"/>
      <c r="Q106" s="34"/>
      <c r="R106" s="39">
        <f>IF(O106="","",(IF(G106="売",H106-P106,P106-H106))*M106*10000000)</f>
      </c>
      <c r="S106" s="39"/>
      <c r="T106" s="40">
        <f>IF(O106="","",IF(R106&lt;0,J106*(-1),IF(G106="買",(P106-H106)*10000,(H106-P106)*10000)))</f>
      </c>
      <c r="U106" s="40"/>
    </row>
    <row r="107" spans="2:21" ht="12.75">
      <c r="B107" s="34">
        <v>99</v>
      </c>
      <c r="C107" s="35">
        <f>IF(R106="","",C106+R106)</f>
      </c>
      <c r="D107" s="35"/>
      <c r="E107" s="34">
        <f>E106</f>
        <v>0</v>
      </c>
      <c r="F107" s="36"/>
      <c r="G107" s="34" t="s">
        <v>34</v>
      </c>
      <c r="H107" s="34"/>
      <c r="I107" s="34"/>
      <c r="J107" s="34"/>
      <c r="K107" s="35">
        <f>IF(F107="","",C107*0.03)</f>
      </c>
      <c r="L107" s="35"/>
      <c r="M107" s="37">
        <f>IF(J107="","",(K107/J107)/1000)</f>
      </c>
      <c r="N107" s="34">
        <f>N106</f>
        <v>0</v>
      </c>
      <c r="O107" s="36"/>
      <c r="P107" s="34"/>
      <c r="Q107" s="34"/>
      <c r="R107" s="39">
        <f>IF(O107="","",(IF(G107="売",H107-P107,P107-H107))*M107*10000000)</f>
      </c>
      <c r="S107" s="39"/>
      <c r="T107" s="40">
        <f>IF(O107="","",IF(R107&lt;0,J107*(-1),IF(G107="買",(P107-H107)*10000,(H107-P107)*10000)))</f>
      </c>
      <c r="U107" s="40"/>
    </row>
    <row r="108" spans="2:21" ht="12.75">
      <c r="B108" s="34">
        <v>100</v>
      </c>
      <c r="C108" s="35">
        <f>IF(R107="","",C107+R107)</f>
      </c>
      <c r="D108" s="35"/>
      <c r="E108" s="34">
        <f>E107</f>
        <v>0</v>
      </c>
      <c r="F108" s="36"/>
      <c r="G108" s="34" t="s">
        <v>37</v>
      </c>
      <c r="H108" s="34"/>
      <c r="I108" s="34"/>
      <c r="J108" s="34"/>
      <c r="K108" s="35">
        <f>IF(F108="","",C108*0.03)</f>
      </c>
      <c r="L108" s="35"/>
      <c r="M108" s="37">
        <f>IF(J108="","",(K108/J108)/1000)</f>
      </c>
      <c r="N108" s="34">
        <f>N107</f>
        <v>0</v>
      </c>
      <c r="O108" s="36"/>
      <c r="P108" s="34"/>
      <c r="Q108" s="34"/>
      <c r="R108" s="39">
        <f>IF(O108="","",(IF(G108="売",H108-P108,P108-H108))*M108*10000000)</f>
      </c>
      <c r="S108" s="39"/>
      <c r="T108" s="40">
        <f>IF(O108="","",IF(R108&lt;0,J108*(-1),IF(G108="買",(P108-H108)*10000,(H108-P108)*10000)))</f>
      </c>
      <c r="U108" s="40"/>
    </row>
    <row r="109" spans="2:18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</row>
  </sheetData>
  <sheetProtection selectLockedCells="1" selectUnlockedCells="1"/>
  <mergeCells count="635">
    <mergeCell ref="B2:C2"/>
    <mergeCell ref="D2:E2"/>
    <mergeCell ref="F2:G2"/>
    <mergeCell ref="H2:I2"/>
    <mergeCell ref="J2:K2"/>
    <mergeCell ref="L2:M2"/>
    <mergeCell ref="N2:O2"/>
    <mergeCell ref="P2:Q2"/>
    <mergeCell ref="B3:C3"/>
    <mergeCell ref="D3:I3"/>
    <mergeCell ref="J3:K3"/>
    <mergeCell ref="L3:Q3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conditionalFormatting sqref="G49">
    <cfRule type="cellIs" priority="1" dxfId="0" operator="equal" stopIfTrue="1">
      <formula>"買"</formula>
    </cfRule>
    <cfRule type="cellIs" priority="2" dxfId="1" operator="equal" stopIfTrue="1">
      <formula>"売"</formula>
    </cfRule>
  </conditionalFormatting>
  <conditionalFormatting sqref="G9:G11 G14:G48 G50:G108">
    <cfRule type="cellIs" priority="3" dxfId="0" operator="equal" stopIfTrue="1">
      <formula>"買"</formula>
    </cfRule>
    <cfRule type="cellIs" priority="4" dxfId="1" operator="equal" stopIfTrue="1">
      <formula>"売"</formula>
    </cfRule>
  </conditionalFormatting>
  <conditionalFormatting sqref="G12">
    <cfRule type="cellIs" priority="5" dxfId="0" operator="equal" stopIfTrue="1">
      <formula>"買"</formula>
    </cfRule>
    <cfRule type="cellIs" priority="6" dxfId="1" operator="equal" stopIfTrue="1">
      <formula>"売"</formula>
    </cfRule>
  </conditionalFormatting>
  <conditionalFormatting sqref="G13">
    <cfRule type="cellIs" priority="7" dxfId="0" operator="equal" stopIfTrue="1">
      <formula>"買"</formula>
    </cfRule>
    <cfRule type="cellIs" priority="8" dxfId="1" operator="equal" stopIfTrue="1">
      <formula>"売"</formula>
    </cfRule>
  </conditionalFormatting>
  <dataValidations count="1">
    <dataValidation type="list" allowBlank="1" showErrorMessage="1" sqref="G9:G108">
      <formula1>"買,売"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U112"/>
  <sheetViews>
    <sheetView zoomScale="80" zoomScaleNormal="80" workbookViewId="0" topLeftCell="A1">
      <selection activeCell="H27" sqref="H27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1" customWidth="1"/>
  </cols>
  <sheetData>
    <row r="2" spans="2:20" ht="12.75">
      <c r="B2" s="2" t="s">
        <v>0</v>
      </c>
      <c r="C2" s="2"/>
      <c r="D2" s="3" t="s">
        <v>1</v>
      </c>
      <c r="E2" s="3"/>
      <c r="F2" s="2" t="s">
        <v>2</v>
      </c>
      <c r="G2" s="2"/>
      <c r="H2" s="3" t="s">
        <v>82</v>
      </c>
      <c r="I2" s="3"/>
      <c r="J2" s="2" t="s">
        <v>4</v>
      </c>
      <c r="K2" s="2"/>
      <c r="L2" s="4">
        <f>C9</f>
        <v>1000000</v>
      </c>
      <c r="M2" s="4"/>
      <c r="N2" s="2" t="s">
        <v>5</v>
      </c>
      <c r="O2" s="2"/>
      <c r="P2" s="4">
        <f>C111+R111</f>
        <v>0</v>
      </c>
      <c r="Q2" s="4"/>
      <c r="R2" s="5"/>
      <c r="S2" s="5"/>
      <c r="T2" s="5"/>
    </row>
    <row r="3" spans="2:19" ht="57" customHeight="1">
      <c r="B3" s="2" t="s">
        <v>6</v>
      </c>
      <c r="C3" s="2"/>
      <c r="D3" s="6" t="s">
        <v>7</v>
      </c>
      <c r="E3" s="6"/>
      <c r="F3" s="6"/>
      <c r="G3" s="6"/>
      <c r="H3" s="6"/>
      <c r="I3" s="6"/>
      <c r="J3" s="2" t="s">
        <v>8</v>
      </c>
      <c r="K3" s="2"/>
      <c r="L3" s="6" t="s">
        <v>84</v>
      </c>
      <c r="M3" s="6"/>
      <c r="N3" s="6"/>
      <c r="O3" s="6"/>
      <c r="P3" s="6"/>
      <c r="Q3" s="6"/>
      <c r="R3" s="5"/>
      <c r="S3" s="5"/>
    </row>
    <row r="4" spans="2:20" ht="12.75">
      <c r="B4" s="2" t="s">
        <v>10</v>
      </c>
      <c r="C4" s="2"/>
      <c r="D4" s="7">
        <f>SUM($R$9:$S$996)</f>
        <v>0</v>
      </c>
      <c r="E4" s="7"/>
      <c r="F4" s="2" t="s">
        <v>11</v>
      </c>
      <c r="G4" s="2"/>
      <c r="H4" s="8">
        <f>SUM($T$9:$U$111)</f>
        <v>0</v>
      </c>
      <c r="I4" s="8"/>
      <c r="J4" s="9" t="s">
        <v>12</v>
      </c>
      <c r="K4" s="9"/>
      <c r="L4" s="4">
        <f>MAX($C$9:$D$993)-C9</f>
        <v>0</v>
      </c>
      <c r="M4" s="4"/>
      <c r="N4" s="9" t="s">
        <v>13</v>
      </c>
      <c r="O4" s="9"/>
      <c r="P4" s="7">
        <f>MIN($C$9:$D$993)-C9</f>
        <v>0</v>
      </c>
      <c r="Q4" s="7"/>
      <c r="R4" s="5"/>
      <c r="S4" s="5"/>
      <c r="T4" s="5"/>
    </row>
    <row r="5" spans="2:20" ht="12.75">
      <c r="B5" s="10" t="s">
        <v>14</v>
      </c>
      <c r="C5" s="11">
        <f>COUNTIF($R$9:$R$993,"&gt;0")</f>
        <v>0</v>
      </c>
      <c r="D5" s="2" t="s">
        <v>15</v>
      </c>
      <c r="E5" s="12">
        <f>COUNTIF($R$9:$R$993,"&lt;0")</f>
        <v>0</v>
      </c>
      <c r="F5" s="2" t="s">
        <v>16</v>
      </c>
      <c r="G5" s="11">
        <f>COUNTIF($R$9:$R$993,"=0")</f>
        <v>0</v>
      </c>
      <c r="H5" s="2" t="s">
        <v>17</v>
      </c>
      <c r="I5" s="13" t="e">
        <f>C5/SUM(C5,E5,G5)</f>
        <v>#DIV/0!</v>
      </c>
      <c r="J5" s="10" t="s">
        <v>18</v>
      </c>
      <c r="K5" s="10"/>
      <c r="L5" s="3"/>
      <c r="M5" s="3"/>
      <c r="N5" s="14" t="s">
        <v>19</v>
      </c>
      <c r="O5" s="15"/>
      <c r="P5" s="3"/>
      <c r="Q5" s="3"/>
      <c r="R5" s="5"/>
      <c r="S5" s="5"/>
      <c r="T5" s="5"/>
    </row>
    <row r="6" spans="2:20" ht="12.75">
      <c r="B6" s="16"/>
      <c r="C6" s="17"/>
      <c r="D6" s="18"/>
      <c r="E6" s="19"/>
      <c r="F6" s="16"/>
      <c r="G6" s="19"/>
      <c r="H6" s="16"/>
      <c r="I6" s="20"/>
      <c r="J6" s="16"/>
      <c r="K6" s="16"/>
      <c r="L6" s="19"/>
      <c r="M6" s="19"/>
      <c r="N6" s="21"/>
      <c r="O6" s="21"/>
      <c r="P6" s="22"/>
      <c r="Q6" s="23"/>
      <c r="R6" s="5"/>
      <c r="S6" s="5"/>
      <c r="T6" s="5"/>
    </row>
    <row r="7" spans="2:21" ht="12.75">
      <c r="B7" s="24" t="s">
        <v>20</v>
      </c>
      <c r="C7" s="25" t="s">
        <v>21</v>
      </c>
      <c r="D7" s="25"/>
      <c r="E7" s="26" t="s">
        <v>22</v>
      </c>
      <c r="F7" s="26"/>
      <c r="G7" s="26"/>
      <c r="H7" s="26"/>
      <c r="I7" s="26"/>
      <c r="J7" s="27" t="s">
        <v>23</v>
      </c>
      <c r="K7" s="27"/>
      <c r="L7" s="27"/>
      <c r="M7" s="28" t="s">
        <v>24</v>
      </c>
      <c r="N7" s="29" t="s">
        <v>25</v>
      </c>
      <c r="O7" s="29"/>
      <c r="P7" s="29"/>
      <c r="Q7" s="29"/>
      <c r="R7" s="30" t="s">
        <v>26</v>
      </c>
      <c r="S7" s="30"/>
      <c r="T7" s="30"/>
      <c r="U7" s="30"/>
    </row>
    <row r="8" spans="2:21" ht="12.75">
      <c r="B8" s="24"/>
      <c r="C8" s="25"/>
      <c r="D8" s="25"/>
      <c r="E8" s="31" t="s">
        <v>27</v>
      </c>
      <c r="F8" s="31" t="s">
        <v>28</v>
      </c>
      <c r="G8" s="31" t="s">
        <v>29</v>
      </c>
      <c r="H8" s="31" t="s">
        <v>30</v>
      </c>
      <c r="I8" s="31"/>
      <c r="J8" s="32" t="s">
        <v>31</v>
      </c>
      <c r="K8" s="32" t="s">
        <v>32</v>
      </c>
      <c r="L8" s="32"/>
      <c r="M8" s="28"/>
      <c r="N8" s="33" t="s">
        <v>27</v>
      </c>
      <c r="O8" s="33" t="s">
        <v>28</v>
      </c>
      <c r="P8" s="33" t="s">
        <v>30</v>
      </c>
      <c r="Q8" s="33"/>
      <c r="R8" s="30" t="s">
        <v>33</v>
      </c>
      <c r="S8" s="30"/>
      <c r="T8" s="30" t="s">
        <v>31</v>
      </c>
      <c r="U8" s="30"/>
    </row>
    <row r="9" spans="2:21" ht="12.75">
      <c r="B9" s="34">
        <v>1</v>
      </c>
      <c r="C9" s="35">
        <v>1000000</v>
      </c>
      <c r="D9" s="35"/>
      <c r="E9" s="34"/>
      <c r="F9" s="36"/>
      <c r="G9" s="34" t="s">
        <v>34</v>
      </c>
      <c r="H9" s="34"/>
      <c r="I9" s="34"/>
      <c r="J9" s="34"/>
      <c r="K9" s="35">
        <f>IF(F9="","",C9*0.03)</f>
      </c>
      <c r="L9" s="35"/>
      <c r="M9" s="37">
        <f>IF(J9="","",(K9/J9)/1000)</f>
      </c>
      <c r="N9" s="34"/>
      <c r="O9" s="36"/>
      <c r="P9" s="34"/>
      <c r="Q9" s="34"/>
      <c r="R9" s="39">
        <f>IF(O9="","",(IF(G9="売",H9-P9,P9-H9))*M9*10000000)</f>
      </c>
      <c r="S9" s="39"/>
      <c r="T9" s="40">
        <f>IF(O9="","",IF(R9&lt;0,J9*(-1),IF(G9="買",(P9-H9)*10000,(H9-P9)*10000)))</f>
      </c>
      <c r="U9" s="40"/>
    </row>
    <row r="10" spans="2:21" ht="12.75">
      <c r="B10" s="34">
        <v>2</v>
      </c>
      <c r="C10" s="35">
        <f>IF(R9="","",C9+R9)</f>
      </c>
      <c r="D10" s="35"/>
      <c r="E10" s="34">
        <f>E9</f>
        <v>0</v>
      </c>
      <c r="F10" s="36"/>
      <c r="G10" s="34" t="s">
        <v>34</v>
      </c>
      <c r="H10" s="34"/>
      <c r="I10" s="34"/>
      <c r="J10" s="34"/>
      <c r="K10" s="35">
        <f>IF(F10="","",C10*0.03)</f>
      </c>
      <c r="L10" s="35"/>
      <c r="M10" s="37">
        <f>IF(J10="","",(K10/J10)/1000)</f>
      </c>
      <c r="N10" s="34">
        <f>N9</f>
        <v>0</v>
      </c>
      <c r="O10" s="36"/>
      <c r="P10" s="34"/>
      <c r="Q10" s="34"/>
      <c r="R10" s="39">
        <f>IF(O9="","",(IF(G10="売",H10-P10,P10-H10))*M10*10000000)</f>
      </c>
      <c r="S10" s="39"/>
      <c r="T10" s="40">
        <f>IF(O9="","",IF(R10&lt;0,J10*(-1),IF(G10="買",(P10-H10)*10000,(H10-P10)*10000)))</f>
      </c>
      <c r="U10" s="40"/>
    </row>
    <row r="11" spans="2:21" ht="12.75">
      <c r="B11" s="34">
        <v>3</v>
      </c>
      <c r="C11" s="35">
        <f>IF(R10="","",C10+R10)</f>
      </c>
      <c r="D11" s="35"/>
      <c r="E11" s="34">
        <f>E10</f>
        <v>0</v>
      </c>
      <c r="F11" s="36"/>
      <c r="G11" s="34" t="s">
        <v>37</v>
      </c>
      <c r="H11" s="34"/>
      <c r="I11" s="34"/>
      <c r="J11" s="34"/>
      <c r="K11" s="35">
        <f>IF(F11="","",C11*0.03)</f>
      </c>
      <c r="L11" s="35"/>
      <c r="M11" s="37">
        <f>IF(J11="","",(K11/J11)/1000)</f>
      </c>
      <c r="N11" s="34">
        <f>N10</f>
        <v>0</v>
      </c>
      <c r="O11" s="36"/>
      <c r="P11" s="34"/>
      <c r="Q11" s="34"/>
      <c r="R11" s="39">
        <f>IF(O10="","",(IF(G11="売",H11-P11,P11-H11))*M11*10000000)</f>
      </c>
      <c r="S11" s="39"/>
      <c r="T11" s="40">
        <f>IF(O10="","",IF(R11&lt;0,J11*(-1),IF(G11="買",(P11-H11)*10000,(H11-P11)*10000)))</f>
      </c>
      <c r="U11" s="40"/>
    </row>
    <row r="12" spans="2:21" ht="12.75">
      <c r="B12" s="34">
        <v>4</v>
      </c>
      <c r="C12" s="35">
        <f>IF(R11="","",C11+R11)</f>
      </c>
      <c r="D12" s="35"/>
      <c r="E12" s="34">
        <f>E11</f>
        <v>0</v>
      </c>
      <c r="F12" s="36"/>
      <c r="G12" s="34" t="s">
        <v>37</v>
      </c>
      <c r="H12" s="34"/>
      <c r="I12" s="34"/>
      <c r="J12" s="34"/>
      <c r="K12" s="35">
        <f>IF(F12="","",C12*0.03)</f>
      </c>
      <c r="L12" s="35"/>
      <c r="M12" s="37">
        <f>IF(J12="","",(K12/J12)/1000)</f>
      </c>
      <c r="N12" s="34">
        <f>N11</f>
        <v>0</v>
      </c>
      <c r="O12" s="36"/>
      <c r="P12" s="34"/>
      <c r="Q12" s="34"/>
      <c r="R12" s="39">
        <f>IF(O11="","",(IF(G12="売",H12-P12,P12-H12))*M12*10000000)</f>
      </c>
      <c r="S12" s="39"/>
      <c r="T12" s="40">
        <f>IF(O11="","",IF(R12&lt;0,J12*(-1),IF(G12="買",(P12-H12)*10000,(H12-P12)*10000)))</f>
      </c>
      <c r="U12" s="40"/>
    </row>
    <row r="13" spans="2:21" ht="12.75">
      <c r="B13" s="34">
        <v>5</v>
      </c>
      <c r="C13" s="35">
        <f>IF(R12="","",C12+R12)</f>
      </c>
      <c r="D13" s="35"/>
      <c r="E13" s="34">
        <f>E12</f>
        <v>0</v>
      </c>
      <c r="F13" s="36"/>
      <c r="G13" s="34" t="s">
        <v>37</v>
      </c>
      <c r="H13" s="34"/>
      <c r="I13" s="34"/>
      <c r="J13" s="34"/>
      <c r="K13" s="35">
        <f>IF(F13="","",C13*0.03)</f>
      </c>
      <c r="L13" s="35"/>
      <c r="M13" s="37">
        <f>IF(J13="","",(K13/J13)/1000)</f>
      </c>
      <c r="N13" s="34">
        <f>N12</f>
        <v>0</v>
      </c>
      <c r="O13" s="36"/>
      <c r="P13" s="34"/>
      <c r="Q13" s="34"/>
      <c r="R13" s="39">
        <f>IF(O12="","",(IF(G13="売",H13-P13,P13-H13))*M13*10000000)</f>
      </c>
      <c r="S13" s="39"/>
      <c r="T13" s="40">
        <f>IF(O12="","",IF(R13&lt;0,J13*(-1),IF(G13="買",(P13-H13)*10000,(H13-P13)*10000)))</f>
      </c>
      <c r="U13" s="40"/>
    </row>
    <row r="14" spans="2:21" ht="12.75">
      <c r="B14" s="34">
        <v>6</v>
      </c>
      <c r="C14" s="35">
        <f>IF(R13="","",C13+R13)</f>
      </c>
      <c r="D14" s="35"/>
      <c r="E14" s="34">
        <f>E13</f>
        <v>0</v>
      </c>
      <c r="F14" s="36"/>
      <c r="G14" s="34" t="s">
        <v>34</v>
      </c>
      <c r="H14" s="34"/>
      <c r="I14" s="34"/>
      <c r="J14" s="34"/>
      <c r="K14" s="35">
        <f>IF(F14="","",C14*0.03)</f>
      </c>
      <c r="L14" s="35"/>
      <c r="M14" s="37">
        <f>IF(J14="","",(K14/J14)/1000)</f>
      </c>
      <c r="N14" s="34">
        <f>N13</f>
        <v>0</v>
      </c>
      <c r="O14" s="36"/>
      <c r="P14" s="34"/>
      <c r="Q14" s="34"/>
      <c r="R14" s="39">
        <f>IF(O13="","",(IF(G14="売",H14-P14,P14-H14))*M14*10000000)</f>
      </c>
      <c r="S14" s="39"/>
      <c r="T14" s="40">
        <f>IF(O13="","",IF(R14&lt;0,J14*(-1),IF(G14="買",(P14-H14)*10000,(H14-P14)*10000)))</f>
      </c>
      <c r="U14" s="40"/>
    </row>
    <row r="15" spans="2:21" ht="12.75">
      <c r="B15" s="34">
        <v>7</v>
      </c>
      <c r="C15" s="35">
        <f>IF(R14="","",C14+R14)</f>
      </c>
      <c r="D15" s="35"/>
      <c r="E15" s="34">
        <f>E14</f>
        <v>0</v>
      </c>
      <c r="F15" s="36"/>
      <c r="G15" s="34" t="s">
        <v>37</v>
      </c>
      <c r="H15" s="34"/>
      <c r="I15" s="34"/>
      <c r="J15" s="34"/>
      <c r="K15" s="35">
        <f>IF(F15="","",C15*0.03)</f>
      </c>
      <c r="L15" s="35"/>
      <c r="M15" s="37">
        <f>IF(J15="","",(K15/J15)/1000)</f>
      </c>
      <c r="N15" s="34">
        <f>N14</f>
        <v>0</v>
      </c>
      <c r="O15" s="36"/>
      <c r="P15" s="34"/>
      <c r="Q15" s="34"/>
      <c r="R15" s="39">
        <f>IF(O14="","",(IF(G15="売",H15-P15,P15-H15))*M15*10000000)</f>
      </c>
      <c r="S15" s="39"/>
      <c r="T15" s="40">
        <f>IF(O14="","",IF(R15&lt;0,J15*(-1),IF(G15="買",(P15-H15)*10000,(H15-P15)*10000)))</f>
      </c>
      <c r="U15" s="40"/>
    </row>
    <row r="16" spans="2:21" ht="12.75">
      <c r="B16" s="34">
        <v>8</v>
      </c>
      <c r="C16" s="35">
        <f>IF(R15="","",C15+R15)</f>
      </c>
      <c r="D16" s="35"/>
      <c r="E16" s="34">
        <f>E15</f>
        <v>0</v>
      </c>
      <c r="F16" s="36"/>
      <c r="G16" s="34" t="s">
        <v>37</v>
      </c>
      <c r="H16" s="34"/>
      <c r="I16" s="34"/>
      <c r="J16" s="34"/>
      <c r="K16" s="35">
        <f>IF(F16="","",C16*0.03)</f>
      </c>
      <c r="L16" s="35"/>
      <c r="M16" s="37">
        <f>IF(J16="","",(K16/J16)/1000)</f>
      </c>
      <c r="N16" s="34">
        <f>N15</f>
        <v>0</v>
      </c>
      <c r="O16" s="36"/>
      <c r="P16" s="34"/>
      <c r="Q16" s="34"/>
      <c r="R16" s="39">
        <f>IF(O15="","",(IF(G16="売",H16-P16,P16-H16))*M16*10000000)</f>
      </c>
      <c r="S16" s="39"/>
      <c r="T16" s="40">
        <f>IF(O15="","",IF(R16&lt;0,J16*(-1),IF(G16="買",(P16-H16)*10000,(H16-P16)*10000)))</f>
      </c>
      <c r="U16" s="40"/>
    </row>
    <row r="17" spans="2:21" ht="12.75">
      <c r="B17" s="34">
        <v>9</v>
      </c>
      <c r="C17" s="35">
        <f>IF(R16="","",C16+R16)</f>
      </c>
      <c r="D17" s="35"/>
      <c r="E17" s="34">
        <f>E16</f>
        <v>0</v>
      </c>
      <c r="F17" s="36"/>
      <c r="G17" s="34" t="s">
        <v>37</v>
      </c>
      <c r="H17" s="34"/>
      <c r="I17" s="34"/>
      <c r="J17" s="34"/>
      <c r="K17" s="35">
        <f>IF(F17="","",C17*0.03)</f>
      </c>
      <c r="L17" s="35"/>
      <c r="M17" s="37">
        <f>IF(J17="","",(K17/J17)/1000)</f>
      </c>
      <c r="N17" s="34">
        <f>N16</f>
        <v>0</v>
      </c>
      <c r="O17" s="36"/>
      <c r="P17" s="34"/>
      <c r="Q17" s="34"/>
      <c r="R17" s="39">
        <f>IF(O16="","",(IF(G17="売",H17-P17,P17-H17))*M17*10000000)</f>
      </c>
      <c r="S17" s="39"/>
      <c r="T17" s="40">
        <f>IF(O16="","",IF(R17&lt;0,J17*(-1),IF(G17="買",(P17-H17)*10000,(H17-P17)*10000)))</f>
      </c>
      <c r="U17" s="40"/>
    </row>
    <row r="18" spans="2:21" ht="12.75">
      <c r="B18" s="34">
        <v>10</v>
      </c>
      <c r="C18" s="35">
        <f>IF(R17="","",C17+R17)</f>
      </c>
      <c r="D18" s="35"/>
      <c r="E18" s="34">
        <f>E17</f>
        <v>0</v>
      </c>
      <c r="F18" s="36"/>
      <c r="G18" s="34" t="s">
        <v>34</v>
      </c>
      <c r="H18" s="34"/>
      <c r="I18" s="34"/>
      <c r="J18" s="34"/>
      <c r="K18" s="35">
        <f>IF(F18="","",C18*0.03)</f>
      </c>
      <c r="L18" s="35"/>
      <c r="M18" s="37">
        <f>IF(J18="","",(K18/J18)/1000)</f>
      </c>
      <c r="N18" s="34">
        <f>N17</f>
        <v>0</v>
      </c>
      <c r="O18" s="36"/>
      <c r="P18" s="34"/>
      <c r="Q18" s="34"/>
      <c r="R18" s="39">
        <f>IF(O17="","",(IF(G18="売",H18-P18,P18-H18))*M18*10000000)</f>
      </c>
      <c r="S18" s="39"/>
      <c r="T18" s="40">
        <f>IF(O17="","",IF(R18&lt;0,J18*(-1),IF(G18="買",(P18-H18)*10000,(H18-P18)*10000)))</f>
      </c>
      <c r="U18" s="40"/>
    </row>
    <row r="19" spans="2:21" ht="12.75">
      <c r="B19" s="34">
        <v>11</v>
      </c>
      <c r="C19" s="35">
        <f>IF(R18="","",C18+R18)</f>
      </c>
      <c r="D19" s="35"/>
      <c r="E19" s="34">
        <f>E18</f>
        <v>0</v>
      </c>
      <c r="F19" s="36"/>
      <c r="G19" s="34" t="s">
        <v>37</v>
      </c>
      <c r="H19" s="34"/>
      <c r="I19" s="34"/>
      <c r="J19" s="34"/>
      <c r="K19" s="35">
        <f>IF(F19="","",C19*0.03)</f>
      </c>
      <c r="L19" s="35"/>
      <c r="M19" s="37">
        <f>IF(J19="","",(K19/J19)/1000)</f>
      </c>
      <c r="N19" s="34">
        <f>N18</f>
        <v>0</v>
      </c>
      <c r="O19" s="36"/>
      <c r="P19" s="34"/>
      <c r="Q19" s="34"/>
      <c r="R19" s="39">
        <f>IF(O18="","",(IF(G19="売",H19-P19,P19-H19))*M19*10000000)</f>
      </c>
      <c r="S19" s="39"/>
      <c r="T19" s="40">
        <f>IF(O18="","",IF(R19&lt;0,J19*(-1),IF(G19="買",(P19-H19)*10000,(H19-P19)*10000)))</f>
      </c>
      <c r="U19" s="40"/>
    </row>
    <row r="20" spans="2:21" ht="12.75">
      <c r="B20" s="34">
        <v>12</v>
      </c>
      <c r="C20" s="35">
        <f>IF(R19="","",C19+R19)</f>
      </c>
      <c r="D20" s="35"/>
      <c r="E20" s="34">
        <f>E19</f>
        <v>0</v>
      </c>
      <c r="F20" s="36"/>
      <c r="G20" s="34" t="s">
        <v>37</v>
      </c>
      <c r="H20" s="34"/>
      <c r="I20" s="34"/>
      <c r="J20" s="34"/>
      <c r="K20" s="35">
        <f>IF(F20="","",C20*0.03)</f>
      </c>
      <c r="L20" s="35"/>
      <c r="M20" s="37">
        <f>IF(J20="","",(K20/J20)/1000)</f>
      </c>
      <c r="N20" s="34">
        <f>N19</f>
        <v>0</v>
      </c>
      <c r="O20" s="36"/>
      <c r="P20" s="34"/>
      <c r="Q20" s="34"/>
      <c r="R20" s="39">
        <f>IF(O19="","",(IF(G20="売",H20-P20,P20-H20))*M20*10000000)</f>
      </c>
      <c r="S20" s="39"/>
      <c r="T20" s="40">
        <f>IF(O19="","",IF(R20&lt;0,J20*(-1),IF(G20="買",(P20-H20)*10000,(H20-P20)*10000)))</f>
      </c>
      <c r="U20" s="40"/>
    </row>
    <row r="21" spans="2:21" ht="12.75">
      <c r="B21" s="34">
        <v>13</v>
      </c>
      <c r="C21" s="35">
        <f>IF(R20="","",C20+R20)</f>
      </c>
      <c r="D21" s="35"/>
      <c r="E21" s="34">
        <f>E20</f>
        <v>0</v>
      </c>
      <c r="F21" s="36"/>
      <c r="G21" s="34" t="s">
        <v>34</v>
      </c>
      <c r="H21" s="34"/>
      <c r="I21" s="34"/>
      <c r="J21" s="34"/>
      <c r="K21" s="35">
        <f>IF(F21="","",C21*0.03)</f>
      </c>
      <c r="L21" s="35"/>
      <c r="M21" s="37">
        <f>IF(J21="","",(K21/J21)/1000)</f>
      </c>
      <c r="N21" s="34">
        <f>N20</f>
        <v>0</v>
      </c>
      <c r="O21" s="36"/>
      <c r="P21" s="34"/>
      <c r="Q21" s="34"/>
      <c r="R21" s="39">
        <f>IF(O20="","",(IF(G21="売",H21-P21,P21-H21))*M21*10000000)</f>
      </c>
      <c r="S21" s="39"/>
      <c r="T21" s="40">
        <f>IF(O20="","",IF(R21&lt;0,J21*(-1),IF(G21="買",(P21-H21)*10000,(H21-P21)*10000)))</f>
      </c>
      <c r="U21" s="40"/>
    </row>
    <row r="22" spans="2:21" ht="12.75">
      <c r="B22" s="34">
        <v>14</v>
      </c>
      <c r="C22" s="35">
        <f>IF(R21="","",C21+R21)</f>
      </c>
      <c r="D22" s="35"/>
      <c r="E22" s="34">
        <f>E21</f>
        <v>0</v>
      </c>
      <c r="F22" s="36"/>
      <c r="G22" s="34" t="s">
        <v>34</v>
      </c>
      <c r="H22" s="34"/>
      <c r="I22" s="34"/>
      <c r="J22" s="34"/>
      <c r="K22" s="35">
        <f>IF(F22="","",C22*0.03)</f>
      </c>
      <c r="L22" s="35"/>
      <c r="M22" s="37">
        <f>IF(J22="","",(K22/J22)/1000)</f>
      </c>
      <c r="N22" s="34">
        <f>N21</f>
        <v>0</v>
      </c>
      <c r="O22" s="36"/>
      <c r="P22" s="34"/>
      <c r="Q22" s="34"/>
      <c r="R22" s="39">
        <f>IF(O21="","",(IF(G22="売",H22-P22,P22-H22))*M22*10000000)</f>
      </c>
      <c r="S22" s="39"/>
      <c r="T22" s="40">
        <f>IF(O21="","",IF(R22&lt;0,J22*(-1),IF(G22="買",(P22-H22)*10000,(H22-P22)*10000)))</f>
      </c>
      <c r="U22" s="40"/>
    </row>
    <row r="23" spans="2:21" ht="12.75">
      <c r="B23" s="34">
        <v>15</v>
      </c>
      <c r="C23" s="35">
        <f>IF(R22="","",C22+R22)</f>
      </c>
      <c r="D23" s="35"/>
      <c r="E23" s="34">
        <f>E22</f>
        <v>0</v>
      </c>
      <c r="F23" s="36"/>
      <c r="G23" s="34" t="s">
        <v>37</v>
      </c>
      <c r="H23" s="34"/>
      <c r="I23" s="34"/>
      <c r="J23" s="34"/>
      <c r="K23" s="35">
        <f>IF(F23="","",C23*0.03)</f>
      </c>
      <c r="L23" s="35"/>
      <c r="M23" s="37">
        <f>IF(J23="","",(K23/J23)/1000)</f>
      </c>
      <c r="N23" s="34">
        <f>N22</f>
        <v>0</v>
      </c>
      <c r="O23" s="36"/>
      <c r="P23" s="34"/>
      <c r="Q23" s="34"/>
      <c r="R23" s="39">
        <f>IF(O22="","",(IF(G23="売",H23-P23,P23-H23))*M23*10000000)</f>
      </c>
      <c r="S23" s="39"/>
      <c r="T23" s="40">
        <f>IF(O22="","",IF(R23&lt;0,J23*(-1),IF(G23="買",(P23-H23)*10000,(H23-P23)*10000)))</f>
      </c>
      <c r="U23" s="40"/>
    </row>
    <row r="24" spans="2:21" ht="12.75">
      <c r="B24" s="34">
        <v>16</v>
      </c>
      <c r="C24" s="35">
        <f>IF(R23="","",C23+R23)</f>
      </c>
      <c r="D24" s="35"/>
      <c r="E24" s="34">
        <f>E23</f>
        <v>0</v>
      </c>
      <c r="F24" s="36"/>
      <c r="G24" s="34" t="s">
        <v>34</v>
      </c>
      <c r="H24" s="34"/>
      <c r="I24" s="34"/>
      <c r="J24" s="34"/>
      <c r="K24" s="35">
        <f>IF(F24="","",C24*0.03)</f>
      </c>
      <c r="L24" s="35"/>
      <c r="M24" s="37">
        <f>IF(J24="","",(K24/J24)/1000)</f>
      </c>
      <c r="N24" s="34">
        <f>N23</f>
        <v>0</v>
      </c>
      <c r="O24" s="36"/>
      <c r="P24" s="34"/>
      <c r="Q24" s="34"/>
      <c r="R24" s="39">
        <f>IF(O23="","",(IF(G24="売",H24-P24,P24-H24))*M24*10000000)</f>
      </c>
      <c r="S24" s="39"/>
      <c r="T24" s="40">
        <f>IF(O23="","",IF(R24&lt;0,J24*(-1),IF(G24="買",(P24-H24)*10000,(H24-P24)*10000)))</f>
      </c>
      <c r="U24" s="40"/>
    </row>
    <row r="25" spans="2:21" ht="12.75">
      <c r="B25" s="34">
        <v>17</v>
      </c>
      <c r="C25" s="35">
        <f>IF(R24="","",C24+R24)</f>
      </c>
      <c r="D25" s="35"/>
      <c r="E25" s="34">
        <f>E24</f>
        <v>0</v>
      </c>
      <c r="F25" s="36"/>
      <c r="G25" s="34" t="s">
        <v>34</v>
      </c>
      <c r="H25" s="34"/>
      <c r="I25" s="34"/>
      <c r="J25" s="34"/>
      <c r="K25" s="35">
        <f>IF(F25="","",C25*0.03)</f>
      </c>
      <c r="L25" s="35"/>
      <c r="M25" s="37">
        <f>IF(J25="","",(K25/J25)/1000)</f>
      </c>
      <c r="N25" s="34">
        <f>N24</f>
        <v>0</v>
      </c>
      <c r="O25" s="36"/>
      <c r="P25" s="34"/>
      <c r="Q25" s="34"/>
      <c r="R25" s="39">
        <f>IF(O24="","",(IF(G25="売",H25-P25,P25-H25))*M25*10000000)</f>
      </c>
      <c r="S25" s="39"/>
      <c r="T25" s="40">
        <f>IF(O24="","",IF(R25&lt;0,J25*(-1),IF(G25="買",(P25-H25)*10000,(H25-P25)*10000)))</f>
      </c>
      <c r="U25" s="40"/>
    </row>
    <row r="26" spans="2:21" ht="12.75">
      <c r="B26" s="34">
        <v>18</v>
      </c>
      <c r="C26" s="35">
        <f>IF(R25="","",C25+R25)</f>
      </c>
      <c r="D26" s="35"/>
      <c r="E26" s="34">
        <f>E25</f>
        <v>0</v>
      </c>
      <c r="F26" s="36"/>
      <c r="G26" s="34" t="s">
        <v>37</v>
      </c>
      <c r="H26" s="34"/>
      <c r="I26" s="34"/>
      <c r="J26" s="34"/>
      <c r="K26" s="35">
        <f>IF(F26="","",C26*0.03)</f>
      </c>
      <c r="L26" s="35"/>
      <c r="M26" s="37">
        <f>IF(J26="","",(K26/J26)/1000)</f>
      </c>
      <c r="N26" s="34">
        <f>N25</f>
        <v>0</v>
      </c>
      <c r="O26" s="36"/>
      <c r="P26" s="34"/>
      <c r="Q26" s="34"/>
      <c r="R26" s="39">
        <f>IF(O25="","",(IF(G26="売",H26-P26,P26-H26))*M26*10000000)</f>
      </c>
      <c r="S26" s="39"/>
      <c r="T26" s="40">
        <f>IF(O25="","",IF(R26&lt;0,J26*(-1),IF(G26="買",(P26-H26)*10000,(H26-P26)*10000)))</f>
      </c>
      <c r="U26" s="40"/>
    </row>
    <row r="27" spans="2:21" ht="12.75">
      <c r="B27" s="34">
        <v>19</v>
      </c>
      <c r="C27" s="35">
        <f>IF(R26="","",C26+R26)</f>
      </c>
      <c r="D27" s="35"/>
      <c r="E27" s="34">
        <f>E26</f>
        <v>0</v>
      </c>
      <c r="F27" s="36"/>
      <c r="G27" s="34" t="s">
        <v>37</v>
      </c>
      <c r="H27" s="34"/>
      <c r="I27" s="34"/>
      <c r="J27" s="34"/>
      <c r="K27" s="35">
        <f>IF(F27="","",C27*0.03)</f>
      </c>
      <c r="L27" s="35"/>
      <c r="M27" s="37">
        <f>IF(J27="","",(K27/J27)/1000)</f>
      </c>
      <c r="N27" s="34">
        <f>N26</f>
        <v>0</v>
      </c>
      <c r="O27" s="36"/>
      <c r="P27" s="34"/>
      <c r="Q27" s="34"/>
      <c r="R27" s="39">
        <f>IF(O26="","",(IF(G27="売",H27-P27,P27-H27))*M27*10000000)</f>
      </c>
      <c r="S27" s="39"/>
      <c r="T27" s="40">
        <f>IF(O26="","",IF(R27&lt;0,J27*(-1),IF(G27="買",(P27-H27)*10000,(H27-P27)*10000)))</f>
      </c>
      <c r="U27" s="40"/>
    </row>
    <row r="28" spans="2:21" ht="12.75">
      <c r="B28" s="34">
        <v>20</v>
      </c>
      <c r="C28" s="35">
        <f>IF(R27="","",C27+R27)</f>
      </c>
      <c r="D28" s="35"/>
      <c r="E28" s="34">
        <f>E27</f>
        <v>0</v>
      </c>
      <c r="F28" s="36"/>
      <c r="G28" s="34" t="s">
        <v>37</v>
      </c>
      <c r="H28" s="34"/>
      <c r="I28" s="34"/>
      <c r="J28" s="34"/>
      <c r="K28" s="35">
        <f>IF(F28="","",C28*0.03)</f>
      </c>
      <c r="L28" s="35"/>
      <c r="M28" s="37">
        <f>IF(J28="","",(K28/J28)/1000)</f>
      </c>
      <c r="N28" s="34">
        <f>N27</f>
        <v>0</v>
      </c>
      <c r="O28" s="36"/>
      <c r="P28" s="34"/>
      <c r="Q28" s="34"/>
      <c r="R28" s="39">
        <f>IF(O27="","",(IF(G28="売",H28-P28,P28-H28))*M28*10000000)</f>
      </c>
      <c r="S28" s="39"/>
      <c r="T28" s="40">
        <f>IF(O27="","",IF(R28&lt;0,J28*(-1),IF(G28="買",(P28-H28)*10000,(H28-P28)*10000)))</f>
      </c>
      <c r="U28" s="40"/>
    </row>
    <row r="29" spans="2:21" ht="12.75">
      <c r="B29" s="34">
        <v>21</v>
      </c>
      <c r="C29" s="35">
        <f>IF(R28="","",C28+R28)</f>
      </c>
      <c r="D29" s="35"/>
      <c r="E29" s="34">
        <f>E28</f>
        <v>0</v>
      </c>
      <c r="F29" s="36"/>
      <c r="G29" s="34" t="s">
        <v>34</v>
      </c>
      <c r="H29" s="34"/>
      <c r="I29" s="34"/>
      <c r="J29" s="34"/>
      <c r="K29" s="35">
        <f>IF(F29="","",C29*0.03)</f>
      </c>
      <c r="L29" s="35"/>
      <c r="M29" s="37">
        <f>IF(J29="","",(K29/J29)/1000)</f>
      </c>
      <c r="N29" s="34">
        <f>N28</f>
        <v>0</v>
      </c>
      <c r="O29" s="36"/>
      <c r="P29" s="34"/>
      <c r="Q29" s="34"/>
      <c r="R29" s="39">
        <f>IF(O28="","",(IF(G29="売",H29-P29,P29-H29))*M29*10000000)</f>
      </c>
      <c r="S29" s="39"/>
      <c r="T29" s="40">
        <f>IF(O28="","",IF(R29&lt;0,J29*(-1),IF(G29="買",(P29-H29)*10000,(H29-P29)*10000)))</f>
      </c>
      <c r="U29" s="40"/>
    </row>
    <row r="30" spans="2:21" ht="12.75">
      <c r="B30" s="34">
        <v>22</v>
      </c>
      <c r="C30" s="35">
        <f>IF(R29="","",C29+R29)</f>
      </c>
      <c r="D30" s="35"/>
      <c r="E30" s="34">
        <f>E29</f>
        <v>0</v>
      </c>
      <c r="F30" s="36"/>
      <c r="G30" s="34" t="s">
        <v>37</v>
      </c>
      <c r="H30" s="34"/>
      <c r="I30" s="34"/>
      <c r="J30" s="34"/>
      <c r="K30" s="35">
        <f>IF(F30="","",C30*0.03)</f>
      </c>
      <c r="L30" s="35"/>
      <c r="M30" s="37">
        <f>IF(J30="","",(K30/J30)/1000)</f>
      </c>
      <c r="N30" s="34">
        <f>N29</f>
        <v>0</v>
      </c>
      <c r="O30" s="36"/>
      <c r="P30" s="34"/>
      <c r="Q30" s="34"/>
      <c r="R30" s="39">
        <f>IF(O29="","",(IF(G30="売",H30-P30,P30-H30))*M30*10000000)</f>
      </c>
      <c r="S30" s="39"/>
      <c r="T30" s="40">
        <f>IF(O29="","",IF(R30&lt;0,J30*(-1),IF(G30="買",(P30-H30)*10000,(H30-P30)*10000)))</f>
      </c>
      <c r="U30" s="40"/>
    </row>
    <row r="31" spans="2:21" ht="12.75">
      <c r="B31" s="34">
        <v>23</v>
      </c>
      <c r="C31" s="35">
        <f>IF(R30="","",C30+R30)</f>
      </c>
      <c r="D31" s="35"/>
      <c r="E31" s="34">
        <f>E30</f>
        <v>0</v>
      </c>
      <c r="F31" s="36"/>
      <c r="G31" s="34" t="s">
        <v>34</v>
      </c>
      <c r="H31" s="34"/>
      <c r="I31" s="34"/>
      <c r="J31" s="34"/>
      <c r="K31" s="35">
        <f>IF(F31="","",C31*0.03)</f>
      </c>
      <c r="L31" s="35"/>
      <c r="M31" s="37">
        <f>IF(J31="","",(K31/J31)/1000)</f>
      </c>
      <c r="N31" s="34">
        <f>N30</f>
        <v>0</v>
      </c>
      <c r="O31" s="36"/>
      <c r="P31" s="34"/>
      <c r="Q31" s="34"/>
      <c r="R31" s="39">
        <f>IF(O30="","",(IF(G31="売",H31-P31,P31-H31))*M31*10000000)</f>
      </c>
      <c r="S31" s="39"/>
      <c r="T31" s="40">
        <f>IF(O30="","",IF(R31&lt;0,J31*(-1),IF(G31="買",(P31-H31)*10000,(H31-P31)*10000)))</f>
      </c>
      <c r="U31" s="40"/>
    </row>
    <row r="32" spans="2:21" ht="12.75">
      <c r="B32" s="34">
        <v>24</v>
      </c>
      <c r="C32" s="35">
        <f>IF(R31="","",C31+R31)</f>
      </c>
      <c r="D32" s="35"/>
      <c r="E32" s="34">
        <f>E31</f>
        <v>0</v>
      </c>
      <c r="F32" s="36"/>
      <c r="G32" s="34" t="s">
        <v>37</v>
      </c>
      <c r="H32" s="34"/>
      <c r="I32" s="34"/>
      <c r="J32" s="34"/>
      <c r="K32" s="35">
        <f>IF(F32="","",C32*0.03)</f>
      </c>
      <c r="L32" s="35"/>
      <c r="M32" s="37">
        <f>IF(J32="","",(K32/J32)/1000)</f>
      </c>
      <c r="N32" s="34">
        <f>N31</f>
        <v>0</v>
      </c>
      <c r="O32" s="36"/>
      <c r="P32" s="34"/>
      <c r="Q32" s="34"/>
      <c r="R32" s="39">
        <f>IF(O31="","",(IF(G32="売",H32-P32,P32-H32))*M32*10000000)</f>
      </c>
      <c r="S32" s="39"/>
      <c r="T32" s="40">
        <f>IF(O31="","",IF(R32&lt;0,J32*(-1),IF(G32="買",(P32-H32)*10000,(H32-P32)*10000)))</f>
      </c>
      <c r="U32" s="40"/>
    </row>
    <row r="33" spans="2:21" ht="12.75">
      <c r="B33" s="34">
        <v>25</v>
      </c>
      <c r="C33" s="35">
        <f>IF(R32="","",C32+R32)</f>
      </c>
      <c r="D33" s="35"/>
      <c r="E33" s="34">
        <f>E32</f>
        <v>0</v>
      </c>
      <c r="F33" s="36"/>
      <c r="G33" s="34" t="s">
        <v>37</v>
      </c>
      <c r="H33" s="34"/>
      <c r="I33" s="34"/>
      <c r="J33" s="34"/>
      <c r="K33" s="35">
        <f>IF(F33="","",C33*0.03)</f>
      </c>
      <c r="L33" s="35"/>
      <c r="M33" s="37">
        <f>IF(J33="","",(K33/J33)/1000)</f>
      </c>
      <c r="N33" s="34">
        <f>N32</f>
        <v>0</v>
      </c>
      <c r="O33" s="36"/>
      <c r="P33" s="34"/>
      <c r="Q33" s="34"/>
      <c r="R33" s="39">
        <f>IF(O32="","",(IF(G33="売",H33-P33,P33-H33))*M33*10000000)</f>
      </c>
      <c r="S33" s="39"/>
      <c r="T33" s="40">
        <f>IF(O32="","",IF(R33&lt;0,J33*(-1),IF(G33="買",(P33-H33)*10000,(H33-P33)*10000)))</f>
      </c>
      <c r="U33" s="40"/>
    </row>
    <row r="34" spans="2:21" ht="12.75">
      <c r="B34" s="34">
        <v>26</v>
      </c>
      <c r="C34" s="35">
        <f>IF(R33="","",C33+R33)</f>
      </c>
      <c r="D34" s="35"/>
      <c r="E34" s="34">
        <f>E33</f>
        <v>0</v>
      </c>
      <c r="F34" s="36"/>
      <c r="G34" s="34" t="s">
        <v>34</v>
      </c>
      <c r="H34" s="34"/>
      <c r="I34" s="34"/>
      <c r="J34" s="34"/>
      <c r="K34" s="35">
        <f>IF(F34="","",C34*0.03)</f>
      </c>
      <c r="L34" s="35"/>
      <c r="M34" s="37">
        <f>IF(J34="","",(K34/J34)/1000)</f>
      </c>
      <c r="N34" s="34">
        <f>N33</f>
        <v>0</v>
      </c>
      <c r="O34" s="36"/>
      <c r="P34" s="34"/>
      <c r="Q34" s="34"/>
      <c r="R34" s="39">
        <f>IF(O33="","",(IF(G34="売",H34-P34,P34-H34))*M34*10000000)</f>
      </c>
      <c r="S34" s="39"/>
      <c r="T34" s="40">
        <f>IF(O33="","",IF(R34&lt;0,J34*(-1),IF(G34="買",(P34-H34)*10000,(H34-P34)*10000)))</f>
      </c>
      <c r="U34" s="40"/>
    </row>
    <row r="35" spans="2:21" ht="12.75">
      <c r="B35" s="34">
        <v>27</v>
      </c>
      <c r="C35" s="35">
        <f>IF(R34="","",C34+R34)</f>
      </c>
      <c r="D35" s="35"/>
      <c r="E35" s="34">
        <f>E34</f>
        <v>0</v>
      </c>
      <c r="F35" s="36"/>
      <c r="G35" s="34" t="s">
        <v>34</v>
      </c>
      <c r="H35" s="34"/>
      <c r="I35" s="34"/>
      <c r="J35" s="34"/>
      <c r="K35" s="35">
        <f>IF(F35="","",C35*0.03)</f>
      </c>
      <c r="L35" s="35"/>
      <c r="M35" s="37">
        <f>IF(J35="","",(K35/J35)/1000)</f>
      </c>
      <c r="N35" s="34">
        <f>N34</f>
        <v>0</v>
      </c>
      <c r="O35" s="36"/>
      <c r="P35" s="34"/>
      <c r="Q35" s="34"/>
      <c r="R35" s="39">
        <f>IF(O34="","",(IF(G35="売",H35-P35,P35-H35))*M35*10000000)</f>
      </c>
      <c r="S35" s="39"/>
      <c r="T35" s="40">
        <f>IF(O34="","",IF(R35&lt;0,J35*(-1),IF(G35="買",(P35-H35)*10000,(H35-P35)*10000)))</f>
      </c>
      <c r="U35" s="40"/>
    </row>
    <row r="36" spans="2:21" ht="12.75">
      <c r="B36" s="34">
        <v>28</v>
      </c>
      <c r="C36" s="35">
        <f>IF(R35="","",C35+R35)</f>
      </c>
      <c r="D36" s="35"/>
      <c r="E36" s="34">
        <f>E35</f>
        <v>0</v>
      </c>
      <c r="F36" s="36"/>
      <c r="G36" s="34" t="s">
        <v>34</v>
      </c>
      <c r="H36" s="34"/>
      <c r="I36" s="34"/>
      <c r="J36" s="34"/>
      <c r="K36" s="35">
        <f>IF(F36="","",C36*0.03)</f>
      </c>
      <c r="L36" s="35"/>
      <c r="M36" s="37">
        <f>IF(J36="","",(K36/J36)/1000)</f>
      </c>
      <c r="N36" s="34">
        <f>N35</f>
        <v>0</v>
      </c>
      <c r="O36" s="36"/>
      <c r="P36" s="34"/>
      <c r="Q36" s="34"/>
      <c r="R36" s="39">
        <f>IF(O35="","",(IF(G36="売",H36-P36,P36-H36))*M36*10000000)</f>
      </c>
      <c r="S36" s="39"/>
      <c r="T36" s="40">
        <f>IF(O35="","",IF(R36&lt;0,J36*(-1),IF(G36="買",(P36-H36)*10000,(H36-P36)*10000)))</f>
      </c>
      <c r="U36" s="40"/>
    </row>
    <row r="37" spans="2:21" ht="12.75">
      <c r="B37" s="34">
        <v>29</v>
      </c>
      <c r="C37" s="35">
        <f>IF(R36="","",C36+R36)</f>
      </c>
      <c r="D37" s="35"/>
      <c r="E37" s="34">
        <f>E36</f>
        <v>0</v>
      </c>
      <c r="F37" s="36"/>
      <c r="G37" s="34" t="s">
        <v>34</v>
      </c>
      <c r="H37" s="34"/>
      <c r="I37" s="34"/>
      <c r="J37" s="34"/>
      <c r="K37" s="35">
        <f>IF(F37="","",C37*0.03)</f>
      </c>
      <c r="L37" s="35"/>
      <c r="M37" s="37">
        <f>IF(J37="","",(K37/J37)/1000)</f>
      </c>
      <c r="N37" s="34">
        <f>N36</f>
        <v>0</v>
      </c>
      <c r="O37" s="36"/>
      <c r="P37" s="34"/>
      <c r="Q37" s="34"/>
      <c r="R37" s="39">
        <f>IF(O36="","",(IF(G37="売",H37-P37,P37-H37))*M37*10000000)</f>
      </c>
      <c r="S37" s="39"/>
      <c r="T37" s="40">
        <f>IF(O36="","",IF(R37&lt;0,J37*(-1),IF(G37="買",(P37-H37)*10000,(H37-P37)*10000)))</f>
      </c>
      <c r="U37" s="40"/>
    </row>
    <row r="38" spans="2:21" ht="12.75">
      <c r="B38" s="34">
        <v>30</v>
      </c>
      <c r="C38" s="35">
        <f>IF(R37="","",C37+R37)</f>
      </c>
      <c r="D38" s="35"/>
      <c r="E38" s="34">
        <f>E37</f>
        <v>0</v>
      </c>
      <c r="F38" s="36"/>
      <c r="G38" s="34" t="s">
        <v>34</v>
      </c>
      <c r="H38" s="34"/>
      <c r="I38" s="34"/>
      <c r="J38" s="34"/>
      <c r="K38" s="35">
        <f>IF(F38="","",C38*0.03)</f>
      </c>
      <c r="L38" s="35"/>
      <c r="M38" s="37">
        <f>IF(J38="","",(K38/J38)/1000)</f>
      </c>
      <c r="N38" s="34">
        <f>N37</f>
        <v>0</v>
      </c>
      <c r="O38" s="36"/>
      <c r="P38" s="34"/>
      <c r="Q38" s="34"/>
      <c r="R38" s="39">
        <f>IF(O37="","",(IF(G38="売",H38-P38,P38-H38))*M38*10000000)</f>
      </c>
      <c r="S38" s="39"/>
      <c r="T38" s="40">
        <f>IF(O37="","",IF(R38&lt;0,J38*(-1),IF(G38="買",(P38-H38)*10000,(H38-P38)*10000)))</f>
      </c>
      <c r="U38" s="40"/>
    </row>
    <row r="39" spans="2:21" ht="12.75">
      <c r="B39" s="34">
        <v>31</v>
      </c>
      <c r="C39" s="35">
        <f>IF(R38="","",C38+R38)</f>
      </c>
      <c r="D39" s="35"/>
      <c r="E39" s="34">
        <f>E38</f>
        <v>0</v>
      </c>
      <c r="F39" s="36"/>
      <c r="G39" s="34" t="s">
        <v>37</v>
      </c>
      <c r="H39" s="34"/>
      <c r="I39" s="34"/>
      <c r="J39" s="34"/>
      <c r="K39" s="35">
        <f>IF(F39="","",C39*0.03)</f>
      </c>
      <c r="L39" s="35"/>
      <c r="M39" s="37">
        <f>IF(J39="","",(K39/J39)/1000)</f>
      </c>
      <c r="N39" s="34">
        <f>N38</f>
        <v>0</v>
      </c>
      <c r="O39" s="36"/>
      <c r="P39" s="34"/>
      <c r="Q39" s="34"/>
      <c r="R39" s="39">
        <f>IF(O38="","",(IF(G39="売",H39-P39,P39-H39))*M39*10000000)</f>
      </c>
      <c r="S39" s="39"/>
      <c r="T39" s="40">
        <f>IF(O38="","",IF(R39&lt;0,J39*(-1),IF(G39="買",(P39-H39)*10000,(H39-P39)*10000)))</f>
      </c>
      <c r="U39" s="40"/>
    </row>
    <row r="40" spans="2:21" ht="12.75">
      <c r="B40" s="34">
        <v>32</v>
      </c>
      <c r="C40" s="35">
        <f>IF(R39="","",C39+R39)</f>
      </c>
      <c r="D40" s="35"/>
      <c r="E40" s="34">
        <f>E39</f>
        <v>0</v>
      </c>
      <c r="F40" s="36"/>
      <c r="G40" s="34" t="s">
        <v>37</v>
      </c>
      <c r="H40" s="34"/>
      <c r="I40" s="34"/>
      <c r="J40" s="34"/>
      <c r="K40" s="35">
        <f>IF(F40="","",C40*0.03)</f>
      </c>
      <c r="L40" s="35"/>
      <c r="M40" s="37">
        <f>IF(J40="","",(K40/J40)/1000)</f>
      </c>
      <c r="N40" s="34">
        <f>N39</f>
        <v>0</v>
      </c>
      <c r="O40" s="36"/>
      <c r="P40" s="34"/>
      <c r="Q40" s="34"/>
      <c r="R40" s="39">
        <f>IF(O39="","",(IF(G40="売",H40-P40,P40-H40))*M40*10000000)</f>
      </c>
      <c r="S40" s="39"/>
      <c r="T40" s="40">
        <f>IF(O39="","",IF(R40&lt;0,J40*(-1),IF(G40="買",(P40-H40)*10000,(H40-P40)*10000)))</f>
      </c>
      <c r="U40" s="40"/>
    </row>
    <row r="41" spans="2:21" ht="12.75">
      <c r="B41" s="34">
        <v>33</v>
      </c>
      <c r="C41" s="35">
        <f>IF(R40="","",C40+R40)</f>
      </c>
      <c r="D41" s="35"/>
      <c r="E41" s="34">
        <f>E40</f>
        <v>0</v>
      </c>
      <c r="F41" s="36"/>
      <c r="G41" s="34" t="s">
        <v>37</v>
      </c>
      <c r="H41" s="34"/>
      <c r="I41" s="34"/>
      <c r="J41" s="34"/>
      <c r="K41" s="35">
        <f>IF(F41="","",C41*0.03)</f>
      </c>
      <c r="L41" s="35"/>
      <c r="M41" s="37">
        <f>IF(J41="","",(K41/J41)/1000)</f>
      </c>
      <c r="N41" s="34">
        <f>N40</f>
        <v>0</v>
      </c>
      <c r="O41" s="36"/>
      <c r="P41" s="34"/>
      <c r="Q41" s="34"/>
      <c r="R41" s="39">
        <f>IF(O40="","",(IF(G41="売",H41-P41,P41-H41))*M41*10000000)</f>
      </c>
      <c r="S41" s="39"/>
      <c r="T41" s="40">
        <f>IF(O40="","",IF(R41&lt;0,J41*(-1),IF(G41="買",(P41-H41)*10000,(H41-P41)*10000)))</f>
      </c>
      <c r="U41" s="40"/>
    </row>
    <row r="42" spans="2:21" ht="12.75">
      <c r="B42" s="34">
        <v>34</v>
      </c>
      <c r="C42" s="35">
        <f>IF(R41="","",C41+R41)</f>
      </c>
      <c r="D42" s="35"/>
      <c r="E42" s="34">
        <f>E41</f>
        <v>0</v>
      </c>
      <c r="F42" s="36"/>
      <c r="G42" s="34" t="s">
        <v>34</v>
      </c>
      <c r="H42" s="34"/>
      <c r="I42" s="34"/>
      <c r="J42" s="34"/>
      <c r="K42" s="35">
        <f>IF(F42="","",C42*0.03)</f>
      </c>
      <c r="L42" s="35"/>
      <c r="M42" s="37">
        <f>IF(J42="","",(K42/J42)/1000)</f>
      </c>
      <c r="N42" s="34">
        <f>N41</f>
        <v>0</v>
      </c>
      <c r="O42" s="36"/>
      <c r="P42" s="34"/>
      <c r="Q42" s="34"/>
      <c r="R42" s="39">
        <f>IF(O41="","",(IF(G42="売",H42-P42,P42-H42))*M42*10000000)</f>
      </c>
      <c r="S42" s="39"/>
      <c r="T42" s="40">
        <f>IF(O41="","",IF(R42&lt;0,J42*(-1),IF(G42="買",(P42-H42)*10000,(H42-P42)*10000)))</f>
      </c>
      <c r="U42" s="40"/>
    </row>
    <row r="43" spans="2:21" ht="12.75">
      <c r="B43" s="34">
        <v>35</v>
      </c>
      <c r="C43" s="35">
        <f>IF(R42="","",C42+R42)</f>
      </c>
      <c r="D43" s="35"/>
      <c r="E43" s="34">
        <f>E42</f>
        <v>0</v>
      </c>
      <c r="F43" s="36"/>
      <c r="G43" s="34" t="s">
        <v>37</v>
      </c>
      <c r="H43" s="34"/>
      <c r="I43" s="34"/>
      <c r="J43" s="34"/>
      <c r="K43" s="35">
        <f>IF(F43="","",C43*0.03)</f>
      </c>
      <c r="L43" s="35"/>
      <c r="M43" s="37">
        <f>IF(J43="","",(K43/J43)/1000)</f>
      </c>
      <c r="N43" s="34">
        <f>N42</f>
        <v>0</v>
      </c>
      <c r="O43" s="36"/>
      <c r="P43" s="34"/>
      <c r="Q43" s="34"/>
      <c r="R43" s="39">
        <f>IF(O41="","",(IF(G43="売",H43-P43,P43-H43))*M43*10000000)</f>
      </c>
      <c r="S43" s="39"/>
      <c r="T43" s="40">
        <f>IF(O41="","",IF(R43&lt;0,J43*(-1),IF(G43="買",(P43-H43)*10000,(H43-P43)*10000)))</f>
      </c>
      <c r="U43" s="40"/>
    </row>
    <row r="44" spans="2:21" ht="12.75">
      <c r="B44" s="34">
        <v>36</v>
      </c>
      <c r="C44" s="35">
        <f>IF(R43="","",C43+R43)</f>
      </c>
      <c r="D44" s="35"/>
      <c r="E44" s="34">
        <f>E43</f>
        <v>0</v>
      </c>
      <c r="F44" s="36"/>
      <c r="G44" s="34" t="s">
        <v>37</v>
      </c>
      <c r="H44" s="34"/>
      <c r="I44" s="34"/>
      <c r="J44" s="34"/>
      <c r="K44" s="35">
        <f>IF(F44="","",C44*0.03)</f>
      </c>
      <c r="L44" s="35"/>
      <c r="M44" s="37">
        <f>IF(J44="","",(K44/J44)/1000)</f>
      </c>
      <c r="N44" s="34">
        <f>N43</f>
        <v>0</v>
      </c>
      <c r="O44" s="36"/>
      <c r="P44" s="34"/>
      <c r="Q44" s="34"/>
      <c r="R44" s="39">
        <f>IF(O43="","",(IF(G44="売",H44-P44,P44-H44))*M44*10000000)</f>
      </c>
      <c r="S44" s="39"/>
      <c r="T44" s="40">
        <f>IF(O43="","",IF(R44&lt;0,J44*(-1),IF(G44="買",(P44-H44)*10000,(H44-P44)*10000)))</f>
      </c>
      <c r="U44" s="40"/>
    </row>
    <row r="45" spans="2:21" ht="12.75">
      <c r="B45" s="34">
        <v>37</v>
      </c>
      <c r="C45" s="35">
        <f>IF(R44="","",C44+R44)</f>
      </c>
      <c r="D45" s="35"/>
      <c r="E45" s="34">
        <f>E44</f>
        <v>0</v>
      </c>
      <c r="F45" s="36"/>
      <c r="G45" s="34" t="s">
        <v>37</v>
      </c>
      <c r="H45" s="34"/>
      <c r="I45" s="34"/>
      <c r="J45" s="34"/>
      <c r="K45" s="35">
        <f>IF(F45="","",C45*0.03)</f>
      </c>
      <c r="L45" s="35"/>
      <c r="M45" s="37">
        <f>IF(J45="","",(K45/J45)/1000)</f>
      </c>
      <c r="N45" s="34">
        <f>N44</f>
        <v>0</v>
      </c>
      <c r="O45" s="36"/>
      <c r="P45" s="34"/>
      <c r="Q45" s="34"/>
      <c r="R45" s="39">
        <f>IF(O44="","",(IF(G45="売",H45-P45,P45-H45))*M45*10000000)</f>
      </c>
      <c r="S45" s="39"/>
      <c r="T45" s="40">
        <f>IF(O44="","",IF(R45&lt;0,J45*(-1),IF(G45="買",(P45-H45)*10000,(H45-P45)*10000)))</f>
      </c>
      <c r="U45" s="40"/>
    </row>
    <row r="46" spans="2:21" ht="12.75">
      <c r="B46" s="34">
        <v>38</v>
      </c>
      <c r="C46" s="35">
        <f>IF(R45="","",C45+R45)</f>
      </c>
      <c r="D46" s="35"/>
      <c r="E46" s="34">
        <f>E45</f>
        <v>0</v>
      </c>
      <c r="F46" s="36"/>
      <c r="G46" s="34" t="s">
        <v>37</v>
      </c>
      <c r="H46" s="34"/>
      <c r="I46" s="34"/>
      <c r="J46" s="34"/>
      <c r="K46" s="35">
        <f>IF(F46="","",C46*0.03)</f>
      </c>
      <c r="L46" s="35"/>
      <c r="M46" s="37">
        <f>IF(J46="","",(K46/J46)/1000)</f>
      </c>
      <c r="N46" s="34">
        <f>N45</f>
        <v>0</v>
      </c>
      <c r="O46" s="36"/>
      <c r="P46" s="34"/>
      <c r="Q46" s="34"/>
      <c r="R46" s="39">
        <f>IF(O45="","",(IF(G46="売",H46-P46,P46-H46))*M46*10000000)</f>
      </c>
      <c r="S46" s="39"/>
      <c r="T46" s="40">
        <f>IF(O45="","",IF(R46&lt;0,J46*(-1),IF(G46="買",(P46-H46)*10000,(H46-P46)*10000)))</f>
      </c>
      <c r="U46" s="40"/>
    </row>
    <row r="47" spans="2:21" ht="12.75">
      <c r="B47" s="34">
        <v>39</v>
      </c>
      <c r="C47" s="35">
        <f>IF(R46="","",C46+R46)</f>
      </c>
      <c r="D47" s="35"/>
      <c r="E47" s="34">
        <f>E46</f>
        <v>0</v>
      </c>
      <c r="F47" s="36"/>
      <c r="G47" s="34" t="s">
        <v>34</v>
      </c>
      <c r="H47" s="34"/>
      <c r="I47" s="34"/>
      <c r="J47" s="34"/>
      <c r="K47" s="35">
        <f>IF(F47="","",C47*0.03)</f>
      </c>
      <c r="L47" s="35"/>
      <c r="M47" s="37">
        <f>IF(J47="","",(K47/J47)/1000)</f>
      </c>
      <c r="N47" s="34">
        <f>N46</f>
        <v>0</v>
      </c>
      <c r="O47" s="36"/>
      <c r="P47" s="34"/>
      <c r="Q47" s="34"/>
      <c r="R47" s="39">
        <f>IF(O46="","",(IF(G47="売",H47-P47,P47-H47))*M47*10000000)</f>
      </c>
      <c r="S47" s="39"/>
      <c r="T47" s="40">
        <f>IF(O46="","",IF(R47&lt;0,J47*(-1),IF(G47="買",(P47-H47)*10000,(H47-P47)*10000)))</f>
      </c>
      <c r="U47" s="40"/>
    </row>
    <row r="48" spans="2:21" ht="12.75">
      <c r="B48" s="34">
        <v>40</v>
      </c>
      <c r="C48" s="35">
        <f>IF(R47="","",C47+R47)</f>
      </c>
      <c r="D48" s="35"/>
      <c r="E48" s="34">
        <f>E47</f>
        <v>0</v>
      </c>
      <c r="F48" s="36"/>
      <c r="G48" s="34" t="s">
        <v>37</v>
      </c>
      <c r="H48" s="34"/>
      <c r="I48" s="34"/>
      <c r="J48" s="34"/>
      <c r="K48" s="35">
        <f>IF(F48="","",C48*0.03)</f>
      </c>
      <c r="L48" s="35"/>
      <c r="M48" s="37">
        <f>IF(J48="","",(K48/J48)/1000)</f>
      </c>
      <c r="N48" s="34">
        <f>N47</f>
        <v>0</v>
      </c>
      <c r="O48" s="36"/>
      <c r="P48" s="34"/>
      <c r="Q48" s="34"/>
      <c r="R48" s="39">
        <f>IF(O47="","",(IF(G48="売",H48-P48,P48-H48))*M48*10000000)</f>
      </c>
      <c r="S48" s="39"/>
      <c r="T48" s="40">
        <f>IF(O47="","",IF(R48&lt;0,J48*(-1),IF(G48="買",(P48-H48)*10000,(H48-P48)*10000)))</f>
      </c>
      <c r="U48" s="40"/>
    </row>
    <row r="49" spans="2:21" ht="12.75">
      <c r="B49" s="34">
        <v>41</v>
      </c>
      <c r="C49" s="35">
        <f>IF(R48="","",C48+R48)</f>
      </c>
      <c r="D49" s="35"/>
      <c r="E49" s="34">
        <f>E48</f>
        <v>0</v>
      </c>
      <c r="F49" s="36"/>
      <c r="G49" s="34" t="s">
        <v>37</v>
      </c>
      <c r="H49" s="34"/>
      <c r="I49" s="34"/>
      <c r="J49" s="34"/>
      <c r="K49" s="35">
        <f>IF(F49="","",C49*0.03)</f>
      </c>
      <c r="L49" s="35"/>
      <c r="M49" s="37">
        <f>IF(J49="","",(K49/J49)/1000)</f>
      </c>
      <c r="N49" s="34">
        <f>N48</f>
        <v>0</v>
      </c>
      <c r="O49" s="36"/>
      <c r="P49" s="34"/>
      <c r="Q49" s="34"/>
      <c r="R49" s="39">
        <f>IF(O48="","",(IF(G49="売",H49-P49,P49-H49))*M49*10000000)</f>
      </c>
      <c r="S49" s="39"/>
      <c r="T49" s="40">
        <f>IF(O48="","",IF(R49&lt;0,J49*(-1),IF(G49="買",(P49-H49)*10000,(H49-P49)*10000)))</f>
      </c>
      <c r="U49" s="40"/>
    </row>
    <row r="50" spans="2:21" ht="12.75">
      <c r="B50" s="34">
        <v>42</v>
      </c>
      <c r="C50" s="35">
        <f>IF(R49="","",C49+R49)</f>
      </c>
      <c r="D50" s="35"/>
      <c r="E50" s="34">
        <f>E49</f>
        <v>0</v>
      </c>
      <c r="F50" s="36"/>
      <c r="G50" s="34" t="s">
        <v>37</v>
      </c>
      <c r="H50" s="34"/>
      <c r="I50" s="34"/>
      <c r="J50" s="34"/>
      <c r="K50" s="35">
        <f>IF(F50="","",C50*0.03)</f>
      </c>
      <c r="L50" s="35"/>
      <c r="M50" s="37">
        <f>IF(J50="","",(K50/J50)/1000)</f>
      </c>
      <c r="N50" s="34">
        <f>N49</f>
        <v>0</v>
      </c>
      <c r="O50" s="36"/>
      <c r="P50" s="34"/>
      <c r="Q50" s="34"/>
      <c r="R50" s="39">
        <f>IF(O49="","",(IF(G50="売",H50-P50,P50-H50))*M50*10000000)</f>
      </c>
      <c r="S50" s="39"/>
      <c r="T50" s="40">
        <f>IF(O49="","",IF(R50&lt;0,J50*(-1),IF(G50="買",(P50-H50)*10000,(H50-P50)*10000)))</f>
      </c>
      <c r="U50" s="40"/>
    </row>
    <row r="51" spans="2:21" ht="12.75">
      <c r="B51" s="34">
        <v>43</v>
      </c>
      <c r="C51" s="35">
        <f>IF(R50="","",C50+R50)</f>
      </c>
      <c r="D51" s="35"/>
      <c r="E51" s="34">
        <f>E50</f>
        <v>0</v>
      </c>
      <c r="F51" s="36"/>
      <c r="G51" s="34" t="s">
        <v>37</v>
      </c>
      <c r="H51" s="34"/>
      <c r="I51" s="34"/>
      <c r="J51" s="34"/>
      <c r="K51" s="35">
        <f>IF(F51="","",C51*0.03)</f>
      </c>
      <c r="L51" s="35"/>
      <c r="M51" s="37">
        <f>IF(J51="","",(K51/J51)/1000)</f>
      </c>
      <c r="N51" s="34">
        <f>N50</f>
        <v>0</v>
      </c>
      <c r="O51" s="36"/>
      <c r="P51" s="34"/>
      <c r="Q51" s="34"/>
      <c r="R51" s="39">
        <f>IF(O50="","",(IF(G51="売",H51-P51,P51-H51))*M51*10000000)</f>
      </c>
      <c r="S51" s="39"/>
      <c r="T51" s="40">
        <f>IF(O50="","",IF(R51&lt;0,J51*(-1),IF(G51="買",(P51-H51)*10000,(H51-P51)*10000)))</f>
      </c>
      <c r="U51" s="40"/>
    </row>
    <row r="52" spans="2:21" ht="12.75">
      <c r="B52" s="34">
        <v>44</v>
      </c>
      <c r="C52" s="35">
        <f>IF(R51="","",C51+R51)</f>
      </c>
      <c r="D52" s="35"/>
      <c r="E52" s="34">
        <f>E51</f>
        <v>0</v>
      </c>
      <c r="F52" s="36"/>
      <c r="G52" s="34" t="s">
        <v>34</v>
      </c>
      <c r="H52" s="34"/>
      <c r="I52" s="34"/>
      <c r="J52" s="34"/>
      <c r="K52" s="35">
        <f>IF(F52="","",C52*0.03)</f>
      </c>
      <c r="L52" s="35"/>
      <c r="M52" s="37">
        <f>IF(J52="","",(K52/J52)/1000)</f>
      </c>
      <c r="N52" s="34">
        <f>N51</f>
        <v>0</v>
      </c>
      <c r="O52" s="36"/>
      <c r="P52" s="34"/>
      <c r="Q52" s="34"/>
      <c r="R52" s="39">
        <f>IF(O50="","",(IF(G52="売",H52-P52,P52-H52))*M52*10000000)</f>
      </c>
      <c r="S52" s="39"/>
      <c r="T52" s="40">
        <f>IF(O50="","",IF(R52&lt;0,J52*(-1),IF(G52="買",(P52-H52)*10000,(H52-P52)*10000)))</f>
      </c>
      <c r="U52" s="40"/>
    </row>
    <row r="53" spans="2:21" ht="12.75">
      <c r="B53" s="34">
        <v>45</v>
      </c>
      <c r="C53" s="35">
        <f>IF(R52="","",C52+R52)</f>
      </c>
      <c r="D53" s="35"/>
      <c r="E53" s="34">
        <f>E52</f>
        <v>0</v>
      </c>
      <c r="F53" s="36"/>
      <c r="G53" s="34" t="s">
        <v>34</v>
      </c>
      <c r="H53" s="34"/>
      <c r="I53" s="34"/>
      <c r="J53" s="34"/>
      <c r="K53" s="35">
        <f>IF(F53="","",C53*0.03)</f>
      </c>
      <c r="L53" s="35"/>
      <c r="M53" s="37">
        <f>IF(J53="","",(K53/J53)/1000)</f>
      </c>
      <c r="N53" s="34">
        <f>N52</f>
        <v>0</v>
      </c>
      <c r="O53" s="36"/>
      <c r="P53" s="34"/>
      <c r="Q53" s="34"/>
      <c r="R53" s="39">
        <f>IF(O52="","",(IF(G53="売",H53-P53,P53-H53))*M53*10000000)</f>
      </c>
      <c r="S53" s="39"/>
      <c r="T53" s="40">
        <f>IF(O52="","",IF(R53&lt;0,J53*(-1),IF(G53="買",(P53-H53)*10000,(H53-P53)*10000)))</f>
      </c>
      <c r="U53" s="40"/>
    </row>
    <row r="54" spans="2:21" ht="12.75">
      <c r="B54" s="34">
        <v>46</v>
      </c>
      <c r="C54" s="35">
        <f>IF(R53="","",C53+R53)</f>
      </c>
      <c r="D54" s="35"/>
      <c r="E54" s="34">
        <f>E53</f>
        <v>0</v>
      </c>
      <c r="F54" s="36"/>
      <c r="G54" s="34" t="s">
        <v>37</v>
      </c>
      <c r="H54" s="34"/>
      <c r="I54" s="34"/>
      <c r="J54" s="34"/>
      <c r="K54" s="35">
        <f>IF(F54="","",C54*0.03)</f>
      </c>
      <c r="L54" s="35"/>
      <c r="M54" s="37">
        <f>IF(J54="","",(K54/J54)/1000)</f>
      </c>
      <c r="N54" s="34">
        <f>N53</f>
        <v>0</v>
      </c>
      <c r="O54" s="36"/>
      <c r="P54" s="34"/>
      <c r="Q54" s="34"/>
      <c r="R54" s="39">
        <f>IF(O53="","",(IF(G54="売",H54-P54,P54-H54))*M54*10000000)</f>
      </c>
      <c r="S54" s="39"/>
      <c r="T54" s="40">
        <f>IF(O53="","",IF(R54&lt;0,J54*(-1),IF(G54="買",(P54-H54)*10000,(H54-P54)*10000)))</f>
      </c>
      <c r="U54" s="40"/>
    </row>
    <row r="55" spans="2:21" ht="12.75">
      <c r="B55" s="34">
        <v>47</v>
      </c>
      <c r="C55" s="35">
        <f>IF(R54="","",C54+R54)</f>
      </c>
      <c r="D55" s="35"/>
      <c r="E55" s="34">
        <f>E54</f>
        <v>0</v>
      </c>
      <c r="F55" s="36"/>
      <c r="G55" s="34" t="s">
        <v>37</v>
      </c>
      <c r="H55" s="34"/>
      <c r="I55" s="34"/>
      <c r="J55" s="34"/>
      <c r="K55" s="35">
        <f>IF(F55="","",C55*0.03)</f>
      </c>
      <c r="L55" s="35"/>
      <c r="M55" s="37">
        <f>IF(J55="","",(K55/J55)/1000)</f>
      </c>
      <c r="N55" s="34">
        <f>N54</f>
        <v>0</v>
      </c>
      <c r="O55" s="36"/>
      <c r="P55" s="34"/>
      <c r="Q55" s="34"/>
      <c r="R55" s="39">
        <f>IF(O54="","",(IF(G55="売",H55-P55,P55-H55))*M55*10000000)</f>
      </c>
      <c r="S55" s="39"/>
      <c r="T55" s="40">
        <f>IF(O54="","",IF(R55&lt;0,J55*(-1),IF(G55="買",(P55-H55)*10000,(H55-P55)*10000)))</f>
      </c>
      <c r="U55" s="40"/>
    </row>
    <row r="56" spans="2:21" ht="12.75">
      <c r="B56" s="34">
        <v>48</v>
      </c>
      <c r="C56" s="35">
        <f>IF(R55="","",C55+R55)</f>
      </c>
      <c r="D56" s="35"/>
      <c r="E56" s="34">
        <f>E55</f>
        <v>0</v>
      </c>
      <c r="F56" s="36"/>
      <c r="G56" s="34" t="s">
        <v>37</v>
      </c>
      <c r="H56" s="34"/>
      <c r="I56" s="34"/>
      <c r="J56" s="34"/>
      <c r="K56" s="35">
        <f>IF(F56="","",C56*0.03)</f>
      </c>
      <c r="L56" s="35"/>
      <c r="M56" s="37">
        <f>IF(J56="","",(K56/J56)/1000)</f>
      </c>
      <c r="N56" s="34">
        <f>N55</f>
        <v>0</v>
      </c>
      <c r="O56" s="36"/>
      <c r="P56" s="34"/>
      <c r="Q56" s="34"/>
      <c r="R56" s="39">
        <f>IF(O55="","",(IF(G56="売",H56-P56,P56-H56))*M56*10000000)</f>
      </c>
      <c r="S56" s="39"/>
      <c r="T56" s="40">
        <f>IF(O55="","",IF(R56&lt;0,J56*(-1),IF(G56="買",(P56-H56)*10000,(H56-P56)*10000)))</f>
      </c>
      <c r="U56" s="40"/>
    </row>
    <row r="57" spans="2:21" ht="12.75">
      <c r="B57" s="34">
        <v>49</v>
      </c>
      <c r="C57" s="35">
        <f>IF(R56="","",C56+R56)</f>
      </c>
      <c r="D57" s="35"/>
      <c r="E57" s="34">
        <f>E56</f>
        <v>0</v>
      </c>
      <c r="F57" s="36"/>
      <c r="G57" s="34" t="s">
        <v>37</v>
      </c>
      <c r="H57" s="34"/>
      <c r="I57" s="34"/>
      <c r="J57" s="34"/>
      <c r="K57" s="35">
        <f>IF(F57="","",C57*0.03)</f>
      </c>
      <c r="L57" s="35"/>
      <c r="M57" s="37">
        <f>IF(J57="","",(K57/J57)/1000)</f>
      </c>
      <c r="N57" s="34">
        <f>N56</f>
        <v>0</v>
      </c>
      <c r="O57" s="36"/>
      <c r="P57" s="34"/>
      <c r="Q57" s="34"/>
      <c r="R57" s="39">
        <f>IF(O56="","",(IF(G57="売",H57-P57,P57-H57))*M57*10000000)</f>
      </c>
      <c r="S57" s="39"/>
      <c r="T57" s="40">
        <f>IF(O56="","",IF(R57&lt;0,J57*(-1),IF(G57="買",(P57-H57)*10000,(H57-P57)*10000)))</f>
      </c>
      <c r="U57" s="40"/>
    </row>
    <row r="58" spans="2:21" ht="12.75">
      <c r="B58" s="34">
        <v>50</v>
      </c>
      <c r="C58" s="35">
        <f>IF(R57="","",C57+R57)</f>
      </c>
      <c r="D58" s="35"/>
      <c r="E58" s="34">
        <f>E57</f>
        <v>0</v>
      </c>
      <c r="F58" s="36"/>
      <c r="G58" s="34" t="s">
        <v>37</v>
      </c>
      <c r="H58" s="34"/>
      <c r="I58" s="34"/>
      <c r="J58" s="34"/>
      <c r="K58" s="35">
        <f>IF(F58="","",C58*0.03)</f>
      </c>
      <c r="L58" s="35"/>
      <c r="M58" s="37">
        <f>IF(J58="","",(K58/J58)/1000)</f>
      </c>
      <c r="N58" s="34">
        <f>N57</f>
        <v>0</v>
      </c>
      <c r="O58" s="36"/>
      <c r="P58" s="34"/>
      <c r="Q58" s="34"/>
      <c r="R58" s="39">
        <f>IF(O57="","",(IF(G58="売",H58-P58,P58-H58))*M58*10000000)</f>
      </c>
      <c r="S58" s="39"/>
      <c r="T58" s="40">
        <f>IF(O57="","",IF(R58&lt;0,J58*(-1),IF(G58="買",(P58-H58)*10000,(H58-P58)*10000)))</f>
      </c>
      <c r="U58" s="40"/>
    </row>
    <row r="59" spans="2:21" ht="12.75">
      <c r="B59" s="34">
        <v>51</v>
      </c>
      <c r="C59" s="35">
        <f>IF(R58="","",C58+R58)</f>
      </c>
      <c r="D59" s="35"/>
      <c r="E59" s="34">
        <f>E58</f>
        <v>0</v>
      </c>
      <c r="F59" s="36"/>
      <c r="G59" s="34" t="s">
        <v>37</v>
      </c>
      <c r="H59" s="34"/>
      <c r="I59" s="34"/>
      <c r="J59" s="34"/>
      <c r="K59" s="35">
        <f>IF(F59="","",C59*0.03)</f>
      </c>
      <c r="L59" s="35"/>
      <c r="M59" s="37">
        <f>IF(J59="","",(K59/J59)/1000)</f>
      </c>
      <c r="N59" s="34">
        <f>N58</f>
        <v>0</v>
      </c>
      <c r="O59" s="36"/>
      <c r="P59" s="34"/>
      <c r="Q59" s="34"/>
      <c r="R59" s="39">
        <f>IF(O58="","",(IF(G59="売",H59-P59,P59-H59))*M59*10000000)</f>
      </c>
      <c r="S59" s="39"/>
      <c r="T59" s="40">
        <f>IF(O58="","",IF(R59&lt;0,J59*(-1),IF(G59="買",(P59-H59)*10000,(H59-P59)*10000)))</f>
      </c>
      <c r="U59" s="40"/>
    </row>
    <row r="60" spans="2:21" ht="12.75">
      <c r="B60" s="34">
        <v>52</v>
      </c>
      <c r="C60" s="35">
        <f>IF(R59="","",C59+R59)</f>
      </c>
      <c r="D60" s="35"/>
      <c r="E60" s="34">
        <f>E59</f>
        <v>0</v>
      </c>
      <c r="F60" s="36"/>
      <c r="G60" s="34" t="s">
        <v>37</v>
      </c>
      <c r="H60" s="34"/>
      <c r="I60" s="34"/>
      <c r="J60" s="34"/>
      <c r="K60" s="35">
        <f>IF(F60="","",C60*0.03)</f>
      </c>
      <c r="L60" s="35"/>
      <c r="M60" s="37">
        <f>IF(J60="","",(K60/J60)/1000)</f>
      </c>
      <c r="N60" s="34">
        <f>N59</f>
        <v>0</v>
      </c>
      <c r="O60" s="36"/>
      <c r="P60" s="34"/>
      <c r="Q60" s="34"/>
      <c r="R60" s="39">
        <f>IF(O59="","",(IF(G60="売",H60-P60,P60-H60))*M60*10000000)</f>
      </c>
      <c r="S60" s="39"/>
      <c r="T60" s="40">
        <f>IF(O59="","",IF(R60&lt;0,J60*(-1),IF(G60="買",(P60-H60)*10000,(H60-P60)*10000)))</f>
      </c>
      <c r="U60" s="40"/>
    </row>
    <row r="61" spans="2:21" ht="12.75">
      <c r="B61" s="34">
        <v>53</v>
      </c>
      <c r="C61" s="35">
        <f>IF(R60="","",C60+R60)</f>
      </c>
      <c r="D61" s="35"/>
      <c r="E61" s="34">
        <f>E60</f>
        <v>0</v>
      </c>
      <c r="F61" s="36"/>
      <c r="G61" s="34" t="s">
        <v>37</v>
      </c>
      <c r="H61" s="34"/>
      <c r="I61" s="34"/>
      <c r="J61" s="34"/>
      <c r="K61" s="35">
        <f>IF(F61="","",C61*0.03)</f>
      </c>
      <c r="L61" s="35"/>
      <c r="M61" s="37">
        <f>IF(J61="","",(K61/J61)/1000)</f>
      </c>
      <c r="N61" s="34">
        <f>N60</f>
        <v>0</v>
      </c>
      <c r="O61" s="36"/>
      <c r="P61" s="34"/>
      <c r="Q61" s="34"/>
      <c r="R61" s="39">
        <f>IF(O60="","",(IF(G61="売",H61-P61,P61-H61))*M61*10000000)</f>
      </c>
      <c r="S61" s="39"/>
      <c r="T61" s="40">
        <f>IF(O60="","",IF(R61&lt;0,J61*(-1),IF(G61="買",(P61-H61)*10000,(H61-P61)*10000)))</f>
      </c>
      <c r="U61" s="40"/>
    </row>
    <row r="62" spans="2:21" ht="12.75">
      <c r="B62" s="34">
        <v>54</v>
      </c>
      <c r="C62" s="35">
        <f>IF(R61="","",C61+R61)</f>
      </c>
      <c r="D62" s="35"/>
      <c r="E62" s="34">
        <f>E61</f>
        <v>0</v>
      </c>
      <c r="F62" s="36"/>
      <c r="G62" s="34" t="s">
        <v>34</v>
      </c>
      <c r="H62" s="34"/>
      <c r="I62" s="34"/>
      <c r="J62" s="34"/>
      <c r="K62" s="35">
        <f>IF(F62="","",C62*0.03)</f>
      </c>
      <c r="L62" s="35"/>
      <c r="M62" s="37">
        <f>IF(J62="","",(K62/J62)/1000)</f>
      </c>
      <c r="N62" s="34">
        <f>N61</f>
        <v>0</v>
      </c>
      <c r="O62" s="36"/>
      <c r="P62" s="34"/>
      <c r="Q62" s="34"/>
      <c r="R62" s="39">
        <f>IF(O61="","",(IF(G62="売",H62-P62,P62-H62))*M62*10000000)</f>
      </c>
      <c r="S62" s="39"/>
      <c r="T62" s="40">
        <f>IF(O61="","",IF(R62&lt;0,J62*(-1),IF(G62="買",(P62-H62)*10000,(H62-P62)*10000)))</f>
      </c>
      <c r="U62" s="40"/>
    </row>
    <row r="63" spans="2:21" ht="12.75">
      <c r="B63" s="34">
        <v>55</v>
      </c>
      <c r="C63" s="35">
        <f>IF(R62="","",C62+R62)</f>
      </c>
      <c r="D63" s="35"/>
      <c r="E63" s="34">
        <f>E62</f>
        <v>0</v>
      </c>
      <c r="F63" s="36"/>
      <c r="G63" s="34" t="s">
        <v>34</v>
      </c>
      <c r="H63" s="34"/>
      <c r="I63" s="34"/>
      <c r="J63" s="34"/>
      <c r="K63" s="35">
        <f>IF(F63="","",C63*0.03)</f>
      </c>
      <c r="L63" s="35"/>
      <c r="M63" s="37">
        <f>IF(J63="","",(K63/J63)/1000)</f>
      </c>
      <c r="N63" s="34">
        <f>N62</f>
        <v>0</v>
      </c>
      <c r="O63" s="36"/>
      <c r="P63" s="34"/>
      <c r="Q63" s="34"/>
      <c r="R63" s="39">
        <f>IF(O62="","",(IF(G63="売",H63-P63,P63-H63))*M63*10000000)</f>
      </c>
      <c r="S63" s="39"/>
      <c r="T63" s="40">
        <f>IF(O62="","",IF(R63&lt;0,J63*(-1),IF(G63="買",(P63-H63)*10000,(H63-P63)*10000)))</f>
      </c>
      <c r="U63" s="40"/>
    </row>
    <row r="64" spans="2:21" ht="12.75">
      <c r="B64" s="34">
        <v>56</v>
      </c>
      <c r="C64" s="35">
        <f>IF(R63="","",C63+R63)</f>
      </c>
      <c r="D64" s="35"/>
      <c r="E64" s="34">
        <f>E63</f>
        <v>0</v>
      </c>
      <c r="F64" s="36"/>
      <c r="G64" s="34" t="s">
        <v>34</v>
      </c>
      <c r="H64" s="34"/>
      <c r="I64" s="34"/>
      <c r="J64" s="34"/>
      <c r="K64" s="35">
        <f>IF(F64="","",C64*0.03)</f>
      </c>
      <c r="L64" s="35"/>
      <c r="M64" s="37">
        <f>IF(J64="","",(K64/J64)/1000)</f>
      </c>
      <c r="N64" s="34">
        <f>N63</f>
        <v>0</v>
      </c>
      <c r="O64" s="36"/>
      <c r="P64" s="34"/>
      <c r="Q64" s="34"/>
      <c r="R64" s="39">
        <f>IF(O63="","",(IF(G64="売",H64-P64,P64-H64))*M64*10000000)</f>
      </c>
      <c r="S64" s="39"/>
      <c r="T64" s="40">
        <f>IF(O63="","",IF(R64&lt;0,J64*(-1),IF(G64="買",(P64-H64)*10000,(H64-P64)*10000)))</f>
      </c>
      <c r="U64" s="40"/>
    </row>
    <row r="65" spans="2:21" ht="12.75">
      <c r="B65" s="34">
        <v>57</v>
      </c>
      <c r="C65" s="35">
        <f>IF(R64="","",C64+R64)</f>
      </c>
      <c r="D65" s="35"/>
      <c r="E65" s="34">
        <f>E64</f>
        <v>0</v>
      </c>
      <c r="F65" s="36"/>
      <c r="G65" s="34" t="s">
        <v>34</v>
      </c>
      <c r="H65" s="34"/>
      <c r="I65" s="34"/>
      <c r="J65" s="34"/>
      <c r="K65" s="35">
        <f>IF(F65="","",C65*0.03)</f>
      </c>
      <c r="L65" s="35"/>
      <c r="M65" s="37">
        <f>IF(J65="","",(K65/J65)/1000)</f>
      </c>
      <c r="N65" s="34">
        <f>N64</f>
        <v>0</v>
      </c>
      <c r="O65" s="36"/>
      <c r="P65" s="34"/>
      <c r="Q65" s="34"/>
      <c r="R65" s="39">
        <f>IF(O64="","",(IF(G65="売",H65-P65,P65-H65))*M65*10000000)</f>
      </c>
      <c r="S65" s="39"/>
      <c r="T65" s="40">
        <f>IF(O64="","",IF(R65&lt;0,J65*(-1),IF(G65="買",(P65-H65)*10000,(H65-P65)*10000)))</f>
      </c>
      <c r="U65" s="40"/>
    </row>
    <row r="66" spans="2:21" ht="12.75">
      <c r="B66" s="34">
        <v>58</v>
      </c>
      <c r="C66" s="35">
        <f>IF(R65="","",C65+R65)</f>
      </c>
      <c r="D66" s="35"/>
      <c r="E66" s="34">
        <f>E65</f>
        <v>0</v>
      </c>
      <c r="F66" s="36"/>
      <c r="G66" s="34" t="s">
        <v>37</v>
      </c>
      <c r="H66" s="34"/>
      <c r="I66" s="34"/>
      <c r="J66" s="34"/>
      <c r="K66" s="35">
        <f>IF(F66="","",C66*0.03)</f>
      </c>
      <c r="L66" s="35"/>
      <c r="M66" s="37">
        <f>IF(J66="","",(K66/J66)/1000)</f>
      </c>
      <c r="N66" s="34">
        <f>N65</f>
        <v>0</v>
      </c>
      <c r="O66" s="36"/>
      <c r="P66" s="34"/>
      <c r="Q66" s="34"/>
      <c r="R66" s="39">
        <f>IF(O65="","",(IF(G66="売",H66-P66,P66-H66))*M66*10000000)</f>
      </c>
      <c r="S66" s="39"/>
      <c r="T66" s="40">
        <f>IF(O65="","",IF(R66&lt;0,J66*(-1),IF(G66="買",(P66-H66)*10000,(H66-P66)*10000)))</f>
      </c>
      <c r="U66" s="40"/>
    </row>
    <row r="67" spans="2:21" ht="12.75">
      <c r="B67" s="34">
        <v>59</v>
      </c>
      <c r="C67" s="35">
        <f>IF(R66="","",C66+R66)</f>
      </c>
      <c r="D67" s="35"/>
      <c r="E67" s="34">
        <f>E66</f>
        <v>0</v>
      </c>
      <c r="F67" s="36"/>
      <c r="G67" s="34" t="s">
        <v>34</v>
      </c>
      <c r="H67" s="34"/>
      <c r="I67" s="34"/>
      <c r="J67" s="34"/>
      <c r="K67" s="35">
        <f>IF(F67="","",C67*0.03)</f>
      </c>
      <c r="L67" s="35"/>
      <c r="M67" s="37">
        <f>IF(J67="","",(K67/J67)/1000)</f>
      </c>
      <c r="N67" s="34">
        <f>N66</f>
        <v>0</v>
      </c>
      <c r="O67" s="36"/>
      <c r="P67" s="34"/>
      <c r="Q67" s="34"/>
      <c r="R67" s="39">
        <f>IF(O66="","",(IF(G67="売",H67-P67,P67-H67))*M67*10000000)</f>
      </c>
      <c r="S67" s="39"/>
      <c r="T67" s="40">
        <f>IF(O66="","",IF(R67&lt;0,J67*(-1),IF(G67="買",(P67-H67)*10000,(H67-P67)*10000)))</f>
      </c>
      <c r="U67" s="40"/>
    </row>
    <row r="68" spans="2:21" ht="12.75">
      <c r="B68" s="34">
        <v>60</v>
      </c>
      <c r="C68" s="35">
        <f>IF(R67="","",C67+R67)</f>
      </c>
      <c r="D68" s="35"/>
      <c r="E68" s="34">
        <f>E67</f>
        <v>0</v>
      </c>
      <c r="F68" s="36"/>
      <c r="G68" s="34" t="s">
        <v>34</v>
      </c>
      <c r="H68" s="34"/>
      <c r="I68" s="34"/>
      <c r="J68" s="34"/>
      <c r="K68" s="35">
        <f>IF(F68="","",C68*0.03)</f>
      </c>
      <c r="L68" s="35"/>
      <c r="M68" s="37">
        <f>IF(J68="","",(K68/J68)/1000)</f>
      </c>
      <c r="N68" s="34">
        <f>N67</f>
        <v>0</v>
      </c>
      <c r="O68" s="36"/>
      <c r="P68" s="34"/>
      <c r="Q68" s="34"/>
      <c r="R68" s="39">
        <f>IF(O67="","",(IF(G68="売",H68-P68,P68-H68))*M68*10000000)</f>
      </c>
      <c r="S68" s="39"/>
      <c r="T68" s="40">
        <f>IF(O67="","",IF(R68&lt;0,J68*(-1),IF(G68="買",(P68-H68)*10000,(H68-P68)*10000)))</f>
      </c>
      <c r="U68" s="40"/>
    </row>
    <row r="69" spans="2:21" ht="12.75">
      <c r="B69" s="34">
        <v>61</v>
      </c>
      <c r="C69" s="35">
        <f>IF(R68="","",C68+R68)</f>
      </c>
      <c r="D69" s="35"/>
      <c r="E69" s="34">
        <f>E68</f>
        <v>0</v>
      </c>
      <c r="F69" s="36"/>
      <c r="G69" s="34" t="s">
        <v>34</v>
      </c>
      <c r="H69" s="34"/>
      <c r="I69" s="34"/>
      <c r="J69" s="34"/>
      <c r="K69" s="35">
        <f>IF(F69="","",C69*0.03)</f>
      </c>
      <c r="L69" s="35"/>
      <c r="M69" s="37">
        <f>IF(J69="","",(K69/J69)/1000)</f>
      </c>
      <c r="N69" s="34">
        <f>N68</f>
        <v>0</v>
      </c>
      <c r="O69" s="36"/>
      <c r="P69" s="34"/>
      <c r="Q69" s="34"/>
      <c r="R69" s="39">
        <f>IF(O68="","",(IF(G69="売",H69-P69,P69-H69))*M69*10000000)</f>
      </c>
      <c r="S69" s="39"/>
      <c r="T69" s="40">
        <f>IF(O68="","",IF(R69&lt;0,J69*(-1),IF(G69="買",(P69-H69)*10000,(H69-P69)*10000)))</f>
      </c>
      <c r="U69" s="40"/>
    </row>
    <row r="70" spans="2:21" ht="12.75">
      <c r="B70" s="34">
        <v>62</v>
      </c>
      <c r="C70" s="35">
        <f>IF(R69="","",C69+R69)</f>
      </c>
      <c r="D70" s="35"/>
      <c r="E70" s="34">
        <f>E69</f>
        <v>0</v>
      </c>
      <c r="F70" s="36"/>
      <c r="G70" s="34" t="s">
        <v>34</v>
      </c>
      <c r="H70" s="34"/>
      <c r="I70" s="34"/>
      <c r="J70" s="34"/>
      <c r="K70" s="35">
        <f>IF(F70="","",C70*0.03)</f>
      </c>
      <c r="L70" s="35"/>
      <c r="M70" s="37">
        <f>IF(J70="","",(K70/J70)/1000)</f>
      </c>
      <c r="N70" s="34">
        <f>N69</f>
        <v>0</v>
      </c>
      <c r="O70" s="36"/>
      <c r="P70" s="34"/>
      <c r="Q70" s="34"/>
      <c r="R70" s="39">
        <f>IF(O69="","",(IF(G70="売",H70-P70,P70-H70))*M70*10000000)</f>
      </c>
      <c r="S70" s="39"/>
      <c r="T70" s="40">
        <f>IF(O69="","",IF(R70&lt;0,J70*(-1),IF(G70="買",(P70-H70)*10000,(H70-P70)*10000)))</f>
      </c>
      <c r="U70" s="40"/>
    </row>
    <row r="71" spans="2:21" ht="12.75">
      <c r="B71" s="34">
        <v>63</v>
      </c>
      <c r="C71" s="35">
        <f>IF(R70="","",C70+R70)</f>
      </c>
      <c r="D71" s="35"/>
      <c r="E71" s="34">
        <f>E70</f>
        <v>0</v>
      </c>
      <c r="F71" s="36"/>
      <c r="G71" s="34" t="s">
        <v>37</v>
      </c>
      <c r="H71" s="34"/>
      <c r="I71" s="34"/>
      <c r="J71" s="34"/>
      <c r="K71" s="35">
        <f>IF(F71="","",C71*0.03)</f>
      </c>
      <c r="L71" s="35"/>
      <c r="M71" s="37">
        <f>IF(J71="","",(K71/J71)/1000)</f>
      </c>
      <c r="N71" s="34">
        <f>N70</f>
        <v>0</v>
      </c>
      <c r="O71" s="36"/>
      <c r="P71" s="34"/>
      <c r="Q71" s="34"/>
      <c r="R71" s="39">
        <f>IF(O70="","",(IF(G71="売",H71-P71,P71-H71))*M71*10000000)</f>
      </c>
      <c r="S71" s="39"/>
      <c r="T71" s="40">
        <f>IF(O70="","",IF(R71&lt;0,J71*(-1),IF(G71="買",(P71-H71)*10000,(H71-P71)*10000)))</f>
      </c>
      <c r="U71" s="40"/>
    </row>
    <row r="72" spans="2:21" ht="12.75">
      <c r="B72" s="34">
        <v>64</v>
      </c>
      <c r="C72" s="35">
        <f>IF(R71="","",C71+R71)</f>
      </c>
      <c r="D72" s="35"/>
      <c r="E72" s="34">
        <f>E71</f>
        <v>0</v>
      </c>
      <c r="F72" s="36"/>
      <c r="G72" s="34" t="s">
        <v>34</v>
      </c>
      <c r="H72" s="34"/>
      <c r="I72" s="34"/>
      <c r="J72" s="34"/>
      <c r="K72" s="35">
        <f>IF(F72="","",C72*0.03)</f>
      </c>
      <c r="L72" s="35"/>
      <c r="M72" s="37">
        <f>IF(J72="","",(K72/J72)/1000)</f>
      </c>
      <c r="N72" s="34">
        <f>N71</f>
        <v>0</v>
      </c>
      <c r="O72" s="36"/>
      <c r="P72" s="34"/>
      <c r="Q72" s="34"/>
      <c r="R72" s="39">
        <f>IF(O71="","",(IF(G72="売",H72-P72,P72-H72))*M72*10000000)</f>
      </c>
      <c r="S72" s="39"/>
      <c r="T72" s="40">
        <f>IF(O71="","",IF(R72&lt;0,J72*(-1),IF(G72="買",(P72-H72)*10000,(H72-P72)*10000)))</f>
      </c>
      <c r="U72" s="40"/>
    </row>
    <row r="73" spans="2:21" ht="12.75">
      <c r="B73" s="34">
        <v>65</v>
      </c>
      <c r="C73" s="35">
        <f>IF(R72="","",C72+R72)</f>
      </c>
      <c r="D73" s="35"/>
      <c r="E73" s="34">
        <f>E72</f>
        <v>0</v>
      </c>
      <c r="F73" s="36"/>
      <c r="G73" s="34" t="s">
        <v>37</v>
      </c>
      <c r="H73" s="34"/>
      <c r="I73" s="34"/>
      <c r="J73" s="34"/>
      <c r="K73" s="35">
        <f>IF(F73="","",C73*0.03)</f>
      </c>
      <c r="L73" s="35"/>
      <c r="M73" s="37">
        <f>IF(J73="","",(K73/J73)/1000)</f>
      </c>
      <c r="N73" s="34">
        <f>N72</f>
        <v>0</v>
      </c>
      <c r="O73" s="36"/>
      <c r="P73" s="34"/>
      <c r="Q73" s="34"/>
      <c r="R73" s="39">
        <f>IF(O72="","",(IF(G73="売",H73-P73,P73-H73))*M73*10000000)</f>
      </c>
      <c r="S73" s="39"/>
      <c r="T73" s="40">
        <f>IF(O72="","",IF(R73&lt;0,J73*(-1),IF(G73="買",(P73-H73)*10000,(H73-P73)*10000)))</f>
      </c>
      <c r="U73" s="40"/>
    </row>
    <row r="74" spans="2:21" ht="12.75">
      <c r="B74" s="34">
        <v>66</v>
      </c>
      <c r="C74" s="35">
        <f>IF(R73="","",C73+R73)</f>
      </c>
      <c r="D74" s="35"/>
      <c r="E74" s="34">
        <f>E73</f>
        <v>0</v>
      </c>
      <c r="F74" s="36"/>
      <c r="G74" s="34" t="s">
        <v>37</v>
      </c>
      <c r="H74" s="34"/>
      <c r="I74" s="34"/>
      <c r="J74" s="34"/>
      <c r="K74" s="35">
        <f>IF(F74="","",C74*0.03)</f>
      </c>
      <c r="L74" s="35"/>
      <c r="M74" s="37">
        <f>IF(J74="","",(K74/J74)/1000)</f>
      </c>
      <c r="N74" s="34">
        <f>N73</f>
        <v>0</v>
      </c>
      <c r="O74" s="36"/>
      <c r="P74" s="34"/>
      <c r="Q74" s="34"/>
      <c r="R74" s="39">
        <f>IF(O73="","",(IF(G74="売",H74-P74,P74-H74))*M74*10000000)</f>
      </c>
      <c r="S74" s="39"/>
      <c r="T74" s="40">
        <f>IF(O73="","",IF(R74&lt;0,J74*(-1),IF(G74="買",(P74-H74)*10000,(H74-P74)*10000)))</f>
      </c>
      <c r="U74" s="40"/>
    </row>
    <row r="75" spans="2:21" ht="12.75">
      <c r="B75" s="34">
        <v>67</v>
      </c>
      <c r="C75" s="35">
        <f>IF(R74="","",C74+R74)</f>
      </c>
      <c r="D75" s="35"/>
      <c r="E75" s="34">
        <f>E74</f>
        <v>0</v>
      </c>
      <c r="F75" s="36"/>
      <c r="G75" s="34" t="s">
        <v>34</v>
      </c>
      <c r="H75" s="34"/>
      <c r="I75" s="34"/>
      <c r="J75" s="34"/>
      <c r="K75" s="35">
        <f>IF(F75="","",C75*0.03)</f>
      </c>
      <c r="L75" s="35"/>
      <c r="M75" s="37">
        <f>IF(J75="","",(K75/J75)/1000)</f>
      </c>
      <c r="N75" s="34">
        <f>N74</f>
        <v>0</v>
      </c>
      <c r="O75" s="36"/>
      <c r="P75" s="34"/>
      <c r="Q75" s="34"/>
      <c r="R75" s="39">
        <f>IF(O74="","",(IF(G75="売",H75-P75,P75-H75))*M75*10000000)</f>
      </c>
      <c r="S75" s="39"/>
      <c r="T75" s="40">
        <f>IF(O74="","",IF(R75&lt;0,J75*(-1),IF(G75="買",(P75-H75)*10000,(H75-P75)*10000)))</f>
      </c>
      <c r="U75" s="40"/>
    </row>
    <row r="76" spans="2:21" ht="12.75">
      <c r="B76" s="34">
        <v>68</v>
      </c>
      <c r="C76" s="35">
        <f>IF(R75="","",C75+R75)</f>
      </c>
      <c r="D76" s="35"/>
      <c r="E76" s="34">
        <f>E75</f>
        <v>0</v>
      </c>
      <c r="F76" s="36"/>
      <c r="G76" s="34" t="s">
        <v>37</v>
      </c>
      <c r="H76" s="34"/>
      <c r="I76" s="34"/>
      <c r="J76" s="34"/>
      <c r="K76" s="35">
        <f>IF(F76="","",C76*0.03)</f>
      </c>
      <c r="L76" s="35"/>
      <c r="M76" s="37">
        <f>IF(J76="","",(K76/J76)/1000)</f>
      </c>
      <c r="N76" s="34">
        <f>N75</f>
        <v>0</v>
      </c>
      <c r="O76" s="36"/>
      <c r="P76" s="34"/>
      <c r="Q76" s="34"/>
      <c r="R76" s="39">
        <f>IF(O75="","",(IF(G76="売",H76-P76,P76-H76))*M76*10000000)</f>
      </c>
      <c r="S76" s="39"/>
      <c r="T76" s="40">
        <f>IF(O75="","",IF(R76&lt;0,J76*(-1),IF(G76="買",(P76-H76)*10000,(H76-P76)*10000)))</f>
      </c>
      <c r="U76" s="40"/>
    </row>
    <row r="77" spans="2:21" ht="12.75">
      <c r="B77" s="34">
        <v>69</v>
      </c>
      <c r="C77" s="35">
        <f>IF(R76="","",C76+R76)</f>
      </c>
      <c r="D77" s="35"/>
      <c r="E77" s="34">
        <f>E76</f>
        <v>0</v>
      </c>
      <c r="F77" s="36"/>
      <c r="G77" s="34" t="s">
        <v>34</v>
      </c>
      <c r="H77" s="34"/>
      <c r="I77" s="34"/>
      <c r="J77" s="34"/>
      <c r="K77" s="35">
        <f>IF(F77="","",C77*0.03)</f>
      </c>
      <c r="L77" s="35"/>
      <c r="M77" s="37">
        <f>IF(J77="","",(K77/J77)/1000)</f>
      </c>
      <c r="N77" s="34">
        <f>N76</f>
        <v>0</v>
      </c>
      <c r="O77" s="36"/>
      <c r="P77" s="34"/>
      <c r="Q77" s="34"/>
      <c r="R77" s="39">
        <f>IF(O76="","",(IF(G77="売",H77-P77,P77-H77))*M77*10000000)</f>
      </c>
      <c r="S77" s="39"/>
      <c r="T77" s="40">
        <f>IF(O76="","",IF(R77&lt;0,J77*(-1),IF(G77="買",(P77-H77)*10000,(H77-P77)*10000)))</f>
      </c>
      <c r="U77" s="40"/>
    </row>
    <row r="78" spans="2:21" ht="12.75">
      <c r="B78" s="34">
        <v>70</v>
      </c>
      <c r="C78" s="35">
        <f>IF(R77="","",C77+R77)</f>
      </c>
      <c r="D78" s="35"/>
      <c r="E78" s="34">
        <f>E77</f>
        <v>0</v>
      </c>
      <c r="F78" s="36"/>
      <c r="G78" s="34" t="s">
        <v>34</v>
      </c>
      <c r="H78" s="34"/>
      <c r="I78" s="34"/>
      <c r="J78" s="34"/>
      <c r="K78" s="35">
        <f>IF(F78="","",C78*0.03)</f>
      </c>
      <c r="L78" s="35"/>
      <c r="M78" s="37">
        <f>IF(J78="","",(K78/J78)/1000)</f>
      </c>
      <c r="N78" s="34">
        <f>N77</f>
        <v>0</v>
      </c>
      <c r="O78" s="36"/>
      <c r="P78" s="34"/>
      <c r="Q78" s="34"/>
      <c r="R78" s="39">
        <f>IF(O77="","",(IF(G78="売",H78-P78,P78-H78))*M78*10000000)</f>
      </c>
      <c r="S78" s="39"/>
      <c r="T78" s="40">
        <f>IF(O77="","",IF(R78&lt;0,J78*(-1),IF(G78="買",(P78-H78)*10000,(H78-P78)*10000)))</f>
      </c>
      <c r="U78" s="40"/>
    </row>
    <row r="79" spans="2:21" ht="12.75">
      <c r="B79" s="34">
        <v>71</v>
      </c>
      <c r="C79" s="35">
        <f>IF(R78="","",C78+R78)</f>
      </c>
      <c r="D79" s="35"/>
      <c r="E79" s="34">
        <f>E78</f>
        <v>0</v>
      </c>
      <c r="F79" s="36"/>
      <c r="G79" s="34" t="s">
        <v>37</v>
      </c>
      <c r="H79" s="34"/>
      <c r="I79" s="34"/>
      <c r="J79" s="34"/>
      <c r="K79" s="35">
        <f>IF(F79="","",C79*0.03)</f>
      </c>
      <c r="L79" s="35"/>
      <c r="M79" s="37">
        <f>IF(J79="","",(K79/J79)/1000)</f>
      </c>
      <c r="N79" s="34">
        <f>N78</f>
        <v>0</v>
      </c>
      <c r="O79" s="36"/>
      <c r="P79" s="34"/>
      <c r="Q79" s="34"/>
      <c r="R79" s="39">
        <f>IF(O78="","",(IF(G79="売",H79-P79,P79-H79))*M79*10000000)</f>
      </c>
      <c r="S79" s="39"/>
      <c r="T79" s="40">
        <f>IF(O78="","",IF(R79&lt;0,J79*(-1),IF(G79="買",(P79-H79)*10000,(H79-P79)*10000)))</f>
      </c>
      <c r="U79" s="40"/>
    </row>
    <row r="80" spans="2:21" ht="12.75">
      <c r="B80" s="34">
        <v>72</v>
      </c>
      <c r="C80" s="35">
        <f>IF(R79="","",C79+R79)</f>
      </c>
      <c r="D80" s="35"/>
      <c r="E80" s="34">
        <f>E79</f>
        <v>0</v>
      </c>
      <c r="F80" s="36"/>
      <c r="G80" s="34" t="s">
        <v>34</v>
      </c>
      <c r="H80" s="34"/>
      <c r="I80" s="34"/>
      <c r="J80" s="34"/>
      <c r="K80" s="35">
        <f>IF(F80="","",C80*0.03)</f>
      </c>
      <c r="L80" s="35"/>
      <c r="M80" s="37">
        <f>IF(J80="","",(K80/J80)/1000)</f>
      </c>
      <c r="N80" s="34">
        <f>N79</f>
        <v>0</v>
      </c>
      <c r="O80" s="36"/>
      <c r="P80" s="34"/>
      <c r="Q80" s="34"/>
      <c r="R80" s="39">
        <f>IF(O79="","",(IF(G80="売",H80-P80,P80-H80))*M80*10000000)</f>
      </c>
      <c r="S80" s="39"/>
      <c r="T80" s="40">
        <f>IF(O79="","",IF(R80&lt;0,J80*(-1),IF(G80="買",(P80-H80)*10000,(H80-P80)*10000)))</f>
      </c>
      <c r="U80" s="40"/>
    </row>
    <row r="81" spans="2:21" ht="12.75">
      <c r="B81" s="34">
        <v>73</v>
      </c>
      <c r="C81" s="35">
        <f>IF(R80="","",C80+R80)</f>
      </c>
      <c r="D81" s="35"/>
      <c r="E81" s="34">
        <f>E80</f>
        <v>0</v>
      </c>
      <c r="F81" s="36"/>
      <c r="G81" s="34" t="s">
        <v>37</v>
      </c>
      <c r="H81" s="34"/>
      <c r="I81" s="34"/>
      <c r="J81" s="34"/>
      <c r="K81" s="35">
        <f>IF(F81="","",C81*0.03)</f>
      </c>
      <c r="L81" s="35"/>
      <c r="M81" s="37">
        <f>IF(J81="","",(K81/J81)/1000)</f>
      </c>
      <c r="N81" s="34">
        <f>N80</f>
        <v>0</v>
      </c>
      <c r="O81" s="36"/>
      <c r="P81" s="34"/>
      <c r="Q81" s="34"/>
      <c r="R81" s="39">
        <f>IF(O80="","",(IF(G81="売",H81-P81,P81-H81))*M81*10000000)</f>
      </c>
      <c r="S81" s="39"/>
      <c r="T81" s="40">
        <f>IF(O80="","",IF(R81&lt;0,J81*(-1),IF(G81="買",(P81-H81)*10000,(H81-P81)*10000)))</f>
      </c>
      <c r="U81" s="40"/>
    </row>
    <row r="82" spans="2:21" ht="12.75">
      <c r="B82" s="34">
        <v>74</v>
      </c>
      <c r="C82" s="35">
        <f>IF(R81="","",C81+R81)</f>
      </c>
      <c r="D82" s="35"/>
      <c r="E82" s="34">
        <f>E81</f>
        <v>0</v>
      </c>
      <c r="F82" s="36"/>
      <c r="G82" s="34" t="s">
        <v>34</v>
      </c>
      <c r="H82" s="34"/>
      <c r="I82" s="34"/>
      <c r="J82" s="34"/>
      <c r="K82" s="35">
        <f>IF(F82="","",C82*0.03)</f>
      </c>
      <c r="L82" s="35"/>
      <c r="M82" s="37">
        <f>IF(J82="","",(K82/J82)/1000)</f>
      </c>
      <c r="N82" s="34">
        <f>N81</f>
        <v>0</v>
      </c>
      <c r="O82" s="36"/>
      <c r="P82" s="34"/>
      <c r="Q82" s="34"/>
      <c r="R82" s="39">
        <f>IF(O81="","",(IF(G82="売",H82-P82,P82-H82))*M82*10000000)</f>
      </c>
      <c r="S82" s="39"/>
      <c r="T82" s="40">
        <f>IF(O81="","",IF(R82&lt;0,J82*(-1),IF(G82="買",(P82-H82)*10000,(H82-P82)*10000)))</f>
      </c>
      <c r="U82" s="40"/>
    </row>
    <row r="83" spans="2:21" ht="12.75">
      <c r="B83" s="34">
        <v>75</v>
      </c>
      <c r="C83" s="35">
        <f>IF(R82="","",C82+R82)</f>
      </c>
      <c r="D83" s="35"/>
      <c r="E83" s="34">
        <f>E82</f>
        <v>0</v>
      </c>
      <c r="F83" s="36"/>
      <c r="G83" s="34" t="s">
        <v>37</v>
      </c>
      <c r="H83" s="34"/>
      <c r="I83" s="34"/>
      <c r="J83" s="34"/>
      <c r="K83" s="35">
        <f>IF(F83="","",C83*0.03)</f>
      </c>
      <c r="L83" s="35"/>
      <c r="M83" s="37">
        <f>IF(J83="","",(K83/J83)/1000)</f>
      </c>
      <c r="N83" s="34">
        <f>N82</f>
        <v>0</v>
      </c>
      <c r="O83" s="36"/>
      <c r="P83" s="34"/>
      <c r="Q83" s="34"/>
      <c r="R83" s="39">
        <f>IF(O82="","",(IF(G83="売",H83-P83,P83-H83))*M83*10000000)</f>
      </c>
      <c r="S83" s="39"/>
      <c r="T83" s="40">
        <f>IF(O82="","",IF(R83&lt;0,J83*(-1),IF(G83="買",(P83-H83)*10000,(H83-P83)*10000)))</f>
      </c>
      <c r="U83" s="40"/>
    </row>
    <row r="84" spans="2:21" ht="12.75">
      <c r="B84" s="34">
        <v>76</v>
      </c>
      <c r="C84" s="35">
        <f>IF(R83="","",C83+R83)</f>
      </c>
      <c r="D84" s="35"/>
      <c r="E84" s="34">
        <f>E83</f>
        <v>0</v>
      </c>
      <c r="F84" s="36"/>
      <c r="G84" s="34" t="s">
        <v>37</v>
      </c>
      <c r="H84" s="34"/>
      <c r="I84" s="34"/>
      <c r="J84" s="34"/>
      <c r="K84" s="35">
        <f>IF(F84="","",C84*0.03)</f>
      </c>
      <c r="L84" s="35"/>
      <c r="M84" s="37">
        <f>IF(J84="","",(K84/J84)/1000)</f>
      </c>
      <c r="N84" s="34">
        <f>N83</f>
        <v>0</v>
      </c>
      <c r="O84" s="36"/>
      <c r="P84" s="34"/>
      <c r="Q84" s="34"/>
      <c r="R84" s="39">
        <f>IF(O83="","",(IF(G84="売",H84-P84,P84-H84))*M84*10000000)</f>
      </c>
      <c r="S84" s="39"/>
      <c r="T84" s="40">
        <f>IF(O83="","",IF(R84&lt;0,J84*(-1),IF(G84="買",(P84-H84)*10000,(H84-P84)*10000)))</f>
      </c>
      <c r="U84" s="40"/>
    </row>
    <row r="85" spans="2:21" ht="12.75">
      <c r="B85" s="34">
        <v>77</v>
      </c>
      <c r="C85" s="35">
        <f>IF(R84="","",C84+R84)</f>
      </c>
      <c r="D85" s="35"/>
      <c r="E85" s="34">
        <f>E84</f>
        <v>0</v>
      </c>
      <c r="F85" s="36"/>
      <c r="G85" s="34" t="s">
        <v>34</v>
      </c>
      <c r="H85" s="34"/>
      <c r="I85" s="34"/>
      <c r="J85" s="34"/>
      <c r="K85" s="35">
        <f>IF(F85="","",C85*0.03)</f>
      </c>
      <c r="L85" s="35"/>
      <c r="M85" s="37">
        <f>IF(J85="","",(K85/J85)/1000)</f>
      </c>
      <c r="N85" s="34">
        <f>N84</f>
        <v>0</v>
      </c>
      <c r="O85" s="36"/>
      <c r="P85" s="34"/>
      <c r="Q85" s="34"/>
      <c r="R85" s="39">
        <f>IF(O84="","",(IF(G85="売",H85-P85,P85-H85))*M85*10000000)</f>
      </c>
      <c r="S85" s="39"/>
      <c r="T85" s="40">
        <f>IF(O84="","",IF(R85&lt;0,J85*(-1),IF(G85="買",(P85-H85)*10000,(H85-P85)*10000)))</f>
      </c>
      <c r="U85" s="40"/>
    </row>
    <row r="86" spans="2:21" ht="12.75">
      <c r="B86" s="34">
        <v>78</v>
      </c>
      <c r="C86" s="35">
        <f>IF(R85="","",C85+R85)</f>
      </c>
      <c r="D86" s="35"/>
      <c r="E86" s="34">
        <f>E85</f>
        <v>0</v>
      </c>
      <c r="F86" s="36"/>
      <c r="G86" s="34" t="s">
        <v>34</v>
      </c>
      <c r="H86" s="34"/>
      <c r="I86" s="34"/>
      <c r="J86" s="34"/>
      <c r="K86" s="35">
        <f>IF(F86="","",C86*0.03)</f>
      </c>
      <c r="L86" s="35"/>
      <c r="M86" s="37">
        <f>IF(J86="","",(K86/J86)/1000)</f>
      </c>
      <c r="N86" s="34">
        <f>N85</f>
        <v>0</v>
      </c>
      <c r="O86" s="36"/>
      <c r="P86" s="34"/>
      <c r="Q86" s="34"/>
      <c r="R86" s="39">
        <f>IF(O85="","",(IF(G86="売",H86-P86,P86-H86))*M86*10000000)</f>
      </c>
      <c r="S86" s="39"/>
      <c r="T86" s="40">
        <f>IF(O85="","",IF(R86&lt;0,J86*(-1),IF(G86="買",(P86-H86)*10000,(H86-P86)*10000)))</f>
      </c>
      <c r="U86" s="40"/>
    </row>
    <row r="87" spans="2:21" ht="12.75">
      <c r="B87" s="34">
        <v>79</v>
      </c>
      <c r="C87" s="35">
        <f>IF(R86="","",C86+R86)</f>
      </c>
      <c r="D87" s="35"/>
      <c r="E87" s="34">
        <f>E86</f>
        <v>0</v>
      </c>
      <c r="F87" s="36"/>
      <c r="G87" s="34" t="s">
        <v>34</v>
      </c>
      <c r="H87" s="34"/>
      <c r="I87" s="34"/>
      <c r="J87" s="34"/>
      <c r="K87" s="35">
        <f>IF(F87="","",C87*0.03)</f>
      </c>
      <c r="L87" s="35"/>
      <c r="M87" s="37">
        <f>IF(J87="","",(K87/J87)/1000)</f>
      </c>
      <c r="N87" s="34">
        <f>N86</f>
        <v>0</v>
      </c>
      <c r="O87" s="36"/>
      <c r="P87" s="34"/>
      <c r="Q87" s="34"/>
      <c r="R87" s="39">
        <f>IF(O86="","",(IF(G87="売",H87-P87,P87-H87))*M87*10000000)</f>
      </c>
      <c r="S87" s="39"/>
      <c r="T87" s="40">
        <f>IF(O86="","",IF(R87&lt;0,J87*(-1),IF(G87="買",(P87-H87)*10000,(H87-P87)*10000)))</f>
      </c>
      <c r="U87" s="40"/>
    </row>
    <row r="88" spans="2:21" ht="12.75">
      <c r="B88" s="34">
        <v>80</v>
      </c>
      <c r="C88" s="35">
        <f>IF(R87="","",C87+R87)</f>
      </c>
      <c r="D88" s="35"/>
      <c r="E88" s="34">
        <f>E87</f>
        <v>0</v>
      </c>
      <c r="F88" s="36"/>
      <c r="G88" s="34" t="s">
        <v>37</v>
      </c>
      <c r="H88" s="34"/>
      <c r="I88" s="34"/>
      <c r="J88" s="34"/>
      <c r="K88" s="35">
        <f>IF(F88="","",C88*0.03)</f>
      </c>
      <c r="L88" s="35"/>
      <c r="M88" s="37">
        <f>IF(J88="","",(K88/J88)/1000)</f>
      </c>
      <c r="N88" s="34">
        <f>N87</f>
        <v>0</v>
      </c>
      <c r="O88" s="36"/>
      <c r="P88" s="34"/>
      <c r="Q88" s="34"/>
      <c r="R88" s="39">
        <f>IF(O87="","",(IF(G88="売",H88-P88,P88-H88))*M88*10000000)</f>
      </c>
      <c r="S88" s="39"/>
      <c r="T88" s="40">
        <f>IF(O87="","",IF(R88&lt;0,J88*(-1),IF(G88="買",(P88-H88)*10000,(H88-P88)*10000)))</f>
      </c>
      <c r="U88" s="40"/>
    </row>
    <row r="89" spans="2:21" ht="12.75">
      <c r="B89" s="34">
        <v>81</v>
      </c>
      <c r="C89" s="35">
        <f>IF(R88="","",C88+R88)</f>
      </c>
      <c r="D89" s="35"/>
      <c r="E89" s="34">
        <f>E88</f>
        <v>0</v>
      </c>
      <c r="F89" s="36"/>
      <c r="G89" s="34" t="s">
        <v>34</v>
      </c>
      <c r="H89" s="34"/>
      <c r="I89" s="34"/>
      <c r="J89" s="34"/>
      <c r="K89" s="35">
        <f>IF(F89="","",C89*0.03)</f>
      </c>
      <c r="L89" s="35"/>
      <c r="M89" s="37">
        <f>IF(J89="","",(K89/J89)/1000)</f>
      </c>
      <c r="N89" s="34">
        <f>N88</f>
        <v>0</v>
      </c>
      <c r="O89" s="36"/>
      <c r="P89" s="34"/>
      <c r="Q89" s="34"/>
      <c r="R89" s="39">
        <f>IF(O88="","",(IF(G89="売",H89-P89,P89-H89))*M89*10000000)</f>
      </c>
      <c r="S89" s="39"/>
      <c r="T89" s="40">
        <f>IF(O88="","",IF(R89&lt;0,J89*(-1),IF(G89="買",(P89-H89)*10000,(H89-P89)*10000)))</f>
      </c>
      <c r="U89" s="40"/>
    </row>
    <row r="90" spans="2:21" ht="12.75">
      <c r="B90" s="34">
        <v>82</v>
      </c>
      <c r="C90" s="35">
        <f>IF(R89="","",C89+R89)</f>
      </c>
      <c r="D90" s="35"/>
      <c r="E90" s="34">
        <f>E89</f>
        <v>0</v>
      </c>
      <c r="F90" s="36"/>
      <c r="G90" s="34" t="s">
        <v>34</v>
      </c>
      <c r="H90" s="34"/>
      <c r="I90" s="34"/>
      <c r="J90" s="34"/>
      <c r="K90" s="35">
        <f>IF(F90="","",C90*0.03)</f>
      </c>
      <c r="L90" s="35"/>
      <c r="M90" s="37">
        <f>IF(J90="","",(K90/J90)/1000)</f>
      </c>
      <c r="N90" s="34">
        <f>N89</f>
        <v>0</v>
      </c>
      <c r="O90" s="36"/>
      <c r="P90" s="34"/>
      <c r="Q90" s="34"/>
      <c r="R90" s="39">
        <f>IF(O90="","",(IF(G90="売",H90-P90,P90-H90))*M90*10000000)</f>
      </c>
      <c r="S90" s="39"/>
      <c r="T90" s="40">
        <f>IF(O90="","",IF(R90&lt;0,J90*(-1),IF(G90="買",(P90-H90)*10000,(H90-P90)*10000)))</f>
      </c>
      <c r="U90" s="40"/>
    </row>
    <row r="91" spans="2:21" ht="12.75">
      <c r="B91" s="34">
        <v>83</v>
      </c>
      <c r="C91" s="35">
        <f>IF(R90="","",C90+R90)</f>
      </c>
      <c r="D91" s="35"/>
      <c r="E91" s="34">
        <f>E90</f>
        <v>0</v>
      </c>
      <c r="F91" s="36"/>
      <c r="G91" s="34" t="s">
        <v>37</v>
      </c>
      <c r="H91" s="34"/>
      <c r="I91" s="34"/>
      <c r="J91" s="34"/>
      <c r="K91" s="35">
        <f>IF(F91="","",C91*0.03)</f>
      </c>
      <c r="L91" s="35"/>
      <c r="M91" s="37">
        <f>IF(J91="","",(K91/J91)/1000)</f>
      </c>
      <c r="N91" s="34">
        <f>N90</f>
        <v>0</v>
      </c>
      <c r="O91" s="36"/>
      <c r="P91" s="34"/>
      <c r="Q91" s="34"/>
      <c r="R91" s="39">
        <f>IF(O91="","",(IF(G91="売",H91-P91,P91-H91))*M91*10000000)</f>
      </c>
      <c r="S91" s="39"/>
      <c r="T91" s="40">
        <f>IF(O91="","",IF(R91&lt;0,J91*(-1),IF(G91="買",(P91-H91)*10000,(H91-P91)*10000)))</f>
      </c>
      <c r="U91" s="40"/>
    </row>
    <row r="92" spans="2:21" ht="12.75">
      <c r="B92" s="34">
        <v>84</v>
      </c>
      <c r="C92" s="35">
        <f>IF(R91="","",C91+R91)</f>
      </c>
      <c r="D92" s="35"/>
      <c r="E92" s="34">
        <f>E91</f>
        <v>0</v>
      </c>
      <c r="F92" s="36"/>
      <c r="G92" s="34" t="s">
        <v>37</v>
      </c>
      <c r="H92" s="34"/>
      <c r="I92" s="34"/>
      <c r="J92" s="34"/>
      <c r="K92" s="35">
        <f>IF(F92="","",C92*0.03)</f>
      </c>
      <c r="L92" s="35"/>
      <c r="M92" s="37">
        <f>IF(J92="","",(K92/J92)/1000)</f>
      </c>
      <c r="N92" s="34">
        <f>N91</f>
        <v>0</v>
      </c>
      <c r="O92" s="36"/>
      <c r="P92" s="34"/>
      <c r="Q92" s="34"/>
      <c r="R92" s="39">
        <f>IF(O92="","",(IF(G92="売",H92-P92,P92-H92))*M92*10000000)</f>
      </c>
      <c r="S92" s="39"/>
      <c r="T92" s="40">
        <f>IF(O92="","",IF(R92&lt;0,J92*(-1),IF(G92="買",(P92-H92)*10000,(H92-P92)*10000)))</f>
      </c>
      <c r="U92" s="40"/>
    </row>
    <row r="93" spans="2:21" ht="12.75">
      <c r="B93" s="34">
        <v>85</v>
      </c>
      <c r="C93" s="35">
        <f>IF(R92="","",C92+R92)</f>
      </c>
      <c r="D93" s="35"/>
      <c r="E93" s="34">
        <f>E92</f>
        <v>0</v>
      </c>
      <c r="F93" s="36"/>
      <c r="G93" s="34" t="s">
        <v>37</v>
      </c>
      <c r="H93" s="34"/>
      <c r="I93" s="34"/>
      <c r="J93" s="34"/>
      <c r="K93" s="35">
        <f>IF(F93="","",C93*0.03)</f>
      </c>
      <c r="L93" s="35"/>
      <c r="M93" s="37">
        <f>IF(J93="","",(K93/J93)/1000)</f>
      </c>
      <c r="N93" s="34">
        <f>N92</f>
        <v>0</v>
      </c>
      <c r="O93" s="36"/>
      <c r="P93" s="34"/>
      <c r="Q93" s="34"/>
      <c r="R93" s="39">
        <f>IF(O93="","",(IF(G93="売",H93-P93,P93-H93))*M93*10000000)</f>
      </c>
      <c r="S93" s="39"/>
      <c r="T93" s="40">
        <f>IF(O93="","",IF(R93&lt;0,J93*(-1),IF(G93="買",(P93-H93)*10000,(H93-P93)*10000)))</f>
      </c>
      <c r="U93" s="40"/>
    </row>
    <row r="94" spans="2:21" ht="12.75">
      <c r="B94" s="34">
        <v>86</v>
      </c>
      <c r="C94" s="35">
        <f>IF(R93="","",C93+R93)</f>
      </c>
      <c r="D94" s="35"/>
      <c r="E94" s="34">
        <f>E93</f>
        <v>0</v>
      </c>
      <c r="F94" s="36"/>
      <c r="G94" s="34" t="s">
        <v>37</v>
      </c>
      <c r="H94" s="34"/>
      <c r="I94" s="34"/>
      <c r="J94" s="34"/>
      <c r="K94" s="35">
        <f>IF(F94="","",C94*0.03)</f>
      </c>
      <c r="L94" s="35"/>
      <c r="M94" s="37">
        <f>IF(J94="","",(K94/J94)/1000)</f>
      </c>
      <c r="N94" s="34">
        <f>N93</f>
        <v>0</v>
      </c>
      <c r="O94" s="36"/>
      <c r="P94" s="34"/>
      <c r="Q94" s="34"/>
      <c r="R94" s="39">
        <f>IF(O94="","",(IF(G94="売",H94-P94,P94-H94))*M94*10000000)</f>
      </c>
      <c r="S94" s="39"/>
      <c r="T94" s="40">
        <f>IF(O94="","",IF(R94&lt;0,J94*(-1),IF(G94="買",(P94-H94)*10000,(H94-P94)*10000)))</f>
      </c>
      <c r="U94" s="40"/>
    </row>
    <row r="95" spans="2:21" ht="12.75">
      <c r="B95" s="34">
        <v>87</v>
      </c>
      <c r="C95" s="35">
        <f>IF(R94="","",C94+R94)</f>
      </c>
      <c r="D95" s="35"/>
      <c r="E95" s="34">
        <f>E94</f>
        <v>0</v>
      </c>
      <c r="F95" s="36"/>
      <c r="G95" s="34" t="s">
        <v>37</v>
      </c>
      <c r="H95" s="34"/>
      <c r="I95" s="34"/>
      <c r="J95" s="34"/>
      <c r="K95" s="35">
        <f>IF(F95="","",C95*0.03)</f>
      </c>
      <c r="L95" s="35"/>
      <c r="M95" s="37">
        <f>IF(J95="","",(K95/J95)/1000)</f>
      </c>
      <c r="N95" s="34">
        <f>N94</f>
        <v>0</v>
      </c>
      <c r="O95" s="36"/>
      <c r="P95" s="34"/>
      <c r="Q95" s="34"/>
      <c r="R95" s="39">
        <f>IF(O95="","",(IF(G95="売",H95-P95,P95-H95))*M95*10000000)</f>
      </c>
      <c r="S95" s="39"/>
      <c r="T95" s="40">
        <f>IF(O95="","",IF(R95&lt;0,J95*(-1),IF(G95="買",(P95-H95)*10000,(H95-P95)*10000)))</f>
      </c>
      <c r="U95" s="40"/>
    </row>
    <row r="96" spans="2:21" ht="12.75">
      <c r="B96" s="34">
        <v>88</v>
      </c>
      <c r="C96" s="35">
        <f>IF(R95="","",C95+R95)</f>
      </c>
      <c r="D96" s="35"/>
      <c r="E96" s="34">
        <f>E95</f>
        <v>0</v>
      </c>
      <c r="F96" s="36"/>
      <c r="G96" s="34" t="s">
        <v>34</v>
      </c>
      <c r="H96" s="34"/>
      <c r="I96" s="34"/>
      <c r="J96" s="34"/>
      <c r="K96" s="35">
        <f>IF(F96="","",C96*0.03)</f>
      </c>
      <c r="L96" s="35"/>
      <c r="M96" s="37">
        <f>IF(J96="","",(K96/J96)/1000)</f>
      </c>
      <c r="N96" s="34">
        <f>N95</f>
        <v>0</v>
      </c>
      <c r="O96" s="36"/>
      <c r="P96" s="34"/>
      <c r="Q96" s="34"/>
      <c r="R96" s="39">
        <f>IF(O96="","",(IF(G96="売",H96-P96,P96-H96))*M96*10000000)</f>
      </c>
      <c r="S96" s="39"/>
      <c r="T96" s="40">
        <f>IF(O96="","",IF(R96&lt;0,J96*(-1),IF(G96="買",(P96-H96)*10000,(H96-P96)*10000)))</f>
      </c>
      <c r="U96" s="40"/>
    </row>
    <row r="97" spans="2:21" ht="12.75">
      <c r="B97" s="34">
        <v>89</v>
      </c>
      <c r="C97" s="35">
        <f>IF(R96="","",C96+R96)</f>
      </c>
      <c r="D97" s="35"/>
      <c r="E97" s="34">
        <f>E96</f>
        <v>0</v>
      </c>
      <c r="F97" s="36"/>
      <c r="G97" s="34" t="s">
        <v>34</v>
      </c>
      <c r="H97" s="34"/>
      <c r="I97" s="34"/>
      <c r="J97" s="34"/>
      <c r="K97" s="35">
        <f>IF(F97="","",C97*0.03)</f>
      </c>
      <c r="L97" s="35"/>
      <c r="M97" s="37">
        <f>IF(J97="","",(K97/J97)/1000)</f>
      </c>
      <c r="N97" s="34">
        <f>N96</f>
        <v>0</v>
      </c>
      <c r="O97" s="36"/>
      <c r="P97" s="34"/>
      <c r="Q97" s="34"/>
      <c r="R97" s="39">
        <f>IF(O97="","",(IF(G97="売",H97-P97,P97-H97))*M97*10000000)</f>
      </c>
      <c r="S97" s="39"/>
      <c r="T97" s="40">
        <f>IF(O97="","",IF(R97&lt;0,J97*(-1),IF(G97="買",(P97-H97)*10000,(H97-P97)*10000)))</f>
      </c>
      <c r="U97" s="40"/>
    </row>
    <row r="98" spans="2:21" ht="12.75">
      <c r="B98" s="34">
        <v>90</v>
      </c>
      <c r="C98" s="35">
        <f>IF(R97="","",C97+R97)</f>
      </c>
      <c r="D98" s="35"/>
      <c r="E98" s="34">
        <f>E97</f>
        <v>0</v>
      </c>
      <c r="F98" s="36"/>
      <c r="G98" s="34" t="s">
        <v>34</v>
      </c>
      <c r="H98" s="34"/>
      <c r="I98" s="34"/>
      <c r="J98" s="34"/>
      <c r="K98" s="35">
        <f>IF(F98="","",C98*0.03)</f>
      </c>
      <c r="L98" s="35"/>
      <c r="M98" s="37">
        <f>IF(J98="","",(K98/J98)/1000)</f>
      </c>
      <c r="N98" s="34">
        <f>N97</f>
        <v>0</v>
      </c>
      <c r="O98" s="36"/>
      <c r="P98" s="34"/>
      <c r="Q98" s="34"/>
      <c r="R98" s="39">
        <f>IF(O98="","",(IF(G98="売",H98-P98,P98-H98))*M98*10000000)</f>
      </c>
      <c r="S98" s="39"/>
      <c r="T98" s="40">
        <f>IF(O98="","",IF(R98&lt;0,J98*(-1),IF(G98="買",(P98-H98)*10000,(H98-P98)*10000)))</f>
      </c>
      <c r="U98" s="40"/>
    </row>
    <row r="99" spans="2:21" ht="12.75">
      <c r="B99" s="34">
        <v>91</v>
      </c>
      <c r="C99" s="35">
        <f>IF(R98="","",C98+R98)</f>
      </c>
      <c r="D99" s="35"/>
      <c r="E99" s="34">
        <f>E98</f>
        <v>0</v>
      </c>
      <c r="F99" s="36"/>
      <c r="G99" s="34" t="s">
        <v>34</v>
      </c>
      <c r="H99" s="34"/>
      <c r="I99" s="34"/>
      <c r="J99" s="34"/>
      <c r="K99" s="35">
        <f>IF(F99="","",C99*0.03)</f>
      </c>
      <c r="L99" s="35"/>
      <c r="M99" s="37">
        <f>IF(J99="","",(K99/J99)/1000)</f>
      </c>
      <c r="N99" s="34">
        <f>N98</f>
        <v>0</v>
      </c>
      <c r="O99" s="36"/>
      <c r="P99" s="34"/>
      <c r="Q99" s="34"/>
      <c r="R99" s="39">
        <f>IF(O99="","",(IF(G99="売",H99-P99,P99-H99))*M99*10000000)</f>
      </c>
      <c r="S99" s="39"/>
      <c r="T99" s="40">
        <f>IF(O99="","",IF(R99&lt;0,J99*(-1),IF(G99="買",(P99-H99)*10000,(H99-P99)*10000)))</f>
      </c>
      <c r="U99" s="40"/>
    </row>
    <row r="100" spans="2:21" ht="12.75">
      <c r="B100" s="34">
        <v>92</v>
      </c>
      <c r="C100" s="35">
        <f>IF(R99="","",C99+R99)</f>
      </c>
      <c r="D100" s="35"/>
      <c r="E100" s="34">
        <f>E99</f>
        <v>0</v>
      </c>
      <c r="F100" s="36"/>
      <c r="G100" s="34" t="s">
        <v>37</v>
      </c>
      <c r="H100" s="34"/>
      <c r="I100" s="34"/>
      <c r="J100" s="34"/>
      <c r="K100" s="35">
        <f>IF(F100="","",C100*0.03)</f>
      </c>
      <c r="L100" s="35"/>
      <c r="M100" s="37">
        <f>IF(J100="","",(K100/J100)/1000)</f>
      </c>
      <c r="N100" s="34">
        <f>N99</f>
        <v>0</v>
      </c>
      <c r="O100" s="36"/>
      <c r="P100" s="34"/>
      <c r="Q100" s="34"/>
      <c r="R100" s="39">
        <f>IF(O100="","",(IF(G100="売",H100-P100,P100-H100))*M100*10000000)</f>
      </c>
      <c r="S100" s="39"/>
      <c r="T100" s="40">
        <f>IF(O100="","",IF(R100&lt;0,J100*(-1),IF(G100="買",(P100-H100)*10000,(H100-P100)*10000)))</f>
      </c>
      <c r="U100" s="40"/>
    </row>
    <row r="101" spans="2:21" ht="12.75">
      <c r="B101" s="34">
        <v>93</v>
      </c>
      <c r="C101" s="35">
        <f>IF(R100="","",C100+R100)</f>
      </c>
      <c r="D101" s="35"/>
      <c r="E101" s="34">
        <f>E100</f>
        <v>0</v>
      </c>
      <c r="F101" s="36"/>
      <c r="G101" s="34" t="s">
        <v>34</v>
      </c>
      <c r="H101" s="34"/>
      <c r="I101" s="34"/>
      <c r="J101" s="34"/>
      <c r="K101" s="35">
        <f>IF(F101="","",C101*0.03)</f>
      </c>
      <c r="L101" s="35"/>
      <c r="M101" s="37">
        <f>IF(J101="","",(K101/J101)/1000)</f>
      </c>
      <c r="N101" s="34">
        <f>N100</f>
        <v>0</v>
      </c>
      <c r="O101" s="36"/>
      <c r="P101" s="34"/>
      <c r="Q101" s="34"/>
      <c r="R101" s="39">
        <f>IF(O101="","",(IF(G101="売",H101-P101,P101-H101))*M101*10000000)</f>
      </c>
      <c r="S101" s="39"/>
      <c r="T101" s="40">
        <f>IF(O101="","",IF(R101&lt;0,J101*(-1),IF(G101="買",(P101-H101)*10000,(H101-P101)*10000)))</f>
      </c>
      <c r="U101" s="40"/>
    </row>
    <row r="102" spans="2:21" ht="12.75">
      <c r="B102" s="34">
        <v>94</v>
      </c>
      <c r="C102" s="35">
        <f>IF(R101="","",C101+R101)</f>
      </c>
      <c r="D102" s="35"/>
      <c r="E102" s="34">
        <f>E101</f>
        <v>0</v>
      </c>
      <c r="F102" s="36"/>
      <c r="G102" s="34" t="s">
        <v>34</v>
      </c>
      <c r="H102" s="34"/>
      <c r="I102" s="34"/>
      <c r="J102" s="34"/>
      <c r="K102" s="35">
        <f>IF(F102="","",C102*0.03)</f>
      </c>
      <c r="L102" s="35"/>
      <c r="M102" s="37">
        <f>IF(J102="","",(K102/J102)/1000)</f>
      </c>
      <c r="N102" s="34">
        <f>N101</f>
        <v>0</v>
      </c>
      <c r="O102" s="36"/>
      <c r="P102" s="34"/>
      <c r="Q102" s="34"/>
      <c r="R102" s="39">
        <f>IF(O102="","",(IF(G102="売",H102-P102,P102-H102))*M102*10000000)</f>
      </c>
      <c r="S102" s="39"/>
      <c r="T102" s="40">
        <f>IF(O102="","",IF(R102&lt;0,J102*(-1),IF(G102="買",(P102-H102)*10000,(H102-P102)*10000)))</f>
      </c>
      <c r="U102" s="40"/>
    </row>
    <row r="103" spans="2:21" ht="12.75">
      <c r="B103" s="34">
        <v>95</v>
      </c>
      <c r="C103" s="35">
        <f>IF(R101="","",C101+R101)</f>
      </c>
      <c r="D103" s="35"/>
      <c r="E103" s="34">
        <f>E102</f>
        <v>0</v>
      </c>
      <c r="F103" s="36"/>
      <c r="G103" s="34" t="s">
        <v>34</v>
      </c>
      <c r="H103" s="34"/>
      <c r="I103" s="34"/>
      <c r="J103" s="34"/>
      <c r="K103" s="35">
        <f>IF(F103="","",C103*0.03)</f>
      </c>
      <c r="L103" s="35"/>
      <c r="M103" s="37">
        <f>IF(J103="","",(K103/J103)/1000)</f>
      </c>
      <c r="N103" s="34">
        <f>N102</f>
        <v>0</v>
      </c>
      <c r="O103" s="36"/>
      <c r="P103" s="34"/>
      <c r="Q103" s="34"/>
      <c r="R103" s="39">
        <f>IF(O103="","",(IF(G103="売",H103-P103,P103-H103))*M103*10000000)</f>
      </c>
      <c r="S103" s="39"/>
      <c r="T103" s="40">
        <f>IF(O103="","",IF(R103&lt;0,J103*(-1),IF(G103="買",(P103-H103)*10000,(H103-P103)*10000)))</f>
      </c>
      <c r="U103" s="40"/>
    </row>
    <row r="104" spans="2:21" ht="12.75">
      <c r="B104" s="34">
        <v>96</v>
      </c>
      <c r="C104" s="35">
        <f>IF(R103="","",C103+R103)</f>
      </c>
      <c r="D104" s="35"/>
      <c r="E104" s="34">
        <f>E103</f>
        <v>0</v>
      </c>
      <c r="F104" s="36"/>
      <c r="G104" s="34" t="s">
        <v>34</v>
      </c>
      <c r="H104" s="34"/>
      <c r="I104" s="34"/>
      <c r="J104" s="34"/>
      <c r="K104" s="35">
        <f>IF(F104="","",C104*0.03)</f>
      </c>
      <c r="L104" s="35"/>
      <c r="M104" s="37">
        <f>IF(J104="","",(K104/J104)/1000)</f>
      </c>
      <c r="N104" s="34">
        <f>N103</f>
        <v>0</v>
      </c>
      <c r="O104" s="36"/>
      <c r="P104" s="34"/>
      <c r="Q104" s="34"/>
      <c r="R104" s="39">
        <f>IF(O104="","",(IF(G104="売",H104-P104,P104-H104))*M104*10000000)</f>
      </c>
      <c r="S104" s="39"/>
      <c r="T104" s="40">
        <f>IF(O104="","",IF(R104&lt;0,J104*(-1),IF(G104="買",(P104-H104)*10000,(H104-P104)*10000)))</f>
      </c>
      <c r="U104" s="40"/>
    </row>
    <row r="105" spans="2:21" ht="12.75">
      <c r="B105" s="34">
        <v>97</v>
      </c>
      <c r="C105" s="35">
        <f>IF(R104="","",C104+R104)</f>
      </c>
      <c r="D105" s="35"/>
      <c r="E105" s="34">
        <f>E104</f>
        <v>0</v>
      </c>
      <c r="F105" s="36"/>
      <c r="G105" s="34" t="s">
        <v>37</v>
      </c>
      <c r="H105" s="34"/>
      <c r="I105" s="34"/>
      <c r="J105" s="34"/>
      <c r="K105" s="35">
        <f>IF(F105="","",C105*0.03)</f>
      </c>
      <c r="L105" s="35"/>
      <c r="M105" s="37">
        <f>IF(J105="","",(K105/J105)/1000)</f>
      </c>
      <c r="N105" s="34">
        <f>N104</f>
        <v>0</v>
      </c>
      <c r="O105" s="36"/>
      <c r="P105" s="34"/>
      <c r="Q105" s="34"/>
      <c r="R105" s="39">
        <f>IF(O105="","",(IF(G105="売",H105-P105,P105-H105))*M105*10000000)</f>
      </c>
      <c r="S105" s="39"/>
      <c r="T105" s="40">
        <f>IF(O105="","",IF(R105&lt;0,J105*(-1),IF(G105="買",(P105-H105)*10000,(H105-P105)*10000)))</f>
      </c>
      <c r="U105" s="40"/>
    </row>
    <row r="106" spans="2:21" ht="12.75">
      <c r="B106" s="34">
        <v>98</v>
      </c>
      <c r="C106" s="35">
        <f>IF(R105="","",C105+R105)</f>
      </c>
      <c r="D106" s="35"/>
      <c r="E106" s="34">
        <f>E105</f>
        <v>0</v>
      </c>
      <c r="F106" s="36"/>
      <c r="G106" s="34" t="s">
        <v>37</v>
      </c>
      <c r="H106" s="34"/>
      <c r="I106" s="34"/>
      <c r="J106" s="34"/>
      <c r="K106" s="35">
        <f>IF(F106="","",C106*0.03)</f>
      </c>
      <c r="L106" s="35"/>
      <c r="M106" s="37">
        <f>IF(J106="","",(K106/J106)/1000)</f>
      </c>
      <c r="N106" s="34">
        <f>N105</f>
        <v>0</v>
      </c>
      <c r="O106" s="36"/>
      <c r="P106" s="34"/>
      <c r="Q106" s="34"/>
      <c r="R106" s="39">
        <f>IF(O106="","",(IF(G106="売",H106-P106,P106-H106))*M106*10000000)</f>
      </c>
      <c r="S106" s="39"/>
      <c r="T106" s="40">
        <f>IF(O106="","",IF(R106&lt;0,J106*(-1),IF(G106="買",(P106-H106)*10000,(H106-P106)*10000)))</f>
      </c>
      <c r="U106" s="40"/>
    </row>
    <row r="107" spans="2:21" ht="12.75">
      <c r="B107" s="34">
        <v>99</v>
      </c>
      <c r="C107" s="35">
        <f>IF(R106="","",C106+R106)</f>
      </c>
      <c r="D107" s="35"/>
      <c r="E107" s="34">
        <f>E106</f>
        <v>0</v>
      </c>
      <c r="F107" s="36"/>
      <c r="G107" s="34" t="s">
        <v>34</v>
      </c>
      <c r="H107" s="34"/>
      <c r="I107" s="34"/>
      <c r="J107" s="34"/>
      <c r="K107" s="35">
        <f>IF(F107="","",C107*0.03)</f>
      </c>
      <c r="L107" s="35"/>
      <c r="M107" s="37">
        <f>IF(J107="","",(K107/J107)/1000)</f>
      </c>
      <c r="N107" s="34">
        <f>N106</f>
        <v>0</v>
      </c>
      <c r="O107" s="36"/>
      <c r="P107" s="34"/>
      <c r="Q107" s="34"/>
      <c r="R107" s="39">
        <f>IF(O107="","",(IF(G107="売",H107-P107,P107-H107))*M107*10000000)</f>
      </c>
      <c r="S107" s="39"/>
      <c r="T107" s="40">
        <f>IF(O107="","",IF(R107&lt;0,J107*(-1),IF(G107="買",(P107-H107)*10000,(H107-P107)*10000)))</f>
      </c>
      <c r="U107" s="40"/>
    </row>
    <row r="108" spans="2:21" ht="12.75">
      <c r="B108" s="34">
        <v>100</v>
      </c>
      <c r="C108" s="35">
        <f>IF(R107="","",C107+R107)</f>
      </c>
      <c r="D108" s="35"/>
      <c r="E108" s="34">
        <f>E107</f>
        <v>0</v>
      </c>
      <c r="F108" s="36"/>
      <c r="G108" s="34" t="s">
        <v>34</v>
      </c>
      <c r="H108" s="34"/>
      <c r="I108" s="34"/>
      <c r="J108" s="34"/>
      <c r="K108" s="35">
        <f>IF(F108="","",C108*0.03)</f>
      </c>
      <c r="L108" s="35"/>
      <c r="M108" s="37">
        <f>IF(J108="","",(K108/J108)/1000)</f>
      </c>
      <c r="N108" s="34">
        <f>N107</f>
        <v>0</v>
      </c>
      <c r="O108" s="36"/>
      <c r="P108" s="34"/>
      <c r="Q108" s="34"/>
      <c r="R108" s="39">
        <f>IF(O108="","",(IF(G108="売",H108-P108,P108-H108))*M108*10000000)</f>
      </c>
      <c r="S108" s="39"/>
      <c r="T108" s="40">
        <f>IF(O108="","",IF(R108&lt;0,J108*(-1),IF(G108="買",(P108-H108)*10000,(H108-P108)*10000)))</f>
      </c>
      <c r="U108" s="40"/>
    </row>
    <row r="109" spans="2:21" ht="12.75">
      <c r="B109" s="34">
        <v>101</v>
      </c>
      <c r="C109" s="35">
        <f>IF(R108="","",C108+R108)</f>
      </c>
      <c r="D109" s="35"/>
      <c r="E109" s="34"/>
      <c r="F109" s="36"/>
      <c r="G109" s="34" t="s">
        <v>37</v>
      </c>
      <c r="H109" s="34"/>
      <c r="I109" s="34"/>
      <c r="J109" s="34"/>
      <c r="K109" s="35">
        <f>IF(F109="","",C109*0.03)</f>
      </c>
      <c r="L109" s="35"/>
      <c r="M109" s="37">
        <f>IF(J109="","",(K109/J109)/1000)</f>
      </c>
      <c r="N109" s="34"/>
      <c r="O109" s="36"/>
      <c r="P109" s="34"/>
      <c r="Q109" s="34"/>
      <c r="R109" s="39">
        <f>IF(O109="","",(IF(G109="売",H109-P109,P109-H109))*M109*10000000)</f>
      </c>
      <c r="S109" s="39"/>
      <c r="T109" s="40">
        <f>IF(O109="","",IF(R109&lt;0,J109*(-1),IF(G109="買",(P109-H109)*10000,(H109-P109)*10000)))</f>
      </c>
      <c r="U109" s="40"/>
    </row>
    <row r="110" spans="2:21" ht="12.75">
      <c r="B110" s="34">
        <v>102</v>
      </c>
      <c r="C110" s="35">
        <f>IF(R109="","",C109+R109)</f>
      </c>
      <c r="D110" s="35"/>
      <c r="E110" s="34"/>
      <c r="F110" s="36"/>
      <c r="G110" s="34" t="s">
        <v>34</v>
      </c>
      <c r="H110" s="34"/>
      <c r="I110" s="34"/>
      <c r="J110" s="34"/>
      <c r="K110" s="35">
        <f>IF(F110="","",C110*0.03)</f>
      </c>
      <c r="L110" s="35"/>
      <c r="M110" s="37">
        <f>IF(J110="","",(K110/J110)/1000)</f>
      </c>
      <c r="N110" s="34"/>
      <c r="O110" s="36"/>
      <c r="P110" s="34"/>
      <c r="Q110" s="34"/>
      <c r="R110" s="39">
        <f>IF(O110="","",(IF(G110="売",H110-P110,P110-H110))*M110*10000000)</f>
      </c>
      <c r="S110" s="39"/>
      <c r="T110" s="40">
        <f>IF(O110="","",IF(R110&lt;0,J110*(-1),IF(G110="買",(P110-H110)*10000,(H110-P110)*10000)))</f>
      </c>
      <c r="U110" s="40"/>
    </row>
    <row r="111" spans="2:21" ht="12.75">
      <c r="B111" s="34">
        <v>103</v>
      </c>
      <c r="C111" s="35">
        <f>IF(R110="","",C110+R110)</f>
      </c>
      <c r="D111" s="35"/>
      <c r="E111" s="34"/>
      <c r="F111" s="36"/>
      <c r="G111" s="34" t="s">
        <v>34</v>
      </c>
      <c r="H111" s="34"/>
      <c r="I111" s="34"/>
      <c r="J111" s="34"/>
      <c r="K111" s="35">
        <f>IF(F111="","",C111*0.03)</f>
      </c>
      <c r="L111" s="35"/>
      <c r="M111" s="37">
        <f>IF(J111="","",(K111/J111)/1000)</f>
      </c>
      <c r="N111" s="34"/>
      <c r="O111" s="36"/>
      <c r="P111" s="34"/>
      <c r="Q111" s="34"/>
      <c r="R111" s="39">
        <f>IF(O111="","",(IF(G111="売",H111-P111,P111-H111))*M111*10000000)</f>
      </c>
      <c r="S111" s="39"/>
      <c r="T111" s="40">
        <f>IF(O111="","",IF(R111&lt;0,J111*(-1),IF(G111="買",(P111-H111)*10000,(H111-P111)*10000)))</f>
      </c>
      <c r="U111" s="40"/>
    </row>
    <row r="112" spans="2:18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</row>
  </sheetData>
  <sheetProtection selectLockedCells="1" selectUnlockedCells="1"/>
  <mergeCells count="653">
    <mergeCell ref="B2:C2"/>
    <mergeCell ref="D2:E2"/>
    <mergeCell ref="F2:G2"/>
    <mergeCell ref="H2:I2"/>
    <mergeCell ref="J2:K2"/>
    <mergeCell ref="L2:M2"/>
    <mergeCell ref="N2:O2"/>
    <mergeCell ref="P2:Q2"/>
    <mergeCell ref="B3:C3"/>
    <mergeCell ref="D3:I3"/>
    <mergeCell ref="J3:K3"/>
    <mergeCell ref="L3:Q3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C109:D109"/>
    <mergeCell ref="H109:I109"/>
    <mergeCell ref="K109:L109"/>
    <mergeCell ref="P109:Q109"/>
    <mergeCell ref="R109:S109"/>
    <mergeCell ref="T109:U109"/>
    <mergeCell ref="C110:D110"/>
    <mergeCell ref="H110:I110"/>
    <mergeCell ref="K110:L110"/>
    <mergeCell ref="P110:Q110"/>
    <mergeCell ref="R110:S110"/>
    <mergeCell ref="T110:U110"/>
    <mergeCell ref="C111:D111"/>
    <mergeCell ref="H111:I111"/>
    <mergeCell ref="K111:L111"/>
    <mergeCell ref="P111:Q111"/>
    <mergeCell ref="R111:S111"/>
    <mergeCell ref="T111:U111"/>
  </mergeCells>
  <conditionalFormatting sqref="G47">
    <cfRule type="cellIs" priority="1" dxfId="0" operator="equal" stopIfTrue="1">
      <formula>"買"</formula>
    </cfRule>
    <cfRule type="cellIs" priority="2" dxfId="1" operator="equal" stopIfTrue="1">
      <formula>"売"</formula>
    </cfRule>
  </conditionalFormatting>
  <conditionalFormatting sqref="G9:G11 G14:G46 G48:G111">
    <cfRule type="cellIs" priority="3" dxfId="0" operator="equal" stopIfTrue="1">
      <formula>"買"</formula>
    </cfRule>
    <cfRule type="cellIs" priority="4" dxfId="1" operator="equal" stopIfTrue="1">
      <formula>"売"</formula>
    </cfRule>
  </conditionalFormatting>
  <conditionalFormatting sqref="G12">
    <cfRule type="cellIs" priority="5" dxfId="0" operator="equal" stopIfTrue="1">
      <formula>"買"</formula>
    </cfRule>
    <cfRule type="cellIs" priority="6" dxfId="1" operator="equal" stopIfTrue="1">
      <formula>"売"</formula>
    </cfRule>
  </conditionalFormatting>
  <conditionalFormatting sqref="G13">
    <cfRule type="cellIs" priority="7" dxfId="0" operator="equal" stopIfTrue="1">
      <formula>"買"</formula>
    </cfRule>
    <cfRule type="cellIs" priority="8" dxfId="1" operator="equal" stopIfTrue="1">
      <formula>"売"</formula>
    </cfRule>
  </conditionalFormatting>
  <dataValidations count="1">
    <dataValidation type="list" allowBlank="1" showErrorMessage="1" sqref="G9:G111">
      <formula1>"買,売"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workbookViewId="0" topLeftCell="A1">
      <selection activeCell="D10" sqref="D10"/>
    </sheetView>
  </sheetViews>
  <sheetFormatPr defaultColWidth="12.00390625" defaultRowHeight="13.5"/>
  <cols>
    <col min="1" max="16384" width="11.62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"/>
  <sheetViews>
    <sheetView zoomScale="80" zoomScaleNormal="80" zoomScaleSheetLayoutView="100" workbookViewId="0" topLeftCell="A1">
      <selection activeCell="B9" sqref="B9"/>
    </sheetView>
  </sheetViews>
  <sheetFormatPr defaultColWidth="9.00390625" defaultRowHeight="13.5"/>
  <cols>
    <col min="1" max="1" width="9.00390625" style="46" customWidth="1"/>
  </cols>
  <sheetData>
    <row r="1" ht="12.75">
      <c r="A1" s="46" t="s">
        <v>85</v>
      </c>
    </row>
    <row r="2" spans="1:10" ht="12.75" customHeight="1">
      <c r="A2" s="47"/>
      <c r="B2" s="48"/>
      <c r="C2" s="48"/>
      <c r="D2" s="48"/>
      <c r="E2" s="48"/>
      <c r="F2" s="48"/>
      <c r="G2" s="48"/>
      <c r="H2" s="48"/>
      <c r="I2" s="48"/>
      <c r="J2" s="48"/>
    </row>
    <row r="3" spans="1:10" ht="12.75">
      <c r="A3" s="47" t="s">
        <v>86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ht="12.75">
      <c r="A4" s="47"/>
      <c r="B4" s="48"/>
      <c r="C4" s="48"/>
      <c r="D4" s="48"/>
      <c r="E4" s="48"/>
      <c r="F4" s="48"/>
      <c r="G4" s="48"/>
      <c r="H4" s="48"/>
      <c r="I4" s="48"/>
      <c r="J4" s="48"/>
    </row>
    <row r="6" ht="12.75">
      <c r="A6" s="46" t="s">
        <v>87</v>
      </c>
    </row>
    <row r="7" spans="1:10" ht="12.75" customHeight="1">
      <c r="A7" s="49"/>
      <c r="B7" s="50"/>
      <c r="C7" s="50"/>
      <c r="D7" s="50"/>
      <c r="E7" s="50"/>
      <c r="F7" s="50"/>
      <c r="G7" s="50"/>
      <c r="H7" s="50"/>
      <c r="I7" s="50"/>
      <c r="J7" s="50"/>
    </row>
    <row r="8" spans="1:10" ht="12.75">
      <c r="A8" s="47" t="s">
        <v>88</v>
      </c>
      <c r="B8" s="48"/>
      <c r="C8" s="48"/>
      <c r="D8" s="48"/>
      <c r="E8" s="48"/>
      <c r="F8" s="48"/>
      <c r="G8" s="48"/>
      <c r="H8" s="48"/>
      <c r="I8" s="48"/>
      <c r="J8" s="48"/>
    </row>
    <row r="9" spans="1:10" ht="12.75">
      <c r="A9" s="47" t="s">
        <v>89</v>
      </c>
      <c r="B9" s="48"/>
      <c r="C9" s="48"/>
      <c r="D9" s="48"/>
      <c r="E9" s="48"/>
      <c r="F9" s="48"/>
      <c r="G9" s="48"/>
      <c r="H9" s="48"/>
      <c r="I9" s="48"/>
      <c r="J9" s="48"/>
    </row>
    <row r="10" spans="1:10" ht="12.75">
      <c r="A10" s="49"/>
      <c r="B10" s="50"/>
      <c r="C10" s="50"/>
      <c r="D10" s="50"/>
      <c r="E10" s="50"/>
      <c r="F10" s="50"/>
      <c r="G10" s="50"/>
      <c r="H10" s="50"/>
      <c r="I10" s="50"/>
      <c r="J10" s="50"/>
    </row>
    <row r="12" ht="12.75">
      <c r="A12" s="46" t="s">
        <v>90</v>
      </c>
    </row>
    <row r="14" spans="1:10" ht="12.75" customHeight="1">
      <c r="A14" s="49" t="s">
        <v>91</v>
      </c>
      <c r="B14" s="50"/>
      <c r="C14" s="50"/>
      <c r="D14" s="50"/>
      <c r="E14" s="50"/>
      <c r="F14" s="50"/>
      <c r="G14" s="50"/>
      <c r="H14" s="50"/>
      <c r="I14" s="50"/>
      <c r="J14" s="50"/>
    </row>
    <row r="15" spans="1:10" ht="12.75">
      <c r="A15" s="49"/>
      <c r="B15" s="50"/>
      <c r="C15" s="50"/>
      <c r="D15" s="50"/>
      <c r="E15" s="50"/>
      <c r="F15" s="50"/>
      <c r="G15" s="50"/>
      <c r="H15" s="50"/>
      <c r="I15" s="50"/>
      <c r="J15" s="50"/>
    </row>
    <row r="16" spans="1:10" ht="12.75">
      <c r="A16" s="49"/>
      <c r="B16" s="50"/>
      <c r="C16" s="50"/>
      <c r="D16" s="50"/>
      <c r="E16" s="50"/>
      <c r="F16" s="50"/>
      <c r="G16" s="50"/>
      <c r="H16" s="50"/>
      <c r="I16" s="50"/>
      <c r="J16" s="50"/>
    </row>
    <row r="17" spans="1:10" ht="12.75">
      <c r="A17" s="49"/>
      <c r="B17" s="50"/>
      <c r="C17" s="50"/>
      <c r="D17" s="50"/>
      <c r="E17" s="50"/>
      <c r="F17" s="50"/>
      <c r="G17" s="50"/>
      <c r="H17" s="50"/>
      <c r="I17" s="50"/>
      <c r="J17" s="50"/>
    </row>
    <row r="18" spans="1:10" ht="12.75">
      <c r="A18" s="49"/>
      <c r="B18" s="50"/>
      <c r="C18" s="50"/>
      <c r="D18" s="50"/>
      <c r="E18" s="50"/>
      <c r="F18" s="50"/>
      <c r="G18" s="50"/>
      <c r="H18" s="50"/>
      <c r="I18" s="50"/>
      <c r="J18" s="50"/>
    </row>
    <row r="19" spans="1:10" ht="12.75">
      <c r="A19" s="49"/>
      <c r="B19" s="50"/>
      <c r="C19" s="50"/>
      <c r="D19" s="50"/>
      <c r="E19" s="50"/>
      <c r="F19" s="50"/>
      <c r="G19" s="50"/>
      <c r="H19" s="50"/>
      <c r="I19" s="50"/>
      <c r="J19" s="50"/>
    </row>
    <row r="20" spans="1:10" ht="12.75">
      <c r="A20" s="49"/>
      <c r="B20" s="50"/>
      <c r="C20" s="50"/>
      <c r="D20" s="50"/>
      <c r="E20" s="50"/>
      <c r="F20" s="50"/>
      <c r="G20" s="50"/>
      <c r="H20" s="50"/>
      <c r="I20" s="50"/>
      <c r="J20" s="50"/>
    </row>
    <row r="21" spans="1:10" ht="12.75">
      <c r="A21" s="49"/>
      <c r="B21" s="50"/>
      <c r="C21" s="50"/>
      <c r="D21" s="50"/>
      <c r="E21" s="50"/>
      <c r="F21" s="50"/>
      <c r="G21" s="50"/>
      <c r="H21" s="50"/>
      <c r="I21" s="50"/>
      <c r="J21" s="50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J12"/>
  <sheetViews>
    <sheetView zoomScale="80" zoomScaleNormal="80" zoomScaleSheetLayoutView="100" workbookViewId="0" topLeftCell="A1">
      <selection activeCell="H6" sqref="H6"/>
    </sheetView>
  </sheetViews>
  <sheetFormatPr defaultColWidth="9.00390625" defaultRowHeight="13.5"/>
  <cols>
    <col min="1" max="1" width="3.125" style="51" customWidth="1"/>
    <col min="2" max="2" width="13.25390625" style="52" customWidth="1"/>
    <col min="3" max="3" width="15.75390625" style="53" customWidth="1"/>
    <col min="4" max="4" width="13.00390625" style="53" customWidth="1"/>
    <col min="5" max="5" width="15.875" style="54" customWidth="1"/>
    <col min="6" max="6" width="15.875" style="53" customWidth="1"/>
    <col min="7" max="7" width="15.875" style="54" customWidth="1"/>
    <col min="8" max="8" width="15.875" style="53" customWidth="1"/>
    <col min="9" max="9" width="15.875" style="54" customWidth="1"/>
    <col min="10" max="16384" width="8.875" style="51" customWidth="1"/>
  </cols>
  <sheetData>
    <row r="2" spans="2:3" ht="12.75">
      <c r="B2" s="55" t="s">
        <v>92</v>
      </c>
      <c r="C2" s="51"/>
    </row>
    <row r="4" spans="2:9" ht="12.75">
      <c r="B4" s="56" t="s">
        <v>93</v>
      </c>
      <c r="C4" s="56" t="s">
        <v>0</v>
      </c>
      <c r="D4" s="56" t="s">
        <v>3</v>
      </c>
      <c r="E4" s="57" t="s">
        <v>94</v>
      </c>
      <c r="F4" s="56" t="s">
        <v>95</v>
      </c>
      <c r="G4" s="57" t="s">
        <v>94</v>
      </c>
      <c r="H4" s="56" t="s">
        <v>96</v>
      </c>
      <c r="I4" s="57" t="s">
        <v>94</v>
      </c>
    </row>
    <row r="5" spans="2:10" ht="12.75">
      <c r="B5" s="58" t="s">
        <v>97</v>
      </c>
      <c r="C5" s="59" t="s">
        <v>98</v>
      </c>
      <c r="D5" s="59">
        <v>56</v>
      </c>
      <c r="E5" s="60">
        <v>42430</v>
      </c>
      <c r="F5" s="59">
        <v>98</v>
      </c>
      <c r="G5" s="60">
        <v>42437</v>
      </c>
      <c r="H5" s="59"/>
      <c r="I5" s="61"/>
      <c r="J5" s="51" t="s">
        <v>99</v>
      </c>
    </row>
    <row r="6" spans="2:10" ht="12.75">
      <c r="B6" s="58" t="s">
        <v>97</v>
      </c>
      <c r="C6" s="59" t="s">
        <v>98</v>
      </c>
      <c r="D6" s="59">
        <v>56</v>
      </c>
      <c r="E6" s="60">
        <v>42443</v>
      </c>
      <c r="F6" s="59">
        <v>100</v>
      </c>
      <c r="G6" s="60">
        <v>42443</v>
      </c>
      <c r="H6" s="59"/>
      <c r="I6" s="61"/>
      <c r="J6" s="51" t="s">
        <v>100</v>
      </c>
    </row>
    <row r="7" spans="2:10" ht="12.75">
      <c r="B7" s="58" t="s">
        <v>97</v>
      </c>
      <c r="C7" s="59" t="s">
        <v>101</v>
      </c>
      <c r="D7" s="59">
        <v>53</v>
      </c>
      <c r="E7" s="60">
        <v>42448</v>
      </c>
      <c r="F7" s="59">
        <v>99</v>
      </c>
      <c r="G7" s="60">
        <v>42448</v>
      </c>
      <c r="H7" s="59"/>
      <c r="I7" s="60"/>
      <c r="J7" s="51" t="s">
        <v>99</v>
      </c>
    </row>
    <row r="8" spans="2:10" ht="12.75">
      <c r="B8" s="58" t="s">
        <v>97</v>
      </c>
      <c r="C8" s="59" t="s">
        <v>101</v>
      </c>
      <c r="D8" s="59">
        <v>57</v>
      </c>
      <c r="E8" s="60">
        <v>42448</v>
      </c>
      <c r="F8" s="59">
        <v>102</v>
      </c>
      <c r="G8" s="60">
        <v>42448</v>
      </c>
      <c r="H8" s="59"/>
      <c r="I8" s="61"/>
      <c r="J8" s="51" t="s">
        <v>100</v>
      </c>
    </row>
    <row r="9" spans="2:10" ht="12.75">
      <c r="B9" s="58" t="s">
        <v>97</v>
      </c>
      <c r="C9" s="59" t="s">
        <v>102</v>
      </c>
      <c r="D9" s="59">
        <v>49</v>
      </c>
      <c r="E9" s="60">
        <v>42460</v>
      </c>
      <c r="F9" s="59">
        <v>100</v>
      </c>
      <c r="G9" s="60">
        <v>42460</v>
      </c>
      <c r="H9" s="59"/>
      <c r="I9" s="61"/>
      <c r="J9" s="51" t="s">
        <v>99</v>
      </c>
    </row>
    <row r="10" spans="2:9" ht="12.75">
      <c r="B10" s="58" t="s">
        <v>97</v>
      </c>
      <c r="C10" s="59"/>
      <c r="D10" s="59"/>
      <c r="E10" s="61"/>
      <c r="F10" s="59"/>
      <c r="G10" s="61"/>
      <c r="H10" s="59"/>
      <c r="I10" s="61"/>
    </row>
    <row r="11" spans="2:9" ht="12.75">
      <c r="B11" s="58" t="s">
        <v>97</v>
      </c>
      <c r="C11" s="59"/>
      <c r="D11" s="59"/>
      <c r="E11" s="61"/>
      <c r="F11" s="59"/>
      <c r="G11" s="61"/>
      <c r="H11" s="59"/>
      <c r="I11" s="61"/>
    </row>
    <row r="12" spans="2:9" ht="12.75">
      <c r="B12" s="58" t="s">
        <v>97</v>
      </c>
      <c r="C12" s="59"/>
      <c r="D12" s="59"/>
      <c r="E12" s="61"/>
      <c r="F12" s="59"/>
      <c r="G12" s="61"/>
      <c r="H12" s="59"/>
      <c r="I12" s="61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U109"/>
  <sheetViews>
    <sheetView zoomScale="80" zoomScaleNormal="80" workbookViewId="0" topLeftCell="A1">
      <pane ySplit="8" topLeftCell="A9" activePane="bottomLeft" state="frozen"/>
      <selection pane="topLeft" activeCell="A1" sqref="A1"/>
      <selection pane="bottomLeft" activeCell="M16" sqref="M16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1" customWidth="1"/>
  </cols>
  <sheetData>
    <row r="2" spans="2:20" ht="12.75">
      <c r="B2" s="2" t="s">
        <v>0</v>
      </c>
      <c r="C2" s="2"/>
      <c r="D2" s="3"/>
      <c r="E2" s="3"/>
      <c r="F2" s="2" t="s">
        <v>2</v>
      </c>
      <c r="G2" s="2"/>
      <c r="H2" s="3" t="s">
        <v>3</v>
      </c>
      <c r="I2" s="3"/>
      <c r="J2" s="2" t="s">
        <v>4</v>
      </c>
      <c r="K2" s="2"/>
      <c r="L2" s="4">
        <f>C9</f>
        <v>1000000</v>
      </c>
      <c r="M2" s="4"/>
      <c r="N2" s="2" t="s">
        <v>5</v>
      </c>
      <c r="O2" s="2"/>
      <c r="P2" s="4">
        <f>C108+R108</f>
        <v>0</v>
      </c>
      <c r="Q2" s="4"/>
      <c r="R2" s="5"/>
      <c r="S2" s="5"/>
      <c r="T2" s="5"/>
    </row>
    <row r="3" spans="2:19" ht="57" customHeight="1">
      <c r="B3" s="2" t="s">
        <v>6</v>
      </c>
      <c r="C3" s="2"/>
      <c r="D3" s="6" t="s">
        <v>103</v>
      </c>
      <c r="E3" s="6"/>
      <c r="F3" s="6"/>
      <c r="G3" s="6"/>
      <c r="H3" s="6"/>
      <c r="I3" s="6"/>
      <c r="J3" s="2" t="s">
        <v>8</v>
      </c>
      <c r="K3" s="2"/>
      <c r="L3" s="6" t="s">
        <v>104</v>
      </c>
      <c r="M3" s="6"/>
      <c r="N3" s="6"/>
      <c r="O3" s="6"/>
      <c r="P3" s="6"/>
      <c r="Q3" s="6"/>
      <c r="R3" s="5"/>
      <c r="S3" s="5"/>
    </row>
    <row r="4" spans="2:20" ht="12.75">
      <c r="B4" s="2" t="s">
        <v>10</v>
      </c>
      <c r="C4" s="2"/>
      <c r="D4" s="7">
        <f>SUM($R$9:$S$993)</f>
        <v>-29947.368421052488</v>
      </c>
      <c r="E4" s="7"/>
      <c r="F4" s="2" t="s">
        <v>11</v>
      </c>
      <c r="G4" s="2"/>
      <c r="H4" s="8">
        <f>SUM($T$9:$U$108)</f>
        <v>-57</v>
      </c>
      <c r="I4" s="8"/>
      <c r="J4" s="9" t="s">
        <v>12</v>
      </c>
      <c r="K4" s="9"/>
      <c r="L4" s="4">
        <f>MAX($C$9:$D$990)-C9</f>
        <v>0</v>
      </c>
      <c r="M4" s="4"/>
      <c r="N4" s="9" t="s">
        <v>13</v>
      </c>
      <c r="O4" s="9"/>
      <c r="P4" s="7">
        <f>MIN($C$9:$D$990)-C9</f>
        <v>-29947.368421052466</v>
      </c>
      <c r="Q4" s="7"/>
      <c r="R4" s="5"/>
      <c r="S4" s="5"/>
      <c r="T4" s="5"/>
    </row>
    <row r="5" spans="2:20" ht="12.75">
      <c r="B5" s="10" t="s">
        <v>14</v>
      </c>
      <c r="C5" s="11">
        <f>COUNTIF($R$9:$R$990,"&gt;0")</f>
        <v>0</v>
      </c>
      <c r="D5" s="2" t="s">
        <v>15</v>
      </c>
      <c r="E5" s="12">
        <f>COUNTIF($R$9:$R$990,"&lt;0")</f>
        <v>1</v>
      </c>
      <c r="F5" s="2" t="s">
        <v>16</v>
      </c>
      <c r="G5" s="11">
        <f>COUNTIF($R$9:$R$990,"=0")</f>
        <v>0</v>
      </c>
      <c r="H5" s="2" t="s">
        <v>17</v>
      </c>
      <c r="I5" s="13">
        <f>C5/SUM(C5,E5,G5)</f>
        <v>0</v>
      </c>
      <c r="J5" s="10" t="s">
        <v>18</v>
      </c>
      <c r="K5" s="10"/>
      <c r="L5" s="3"/>
      <c r="M5" s="3"/>
      <c r="N5" s="14" t="s">
        <v>19</v>
      </c>
      <c r="O5" s="15"/>
      <c r="P5" s="3"/>
      <c r="Q5" s="3"/>
      <c r="R5" s="5"/>
      <c r="S5" s="5"/>
      <c r="T5" s="5"/>
    </row>
    <row r="6" spans="2:20" ht="12.75">
      <c r="B6" s="16"/>
      <c r="C6" s="17"/>
      <c r="D6" s="18"/>
      <c r="E6" s="19"/>
      <c r="F6" s="16"/>
      <c r="G6" s="19"/>
      <c r="H6" s="16"/>
      <c r="I6" s="20"/>
      <c r="J6" s="16"/>
      <c r="K6" s="16"/>
      <c r="L6" s="19"/>
      <c r="M6" s="19"/>
      <c r="N6" s="21"/>
      <c r="O6" s="21"/>
      <c r="P6" s="22"/>
      <c r="Q6" s="23"/>
      <c r="R6" s="5"/>
      <c r="S6" s="5"/>
      <c r="T6" s="5"/>
    </row>
    <row r="7" spans="2:21" ht="12.75">
      <c r="B7" s="24" t="s">
        <v>20</v>
      </c>
      <c r="C7" s="25" t="s">
        <v>21</v>
      </c>
      <c r="D7" s="25"/>
      <c r="E7" s="26" t="s">
        <v>22</v>
      </c>
      <c r="F7" s="26"/>
      <c r="G7" s="26"/>
      <c r="H7" s="26"/>
      <c r="I7" s="26"/>
      <c r="J7" s="27" t="s">
        <v>23</v>
      </c>
      <c r="K7" s="27"/>
      <c r="L7" s="27"/>
      <c r="M7" s="28" t="s">
        <v>24</v>
      </c>
      <c r="N7" s="29" t="s">
        <v>25</v>
      </c>
      <c r="O7" s="29"/>
      <c r="P7" s="29"/>
      <c r="Q7" s="29"/>
      <c r="R7" s="30" t="s">
        <v>26</v>
      </c>
      <c r="S7" s="30"/>
      <c r="T7" s="30"/>
      <c r="U7" s="30"/>
    </row>
    <row r="8" spans="2:21" ht="12.75">
      <c r="B8" s="24"/>
      <c r="C8" s="25"/>
      <c r="D8" s="25"/>
      <c r="E8" s="31" t="s">
        <v>27</v>
      </c>
      <c r="F8" s="31" t="s">
        <v>28</v>
      </c>
      <c r="G8" s="31" t="s">
        <v>29</v>
      </c>
      <c r="H8" s="31" t="s">
        <v>30</v>
      </c>
      <c r="I8" s="31"/>
      <c r="J8" s="32" t="s">
        <v>31</v>
      </c>
      <c r="K8" s="32" t="s">
        <v>32</v>
      </c>
      <c r="L8" s="32"/>
      <c r="M8" s="28"/>
      <c r="N8" s="33" t="s">
        <v>27</v>
      </c>
      <c r="O8" s="33" t="s">
        <v>28</v>
      </c>
      <c r="P8" s="33" t="s">
        <v>30</v>
      </c>
      <c r="Q8" s="33"/>
      <c r="R8" s="30" t="s">
        <v>33</v>
      </c>
      <c r="S8" s="30"/>
      <c r="T8" s="30" t="s">
        <v>31</v>
      </c>
      <c r="U8" s="30"/>
    </row>
    <row r="9" spans="2:21" ht="12.75">
      <c r="B9" s="34">
        <v>1</v>
      </c>
      <c r="C9" s="35">
        <v>1000000</v>
      </c>
      <c r="D9" s="35"/>
      <c r="E9" s="34">
        <v>2001</v>
      </c>
      <c r="F9" s="36">
        <v>42111</v>
      </c>
      <c r="G9" s="34" t="s">
        <v>37</v>
      </c>
      <c r="H9" s="34">
        <v>1.43829</v>
      </c>
      <c r="I9" s="34"/>
      <c r="J9" s="34">
        <v>57</v>
      </c>
      <c r="K9" s="35">
        <f>IF(F9="","",C9*0.03)</f>
        <v>30000</v>
      </c>
      <c r="L9" s="35"/>
      <c r="M9" s="37">
        <f>IF(J9="","",(K9/J9)/1000)</f>
        <v>0.5263157894736842</v>
      </c>
      <c r="N9" s="34">
        <v>2001</v>
      </c>
      <c r="O9" s="36">
        <v>42111</v>
      </c>
      <c r="P9" s="34">
        <v>1.4326</v>
      </c>
      <c r="Q9" s="34"/>
      <c r="R9" s="39">
        <f>IF(O9="","",(IF(G9="売",H9-P9,P9-H9))*M9*10000000)</f>
        <v>-29947.368421052488</v>
      </c>
      <c r="S9" s="39"/>
      <c r="T9" s="40">
        <f>IF(O9="","",IF(R9&lt;0,J9*(-1),IF(G9="買",(P9-H9)*10000,(H9-P9)*10000)))</f>
        <v>-57</v>
      </c>
      <c r="U9" s="40"/>
    </row>
    <row r="10" spans="2:21" ht="12.75">
      <c r="B10" s="34">
        <v>2</v>
      </c>
      <c r="C10" s="35">
        <f>IF(R9="","",C9+R9)</f>
        <v>970052.6315789475</v>
      </c>
      <c r="D10" s="35"/>
      <c r="E10" s="34"/>
      <c r="F10" s="36"/>
      <c r="G10" s="34" t="s">
        <v>37</v>
      </c>
      <c r="H10" s="34"/>
      <c r="I10" s="34"/>
      <c r="J10" s="34"/>
      <c r="K10" s="35">
        <f>IF(F10="","",C10*0.03)</f>
      </c>
      <c r="L10" s="35"/>
      <c r="M10" s="37">
        <f>IF(J10="","",(K10/J10)/1000)</f>
      </c>
      <c r="N10" s="34"/>
      <c r="O10" s="36"/>
      <c r="P10" s="34"/>
      <c r="Q10" s="34"/>
      <c r="R10" s="39">
        <f>IF(O10="","",(IF(G10="売",H10-P10,P10-H10))*M10*10000000)</f>
      </c>
      <c r="S10" s="39"/>
      <c r="T10" s="40">
        <f>IF(O10="","",IF(R10&lt;0,J10*(-1),IF(G10="買",(P10-H10)*10000,(H10-P10)*10000)))</f>
      </c>
      <c r="U10" s="40"/>
    </row>
    <row r="11" spans="2:21" ht="12.75">
      <c r="B11" s="34">
        <v>3</v>
      </c>
      <c r="C11" s="35">
        <f>IF(R10="","",C10+R10)</f>
      </c>
      <c r="D11" s="35"/>
      <c r="E11" s="34"/>
      <c r="F11" s="36"/>
      <c r="G11" s="34" t="s">
        <v>37</v>
      </c>
      <c r="H11" s="34"/>
      <c r="I11" s="34"/>
      <c r="J11" s="34"/>
      <c r="K11" s="35">
        <f>IF(F11="","",C11*0.03)</f>
      </c>
      <c r="L11" s="35"/>
      <c r="M11" s="37">
        <f>IF(J11="","",(K11/J11)/1000)</f>
      </c>
      <c r="N11" s="34"/>
      <c r="O11" s="36"/>
      <c r="P11" s="34"/>
      <c r="Q11" s="34"/>
      <c r="R11" s="39">
        <f>IF(O11="","",(IF(G11="売",H11-P11,P11-H11))*M11*10000000)</f>
      </c>
      <c r="S11" s="39"/>
      <c r="T11" s="40">
        <f>IF(O11="","",IF(R11&lt;0,J11*(-1),IF(G11="買",(P11-H11)*10000,(H11-P11)*10000)))</f>
      </c>
      <c r="U11" s="40"/>
    </row>
    <row r="12" spans="2:21" ht="12.75">
      <c r="B12" s="34">
        <v>4</v>
      </c>
      <c r="C12" s="35">
        <f>IF(R11="","",C11+R11)</f>
      </c>
      <c r="D12" s="35"/>
      <c r="E12" s="34"/>
      <c r="F12" s="36"/>
      <c r="G12" s="34" t="s">
        <v>34</v>
      </c>
      <c r="H12" s="34"/>
      <c r="I12" s="34"/>
      <c r="J12" s="34"/>
      <c r="K12" s="35">
        <f>IF(F12="","",C12*0.03)</f>
      </c>
      <c r="L12" s="35"/>
      <c r="M12" s="37">
        <f>IF(J12="","",(K12/J12)/1000)</f>
      </c>
      <c r="N12" s="34"/>
      <c r="O12" s="36"/>
      <c r="P12" s="34"/>
      <c r="Q12" s="34"/>
      <c r="R12" s="39">
        <f>IF(O12="","",(IF(G12="売",H12-P12,P12-H12))*M12*10000000)</f>
      </c>
      <c r="S12" s="39"/>
      <c r="T12" s="40">
        <f>IF(O12="","",IF(R12&lt;0,J12*(-1),IF(G12="買",(P12-H12)*10000,(H12-P12)*10000)))</f>
      </c>
      <c r="U12" s="40"/>
    </row>
    <row r="13" spans="2:21" ht="12.75">
      <c r="B13" s="34">
        <v>5</v>
      </c>
      <c r="C13" s="35">
        <f>IF(R12="","",C12+R12)</f>
      </c>
      <c r="D13" s="35"/>
      <c r="E13" s="34"/>
      <c r="F13" s="36"/>
      <c r="G13" s="34" t="s">
        <v>34</v>
      </c>
      <c r="H13" s="34"/>
      <c r="I13" s="34"/>
      <c r="J13" s="34"/>
      <c r="K13" s="35">
        <f>IF(F13="","",C13*0.03)</f>
      </c>
      <c r="L13" s="35"/>
      <c r="M13" s="37">
        <f>IF(J13="","",(K13/J13)/1000)</f>
      </c>
      <c r="N13" s="34"/>
      <c r="O13" s="36"/>
      <c r="P13" s="34"/>
      <c r="Q13" s="34"/>
      <c r="R13" s="39">
        <f>IF(O13="","",(IF(G13="売",H13-P13,P13-H13))*M13*10000000)</f>
      </c>
      <c r="S13" s="39"/>
      <c r="T13" s="40">
        <f>IF(O13="","",IF(R13&lt;0,J13*(-1),IF(G13="買",(P13-H13)*10000,(H13-P13)*10000)))</f>
      </c>
      <c r="U13" s="40"/>
    </row>
    <row r="14" spans="2:21" ht="12.75">
      <c r="B14" s="34">
        <v>6</v>
      </c>
      <c r="C14" s="35">
        <f>IF(R13="","",C13+R13)</f>
      </c>
      <c r="D14" s="35"/>
      <c r="E14" s="34"/>
      <c r="F14" s="36"/>
      <c r="G14" s="34" t="s">
        <v>37</v>
      </c>
      <c r="H14" s="34"/>
      <c r="I14" s="34"/>
      <c r="J14" s="34"/>
      <c r="K14" s="35">
        <f>IF(F14="","",C14*0.03)</f>
      </c>
      <c r="L14" s="35"/>
      <c r="M14" s="37">
        <f>IF(J14="","",(K14/J14)/1000)</f>
      </c>
      <c r="N14" s="34"/>
      <c r="O14" s="36"/>
      <c r="P14" s="34"/>
      <c r="Q14" s="34"/>
      <c r="R14" s="39">
        <f>IF(O14="","",(IF(G14="売",H14-P14,P14-H14))*M14*10000000)</f>
      </c>
      <c r="S14" s="39"/>
      <c r="T14" s="40">
        <f>IF(O14="","",IF(R14&lt;0,J14*(-1),IF(G14="買",(P14-H14)*10000,(H14-P14)*10000)))</f>
      </c>
      <c r="U14" s="40"/>
    </row>
    <row r="15" spans="2:21" ht="12.75">
      <c r="B15" s="34">
        <v>7</v>
      </c>
      <c r="C15" s="35">
        <f>IF(R14="","",C14+R14)</f>
      </c>
      <c r="D15" s="35"/>
      <c r="E15" s="34"/>
      <c r="F15" s="36"/>
      <c r="G15" s="34" t="s">
        <v>37</v>
      </c>
      <c r="H15" s="34"/>
      <c r="I15" s="34"/>
      <c r="J15" s="34"/>
      <c r="K15" s="35">
        <f>IF(F15="","",C15*0.03)</f>
      </c>
      <c r="L15" s="35"/>
      <c r="M15" s="37">
        <f>IF(J15="","",(K15/J15)/1000)</f>
      </c>
      <c r="N15" s="34"/>
      <c r="O15" s="36"/>
      <c r="P15" s="34"/>
      <c r="Q15" s="34"/>
      <c r="R15" s="39">
        <f>IF(O15="","",(IF(G15="売",H15-P15,P15-H15))*M15*10000000)</f>
      </c>
      <c r="S15" s="39"/>
      <c r="T15" s="40">
        <f>IF(O15="","",IF(R15&lt;0,J15*(-1),IF(G15="買",(P15-H15)*10000,(H15-P15)*10000)))</f>
      </c>
      <c r="U15" s="40"/>
    </row>
    <row r="16" spans="2:21" ht="12.75">
      <c r="B16" s="34">
        <v>8</v>
      </c>
      <c r="C16" s="35">
        <f>IF(R15="","",C15+R15)</f>
      </c>
      <c r="D16" s="35"/>
      <c r="E16" s="34"/>
      <c r="F16" s="36"/>
      <c r="G16" s="34" t="s">
        <v>37</v>
      </c>
      <c r="H16" s="34"/>
      <c r="I16" s="34"/>
      <c r="J16" s="34"/>
      <c r="K16" s="35">
        <f>IF(F16="","",C16*0.03)</f>
      </c>
      <c r="L16" s="35"/>
      <c r="M16" s="37">
        <f>IF(J16="","",(K16/J16)/1000)</f>
      </c>
      <c r="N16" s="34"/>
      <c r="O16" s="36"/>
      <c r="P16" s="34"/>
      <c r="Q16" s="34"/>
      <c r="R16" s="39">
        <f>IF(O16="","",(IF(G16="売",H16-P16,P16-H16))*M16*10000000)</f>
      </c>
      <c r="S16" s="39"/>
      <c r="T16" s="40">
        <f>IF(O16="","",IF(R16&lt;0,J16*(-1),IF(G16="買",(P16-H16)*10000,(H16-P16)*10000)))</f>
      </c>
      <c r="U16" s="40"/>
    </row>
    <row r="17" spans="2:21" ht="12.75">
      <c r="B17" s="34">
        <v>9</v>
      </c>
      <c r="C17" s="35">
        <f>IF(R16="","",C16+R16)</f>
      </c>
      <c r="D17" s="35"/>
      <c r="E17" s="34"/>
      <c r="F17" s="36"/>
      <c r="G17" s="34" t="s">
        <v>37</v>
      </c>
      <c r="H17" s="34"/>
      <c r="I17" s="34"/>
      <c r="J17" s="34"/>
      <c r="K17" s="35">
        <f>IF(F17="","",C17*0.03)</f>
      </c>
      <c r="L17" s="35"/>
      <c r="M17" s="37">
        <f>IF(J17="","",(K17/J17)/1000)</f>
      </c>
      <c r="N17" s="34"/>
      <c r="O17" s="36"/>
      <c r="P17" s="34"/>
      <c r="Q17" s="34"/>
      <c r="R17" s="39">
        <f>IF(O17="","",(IF(G17="売",H17-P17,P17-H17))*M17*10000000)</f>
      </c>
      <c r="S17" s="39"/>
      <c r="T17" s="40">
        <f>IF(O17="","",IF(R17&lt;0,J17*(-1),IF(G17="買",(P17-H17)*10000,(H17-P17)*10000)))</f>
      </c>
      <c r="U17" s="40"/>
    </row>
    <row r="18" spans="2:21" ht="12.75">
      <c r="B18" s="34">
        <v>10</v>
      </c>
      <c r="C18" s="35">
        <f>IF(R17="","",C17+R17)</f>
      </c>
      <c r="D18" s="35"/>
      <c r="E18" s="34"/>
      <c r="F18" s="36"/>
      <c r="G18" s="34" t="s">
        <v>37</v>
      </c>
      <c r="H18" s="34"/>
      <c r="I18" s="34"/>
      <c r="J18" s="34"/>
      <c r="K18" s="35">
        <f>IF(F18="","",C18*0.03)</f>
      </c>
      <c r="L18" s="35"/>
      <c r="M18" s="37">
        <f>IF(J18="","",(K18/J18)/1000)</f>
      </c>
      <c r="N18" s="34"/>
      <c r="O18" s="36"/>
      <c r="P18" s="34"/>
      <c r="Q18" s="34"/>
      <c r="R18" s="39">
        <f>IF(O18="","",(IF(G18="売",H18-P18,P18-H18))*M18*10000000)</f>
      </c>
      <c r="S18" s="39"/>
      <c r="T18" s="40">
        <f>IF(O18="","",IF(R18&lt;0,J18*(-1),IF(G18="買",(P18-H18)*10000,(H18-P18)*10000)))</f>
      </c>
      <c r="U18" s="40"/>
    </row>
    <row r="19" spans="2:21" ht="12.75">
      <c r="B19" s="34">
        <v>11</v>
      </c>
      <c r="C19" s="35">
        <f>IF(R18="","",C18+R18)</f>
      </c>
      <c r="D19" s="35"/>
      <c r="E19" s="34"/>
      <c r="F19" s="36"/>
      <c r="G19" s="34" t="s">
        <v>37</v>
      </c>
      <c r="H19" s="34"/>
      <c r="I19" s="34"/>
      <c r="J19" s="34"/>
      <c r="K19" s="35">
        <f>IF(F19="","",C19*0.03)</f>
      </c>
      <c r="L19" s="35"/>
      <c r="M19" s="37">
        <f>IF(J19="","",(K19/J19)/1000)</f>
      </c>
      <c r="N19" s="34"/>
      <c r="O19" s="36"/>
      <c r="P19" s="34"/>
      <c r="Q19" s="34"/>
      <c r="R19" s="39">
        <f>IF(O19="","",(IF(G19="売",H19-P19,P19-H19))*M19*10000000)</f>
      </c>
      <c r="S19" s="39"/>
      <c r="T19" s="40">
        <f>IF(O19="","",IF(R19&lt;0,J19*(-1),IF(G19="買",(P19-H19)*10000,(H19-P19)*10000)))</f>
      </c>
      <c r="U19" s="40"/>
    </row>
    <row r="20" spans="2:21" ht="12.75">
      <c r="B20" s="34">
        <v>12</v>
      </c>
      <c r="C20" s="35">
        <f>IF(R19="","",C19+R19)</f>
      </c>
      <c r="D20" s="35"/>
      <c r="E20" s="34"/>
      <c r="F20" s="36"/>
      <c r="G20" s="34" t="s">
        <v>37</v>
      </c>
      <c r="H20" s="34"/>
      <c r="I20" s="34"/>
      <c r="J20" s="34"/>
      <c r="K20" s="35">
        <f>IF(F20="","",C20*0.03)</f>
      </c>
      <c r="L20" s="35"/>
      <c r="M20" s="37">
        <f>IF(J20="","",(K20/J20)/1000)</f>
      </c>
      <c r="N20" s="34"/>
      <c r="O20" s="36"/>
      <c r="P20" s="34"/>
      <c r="Q20" s="34"/>
      <c r="R20" s="39">
        <f>IF(O20="","",(IF(G20="売",H20-P20,P20-H20))*M20*10000000)</f>
      </c>
      <c r="S20" s="39"/>
      <c r="T20" s="40">
        <f>IF(O20="","",IF(R20&lt;0,J20*(-1),IF(G20="買",(P20-H20)*10000,(H20-P20)*10000)))</f>
      </c>
      <c r="U20" s="40"/>
    </row>
    <row r="21" spans="2:21" ht="12.75">
      <c r="B21" s="34">
        <v>13</v>
      </c>
      <c r="C21" s="35">
        <f>IF(R20="","",C20+R20)</f>
      </c>
      <c r="D21" s="35"/>
      <c r="E21" s="34"/>
      <c r="F21" s="36"/>
      <c r="G21" s="34" t="s">
        <v>37</v>
      </c>
      <c r="H21" s="34"/>
      <c r="I21" s="34"/>
      <c r="J21" s="34"/>
      <c r="K21" s="35">
        <f>IF(F21="","",C21*0.03)</f>
      </c>
      <c r="L21" s="35"/>
      <c r="M21" s="37">
        <f>IF(J21="","",(K21/J21)/1000)</f>
      </c>
      <c r="N21" s="34"/>
      <c r="O21" s="36"/>
      <c r="P21" s="34"/>
      <c r="Q21" s="34"/>
      <c r="R21" s="39">
        <f>IF(O21="","",(IF(G21="売",H21-P21,P21-H21))*M21*10000000)</f>
      </c>
      <c r="S21" s="39"/>
      <c r="T21" s="40">
        <f>IF(O21="","",IF(R21&lt;0,J21*(-1),IF(G21="買",(P21-H21)*10000,(H21-P21)*10000)))</f>
      </c>
      <c r="U21" s="40"/>
    </row>
    <row r="22" spans="2:21" ht="12.75">
      <c r="B22" s="34">
        <v>14</v>
      </c>
      <c r="C22" s="35">
        <f>IF(R21="","",C21+R21)</f>
      </c>
      <c r="D22" s="35"/>
      <c r="E22" s="34"/>
      <c r="F22" s="36"/>
      <c r="G22" s="34" t="s">
        <v>34</v>
      </c>
      <c r="H22" s="34"/>
      <c r="I22" s="34"/>
      <c r="J22" s="34"/>
      <c r="K22" s="35">
        <f>IF(F22="","",C22*0.03)</f>
      </c>
      <c r="L22" s="35"/>
      <c r="M22" s="37">
        <f>IF(J22="","",(K22/J22)/1000)</f>
      </c>
      <c r="N22" s="34"/>
      <c r="O22" s="36"/>
      <c r="P22" s="34"/>
      <c r="Q22" s="34"/>
      <c r="R22" s="39">
        <f>IF(O22="","",(IF(G22="売",H22-P22,P22-H22))*M22*10000000)</f>
      </c>
      <c r="S22" s="39"/>
      <c r="T22" s="40">
        <f>IF(O22="","",IF(R22&lt;0,J22*(-1),IF(G22="買",(P22-H22)*10000,(H22-P22)*10000)))</f>
      </c>
      <c r="U22" s="40"/>
    </row>
    <row r="23" spans="2:21" ht="12.75">
      <c r="B23" s="34">
        <v>15</v>
      </c>
      <c r="C23" s="35">
        <f>IF(R22="","",C22+R22)</f>
      </c>
      <c r="D23" s="35"/>
      <c r="E23" s="34"/>
      <c r="F23" s="36"/>
      <c r="G23" s="34" t="s">
        <v>37</v>
      </c>
      <c r="H23" s="34"/>
      <c r="I23" s="34"/>
      <c r="J23" s="34"/>
      <c r="K23" s="35">
        <f>IF(F23="","",C23*0.03)</f>
      </c>
      <c r="L23" s="35"/>
      <c r="M23" s="37">
        <f>IF(J23="","",(K23/J23)/1000)</f>
      </c>
      <c r="N23" s="34"/>
      <c r="O23" s="36"/>
      <c r="P23" s="34"/>
      <c r="Q23" s="34"/>
      <c r="R23" s="39">
        <f>IF(O23="","",(IF(G23="売",H23-P23,P23-H23))*M23*10000000)</f>
      </c>
      <c r="S23" s="39"/>
      <c r="T23" s="40">
        <f>IF(O23="","",IF(R23&lt;0,J23*(-1),IF(G23="買",(P23-H23)*10000,(H23-P23)*10000)))</f>
      </c>
      <c r="U23" s="40"/>
    </row>
    <row r="24" spans="2:21" ht="12.75">
      <c r="B24" s="34">
        <v>16</v>
      </c>
      <c r="C24" s="35">
        <f>IF(R23="","",C23+R23)</f>
      </c>
      <c r="D24" s="35"/>
      <c r="E24" s="34"/>
      <c r="F24" s="36"/>
      <c r="G24" s="34" t="s">
        <v>37</v>
      </c>
      <c r="H24" s="34"/>
      <c r="I24" s="34"/>
      <c r="J24" s="34"/>
      <c r="K24" s="35">
        <f>IF(F24="","",C24*0.03)</f>
      </c>
      <c r="L24" s="35"/>
      <c r="M24" s="37">
        <f>IF(J24="","",(K24/J24)/1000)</f>
      </c>
      <c r="N24" s="34"/>
      <c r="O24" s="36"/>
      <c r="P24" s="34"/>
      <c r="Q24" s="34"/>
      <c r="R24" s="39">
        <f>IF(O24="","",(IF(G24="売",H24-P24,P24-H24))*M24*10000000)</f>
      </c>
      <c r="S24" s="39"/>
      <c r="T24" s="40">
        <f>IF(O24="","",IF(R24&lt;0,J24*(-1),IF(G24="買",(P24-H24)*10000,(H24-P24)*10000)))</f>
      </c>
      <c r="U24" s="40"/>
    </row>
    <row r="25" spans="2:21" ht="12.75">
      <c r="B25" s="34">
        <v>17</v>
      </c>
      <c r="C25" s="35">
        <f>IF(R24="","",C24+R24)</f>
      </c>
      <c r="D25" s="35"/>
      <c r="E25" s="34"/>
      <c r="F25" s="36"/>
      <c r="G25" s="34" t="s">
        <v>37</v>
      </c>
      <c r="H25" s="34"/>
      <c r="I25" s="34"/>
      <c r="J25" s="34"/>
      <c r="K25" s="35">
        <f>IF(F25="","",C25*0.03)</f>
      </c>
      <c r="L25" s="35"/>
      <c r="M25" s="37">
        <f>IF(J25="","",(K25/J25)/1000)</f>
      </c>
      <c r="N25" s="34"/>
      <c r="O25" s="36"/>
      <c r="P25" s="34"/>
      <c r="Q25" s="34"/>
      <c r="R25" s="39">
        <f>IF(O25="","",(IF(G25="売",H25-P25,P25-H25))*M25*10000000)</f>
      </c>
      <c r="S25" s="39"/>
      <c r="T25" s="40">
        <f>IF(O25="","",IF(R25&lt;0,J25*(-1),IF(G25="買",(P25-H25)*10000,(H25-P25)*10000)))</f>
      </c>
      <c r="U25" s="40"/>
    </row>
    <row r="26" spans="2:21" ht="12.75">
      <c r="B26" s="34">
        <v>18</v>
      </c>
      <c r="C26" s="35">
        <f>IF(R25="","",C25+R25)</f>
      </c>
      <c r="D26" s="35"/>
      <c r="E26" s="34"/>
      <c r="F26" s="36"/>
      <c r="G26" s="34" t="s">
        <v>37</v>
      </c>
      <c r="H26" s="34"/>
      <c r="I26" s="34"/>
      <c r="J26" s="34"/>
      <c r="K26" s="35">
        <f>IF(F26="","",C26*0.03)</f>
      </c>
      <c r="L26" s="35"/>
      <c r="M26" s="37">
        <f>IF(J26="","",(K26/J26)/1000)</f>
      </c>
      <c r="N26" s="34"/>
      <c r="O26" s="36"/>
      <c r="P26" s="34"/>
      <c r="Q26" s="34"/>
      <c r="R26" s="39">
        <f>IF(O26="","",(IF(G26="売",H26-P26,P26-H26))*M26*10000000)</f>
      </c>
      <c r="S26" s="39"/>
      <c r="T26" s="40">
        <f>IF(O26="","",IF(R26&lt;0,J26*(-1),IF(G26="買",(P26-H26)*10000,(H26-P26)*10000)))</f>
      </c>
      <c r="U26" s="40"/>
    </row>
    <row r="27" spans="2:21" ht="12.75">
      <c r="B27" s="34">
        <v>19</v>
      </c>
      <c r="C27" s="35">
        <f>IF(R26="","",C26+R26)</f>
      </c>
      <c r="D27" s="35"/>
      <c r="E27" s="34"/>
      <c r="F27" s="36"/>
      <c r="G27" s="34" t="s">
        <v>34</v>
      </c>
      <c r="H27" s="34"/>
      <c r="I27" s="34"/>
      <c r="J27" s="34"/>
      <c r="K27" s="35">
        <f>IF(F27="","",C27*0.03)</f>
      </c>
      <c r="L27" s="35"/>
      <c r="M27" s="37">
        <f>IF(J27="","",(K27/J27)/1000)</f>
      </c>
      <c r="N27" s="34"/>
      <c r="O27" s="36"/>
      <c r="P27" s="34"/>
      <c r="Q27" s="34"/>
      <c r="R27" s="39">
        <f>IF(O27="","",(IF(G27="売",H27-P27,P27-H27))*M27*10000000)</f>
      </c>
      <c r="S27" s="39"/>
      <c r="T27" s="40">
        <f>IF(O27="","",IF(R27&lt;0,J27*(-1),IF(G27="買",(P27-H27)*10000,(H27-P27)*10000)))</f>
      </c>
      <c r="U27" s="40"/>
    </row>
    <row r="28" spans="2:21" ht="12.75">
      <c r="B28" s="34">
        <v>20</v>
      </c>
      <c r="C28" s="35">
        <f>IF(R27="","",C27+R27)</f>
      </c>
      <c r="D28" s="35"/>
      <c r="E28" s="34"/>
      <c r="F28" s="36"/>
      <c r="G28" s="34" t="s">
        <v>37</v>
      </c>
      <c r="H28" s="34"/>
      <c r="I28" s="34"/>
      <c r="J28" s="34"/>
      <c r="K28" s="35">
        <f>IF(F28="","",C28*0.03)</f>
      </c>
      <c r="L28" s="35"/>
      <c r="M28" s="37">
        <f>IF(J28="","",(K28/J28)/1000)</f>
      </c>
      <c r="N28" s="34"/>
      <c r="O28" s="36"/>
      <c r="P28" s="34"/>
      <c r="Q28" s="34"/>
      <c r="R28" s="39">
        <f>IF(O28="","",(IF(G28="売",H28-P28,P28-H28))*M28*10000000)</f>
      </c>
      <c r="S28" s="39"/>
      <c r="T28" s="40">
        <f>IF(O28="","",IF(R28&lt;0,J28*(-1),IF(G28="買",(P28-H28)*10000,(H28-P28)*10000)))</f>
      </c>
      <c r="U28" s="40"/>
    </row>
    <row r="29" spans="2:21" ht="12.75">
      <c r="B29" s="34">
        <v>21</v>
      </c>
      <c r="C29" s="35">
        <f>IF(R28="","",C28+R28)</f>
      </c>
      <c r="D29" s="35"/>
      <c r="E29" s="34"/>
      <c r="F29" s="36"/>
      <c r="G29" s="34" t="s">
        <v>34</v>
      </c>
      <c r="H29" s="34"/>
      <c r="I29" s="34"/>
      <c r="J29" s="34"/>
      <c r="K29" s="35">
        <f>IF(F29="","",C29*0.03)</f>
      </c>
      <c r="L29" s="35"/>
      <c r="M29" s="37">
        <f>IF(J29="","",(K29/J29)/1000)</f>
      </c>
      <c r="N29" s="34"/>
      <c r="O29" s="36"/>
      <c r="P29" s="34"/>
      <c r="Q29" s="34"/>
      <c r="R29" s="39">
        <f>IF(O29="","",(IF(G29="売",H29-P29,P29-H29))*M29*10000000)</f>
      </c>
      <c r="S29" s="39"/>
      <c r="T29" s="40">
        <f>IF(O29="","",IF(R29&lt;0,J29*(-1),IF(G29="買",(P29-H29)*10000,(H29-P29)*10000)))</f>
      </c>
      <c r="U29" s="40"/>
    </row>
    <row r="30" spans="2:21" ht="12.75">
      <c r="B30" s="34">
        <v>22</v>
      </c>
      <c r="C30" s="35">
        <f>IF(R29="","",C29+R29)</f>
      </c>
      <c r="D30" s="35"/>
      <c r="E30" s="34"/>
      <c r="F30" s="36"/>
      <c r="G30" s="34" t="s">
        <v>34</v>
      </c>
      <c r="H30" s="34"/>
      <c r="I30" s="34"/>
      <c r="J30" s="34"/>
      <c r="K30" s="35">
        <f>IF(F30="","",C30*0.03)</f>
      </c>
      <c r="L30" s="35"/>
      <c r="M30" s="37">
        <f>IF(J30="","",(K30/J30)/1000)</f>
      </c>
      <c r="N30" s="34"/>
      <c r="O30" s="36"/>
      <c r="P30" s="34"/>
      <c r="Q30" s="34"/>
      <c r="R30" s="39">
        <f>IF(O30="","",(IF(G30="売",H30-P30,P30-H30))*M30*10000000)</f>
      </c>
      <c r="S30" s="39"/>
      <c r="T30" s="40">
        <f>IF(O30="","",IF(R30&lt;0,J30*(-1),IF(G30="買",(P30-H30)*10000,(H30-P30)*10000)))</f>
      </c>
      <c r="U30" s="40"/>
    </row>
    <row r="31" spans="2:21" ht="12.75">
      <c r="B31" s="34">
        <v>23</v>
      </c>
      <c r="C31" s="35">
        <f>IF(R30="","",C30+R30)</f>
      </c>
      <c r="D31" s="35"/>
      <c r="E31" s="34"/>
      <c r="F31" s="36"/>
      <c r="G31" s="34" t="s">
        <v>34</v>
      </c>
      <c r="H31" s="34"/>
      <c r="I31" s="34"/>
      <c r="J31" s="34"/>
      <c r="K31" s="35">
        <f>IF(F31="","",C31*0.03)</f>
      </c>
      <c r="L31" s="35"/>
      <c r="M31" s="37">
        <f>IF(J31="","",(K31/J31)/1000)</f>
      </c>
      <c r="N31" s="34"/>
      <c r="O31" s="36"/>
      <c r="P31" s="34"/>
      <c r="Q31" s="34"/>
      <c r="R31" s="39">
        <f>IF(O31="","",(IF(G31="売",H31-P31,P31-H31))*M31*10000000)</f>
      </c>
      <c r="S31" s="39"/>
      <c r="T31" s="40">
        <f>IF(O31="","",IF(R31&lt;0,J31*(-1),IF(G31="買",(P31-H31)*10000,(H31-P31)*10000)))</f>
      </c>
      <c r="U31" s="40"/>
    </row>
    <row r="32" spans="2:21" ht="12.75">
      <c r="B32" s="34">
        <v>24</v>
      </c>
      <c r="C32" s="35">
        <f>IF(R31="","",C31+R31)</f>
      </c>
      <c r="D32" s="35"/>
      <c r="E32" s="34"/>
      <c r="F32" s="36"/>
      <c r="G32" s="34" t="s">
        <v>34</v>
      </c>
      <c r="H32" s="34"/>
      <c r="I32" s="34"/>
      <c r="J32" s="34"/>
      <c r="K32" s="35">
        <f>IF(F32="","",C32*0.03)</f>
      </c>
      <c r="L32" s="35"/>
      <c r="M32" s="37">
        <f>IF(J32="","",(K32/J32)/1000)</f>
      </c>
      <c r="N32" s="34"/>
      <c r="O32" s="36"/>
      <c r="P32" s="34"/>
      <c r="Q32" s="34"/>
      <c r="R32" s="39">
        <f>IF(O32="","",(IF(G32="売",H32-P32,P32-H32))*M32*10000000)</f>
      </c>
      <c r="S32" s="39"/>
      <c r="T32" s="40">
        <f>IF(O32="","",IF(R32&lt;0,J32*(-1),IF(G32="買",(P32-H32)*10000,(H32-P32)*10000)))</f>
      </c>
      <c r="U32" s="40"/>
    </row>
    <row r="33" spans="2:21" ht="12.75">
      <c r="B33" s="34">
        <v>25</v>
      </c>
      <c r="C33" s="35">
        <f>IF(R32="","",C32+R32)</f>
      </c>
      <c r="D33" s="35"/>
      <c r="E33" s="34"/>
      <c r="F33" s="36"/>
      <c r="G33" s="34" t="s">
        <v>37</v>
      </c>
      <c r="H33" s="34"/>
      <c r="I33" s="34"/>
      <c r="J33" s="34"/>
      <c r="K33" s="35">
        <f>IF(F33="","",C33*0.03)</f>
      </c>
      <c r="L33" s="35"/>
      <c r="M33" s="37">
        <f>IF(J33="","",(K33/J33)/1000)</f>
      </c>
      <c r="N33" s="34"/>
      <c r="O33" s="36"/>
      <c r="P33" s="34"/>
      <c r="Q33" s="34"/>
      <c r="R33" s="39">
        <f>IF(O33="","",(IF(G33="売",H33-P33,P33-H33))*M33*10000000)</f>
      </c>
      <c r="S33" s="39"/>
      <c r="T33" s="40">
        <f>IF(O33="","",IF(R33&lt;0,J33*(-1),IF(G33="買",(P33-H33)*10000,(H33-P33)*10000)))</f>
      </c>
      <c r="U33" s="40"/>
    </row>
    <row r="34" spans="2:21" ht="12.75">
      <c r="B34" s="34">
        <v>26</v>
      </c>
      <c r="C34" s="35">
        <f>IF(R33="","",C33+R33)</f>
      </c>
      <c r="D34" s="35"/>
      <c r="E34" s="34"/>
      <c r="F34" s="36"/>
      <c r="G34" s="34" t="s">
        <v>34</v>
      </c>
      <c r="H34" s="34"/>
      <c r="I34" s="34"/>
      <c r="J34" s="34"/>
      <c r="K34" s="35">
        <f>IF(F34="","",C34*0.03)</f>
      </c>
      <c r="L34" s="35"/>
      <c r="M34" s="37">
        <f>IF(J34="","",(K34/J34)/1000)</f>
      </c>
      <c r="N34" s="34"/>
      <c r="O34" s="36"/>
      <c r="P34" s="34"/>
      <c r="Q34" s="34"/>
      <c r="R34" s="39">
        <f>IF(O34="","",(IF(G34="売",H34-P34,P34-H34))*M34*10000000)</f>
      </c>
      <c r="S34" s="39"/>
      <c r="T34" s="40">
        <f>IF(O34="","",IF(R34&lt;0,J34*(-1),IF(G34="買",(P34-H34)*10000,(H34-P34)*10000)))</f>
      </c>
      <c r="U34" s="40"/>
    </row>
    <row r="35" spans="2:21" ht="12.75">
      <c r="B35" s="34">
        <v>27</v>
      </c>
      <c r="C35" s="35">
        <f>IF(R34="","",C34+R34)</f>
      </c>
      <c r="D35" s="35"/>
      <c r="E35" s="34"/>
      <c r="F35" s="36"/>
      <c r="G35" s="34" t="s">
        <v>34</v>
      </c>
      <c r="H35" s="34"/>
      <c r="I35" s="34"/>
      <c r="J35" s="34"/>
      <c r="K35" s="35">
        <f>IF(F35="","",C35*0.03)</f>
      </c>
      <c r="L35" s="35"/>
      <c r="M35" s="37">
        <f>IF(J35="","",(K35/J35)/1000)</f>
      </c>
      <c r="N35" s="34"/>
      <c r="O35" s="36"/>
      <c r="P35" s="34"/>
      <c r="Q35" s="34"/>
      <c r="R35" s="39">
        <f>IF(O35="","",(IF(G35="売",H35-P35,P35-H35))*M35*10000000)</f>
      </c>
      <c r="S35" s="39"/>
      <c r="T35" s="40">
        <f>IF(O35="","",IF(R35&lt;0,J35*(-1),IF(G35="買",(P35-H35)*10000,(H35-P35)*10000)))</f>
      </c>
      <c r="U35" s="40"/>
    </row>
    <row r="36" spans="2:21" ht="12.75">
      <c r="B36" s="34">
        <v>28</v>
      </c>
      <c r="C36" s="35">
        <f>IF(R35="","",C35+R35)</f>
      </c>
      <c r="D36" s="35"/>
      <c r="E36" s="34"/>
      <c r="F36" s="36"/>
      <c r="G36" s="34" t="s">
        <v>34</v>
      </c>
      <c r="H36" s="34"/>
      <c r="I36" s="34"/>
      <c r="J36" s="34"/>
      <c r="K36" s="35">
        <f>IF(F36="","",C36*0.03)</f>
      </c>
      <c r="L36" s="35"/>
      <c r="M36" s="37">
        <f>IF(J36="","",(K36/J36)/1000)</f>
      </c>
      <c r="N36" s="34"/>
      <c r="O36" s="36"/>
      <c r="P36" s="34"/>
      <c r="Q36" s="34"/>
      <c r="R36" s="39">
        <f>IF(O36="","",(IF(G36="売",H36-P36,P36-H36))*M36*10000000)</f>
      </c>
      <c r="S36" s="39"/>
      <c r="T36" s="40">
        <f>IF(O36="","",IF(R36&lt;0,J36*(-1),IF(G36="買",(P36-H36)*10000,(H36-P36)*10000)))</f>
      </c>
      <c r="U36" s="40"/>
    </row>
    <row r="37" spans="2:21" ht="12.75">
      <c r="B37" s="34">
        <v>29</v>
      </c>
      <c r="C37" s="35">
        <f>IF(R36="","",C36+R36)</f>
      </c>
      <c r="D37" s="35"/>
      <c r="E37" s="34"/>
      <c r="F37" s="36"/>
      <c r="G37" s="34" t="s">
        <v>34</v>
      </c>
      <c r="H37" s="34"/>
      <c r="I37" s="34"/>
      <c r="J37" s="34"/>
      <c r="K37" s="35">
        <f>IF(F37="","",C37*0.03)</f>
      </c>
      <c r="L37" s="35"/>
      <c r="M37" s="37">
        <f>IF(J37="","",(K37/J37)/1000)</f>
      </c>
      <c r="N37" s="34"/>
      <c r="O37" s="36"/>
      <c r="P37" s="34"/>
      <c r="Q37" s="34"/>
      <c r="R37" s="39">
        <f>IF(O37="","",(IF(G37="売",H37-P37,P37-H37))*M37*10000000)</f>
      </c>
      <c r="S37" s="39"/>
      <c r="T37" s="40">
        <f>IF(O37="","",IF(R37&lt;0,J37*(-1),IF(G37="買",(P37-H37)*10000,(H37-P37)*10000)))</f>
      </c>
      <c r="U37" s="40"/>
    </row>
    <row r="38" spans="2:21" ht="12.75">
      <c r="B38" s="34">
        <v>30</v>
      </c>
      <c r="C38" s="35">
        <f>IF(R37="","",C37+R37)</f>
      </c>
      <c r="D38" s="35"/>
      <c r="E38" s="34"/>
      <c r="F38" s="36"/>
      <c r="G38" s="34" t="s">
        <v>37</v>
      </c>
      <c r="H38" s="34"/>
      <c r="I38" s="34"/>
      <c r="J38" s="34"/>
      <c r="K38" s="35">
        <f>IF(F38="","",C38*0.03)</f>
      </c>
      <c r="L38" s="35"/>
      <c r="M38" s="37">
        <f>IF(J38="","",(K38/J38)/1000)</f>
      </c>
      <c r="N38" s="34"/>
      <c r="O38" s="36"/>
      <c r="P38" s="34"/>
      <c r="Q38" s="34"/>
      <c r="R38" s="39">
        <f>IF(O38="","",(IF(G38="売",H38-P38,P38-H38))*M38*10000000)</f>
      </c>
      <c r="S38" s="39"/>
      <c r="T38" s="40">
        <f>IF(O38="","",IF(R38&lt;0,J38*(-1),IF(G38="買",(P38-H38)*10000,(H38-P38)*10000)))</f>
      </c>
      <c r="U38" s="40"/>
    </row>
    <row r="39" spans="2:21" ht="12.75">
      <c r="B39" s="34">
        <v>31</v>
      </c>
      <c r="C39" s="35">
        <f>IF(R38="","",C38+R38)</f>
      </c>
      <c r="D39" s="35"/>
      <c r="E39" s="34"/>
      <c r="F39" s="36"/>
      <c r="G39" s="34" t="s">
        <v>37</v>
      </c>
      <c r="H39" s="34"/>
      <c r="I39" s="34"/>
      <c r="J39" s="34"/>
      <c r="K39" s="35">
        <f>IF(F39="","",C39*0.03)</f>
      </c>
      <c r="L39" s="35"/>
      <c r="M39" s="37">
        <f>IF(J39="","",(K39/J39)/1000)</f>
      </c>
      <c r="N39" s="34"/>
      <c r="O39" s="36"/>
      <c r="P39" s="34"/>
      <c r="Q39" s="34"/>
      <c r="R39" s="39">
        <f>IF(O39="","",(IF(G39="売",H39-P39,P39-H39))*M39*10000000)</f>
      </c>
      <c r="S39" s="39"/>
      <c r="T39" s="40">
        <f>IF(O39="","",IF(R39&lt;0,J39*(-1),IF(G39="買",(P39-H39)*10000,(H39-P39)*10000)))</f>
      </c>
      <c r="U39" s="40"/>
    </row>
    <row r="40" spans="2:21" ht="12.75">
      <c r="B40" s="34">
        <v>32</v>
      </c>
      <c r="C40" s="35">
        <f>IF(R39="","",C39+R39)</f>
      </c>
      <c r="D40" s="35"/>
      <c r="E40" s="34"/>
      <c r="F40" s="36"/>
      <c r="G40" s="34" t="s">
        <v>37</v>
      </c>
      <c r="H40" s="34"/>
      <c r="I40" s="34"/>
      <c r="J40" s="34"/>
      <c r="K40" s="35">
        <f>IF(F40="","",C40*0.03)</f>
      </c>
      <c r="L40" s="35"/>
      <c r="M40" s="37">
        <f>IF(J40="","",(K40/J40)/1000)</f>
      </c>
      <c r="N40" s="34"/>
      <c r="O40" s="36"/>
      <c r="P40" s="34"/>
      <c r="Q40" s="34"/>
      <c r="R40" s="39">
        <f>IF(O40="","",(IF(G40="売",H40-P40,P40-H40))*M40*10000000)</f>
      </c>
      <c r="S40" s="39"/>
      <c r="T40" s="40">
        <f>IF(O40="","",IF(R40&lt;0,J40*(-1),IF(G40="買",(P40-H40)*10000,(H40-P40)*10000)))</f>
      </c>
      <c r="U40" s="40"/>
    </row>
    <row r="41" spans="2:21" ht="12.75">
      <c r="B41" s="34">
        <v>33</v>
      </c>
      <c r="C41" s="35">
        <f>IF(R40="","",C40+R40)</f>
      </c>
      <c r="D41" s="35"/>
      <c r="E41" s="34"/>
      <c r="F41" s="36"/>
      <c r="G41" s="34" t="s">
        <v>34</v>
      </c>
      <c r="H41" s="34"/>
      <c r="I41" s="34"/>
      <c r="J41" s="34"/>
      <c r="K41" s="35">
        <f>IF(F41="","",C41*0.03)</f>
      </c>
      <c r="L41" s="35"/>
      <c r="M41" s="37">
        <f>IF(J41="","",(K41/J41)/1000)</f>
      </c>
      <c r="N41" s="34"/>
      <c r="O41" s="36"/>
      <c r="P41" s="34"/>
      <c r="Q41" s="34"/>
      <c r="R41" s="39">
        <f>IF(O41="","",(IF(G41="売",H41-P41,P41-H41))*M41*10000000)</f>
      </c>
      <c r="S41" s="39"/>
      <c r="T41" s="40">
        <f>IF(O41="","",IF(R41&lt;0,J41*(-1),IF(G41="買",(P41-H41)*10000,(H41-P41)*10000)))</f>
      </c>
      <c r="U41" s="40"/>
    </row>
    <row r="42" spans="2:21" ht="12.75">
      <c r="B42" s="34">
        <v>34</v>
      </c>
      <c r="C42" s="35">
        <f>IF(R41="","",C41+R41)</f>
      </c>
      <c r="D42" s="35"/>
      <c r="E42" s="34"/>
      <c r="F42" s="36"/>
      <c r="G42" s="34" t="s">
        <v>37</v>
      </c>
      <c r="H42" s="34"/>
      <c r="I42" s="34"/>
      <c r="J42" s="34"/>
      <c r="K42" s="35">
        <f>IF(F42="","",C42*0.03)</f>
      </c>
      <c r="L42" s="35"/>
      <c r="M42" s="37">
        <f>IF(J42="","",(K42/J42)/1000)</f>
      </c>
      <c r="N42" s="34"/>
      <c r="O42" s="36"/>
      <c r="P42" s="34"/>
      <c r="Q42" s="34"/>
      <c r="R42" s="39">
        <f>IF(O42="","",(IF(G42="売",H42-P42,P42-H42))*M42*10000000)</f>
      </c>
      <c r="S42" s="39"/>
      <c r="T42" s="40">
        <f>IF(O42="","",IF(R42&lt;0,J42*(-1),IF(G42="買",(P42-H42)*10000,(H42-P42)*10000)))</f>
      </c>
      <c r="U42" s="40"/>
    </row>
    <row r="43" spans="2:21" ht="12.75">
      <c r="B43" s="34">
        <v>35</v>
      </c>
      <c r="C43" s="35">
        <f>IF(R42="","",C42+R42)</f>
      </c>
      <c r="D43" s="35"/>
      <c r="E43" s="34"/>
      <c r="F43" s="36"/>
      <c r="G43" s="34" t="s">
        <v>34</v>
      </c>
      <c r="H43" s="34"/>
      <c r="I43" s="34"/>
      <c r="J43" s="34"/>
      <c r="K43" s="35">
        <f>IF(F43="","",C43*0.03)</f>
      </c>
      <c r="L43" s="35"/>
      <c r="M43" s="37">
        <f>IF(J43="","",(K43/J43)/1000)</f>
      </c>
      <c r="N43" s="34"/>
      <c r="O43" s="36"/>
      <c r="P43" s="34"/>
      <c r="Q43" s="34"/>
      <c r="R43" s="39">
        <f>IF(O43="","",(IF(G43="売",H43-P43,P43-H43))*M43*10000000)</f>
      </c>
      <c r="S43" s="39"/>
      <c r="T43" s="40">
        <f>IF(O43="","",IF(R43&lt;0,J43*(-1),IF(G43="買",(P43-H43)*10000,(H43-P43)*10000)))</f>
      </c>
      <c r="U43" s="40"/>
    </row>
    <row r="44" spans="2:21" ht="12.75">
      <c r="B44" s="34">
        <v>36</v>
      </c>
      <c r="C44" s="35">
        <f>IF(R43="","",C43+R43)</f>
      </c>
      <c r="D44" s="35"/>
      <c r="E44" s="34"/>
      <c r="F44" s="36"/>
      <c r="G44" s="34" t="s">
        <v>37</v>
      </c>
      <c r="H44" s="34"/>
      <c r="I44" s="34"/>
      <c r="J44" s="34"/>
      <c r="K44" s="35">
        <f>IF(F44="","",C44*0.03)</f>
      </c>
      <c r="L44" s="35"/>
      <c r="M44" s="37">
        <f>IF(J44="","",(K44/J44)/1000)</f>
      </c>
      <c r="N44" s="34"/>
      <c r="O44" s="36"/>
      <c r="P44" s="34"/>
      <c r="Q44" s="34"/>
      <c r="R44" s="39">
        <f>IF(O44="","",(IF(G44="売",H44-P44,P44-H44))*M44*10000000)</f>
      </c>
      <c r="S44" s="39"/>
      <c r="T44" s="40">
        <f>IF(O44="","",IF(R44&lt;0,J44*(-1),IF(G44="買",(P44-H44)*10000,(H44-P44)*10000)))</f>
      </c>
      <c r="U44" s="40"/>
    </row>
    <row r="45" spans="2:21" ht="12.75">
      <c r="B45" s="34">
        <v>37</v>
      </c>
      <c r="C45" s="35">
        <f>IF(R44="","",C44+R44)</f>
      </c>
      <c r="D45" s="35"/>
      <c r="E45" s="34"/>
      <c r="F45" s="36"/>
      <c r="G45" s="34" t="s">
        <v>34</v>
      </c>
      <c r="H45" s="34"/>
      <c r="I45" s="34"/>
      <c r="J45" s="34"/>
      <c r="K45" s="35">
        <f>IF(F45="","",C45*0.03)</f>
      </c>
      <c r="L45" s="35"/>
      <c r="M45" s="37">
        <f>IF(J45="","",(K45/J45)/1000)</f>
      </c>
      <c r="N45" s="34"/>
      <c r="O45" s="36"/>
      <c r="P45" s="34"/>
      <c r="Q45" s="34"/>
      <c r="R45" s="39">
        <f>IF(O45="","",(IF(G45="売",H45-P45,P45-H45))*M45*10000000)</f>
      </c>
      <c r="S45" s="39"/>
      <c r="T45" s="40">
        <f>IF(O45="","",IF(R45&lt;0,J45*(-1),IF(G45="買",(P45-H45)*10000,(H45-P45)*10000)))</f>
      </c>
      <c r="U45" s="40"/>
    </row>
    <row r="46" spans="2:21" ht="12.75">
      <c r="B46" s="34">
        <v>38</v>
      </c>
      <c r="C46" s="35">
        <f>IF(R45="","",C45+R45)</f>
      </c>
      <c r="D46" s="35"/>
      <c r="E46" s="34"/>
      <c r="F46" s="36"/>
      <c r="G46" s="34" t="s">
        <v>37</v>
      </c>
      <c r="H46" s="34"/>
      <c r="I46" s="34"/>
      <c r="J46" s="34"/>
      <c r="K46" s="35">
        <f>IF(F46="","",C46*0.03)</f>
      </c>
      <c r="L46" s="35"/>
      <c r="M46" s="37">
        <f>IF(J46="","",(K46/J46)/1000)</f>
      </c>
      <c r="N46" s="34"/>
      <c r="O46" s="36"/>
      <c r="P46" s="34"/>
      <c r="Q46" s="34"/>
      <c r="R46" s="39">
        <f>IF(O46="","",(IF(G46="売",H46-P46,P46-H46))*M46*10000000)</f>
      </c>
      <c r="S46" s="39"/>
      <c r="T46" s="40">
        <f>IF(O46="","",IF(R46&lt;0,J46*(-1),IF(G46="買",(P46-H46)*10000,(H46-P46)*10000)))</f>
      </c>
      <c r="U46" s="40"/>
    </row>
    <row r="47" spans="2:21" ht="12.75">
      <c r="B47" s="34">
        <v>39</v>
      </c>
      <c r="C47" s="35">
        <f>IF(R46="","",C46+R46)</f>
      </c>
      <c r="D47" s="35"/>
      <c r="E47" s="34"/>
      <c r="F47" s="36"/>
      <c r="G47" s="34" t="s">
        <v>37</v>
      </c>
      <c r="H47" s="34"/>
      <c r="I47" s="34"/>
      <c r="J47" s="34"/>
      <c r="K47" s="35">
        <f>IF(F47="","",C47*0.03)</f>
      </c>
      <c r="L47" s="35"/>
      <c r="M47" s="37">
        <f>IF(J47="","",(K47/J47)/1000)</f>
      </c>
      <c r="N47" s="34"/>
      <c r="O47" s="36"/>
      <c r="P47" s="34"/>
      <c r="Q47" s="34"/>
      <c r="R47" s="39">
        <f>IF(O47="","",(IF(G47="売",H47-P47,P47-H47))*M47*10000000)</f>
      </c>
      <c r="S47" s="39"/>
      <c r="T47" s="40">
        <f>IF(O47="","",IF(R47&lt;0,J47*(-1),IF(G47="買",(P47-H47)*10000,(H47-P47)*10000)))</f>
      </c>
      <c r="U47" s="40"/>
    </row>
    <row r="48" spans="2:21" ht="12.75">
      <c r="B48" s="34">
        <v>40</v>
      </c>
      <c r="C48" s="35">
        <f>IF(R47="","",C47+R47)</f>
      </c>
      <c r="D48" s="35"/>
      <c r="E48" s="34"/>
      <c r="F48" s="36"/>
      <c r="G48" s="34" t="s">
        <v>34</v>
      </c>
      <c r="H48" s="34"/>
      <c r="I48" s="34"/>
      <c r="J48" s="34"/>
      <c r="K48" s="35">
        <f>IF(F48="","",C48*0.03)</f>
      </c>
      <c r="L48" s="35"/>
      <c r="M48" s="37">
        <f>IF(J48="","",(K48/J48)/1000)</f>
      </c>
      <c r="N48" s="34"/>
      <c r="O48" s="36"/>
      <c r="P48" s="34"/>
      <c r="Q48" s="34"/>
      <c r="R48" s="39">
        <f>IF(O48="","",(IF(G48="売",H48-P48,P48-H48))*M48*10000000)</f>
      </c>
      <c r="S48" s="39"/>
      <c r="T48" s="40">
        <f>IF(O48="","",IF(R48&lt;0,J48*(-1),IF(G48="買",(P48-H48)*10000,(H48-P48)*10000)))</f>
      </c>
      <c r="U48" s="40"/>
    </row>
    <row r="49" spans="2:21" ht="12.75">
      <c r="B49" s="34">
        <v>41</v>
      </c>
      <c r="C49" s="35">
        <f>IF(R48="","",C48+R48)</f>
      </c>
      <c r="D49" s="35"/>
      <c r="E49" s="34"/>
      <c r="F49" s="36"/>
      <c r="G49" s="34" t="s">
        <v>37</v>
      </c>
      <c r="H49" s="34"/>
      <c r="I49" s="34"/>
      <c r="J49" s="34"/>
      <c r="K49" s="35">
        <f>IF(F49="","",C49*0.03)</f>
      </c>
      <c r="L49" s="35"/>
      <c r="M49" s="37">
        <f>IF(J49="","",(K49/J49)/1000)</f>
      </c>
      <c r="N49" s="34"/>
      <c r="O49" s="36"/>
      <c r="P49" s="34"/>
      <c r="Q49" s="34"/>
      <c r="R49" s="39">
        <f>IF(O49="","",(IF(G49="売",H49-P49,P49-H49))*M49*10000000)</f>
      </c>
      <c r="S49" s="39"/>
      <c r="T49" s="40">
        <f>IF(O49="","",IF(R49&lt;0,J49*(-1),IF(G49="買",(P49-H49)*10000,(H49-P49)*10000)))</f>
      </c>
      <c r="U49" s="40"/>
    </row>
    <row r="50" spans="2:21" ht="12.75">
      <c r="B50" s="34">
        <v>42</v>
      </c>
      <c r="C50" s="35">
        <f>IF(R49="","",C49+R49)</f>
      </c>
      <c r="D50" s="35"/>
      <c r="E50" s="34"/>
      <c r="F50" s="36"/>
      <c r="G50" s="34" t="s">
        <v>37</v>
      </c>
      <c r="H50" s="34"/>
      <c r="I50" s="34"/>
      <c r="J50" s="34"/>
      <c r="K50" s="35">
        <f>IF(F50="","",C50*0.03)</f>
      </c>
      <c r="L50" s="35"/>
      <c r="M50" s="37">
        <f>IF(J50="","",(K50/J50)/1000)</f>
      </c>
      <c r="N50" s="34"/>
      <c r="O50" s="36"/>
      <c r="P50" s="34"/>
      <c r="Q50" s="34"/>
      <c r="R50" s="39">
        <f>IF(O50="","",(IF(G50="売",H50-P50,P50-H50))*M50*10000000)</f>
      </c>
      <c r="S50" s="39"/>
      <c r="T50" s="40">
        <f>IF(O50="","",IF(R50&lt;0,J50*(-1),IF(G50="買",(P50-H50)*10000,(H50-P50)*10000)))</f>
      </c>
      <c r="U50" s="40"/>
    </row>
    <row r="51" spans="2:21" ht="12.75">
      <c r="B51" s="34">
        <v>43</v>
      </c>
      <c r="C51" s="35">
        <f>IF(R50="","",C50+R50)</f>
      </c>
      <c r="D51" s="35"/>
      <c r="E51" s="34"/>
      <c r="F51" s="36"/>
      <c r="G51" s="34" t="s">
        <v>34</v>
      </c>
      <c r="H51" s="34"/>
      <c r="I51" s="34"/>
      <c r="J51" s="34"/>
      <c r="K51" s="35">
        <f>IF(F51="","",C51*0.03)</f>
      </c>
      <c r="L51" s="35"/>
      <c r="M51" s="37">
        <f>IF(J51="","",(K51/J51)/1000)</f>
      </c>
      <c r="N51" s="34"/>
      <c r="O51" s="36"/>
      <c r="P51" s="34"/>
      <c r="Q51" s="34"/>
      <c r="R51" s="39">
        <f>IF(O51="","",(IF(G51="売",H51-P51,P51-H51))*M51*10000000)</f>
      </c>
      <c r="S51" s="39"/>
      <c r="T51" s="40">
        <f>IF(O51="","",IF(R51&lt;0,J51*(-1),IF(G51="買",(P51-H51)*10000,(H51-P51)*10000)))</f>
      </c>
      <c r="U51" s="40"/>
    </row>
    <row r="52" spans="2:21" ht="12.75">
      <c r="B52" s="34">
        <v>44</v>
      </c>
      <c r="C52" s="35">
        <f>IF(R51="","",C51+R51)</f>
      </c>
      <c r="D52" s="35"/>
      <c r="E52" s="34"/>
      <c r="F52" s="36"/>
      <c r="G52" s="34" t="s">
        <v>34</v>
      </c>
      <c r="H52" s="34"/>
      <c r="I52" s="34"/>
      <c r="J52" s="34"/>
      <c r="K52" s="35">
        <f>IF(F52="","",C52*0.03)</f>
      </c>
      <c r="L52" s="35"/>
      <c r="M52" s="37">
        <f>IF(J52="","",(K52/J52)/1000)</f>
      </c>
      <c r="N52" s="34"/>
      <c r="O52" s="36"/>
      <c r="P52" s="34"/>
      <c r="Q52" s="34"/>
      <c r="R52" s="39">
        <f>IF(O52="","",(IF(G52="売",H52-P52,P52-H52))*M52*10000000)</f>
      </c>
      <c r="S52" s="39"/>
      <c r="T52" s="40">
        <f>IF(O52="","",IF(R52&lt;0,J52*(-1),IF(G52="買",(P52-H52)*10000,(H52-P52)*10000)))</f>
      </c>
      <c r="U52" s="40"/>
    </row>
    <row r="53" spans="2:21" ht="12.75">
      <c r="B53" s="34">
        <v>45</v>
      </c>
      <c r="C53" s="35">
        <f>IF(R52="","",C52+R52)</f>
      </c>
      <c r="D53" s="35"/>
      <c r="E53" s="34"/>
      <c r="F53" s="36"/>
      <c r="G53" s="34" t="s">
        <v>37</v>
      </c>
      <c r="H53" s="34"/>
      <c r="I53" s="34"/>
      <c r="J53" s="34"/>
      <c r="K53" s="35">
        <f>IF(F53="","",C53*0.03)</f>
      </c>
      <c r="L53" s="35"/>
      <c r="M53" s="37">
        <f>IF(J53="","",(K53/J53)/1000)</f>
      </c>
      <c r="N53" s="34"/>
      <c r="O53" s="36"/>
      <c r="P53" s="34"/>
      <c r="Q53" s="34"/>
      <c r="R53" s="39">
        <f>IF(O53="","",(IF(G53="売",H53-P53,P53-H53))*M53*10000000)</f>
      </c>
      <c r="S53" s="39"/>
      <c r="T53" s="40">
        <f>IF(O53="","",IF(R53&lt;0,J53*(-1),IF(G53="買",(P53-H53)*10000,(H53-P53)*10000)))</f>
      </c>
      <c r="U53" s="40"/>
    </row>
    <row r="54" spans="2:21" ht="12.75">
      <c r="B54" s="34">
        <v>46</v>
      </c>
      <c r="C54" s="35">
        <f>IF(R53="","",C53+R53)</f>
      </c>
      <c r="D54" s="35"/>
      <c r="E54" s="34"/>
      <c r="F54" s="36"/>
      <c r="G54" s="34" t="s">
        <v>37</v>
      </c>
      <c r="H54" s="34"/>
      <c r="I54" s="34"/>
      <c r="J54" s="34"/>
      <c r="K54" s="35">
        <f>IF(F54="","",C54*0.03)</f>
      </c>
      <c r="L54" s="35"/>
      <c r="M54" s="37">
        <f>IF(J54="","",(K54/J54)/1000)</f>
      </c>
      <c r="N54" s="34"/>
      <c r="O54" s="36"/>
      <c r="P54" s="34"/>
      <c r="Q54" s="34"/>
      <c r="R54" s="39">
        <f>IF(O54="","",(IF(G54="売",H54-P54,P54-H54))*M54*10000000)</f>
      </c>
      <c r="S54" s="39"/>
      <c r="T54" s="40">
        <f>IF(O54="","",IF(R54&lt;0,J54*(-1),IF(G54="買",(P54-H54)*10000,(H54-P54)*10000)))</f>
      </c>
      <c r="U54" s="40"/>
    </row>
    <row r="55" spans="2:21" ht="12.75">
      <c r="B55" s="34">
        <v>47</v>
      </c>
      <c r="C55" s="35">
        <f>IF(R54="","",C54+R54)</f>
      </c>
      <c r="D55" s="35"/>
      <c r="E55" s="34"/>
      <c r="F55" s="36"/>
      <c r="G55" s="34" t="s">
        <v>34</v>
      </c>
      <c r="H55" s="34"/>
      <c r="I55" s="34"/>
      <c r="J55" s="34"/>
      <c r="K55" s="35">
        <f>IF(F55="","",C55*0.03)</f>
      </c>
      <c r="L55" s="35"/>
      <c r="M55" s="37">
        <f>IF(J55="","",(K55/J55)/1000)</f>
      </c>
      <c r="N55" s="34"/>
      <c r="O55" s="36"/>
      <c r="P55" s="34"/>
      <c r="Q55" s="34"/>
      <c r="R55" s="39">
        <f>IF(O55="","",(IF(G55="売",H55-P55,P55-H55))*M55*10000000)</f>
      </c>
      <c r="S55" s="39"/>
      <c r="T55" s="40">
        <f>IF(O55="","",IF(R55&lt;0,J55*(-1),IF(G55="買",(P55-H55)*10000,(H55-P55)*10000)))</f>
      </c>
      <c r="U55" s="40"/>
    </row>
    <row r="56" spans="2:21" ht="12.75">
      <c r="B56" s="34">
        <v>48</v>
      </c>
      <c r="C56" s="35">
        <f>IF(R55="","",C55+R55)</f>
      </c>
      <c r="D56" s="35"/>
      <c r="E56" s="34"/>
      <c r="F56" s="36"/>
      <c r="G56" s="34" t="s">
        <v>34</v>
      </c>
      <c r="H56" s="34"/>
      <c r="I56" s="34"/>
      <c r="J56" s="34"/>
      <c r="K56" s="35">
        <f>IF(F56="","",C56*0.03)</f>
      </c>
      <c r="L56" s="35"/>
      <c r="M56" s="37">
        <f>IF(J56="","",(K56/J56)/1000)</f>
      </c>
      <c r="N56" s="34"/>
      <c r="O56" s="36"/>
      <c r="P56" s="34"/>
      <c r="Q56" s="34"/>
      <c r="R56" s="39">
        <f>IF(O56="","",(IF(G56="売",H56-P56,P56-H56))*M56*10000000)</f>
      </c>
      <c r="S56" s="39"/>
      <c r="T56" s="40">
        <f>IF(O56="","",IF(R56&lt;0,J56*(-1),IF(G56="買",(P56-H56)*10000,(H56-P56)*10000)))</f>
      </c>
      <c r="U56" s="40"/>
    </row>
    <row r="57" spans="2:21" ht="12.75">
      <c r="B57" s="34">
        <v>49</v>
      </c>
      <c r="C57" s="35">
        <f>IF(R56="","",C56+R56)</f>
      </c>
      <c r="D57" s="35"/>
      <c r="E57" s="34"/>
      <c r="F57" s="36"/>
      <c r="G57" s="34" t="s">
        <v>34</v>
      </c>
      <c r="H57" s="34"/>
      <c r="I57" s="34"/>
      <c r="J57" s="34"/>
      <c r="K57" s="35">
        <f>IF(F57="","",C57*0.03)</f>
      </c>
      <c r="L57" s="35"/>
      <c r="M57" s="37">
        <f>IF(J57="","",(K57/J57)/1000)</f>
      </c>
      <c r="N57" s="34"/>
      <c r="O57" s="36"/>
      <c r="P57" s="34"/>
      <c r="Q57" s="34"/>
      <c r="R57" s="39">
        <f>IF(O57="","",(IF(G57="売",H57-P57,P57-H57))*M57*10000000)</f>
      </c>
      <c r="S57" s="39"/>
      <c r="T57" s="40">
        <f>IF(O57="","",IF(R57&lt;0,J57*(-1),IF(G57="買",(P57-H57)*10000,(H57-P57)*10000)))</f>
      </c>
      <c r="U57" s="40"/>
    </row>
    <row r="58" spans="2:21" ht="12.75">
      <c r="B58" s="34">
        <v>50</v>
      </c>
      <c r="C58" s="35">
        <f>IF(R57="","",C57+R57)</f>
      </c>
      <c r="D58" s="35"/>
      <c r="E58" s="34"/>
      <c r="F58" s="36"/>
      <c r="G58" s="34" t="s">
        <v>34</v>
      </c>
      <c r="H58" s="34"/>
      <c r="I58" s="34"/>
      <c r="J58" s="34"/>
      <c r="K58" s="35">
        <f>IF(F58="","",C58*0.03)</f>
      </c>
      <c r="L58" s="35"/>
      <c r="M58" s="37">
        <f>IF(J58="","",(K58/J58)/1000)</f>
      </c>
      <c r="N58" s="34"/>
      <c r="O58" s="36"/>
      <c r="P58" s="34"/>
      <c r="Q58" s="34"/>
      <c r="R58" s="39">
        <f>IF(O58="","",(IF(G58="売",H58-P58,P58-H58))*M58*10000000)</f>
      </c>
      <c r="S58" s="39"/>
      <c r="T58" s="40">
        <f>IF(O58="","",IF(R58&lt;0,J58*(-1),IF(G58="買",(P58-H58)*10000,(H58-P58)*10000)))</f>
      </c>
      <c r="U58" s="40"/>
    </row>
    <row r="59" spans="2:21" ht="12.75">
      <c r="B59" s="34">
        <v>51</v>
      </c>
      <c r="C59" s="35">
        <f>IF(R58="","",C58+R58)</f>
      </c>
      <c r="D59" s="35"/>
      <c r="E59" s="34"/>
      <c r="F59" s="36"/>
      <c r="G59" s="34" t="s">
        <v>34</v>
      </c>
      <c r="H59" s="34"/>
      <c r="I59" s="34"/>
      <c r="J59" s="34"/>
      <c r="K59" s="35">
        <f>IF(F59="","",C59*0.03)</f>
      </c>
      <c r="L59" s="35"/>
      <c r="M59" s="37">
        <f>IF(J59="","",(K59/J59)/1000)</f>
      </c>
      <c r="N59" s="34"/>
      <c r="O59" s="36"/>
      <c r="P59" s="34"/>
      <c r="Q59" s="34"/>
      <c r="R59" s="39">
        <f>IF(O59="","",(IF(G59="売",H59-P59,P59-H59))*M59*10000000)</f>
      </c>
      <c r="S59" s="39"/>
      <c r="T59" s="40">
        <f>IF(O59="","",IF(R59&lt;0,J59*(-1),IF(G59="買",(P59-H59)*10000,(H59-P59)*10000)))</f>
      </c>
      <c r="U59" s="40"/>
    </row>
    <row r="60" spans="2:21" ht="12.75">
      <c r="B60" s="34">
        <v>52</v>
      </c>
      <c r="C60" s="35">
        <f>IF(R59="","",C59+R59)</f>
      </c>
      <c r="D60" s="35"/>
      <c r="E60" s="34"/>
      <c r="F60" s="36"/>
      <c r="G60" s="34" t="s">
        <v>34</v>
      </c>
      <c r="H60" s="34"/>
      <c r="I60" s="34"/>
      <c r="J60" s="34"/>
      <c r="K60" s="35">
        <f>IF(F60="","",C60*0.03)</f>
      </c>
      <c r="L60" s="35"/>
      <c r="M60" s="37">
        <f>IF(J60="","",(K60/J60)/1000)</f>
      </c>
      <c r="N60" s="34"/>
      <c r="O60" s="36"/>
      <c r="P60" s="34"/>
      <c r="Q60" s="34"/>
      <c r="R60" s="39">
        <f>IF(O60="","",(IF(G60="売",H60-P60,P60-H60))*M60*10000000)</f>
      </c>
      <c r="S60" s="39"/>
      <c r="T60" s="40">
        <f>IF(O60="","",IF(R60&lt;0,J60*(-1),IF(G60="買",(P60-H60)*10000,(H60-P60)*10000)))</f>
      </c>
      <c r="U60" s="40"/>
    </row>
    <row r="61" spans="2:21" ht="12.75">
      <c r="B61" s="34">
        <v>53</v>
      </c>
      <c r="C61" s="35">
        <f>IF(R60="","",C60+R60)</f>
      </c>
      <c r="D61" s="35"/>
      <c r="E61" s="34"/>
      <c r="F61" s="36"/>
      <c r="G61" s="34" t="s">
        <v>34</v>
      </c>
      <c r="H61" s="34"/>
      <c r="I61" s="34"/>
      <c r="J61" s="34"/>
      <c r="K61" s="35">
        <f>IF(F61="","",C61*0.03)</f>
      </c>
      <c r="L61" s="35"/>
      <c r="M61" s="37">
        <f>IF(J61="","",(K61/J61)/1000)</f>
      </c>
      <c r="N61" s="34"/>
      <c r="O61" s="36"/>
      <c r="P61" s="34"/>
      <c r="Q61" s="34"/>
      <c r="R61" s="39">
        <f>IF(O61="","",(IF(G61="売",H61-P61,P61-H61))*M61*10000000)</f>
      </c>
      <c r="S61" s="39"/>
      <c r="T61" s="40">
        <f>IF(O61="","",IF(R61&lt;0,J61*(-1),IF(G61="買",(P61-H61)*10000,(H61-P61)*10000)))</f>
      </c>
      <c r="U61" s="40"/>
    </row>
    <row r="62" spans="2:21" ht="12.75">
      <c r="B62" s="34">
        <v>54</v>
      </c>
      <c r="C62" s="35">
        <f>IF(R61="","",C61+R61)</f>
      </c>
      <c r="D62" s="35"/>
      <c r="E62" s="34"/>
      <c r="F62" s="36"/>
      <c r="G62" s="34" t="s">
        <v>34</v>
      </c>
      <c r="H62" s="34"/>
      <c r="I62" s="34"/>
      <c r="J62" s="34"/>
      <c r="K62" s="35">
        <f>IF(F62="","",C62*0.03)</f>
      </c>
      <c r="L62" s="35"/>
      <c r="M62" s="37">
        <f>IF(J62="","",(K62/J62)/1000)</f>
      </c>
      <c r="N62" s="34"/>
      <c r="O62" s="36"/>
      <c r="P62" s="34"/>
      <c r="Q62" s="34"/>
      <c r="R62" s="39">
        <f>IF(O62="","",(IF(G62="売",H62-P62,P62-H62))*M62*10000000)</f>
      </c>
      <c r="S62" s="39"/>
      <c r="T62" s="40">
        <f>IF(O62="","",IF(R62&lt;0,J62*(-1),IF(G62="買",(P62-H62)*10000,(H62-P62)*10000)))</f>
      </c>
      <c r="U62" s="40"/>
    </row>
    <row r="63" spans="2:21" ht="12.75">
      <c r="B63" s="34">
        <v>55</v>
      </c>
      <c r="C63" s="35">
        <f>IF(R62="","",C62+R62)</f>
      </c>
      <c r="D63" s="35"/>
      <c r="E63" s="34"/>
      <c r="F63" s="36"/>
      <c r="G63" s="34" t="s">
        <v>37</v>
      </c>
      <c r="H63" s="34"/>
      <c r="I63" s="34"/>
      <c r="J63" s="34"/>
      <c r="K63" s="35">
        <f>IF(F63="","",C63*0.03)</f>
      </c>
      <c r="L63" s="35"/>
      <c r="M63" s="37">
        <f>IF(J63="","",(K63/J63)/1000)</f>
      </c>
      <c r="N63" s="34"/>
      <c r="O63" s="36"/>
      <c r="P63" s="34"/>
      <c r="Q63" s="34"/>
      <c r="R63" s="39">
        <f>IF(O63="","",(IF(G63="売",H63-P63,P63-H63))*M63*10000000)</f>
      </c>
      <c r="S63" s="39"/>
      <c r="T63" s="40">
        <f>IF(O63="","",IF(R63&lt;0,J63*(-1),IF(G63="買",(P63-H63)*10000,(H63-P63)*10000)))</f>
      </c>
      <c r="U63" s="40"/>
    </row>
    <row r="64" spans="2:21" ht="12.75">
      <c r="B64" s="34">
        <v>56</v>
      </c>
      <c r="C64" s="35">
        <f>IF(R63="","",C63+R63)</f>
      </c>
      <c r="D64" s="35"/>
      <c r="E64" s="34"/>
      <c r="F64" s="36"/>
      <c r="G64" s="34" t="s">
        <v>34</v>
      </c>
      <c r="H64" s="34"/>
      <c r="I64" s="34"/>
      <c r="J64" s="34"/>
      <c r="K64" s="35">
        <f>IF(F64="","",C64*0.03)</f>
      </c>
      <c r="L64" s="35"/>
      <c r="M64" s="37">
        <f>IF(J64="","",(K64/J64)/1000)</f>
      </c>
      <c r="N64" s="34"/>
      <c r="O64" s="36"/>
      <c r="P64" s="34"/>
      <c r="Q64" s="34"/>
      <c r="R64" s="39">
        <f>IF(O64="","",(IF(G64="売",H64-P64,P64-H64))*M64*10000000)</f>
      </c>
      <c r="S64" s="39"/>
      <c r="T64" s="40">
        <f>IF(O64="","",IF(R64&lt;0,J64*(-1),IF(G64="買",(P64-H64)*10000,(H64-P64)*10000)))</f>
      </c>
      <c r="U64" s="40"/>
    </row>
    <row r="65" spans="2:21" ht="12.75">
      <c r="B65" s="34">
        <v>57</v>
      </c>
      <c r="C65" s="35">
        <f>IF(R64="","",C64+R64)</f>
      </c>
      <c r="D65" s="35"/>
      <c r="E65" s="34"/>
      <c r="F65" s="36"/>
      <c r="G65" s="34" t="s">
        <v>34</v>
      </c>
      <c r="H65" s="34"/>
      <c r="I65" s="34"/>
      <c r="J65" s="34"/>
      <c r="K65" s="35">
        <f>IF(F65="","",C65*0.03)</f>
      </c>
      <c r="L65" s="35"/>
      <c r="M65" s="37">
        <f>IF(J65="","",(K65/J65)/1000)</f>
      </c>
      <c r="N65" s="34"/>
      <c r="O65" s="36"/>
      <c r="P65" s="34"/>
      <c r="Q65" s="34"/>
      <c r="R65" s="39">
        <f>IF(O65="","",(IF(G65="売",H65-P65,P65-H65))*M65*10000000)</f>
      </c>
      <c r="S65" s="39"/>
      <c r="T65" s="40">
        <f>IF(O65="","",IF(R65&lt;0,J65*(-1),IF(G65="買",(P65-H65)*10000,(H65-P65)*10000)))</f>
      </c>
      <c r="U65" s="40"/>
    </row>
    <row r="66" spans="2:21" ht="12.75">
      <c r="B66" s="34">
        <v>58</v>
      </c>
      <c r="C66" s="35">
        <f>IF(R65="","",C65+R65)</f>
      </c>
      <c r="D66" s="35"/>
      <c r="E66" s="34"/>
      <c r="F66" s="36"/>
      <c r="G66" s="34" t="s">
        <v>34</v>
      </c>
      <c r="H66" s="34"/>
      <c r="I66" s="34"/>
      <c r="J66" s="34"/>
      <c r="K66" s="35">
        <f>IF(F66="","",C66*0.03)</f>
      </c>
      <c r="L66" s="35"/>
      <c r="M66" s="37">
        <f>IF(J66="","",(K66/J66)/1000)</f>
      </c>
      <c r="N66" s="34"/>
      <c r="O66" s="36"/>
      <c r="P66" s="34"/>
      <c r="Q66" s="34"/>
      <c r="R66" s="39">
        <f>IF(O66="","",(IF(G66="売",H66-P66,P66-H66))*M66*10000000)</f>
      </c>
      <c r="S66" s="39"/>
      <c r="T66" s="40">
        <f>IF(O66="","",IF(R66&lt;0,J66*(-1),IF(G66="買",(P66-H66)*10000,(H66-P66)*10000)))</f>
      </c>
      <c r="U66" s="40"/>
    </row>
    <row r="67" spans="2:21" ht="12.75">
      <c r="B67" s="34">
        <v>59</v>
      </c>
      <c r="C67" s="35">
        <f>IF(R66="","",C66+R66)</f>
      </c>
      <c r="D67" s="35"/>
      <c r="E67" s="34"/>
      <c r="F67" s="36"/>
      <c r="G67" s="34" t="s">
        <v>34</v>
      </c>
      <c r="H67" s="34"/>
      <c r="I67" s="34"/>
      <c r="J67" s="34"/>
      <c r="K67" s="35">
        <f>IF(F67="","",C67*0.03)</f>
      </c>
      <c r="L67" s="35"/>
      <c r="M67" s="37">
        <f>IF(J67="","",(K67/J67)/1000)</f>
      </c>
      <c r="N67" s="34"/>
      <c r="O67" s="36"/>
      <c r="P67" s="34"/>
      <c r="Q67" s="34"/>
      <c r="R67" s="39">
        <f>IF(O67="","",(IF(G67="売",H67-P67,P67-H67))*M67*10000000)</f>
      </c>
      <c r="S67" s="39"/>
      <c r="T67" s="40">
        <f>IF(O67="","",IF(R67&lt;0,J67*(-1),IF(G67="買",(P67-H67)*10000,(H67-P67)*10000)))</f>
      </c>
      <c r="U67" s="40"/>
    </row>
    <row r="68" spans="2:21" ht="12.75">
      <c r="B68" s="34">
        <v>60</v>
      </c>
      <c r="C68" s="35">
        <f>IF(R67="","",C67+R67)</f>
      </c>
      <c r="D68" s="35"/>
      <c r="E68" s="34"/>
      <c r="F68" s="36"/>
      <c r="G68" s="34" t="s">
        <v>37</v>
      </c>
      <c r="H68" s="34"/>
      <c r="I68" s="34"/>
      <c r="J68" s="34"/>
      <c r="K68" s="35">
        <f>IF(F68="","",C68*0.03)</f>
      </c>
      <c r="L68" s="35"/>
      <c r="M68" s="37">
        <f>IF(J68="","",(K68/J68)/1000)</f>
      </c>
      <c r="N68" s="34"/>
      <c r="O68" s="36"/>
      <c r="P68" s="34"/>
      <c r="Q68" s="34"/>
      <c r="R68" s="39">
        <f>IF(O68="","",(IF(G68="売",H68-P68,P68-H68))*M68*10000000)</f>
      </c>
      <c r="S68" s="39"/>
      <c r="T68" s="40">
        <f>IF(O68="","",IF(R68&lt;0,J68*(-1),IF(G68="買",(P68-H68)*10000,(H68-P68)*10000)))</f>
      </c>
      <c r="U68" s="40"/>
    </row>
    <row r="69" spans="2:21" ht="12.75">
      <c r="B69" s="34">
        <v>61</v>
      </c>
      <c r="C69" s="35">
        <f>IF(R68="","",C68+R68)</f>
      </c>
      <c r="D69" s="35"/>
      <c r="E69" s="34"/>
      <c r="F69" s="36"/>
      <c r="G69" s="34" t="s">
        <v>37</v>
      </c>
      <c r="H69" s="34"/>
      <c r="I69" s="34"/>
      <c r="J69" s="34"/>
      <c r="K69" s="35">
        <f>IF(F69="","",C69*0.03)</f>
      </c>
      <c r="L69" s="35"/>
      <c r="M69" s="37">
        <f>IF(J69="","",(K69/J69)/1000)</f>
      </c>
      <c r="N69" s="34"/>
      <c r="O69" s="36"/>
      <c r="P69" s="34"/>
      <c r="Q69" s="34"/>
      <c r="R69" s="39">
        <f>IF(O69="","",(IF(G69="売",H69-P69,P69-H69))*M69*10000000)</f>
      </c>
      <c r="S69" s="39"/>
      <c r="T69" s="40">
        <f>IF(O69="","",IF(R69&lt;0,J69*(-1),IF(G69="買",(P69-H69)*10000,(H69-P69)*10000)))</f>
      </c>
      <c r="U69" s="40"/>
    </row>
    <row r="70" spans="2:21" ht="12.75">
      <c r="B70" s="34">
        <v>62</v>
      </c>
      <c r="C70" s="35">
        <f>IF(R69="","",C69+R69)</f>
      </c>
      <c r="D70" s="35"/>
      <c r="E70" s="34"/>
      <c r="F70" s="36"/>
      <c r="G70" s="34" t="s">
        <v>34</v>
      </c>
      <c r="H70" s="34"/>
      <c r="I70" s="34"/>
      <c r="J70" s="34"/>
      <c r="K70" s="35">
        <f>IF(F70="","",C70*0.03)</f>
      </c>
      <c r="L70" s="35"/>
      <c r="M70" s="37">
        <f>IF(J70="","",(K70/J70)/1000)</f>
      </c>
      <c r="N70" s="34"/>
      <c r="O70" s="36"/>
      <c r="P70" s="34"/>
      <c r="Q70" s="34"/>
      <c r="R70" s="39">
        <f>IF(O70="","",(IF(G70="売",H70-P70,P70-H70))*M70*10000000)</f>
      </c>
      <c r="S70" s="39"/>
      <c r="T70" s="40">
        <f>IF(O70="","",IF(R70&lt;0,J70*(-1),IF(G70="買",(P70-H70)*10000,(H70-P70)*10000)))</f>
      </c>
      <c r="U70" s="40"/>
    </row>
    <row r="71" spans="2:21" ht="12.75">
      <c r="B71" s="34">
        <v>63</v>
      </c>
      <c r="C71" s="35">
        <f>IF(R70="","",C70+R70)</f>
      </c>
      <c r="D71" s="35"/>
      <c r="E71" s="34"/>
      <c r="F71" s="36"/>
      <c r="G71" s="34" t="s">
        <v>37</v>
      </c>
      <c r="H71" s="34"/>
      <c r="I71" s="34"/>
      <c r="J71" s="34"/>
      <c r="K71" s="35">
        <f>IF(F71="","",C71*0.03)</f>
      </c>
      <c r="L71" s="35"/>
      <c r="M71" s="37">
        <f>IF(J71="","",(K71/J71)/1000)</f>
      </c>
      <c r="N71" s="34"/>
      <c r="O71" s="36"/>
      <c r="P71" s="34"/>
      <c r="Q71" s="34"/>
      <c r="R71" s="39">
        <f>IF(O71="","",(IF(G71="売",H71-P71,P71-H71))*M71*10000000)</f>
      </c>
      <c r="S71" s="39"/>
      <c r="T71" s="40">
        <f>IF(O71="","",IF(R71&lt;0,J71*(-1),IF(G71="買",(P71-H71)*10000,(H71-P71)*10000)))</f>
      </c>
      <c r="U71" s="40"/>
    </row>
    <row r="72" spans="2:21" ht="12.75">
      <c r="B72" s="34">
        <v>64</v>
      </c>
      <c r="C72" s="35">
        <f>IF(R71="","",C71+R71)</f>
      </c>
      <c r="D72" s="35"/>
      <c r="E72" s="34"/>
      <c r="F72" s="36"/>
      <c r="G72" s="34" t="s">
        <v>34</v>
      </c>
      <c r="H72" s="34"/>
      <c r="I72" s="34"/>
      <c r="J72" s="34"/>
      <c r="K72" s="35">
        <f>IF(F72="","",C72*0.03)</f>
      </c>
      <c r="L72" s="35"/>
      <c r="M72" s="37">
        <f>IF(J72="","",(K72/J72)/1000)</f>
      </c>
      <c r="N72" s="34"/>
      <c r="O72" s="36"/>
      <c r="P72" s="34"/>
      <c r="Q72" s="34"/>
      <c r="R72" s="39">
        <f>IF(O72="","",(IF(G72="売",H72-P72,P72-H72))*M72*10000000)</f>
      </c>
      <c r="S72" s="39"/>
      <c r="T72" s="40">
        <f>IF(O72="","",IF(R72&lt;0,J72*(-1),IF(G72="買",(P72-H72)*10000,(H72-P72)*10000)))</f>
      </c>
      <c r="U72" s="40"/>
    </row>
    <row r="73" spans="2:21" ht="12.75">
      <c r="B73" s="34">
        <v>65</v>
      </c>
      <c r="C73" s="35">
        <f>IF(R72="","",C72+R72)</f>
      </c>
      <c r="D73" s="35"/>
      <c r="E73" s="34"/>
      <c r="F73" s="36"/>
      <c r="G73" s="34" t="s">
        <v>37</v>
      </c>
      <c r="H73" s="34"/>
      <c r="I73" s="34"/>
      <c r="J73" s="34"/>
      <c r="K73" s="35">
        <f>IF(F73="","",C73*0.03)</f>
      </c>
      <c r="L73" s="35"/>
      <c r="M73" s="37">
        <f>IF(J73="","",(K73/J73)/1000)</f>
      </c>
      <c r="N73" s="34"/>
      <c r="O73" s="36"/>
      <c r="P73" s="34"/>
      <c r="Q73" s="34"/>
      <c r="R73" s="39">
        <f>IF(O73="","",(IF(G73="売",H73-P73,P73-H73))*M73*10000000)</f>
      </c>
      <c r="S73" s="39"/>
      <c r="T73" s="40">
        <f>IF(O73="","",IF(R73&lt;0,J73*(-1),IF(G73="買",(P73-H73)*10000,(H73-P73)*10000)))</f>
      </c>
      <c r="U73" s="40"/>
    </row>
    <row r="74" spans="2:21" ht="12.75">
      <c r="B74" s="34">
        <v>66</v>
      </c>
      <c r="C74" s="35">
        <f>IF(R73="","",C73+R73)</f>
      </c>
      <c r="D74" s="35"/>
      <c r="E74" s="34"/>
      <c r="F74" s="36"/>
      <c r="G74" s="34" t="s">
        <v>37</v>
      </c>
      <c r="H74" s="34"/>
      <c r="I74" s="34"/>
      <c r="J74" s="34"/>
      <c r="K74" s="35">
        <f>IF(F74="","",C74*0.03)</f>
      </c>
      <c r="L74" s="35"/>
      <c r="M74" s="37">
        <f>IF(J74="","",(K74/J74)/1000)</f>
      </c>
      <c r="N74" s="34"/>
      <c r="O74" s="36"/>
      <c r="P74" s="34"/>
      <c r="Q74" s="34"/>
      <c r="R74" s="39">
        <f>IF(O74="","",(IF(G74="売",H74-P74,P74-H74))*M74*10000000)</f>
      </c>
      <c r="S74" s="39"/>
      <c r="T74" s="40">
        <f>IF(O74="","",IF(R74&lt;0,J74*(-1),IF(G74="買",(P74-H74)*10000,(H74-P74)*10000)))</f>
      </c>
      <c r="U74" s="40"/>
    </row>
    <row r="75" spans="2:21" ht="12.75">
      <c r="B75" s="34">
        <v>67</v>
      </c>
      <c r="C75" s="35">
        <f>IF(R74="","",C74+R74)</f>
      </c>
      <c r="D75" s="35"/>
      <c r="E75" s="34"/>
      <c r="F75" s="36"/>
      <c r="G75" s="34" t="s">
        <v>34</v>
      </c>
      <c r="H75" s="34"/>
      <c r="I75" s="34"/>
      <c r="J75" s="34"/>
      <c r="K75" s="35">
        <f>IF(F75="","",C75*0.03)</f>
      </c>
      <c r="L75" s="35"/>
      <c r="M75" s="37">
        <f>IF(J75="","",(K75/J75)/1000)</f>
      </c>
      <c r="N75" s="34"/>
      <c r="O75" s="36"/>
      <c r="P75" s="34"/>
      <c r="Q75" s="34"/>
      <c r="R75" s="39">
        <f>IF(O75="","",(IF(G75="売",H75-P75,P75-H75))*M75*10000000)</f>
      </c>
      <c r="S75" s="39"/>
      <c r="T75" s="40">
        <f>IF(O75="","",IF(R75&lt;0,J75*(-1),IF(G75="買",(P75-H75)*10000,(H75-P75)*10000)))</f>
      </c>
      <c r="U75" s="40"/>
    </row>
    <row r="76" spans="2:21" ht="12.75">
      <c r="B76" s="34">
        <v>68</v>
      </c>
      <c r="C76" s="35">
        <f>IF(R75="","",C75+R75)</f>
      </c>
      <c r="D76" s="35"/>
      <c r="E76" s="34"/>
      <c r="F76" s="36"/>
      <c r="G76" s="34" t="s">
        <v>34</v>
      </c>
      <c r="H76" s="34"/>
      <c r="I76" s="34"/>
      <c r="J76" s="34"/>
      <c r="K76" s="35">
        <f>IF(F76="","",C76*0.03)</f>
      </c>
      <c r="L76" s="35"/>
      <c r="M76" s="37">
        <f>IF(J76="","",(K76/J76)/1000)</f>
      </c>
      <c r="N76" s="34"/>
      <c r="O76" s="36"/>
      <c r="P76" s="34"/>
      <c r="Q76" s="34"/>
      <c r="R76" s="39">
        <f>IF(O76="","",(IF(G76="売",H76-P76,P76-H76))*M76*10000000)</f>
      </c>
      <c r="S76" s="39"/>
      <c r="T76" s="40">
        <f>IF(O76="","",IF(R76&lt;0,J76*(-1),IF(G76="買",(P76-H76)*10000,(H76-P76)*10000)))</f>
      </c>
      <c r="U76" s="40"/>
    </row>
    <row r="77" spans="2:21" ht="12.75">
      <c r="B77" s="34">
        <v>69</v>
      </c>
      <c r="C77" s="35">
        <f>IF(R76="","",C76+R76)</f>
      </c>
      <c r="D77" s="35"/>
      <c r="E77" s="34"/>
      <c r="F77" s="36"/>
      <c r="G77" s="34" t="s">
        <v>34</v>
      </c>
      <c r="H77" s="34"/>
      <c r="I77" s="34"/>
      <c r="J77" s="34"/>
      <c r="K77" s="35">
        <f>IF(F77="","",C77*0.03)</f>
      </c>
      <c r="L77" s="35"/>
      <c r="M77" s="37">
        <f>IF(J77="","",(K77/J77)/1000)</f>
      </c>
      <c r="N77" s="34"/>
      <c r="O77" s="36"/>
      <c r="P77" s="34"/>
      <c r="Q77" s="34"/>
      <c r="R77" s="39">
        <f>IF(O77="","",(IF(G77="売",H77-P77,P77-H77))*M77*10000000)</f>
      </c>
      <c r="S77" s="39"/>
      <c r="T77" s="40">
        <f>IF(O77="","",IF(R77&lt;0,J77*(-1),IF(G77="買",(P77-H77)*10000,(H77-P77)*10000)))</f>
      </c>
      <c r="U77" s="40"/>
    </row>
    <row r="78" spans="2:21" ht="12.75">
      <c r="B78" s="34">
        <v>70</v>
      </c>
      <c r="C78" s="35">
        <f>IF(R77="","",C77+R77)</f>
      </c>
      <c r="D78" s="35"/>
      <c r="E78" s="34"/>
      <c r="F78" s="36"/>
      <c r="G78" s="34" t="s">
        <v>37</v>
      </c>
      <c r="H78" s="34"/>
      <c r="I78" s="34"/>
      <c r="J78" s="34"/>
      <c r="K78" s="35">
        <f>IF(F78="","",C78*0.03)</f>
      </c>
      <c r="L78" s="35"/>
      <c r="M78" s="37">
        <f>IF(J78="","",(K78/J78)/1000)</f>
      </c>
      <c r="N78" s="34"/>
      <c r="O78" s="36"/>
      <c r="P78" s="34"/>
      <c r="Q78" s="34"/>
      <c r="R78" s="39">
        <f>IF(O78="","",(IF(G78="売",H78-P78,P78-H78))*M78*10000000)</f>
      </c>
      <c r="S78" s="39"/>
      <c r="T78" s="40">
        <f>IF(O78="","",IF(R78&lt;0,J78*(-1),IF(G78="買",(P78-H78)*10000,(H78-P78)*10000)))</f>
      </c>
      <c r="U78" s="40"/>
    </row>
    <row r="79" spans="2:21" ht="12.75">
      <c r="B79" s="34">
        <v>71</v>
      </c>
      <c r="C79" s="35">
        <f>IF(R78="","",C78+R78)</f>
      </c>
      <c r="D79" s="35"/>
      <c r="E79" s="34"/>
      <c r="F79" s="36"/>
      <c r="G79" s="34" t="s">
        <v>34</v>
      </c>
      <c r="H79" s="34"/>
      <c r="I79" s="34"/>
      <c r="J79" s="34"/>
      <c r="K79" s="35">
        <f>IF(F79="","",C79*0.03)</f>
      </c>
      <c r="L79" s="35"/>
      <c r="M79" s="37">
        <f>IF(J79="","",(K79/J79)/1000)</f>
      </c>
      <c r="N79" s="34"/>
      <c r="O79" s="36"/>
      <c r="P79" s="34"/>
      <c r="Q79" s="34"/>
      <c r="R79" s="39">
        <f>IF(O79="","",(IF(G79="売",H79-P79,P79-H79))*M79*10000000)</f>
      </c>
      <c r="S79" s="39"/>
      <c r="T79" s="40">
        <f>IF(O79="","",IF(R79&lt;0,J79*(-1),IF(G79="買",(P79-H79)*10000,(H79-P79)*10000)))</f>
      </c>
      <c r="U79" s="40"/>
    </row>
    <row r="80" spans="2:21" ht="12.75">
      <c r="B80" s="34">
        <v>72</v>
      </c>
      <c r="C80" s="35">
        <f>IF(R79="","",C79+R79)</f>
      </c>
      <c r="D80" s="35"/>
      <c r="E80" s="34"/>
      <c r="F80" s="36"/>
      <c r="G80" s="34" t="s">
        <v>37</v>
      </c>
      <c r="H80" s="34"/>
      <c r="I80" s="34"/>
      <c r="J80" s="34"/>
      <c r="K80" s="35">
        <f>IF(F80="","",C80*0.03)</f>
      </c>
      <c r="L80" s="35"/>
      <c r="M80" s="37">
        <f>IF(J80="","",(K80/J80)/1000)</f>
      </c>
      <c r="N80" s="34"/>
      <c r="O80" s="36"/>
      <c r="P80" s="34"/>
      <c r="Q80" s="34"/>
      <c r="R80" s="39">
        <f>IF(O80="","",(IF(G80="売",H80-P80,P80-H80))*M80*10000000)</f>
      </c>
      <c r="S80" s="39"/>
      <c r="T80" s="40">
        <f>IF(O80="","",IF(R80&lt;0,J80*(-1),IF(G80="買",(P80-H80)*10000,(H80-P80)*10000)))</f>
      </c>
      <c r="U80" s="40"/>
    </row>
    <row r="81" spans="2:21" ht="12.75">
      <c r="B81" s="34">
        <v>73</v>
      </c>
      <c r="C81" s="35">
        <f>IF(R80="","",C80+R80)</f>
      </c>
      <c r="D81" s="35"/>
      <c r="E81" s="34"/>
      <c r="F81" s="36"/>
      <c r="G81" s="34" t="s">
        <v>34</v>
      </c>
      <c r="H81" s="34"/>
      <c r="I81" s="34"/>
      <c r="J81" s="34"/>
      <c r="K81" s="35">
        <f>IF(F81="","",C81*0.03)</f>
      </c>
      <c r="L81" s="35"/>
      <c r="M81" s="37">
        <f>IF(J81="","",(K81/J81)/1000)</f>
      </c>
      <c r="N81" s="34"/>
      <c r="O81" s="36"/>
      <c r="P81" s="34"/>
      <c r="Q81" s="34"/>
      <c r="R81" s="39">
        <f>IF(O81="","",(IF(G81="売",H81-P81,P81-H81))*M81*10000000)</f>
      </c>
      <c r="S81" s="39"/>
      <c r="T81" s="40">
        <f>IF(O81="","",IF(R81&lt;0,J81*(-1),IF(G81="買",(P81-H81)*10000,(H81-P81)*10000)))</f>
      </c>
      <c r="U81" s="40"/>
    </row>
    <row r="82" spans="2:21" ht="12.75">
      <c r="B82" s="34">
        <v>74</v>
      </c>
      <c r="C82" s="35">
        <f>IF(R81="","",C81+R81)</f>
      </c>
      <c r="D82" s="35"/>
      <c r="E82" s="34"/>
      <c r="F82" s="36"/>
      <c r="G82" s="34" t="s">
        <v>34</v>
      </c>
      <c r="H82" s="34"/>
      <c r="I82" s="34"/>
      <c r="J82" s="34"/>
      <c r="K82" s="35">
        <f>IF(F82="","",C82*0.03)</f>
      </c>
      <c r="L82" s="35"/>
      <c r="M82" s="37">
        <f>IF(J82="","",(K82/J82)/1000)</f>
      </c>
      <c r="N82" s="34"/>
      <c r="O82" s="36"/>
      <c r="P82" s="34"/>
      <c r="Q82" s="34"/>
      <c r="R82" s="39">
        <f>IF(O82="","",(IF(G82="売",H82-P82,P82-H82))*M82*10000000)</f>
      </c>
      <c r="S82" s="39"/>
      <c r="T82" s="40">
        <f>IF(O82="","",IF(R82&lt;0,J82*(-1),IF(G82="買",(P82-H82)*10000,(H82-P82)*10000)))</f>
      </c>
      <c r="U82" s="40"/>
    </row>
    <row r="83" spans="2:21" ht="12.75">
      <c r="B83" s="34">
        <v>75</v>
      </c>
      <c r="C83" s="35">
        <f>IF(R82="","",C82+R82)</f>
      </c>
      <c r="D83" s="35"/>
      <c r="E83" s="34"/>
      <c r="F83" s="36"/>
      <c r="G83" s="34" t="s">
        <v>34</v>
      </c>
      <c r="H83" s="34"/>
      <c r="I83" s="34"/>
      <c r="J83" s="34"/>
      <c r="K83" s="35">
        <f>IF(F83="","",C83*0.03)</f>
      </c>
      <c r="L83" s="35"/>
      <c r="M83" s="37">
        <f>IF(J83="","",(K83/J83)/1000)</f>
      </c>
      <c r="N83" s="34"/>
      <c r="O83" s="36"/>
      <c r="P83" s="34"/>
      <c r="Q83" s="34"/>
      <c r="R83" s="39">
        <f>IF(O83="","",(IF(G83="売",H83-P83,P83-H83))*M83*10000000)</f>
      </c>
      <c r="S83" s="39"/>
      <c r="T83" s="40">
        <f>IF(O83="","",IF(R83&lt;0,J83*(-1),IF(G83="買",(P83-H83)*10000,(H83-P83)*10000)))</f>
      </c>
      <c r="U83" s="40"/>
    </row>
    <row r="84" spans="2:21" ht="12.75">
      <c r="B84" s="34">
        <v>76</v>
      </c>
      <c r="C84" s="35">
        <f>IF(R83="","",C83+R83)</f>
      </c>
      <c r="D84" s="35"/>
      <c r="E84" s="34"/>
      <c r="F84" s="36"/>
      <c r="G84" s="34" t="s">
        <v>34</v>
      </c>
      <c r="H84" s="34"/>
      <c r="I84" s="34"/>
      <c r="J84" s="34"/>
      <c r="K84" s="35">
        <f>IF(F84="","",C84*0.03)</f>
      </c>
      <c r="L84" s="35"/>
      <c r="M84" s="37">
        <f>IF(J84="","",(K84/J84)/1000)</f>
      </c>
      <c r="N84" s="34"/>
      <c r="O84" s="36"/>
      <c r="P84" s="34"/>
      <c r="Q84" s="34"/>
      <c r="R84" s="39">
        <f>IF(O84="","",(IF(G84="売",H84-P84,P84-H84))*M84*10000000)</f>
      </c>
      <c r="S84" s="39"/>
      <c r="T84" s="40">
        <f>IF(O84="","",IF(R84&lt;0,J84*(-1),IF(G84="買",(P84-H84)*10000,(H84-P84)*10000)))</f>
      </c>
      <c r="U84" s="40"/>
    </row>
    <row r="85" spans="2:21" ht="12.75">
      <c r="B85" s="34">
        <v>77</v>
      </c>
      <c r="C85" s="35">
        <f>IF(R84="","",C84+R84)</f>
      </c>
      <c r="D85" s="35"/>
      <c r="E85" s="34"/>
      <c r="F85" s="36"/>
      <c r="G85" s="34" t="s">
        <v>37</v>
      </c>
      <c r="H85" s="34"/>
      <c r="I85" s="34"/>
      <c r="J85" s="34"/>
      <c r="K85" s="35">
        <f>IF(F85="","",C85*0.03)</f>
      </c>
      <c r="L85" s="35"/>
      <c r="M85" s="37">
        <f>IF(J85="","",(K85/J85)/1000)</f>
      </c>
      <c r="N85" s="34"/>
      <c r="O85" s="36"/>
      <c r="P85" s="34"/>
      <c r="Q85" s="34"/>
      <c r="R85" s="39">
        <f>IF(O85="","",(IF(G85="売",H85-P85,P85-H85))*M85*10000000)</f>
      </c>
      <c r="S85" s="39"/>
      <c r="T85" s="40">
        <f>IF(O85="","",IF(R85&lt;0,J85*(-1),IF(G85="買",(P85-H85)*10000,(H85-P85)*10000)))</f>
      </c>
      <c r="U85" s="40"/>
    </row>
    <row r="86" spans="2:21" ht="12.75">
      <c r="B86" s="34">
        <v>78</v>
      </c>
      <c r="C86" s="35">
        <f>IF(R85="","",C85+R85)</f>
      </c>
      <c r="D86" s="35"/>
      <c r="E86" s="34"/>
      <c r="F86" s="36"/>
      <c r="G86" s="34" t="s">
        <v>34</v>
      </c>
      <c r="H86" s="34"/>
      <c r="I86" s="34"/>
      <c r="J86" s="34"/>
      <c r="K86" s="35">
        <f>IF(F86="","",C86*0.03)</f>
      </c>
      <c r="L86" s="35"/>
      <c r="M86" s="37">
        <f>IF(J86="","",(K86/J86)/1000)</f>
      </c>
      <c r="N86" s="34"/>
      <c r="O86" s="36"/>
      <c r="P86" s="34"/>
      <c r="Q86" s="34"/>
      <c r="R86" s="39">
        <f>IF(O86="","",(IF(G86="売",H86-P86,P86-H86))*M86*10000000)</f>
      </c>
      <c r="S86" s="39"/>
      <c r="T86" s="40">
        <f>IF(O86="","",IF(R86&lt;0,J86*(-1),IF(G86="買",(P86-H86)*10000,(H86-P86)*10000)))</f>
      </c>
      <c r="U86" s="40"/>
    </row>
    <row r="87" spans="2:21" ht="12.75">
      <c r="B87" s="34">
        <v>79</v>
      </c>
      <c r="C87" s="35">
        <f>IF(R86="","",C86+R86)</f>
      </c>
      <c r="D87" s="35"/>
      <c r="E87" s="34"/>
      <c r="F87" s="36"/>
      <c r="G87" s="34" t="s">
        <v>37</v>
      </c>
      <c r="H87" s="34"/>
      <c r="I87" s="34"/>
      <c r="J87" s="34"/>
      <c r="K87" s="35">
        <f>IF(F87="","",C87*0.03)</f>
      </c>
      <c r="L87" s="35"/>
      <c r="M87" s="37">
        <f>IF(J87="","",(K87/J87)/1000)</f>
      </c>
      <c r="N87" s="34"/>
      <c r="O87" s="36"/>
      <c r="P87" s="34"/>
      <c r="Q87" s="34"/>
      <c r="R87" s="39">
        <f>IF(O87="","",(IF(G87="売",H87-P87,P87-H87))*M87*10000000)</f>
      </c>
      <c r="S87" s="39"/>
      <c r="T87" s="40">
        <f>IF(O87="","",IF(R87&lt;0,J87*(-1),IF(G87="買",(P87-H87)*10000,(H87-P87)*10000)))</f>
      </c>
      <c r="U87" s="40"/>
    </row>
    <row r="88" spans="2:21" ht="12.75">
      <c r="B88" s="34">
        <v>80</v>
      </c>
      <c r="C88" s="35">
        <f>IF(R87="","",C87+R87)</f>
      </c>
      <c r="D88" s="35"/>
      <c r="E88" s="34"/>
      <c r="F88" s="36"/>
      <c r="G88" s="34" t="s">
        <v>37</v>
      </c>
      <c r="H88" s="34"/>
      <c r="I88" s="34"/>
      <c r="J88" s="34"/>
      <c r="K88" s="35">
        <f>IF(F88="","",C88*0.03)</f>
      </c>
      <c r="L88" s="35"/>
      <c r="M88" s="37">
        <f>IF(J88="","",(K88/J88)/1000)</f>
      </c>
      <c r="N88" s="34"/>
      <c r="O88" s="36"/>
      <c r="P88" s="34"/>
      <c r="Q88" s="34"/>
      <c r="R88" s="39">
        <f>IF(O88="","",(IF(G88="売",H88-P88,P88-H88))*M88*10000000)</f>
      </c>
      <c r="S88" s="39"/>
      <c r="T88" s="40">
        <f>IF(O88="","",IF(R88&lt;0,J88*(-1),IF(G88="買",(P88-H88)*10000,(H88-P88)*10000)))</f>
      </c>
      <c r="U88" s="40"/>
    </row>
    <row r="89" spans="2:21" ht="12.75">
      <c r="B89" s="34">
        <v>81</v>
      </c>
      <c r="C89" s="35">
        <f>IF(R88="","",C88+R88)</f>
      </c>
      <c r="D89" s="35"/>
      <c r="E89" s="34"/>
      <c r="F89" s="36"/>
      <c r="G89" s="34" t="s">
        <v>37</v>
      </c>
      <c r="H89" s="34"/>
      <c r="I89" s="34"/>
      <c r="J89" s="34"/>
      <c r="K89" s="35">
        <f>IF(F89="","",C89*0.03)</f>
      </c>
      <c r="L89" s="35"/>
      <c r="M89" s="37">
        <f>IF(J89="","",(K89/J89)/1000)</f>
      </c>
      <c r="N89" s="34"/>
      <c r="O89" s="36"/>
      <c r="P89" s="34"/>
      <c r="Q89" s="34"/>
      <c r="R89" s="39">
        <f>IF(O89="","",(IF(G89="売",H89-P89,P89-H89))*M89*10000000)</f>
      </c>
      <c r="S89" s="39"/>
      <c r="T89" s="40">
        <f>IF(O89="","",IF(R89&lt;0,J89*(-1),IF(G89="買",(P89-H89)*10000,(H89-P89)*10000)))</f>
      </c>
      <c r="U89" s="40"/>
    </row>
    <row r="90" spans="2:21" ht="12.75">
      <c r="B90" s="34">
        <v>82</v>
      </c>
      <c r="C90" s="35">
        <f>IF(R89="","",C89+R89)</f>
      </c>
      <c r="D90" s="35"/>
      <c r="E90" s="34"/>
      <c r="F90" s="36"/>
      <c r="G90" s="34" t="s">
        <v>37</v>
      </c>
      <c r="H90" s="34"/>
      <c r="I90" s="34"/>
      <c r="J90" s="34"/>
      <c r="K90" s="35">
        <f>IF(F90="","",C90*0.03)</f>
      </c>
      <c r="L90" s="35"/>
      <c r="M90" s="37">
        <f>IF(J90="","",(K90/J90)/1000)</f>
      </c>
      <c r="N90" s="34"/>
      <c r="O90" s="36"/>
      <c r="P90" s="34"/>
      <c r="Q90" s="34"/>
      <c r="R90" s="39">
        <f>IF(O90="","",(IF(G90="売",H90-P90,P90-H90))*M90*10000000)</f>
      </c>
      <c r="S90" s="39"/>
      <c r="T90" s="40">
        <f>IF(O90="","",IF(R90&lt;0,J90*(-1),IF(G90="買",(P90-H90)*10000,(H90-P90)*10000)))</f>
      </c>
      <c r="U90" s="40"/>
    </row>
    <row r="91" spans="2:21" ht="12.75">
      <c r="B91" s="34">
        <v>83</v>
      </c>
      <c r="C91" s="35">
        <f>IF(R90="","",C90+R90)</f>
      </c>
      <c r="D91" s="35"/>
      <c r="E91" s="34"/>
      <c r="F91" s="36"/>
      <c r="G91" s="34" t="s">
        <v>37</v>
      </c>
      <c r="H91" s="34"/>
      <c r="I91" s="34"/>
      <c r="J91" s="34"/>
      <c r="K91" s="35">
        <f>IF(F91="","",C91*0.03)</f>
      </c>
      <c r="L91" s="35"/>
      <c r="M91" s="37">
        <f>IF(J91="","",(K91/J91)/1000)</f>
      </c>
      <c r="N91" s="34"/>
      <c r="O91" s="36"/>
      <c r="P91" s="34"/>
      <c r="Q91" s="34"/>
      <c r="R91" s="39">
        <f>IF(O91="","",(IF(G91="売",H91-P91,P91-H91))*M91*10000000)</f>
      </c>
      <c r="S91" s="39"/>
      <c r="T91" s="40">
        <f>IF(O91="","",IF(R91&lt;0,J91*(-1),IF(G91="買",(P91-H91)*10000,(H91-P91)*10000)))</f>
      </c>
      <c r="U91" s="40"/>
    </row>
    <row r="92" spans="2:21" ht="12.75">
      <c r="B92" s="34">
        <v>84</v>
      </c>
      <c r="C92" s="35">
        <f>IF(R91="","",C91+R91)</f>
      </c>
      <c r="D92" s="35"/>
      <c r="E92" s="34"/>
      <c r="F92" s="36"/>
      <c r="G92" s="34" t="s">
        <v>34</v>
      </c>
      <c r="H92" s="34"/>
      <c r="I92" s="34"/>
      <c r="J92" s="34"/>
      <c r="K92" s="35">
        <f>IF(F92="","",C92*0.03)</f>
      </c>
      <c r="L92" s="35"/>
      <c r="M92" s="37">
        <f>IF(J92="","",(K92/J92)/1000)</f>
      </c>
      <c r="N92" s="34"/>
      <c r="O92" s="36"/>
      <c r="P92" s="34"/>
      <c r="Q92" s="34"/>
      <c r="R92" s="39">
        <f>IF(O92="","",(IF(G92="売",H92-P92,P92-H92))*M92*10000000)</f>
      </c>
      <c r="S92" s="39"/>
      <c r="T92" s="40">
        <f>IF(O92="","",IF(R92&lt;0,J92*(-1),IF(G92="買",(P92-H92)*10000,(H92-P92)*10000)))</f>
      </c>
      <c r="U92" s="40"/>
    </row>
    <row r="93" spans="2:21" ht="12.75">
      <c r="B93" s="34">
        <v>85</v>
      </c>
      <c r="C93" s="35">
        <f>IF(R92="","",C92+R92)</f>
      </c>
      <c r="D93" s="35"/>
      <c r="E93" s="34"/>
      <c r="F93" s="36"/>
      <c r="G93" s="34" t="s">
        <v>37</v>
      </c>
      <c r="H93" s="34"/>
      <c r="I93" s="34"/>
      <c r="J93" s="34"/>
      <c r="K93" s="35">
        <f>IF(F93="","",C93*0.03)</f>
      </c>
      <c r="L93" s="35"/>
      <c r="M93" s="37">
        <f>IF(J93="","",(K93/J93)/1000)</f>
      </c>
      <c r="N93" s="34"/>
      <c r="O93" s="36"/>
      <c r="P93" s="34"/>
      <c r="Q93" s="34"/>
      <c r="R93" s="39">
        <f>IF(O93="","",(IF(G93="売",H93-P93,P93-H93))*M93*10000000)</f>
      </c>
      <c r="S93" s="39"/>
      <c r="T93" s="40">
        <f>IF(O93="","",IF(R93&lt;0,J93*(-1),IF(G93="買",(P93-H93)*10000,(H93-P93)*10000)))</f>
      </c>
      <c r="U93" s="40"/>
    </row>
    <row r="94" spans="2:21" ht="12.75">
      <c r="B94" s="34">
        <v>86</v>
      </c>
      <c r="C94" s="35">
        <f>IF(R93="","",C93+R93)</f>
      </c>
      <c r="D94" s="35"/>
      <c r="E94" s="34"/>
      <c r="F94" s="36"/>
      <c r="G94" s="34" t="s">
        <v>34</v>
      </c>
      <c r="H94" s="34"/>
      <c r="I94" s="34"/>
      <c r="J94" s="34"/>
      <c r="K94" s="35">
        <f>IF(F94="","",C94*0.03)</f>
      </c>
      <c r="L94" s="35"/>
      <c r="M94" s="37">
        <f>IF(J94="","",(K94/J94)/1000)</f>
      </c>
      <c r="N94" s="34"/>
      <c r="O94" s="36"/>
      <c r="P94" s="34"/>
      <c r="Q94" s="34"/>
      <c r="R94" s="39">
        <f>IF(O94="","",(IF(G94="売",H94-P94,P94-H94))*M94*10000000)</f>
      </c>
      <c r="S94" s="39"/>
      <c r="T94" s="40">
        <f>IF(O94="","",IF(R94&lt;0,J94*(-1),IF(G94="買",(P94-H94)*10000,(H94-P94)*10000)))</f>
      </c>
      <c r="U94" s="40"/>
    </row>
    <row r="95" spans="2:21" ht="12.75">
      <c r="B95" s="34">
        <v>87</v>
      </c>
      <c r="C95" s="35">
        <f>IF(R94="","",C94+R94)</f>
      </c>
      <c r="D95" s="35"/>
      <c r="E95" s="34"/>
      <c r="F95" s="36"/>
      <c r="G95" s="34" t="s">
        <v>37</v>
      </c>
      <c r="H95" s="34"/>
      <c r="I95" s="34"/>
      <c r="J95" s="34"/>
      <c r="K95" s="35">
        <f>IF(F95="","",C95*0.03)</f>
      </c>
      <c r="L95" s="35"/>
      <c r="M95" s="37">
        <f>IF(J95="","",(K95/J95)/1000)</f>
      </c>
      <c r="N95" s="34"/>
      <c r="O95" s="36"/>
      <c r="P95" s="34"/>
      <c r="Q95" s="34"/>
      <c r="R95" s="39">
        <f>IF(O95="","",(IF(G95="売",H95-P95,P95-H95))*M95*10000000)</f>
      </c>
      <c r="S95" s="39"/>
      <c r="T95" s="40">
        <f>IF(O95="","",IF(R95&lt;0,J95*(-1),IF(G95="買",(P95-H95)*10000,(H95-P95)*10000)))</f>
      </c>
      <c r="U95" s="40"/>
    </row>
    <row r="96" spans="2:21" ht="12.75">
      <c r="B96" s="34">
        <v>88</v>
      </c>
      <c r="C96" s="35">
        <f>IF(R95="","",C95+R95)</f>
      </c>
      <c r="D96" s="35"/>
      <c r="E96" s="34"/>
      <c r="F96" s="36"/>
      <c r="G96" s="34" t="s">
        <v>34</v>
      </c>
      <c r="H96" s="34"/>
      <c r="I96" s="34"/>
      <c r="J96" s="34"/>
      <c r="K96" s="35">
        <f>IF(F96="","",C96*0.03)</f>
      </c>
      <c r="L96" s="35"/>
      <c r="M96" s="37">
        <f>IF(J96="","",(K96/J96)/1000)</f>
      </c>
      <c r="N96" s="34"/>
      <c r="O96" s="36"/>
      <c r="P96" s="34"/>
      <c r="Q96" s="34"/>
      <c r="R96" s="39">
        <f>IF(O96="","",(IF(G96="売",H96-P96,P96-H96))*M96*10000000)</f>
      </c>
      <c r="S96" s="39"/>
      <c r="T96" s="40">
        <f>IF(O96="","",IF(R96&lt;0,J96*(-1),IF(G96="買",(P96-H96)*10000,(H96-P96)*10000)))</f>
      </c>
      <c r="U96" s="40"/>
    </row>
    <row r="97" spans="2:21" ht="12.75">
      <c r="B97" s="34">
        <v>89</v>
      </c>
      <c r="C97" s="35">
        <f>IF(R96="","",C96+R96)</f>
      </c>
      <c r="D97" s="35"/>
      <c r="E97" s="34"/>
      <c r="F97" s="36"/>
      <c r="G97" s="34" t="s">
        <v>37</v>
      </c>
      <c r="H97" s="34"/>
      <c r="I97" s="34"/>
      <c r="J97" s="34"/>
      <c r="K97" s="35">
        <f>IF(F97="","",C97*0.03)</f>
      </c>
      <c r="L97" s="35"/>
      <c r="M97" s="37">
        <f>IF(J97="","",(K97/J97)/1000)</f>
      </c>
      <c r="N97" s="34"/>
      <c r="O97" s="36"/>
      <c r="P97" s="34"/>
      <c r="Q97" s="34"/>
      <c r="R97" s="39">
        <f>IF(O97="","",(IF(G97="売",H97-P97,P97-H97))*M97*10000000)</f>
      </c>
      <c r="S97" s="39"/>
      <c r="T97" s="40">
        <f>IF(O97="","",IF(R97&lt;0,J97*(-1),IF(G97="買",(P97-H97)*10000,(H97-P97)*10000)))</f>
      </c>
      <c r="U97" s="40"/>
    </row>
    <row r="98" spans="2:21" ht="12.75">
      <c r="B98" s="34">
        <v>90</v>
      </c>
      <c r="C98" s="35">
        <f>IF(R97="","",C97+R97)</f>
      </c>
      <c r="D98" s="35"/>
      <c r="E98" s="34"/>
      <c r="F98" s="36"/>
      <c r="G98" s="34" t="s">
        <v>34</v>
      </c>
      <c r="H98" s="34"/>
      <c r="I98" s="34"/>
      <c r="J98" s="34"/>
      <c r="K98" s="35">
        <f>IF(F98="","",C98*0.03)</f>
      </c>
      <c r="L98" s="35"/>
      <c r="M98" s="37">
        <f>IF(J98="","",(K98/J98)/1000)</f>
      </c>
      <c r="N98" s="34"/>
      <c r="O98" s="36"/>
      <c r="P98" s="34"/>
      <c r="Q98" s="34"/>
      <c r="R98" s="39">
        <f>IF(O98="","",(IF(G98="売",H98-P98,P98-H98))*M98*10000000)</f>
      </c>
      <c r="S98" s="39"/>
      <c r="T98" s="40">
        <f>IF(O98="","",IF(R98&lt;0,J98*(-1),IF(G98="買",(P98-H98)*10000,(H98-P98)*10000)))</f>
      </c>
      <c r="U98" s="40"/>
    </row>
    <row r="99" spans="2:21" ht="12.75">
      <c r="B99" s="34">
        <v>91</v>
      </c>
      <c r="C99" s="35">
        <f>IF(R98="","",C98+R98)</f>
      </c>
      <c r="D99" s="35"/>
      <c r="E99" s="34"/>
      <c r="F99" s="36"/>
      <c r="G99" s="34" t="s">
        <v>37</v>
      </c>
      <c r="H99" s="34"/>
      <c r="I99" s="34"/>
      <c r="J99" s="34"/>
      <c r="K99" s="35">
        <f>IF(F99="","",C99*0.03)</f>
      </c>
      <c r="L99" s="35"/>
      <c r="M99" s="37">
        <f>IF(J99="","",(K99/J99)/1000)</f>
      </c>
      <c r="N99" s="34"/>
      <c r="O99" s="36"/>
      <c r="P99" s="34"/>
      <c r="Q99" s="34"/>
      <c r="R99" s="39">
        <f>IF(O99="","",(IF(G99="売",H99-P99,P99-H99))*M99*10000000)</f>
      </c>
      <c r="S99" s="39"/>
      <c r="T99" s="40">
        <f>IF(O99="","",IF(R99&lt;0,J99*(-1),IF(G99="買",(P99-H99)*10000,(H99-P99)*10000)))</f>
      </c>
      <c r="U99" s="40"/>
    </row>
    <row r="100" spans="2:21" ht="12.75">
      <c r="B100" s="34">
        <v>92</v>
      </c>
      <c r="C100" s="35">
        <f>IF(R99="","",C99+R99)</f>
      </c>
      <c r="D100" s="35"/>
      <c r="E100" s="34"/>
      <c r="F100" s="36"/>
      <c r="G100" s="34" t="s">
        <v>37</v>
      </c>
      <c r="H100" s="34"/>
      <c r="I100" s="34"/>
      <c r="J100" s="34"/>
      <c r="K100" s="35">
        <f>IF(F100="","",C100*0.03)</f>
      </c>
      <c r="L100" s="35"/>
      <c r="M100" s="37">
        <f>IF(J100="","",(K100/J100)/1000)</f>
      </c>
      <c r="N100" s="34"/>
      <c r="O100" s="36"/>
      <c r="P100" s="34"/>
      <c r="Q100" s="34"/>
      <c r="R100" s="39">
        <f>IF(O100="","",(IF(G100="売",H100-P100,P100-H100))*M100*10000000)</f>
      </c>
      <c r="S100" s="39"/>
      <c r="T100" s="40">
        <f>IF(O100="","",IF(R100&lt;0,J100*(-1),IF(G100="買",(P100-H100)*10000,(H100-P100)*10000)))</f>
      </c>
      <c r="U100" s="40"/>
    </row>
    <row r="101" spans="2:21" ht="12.75">
      <c r="B101" s="34">
        <v>93</v>
      </c>
      <c r="C101" s="35">
        <f>IF(R100="","",C100+R100)</f>
      </c>
      <c r="D101" s="35"/>
      <c r="E101" s="34"/>
      <c r="F101" s="36"/>
      <c r="G101" s="34" t="s">
        <v>34</v>
      </c>
      <c r="H101" s="34"/>
      <c r="I101" s="34"/>
      <c r="J101" s="34"/>
      <c r="K101" s="35">
        <f>IF(F101="","",C101*0.03)</f>
      </c>
      <c r="L101" s="35"/>
      <c r="M101" s="37">
        <f>IF(J101="","",(K101/J101)/1000)</f>
      </c>
      <c r="N101" s="34"/>
      <c r="O101" s="36"/>
      <c r="P101" s="34"/>
      <c r="Q101" s="34"/>
      <c r="R101" s="39">
        <f>IF(O101="","",(IF(G101="売",H101-P101,P101-H101))*M101*10000000)</f>
      </c>
      <c r="S101" s="39"/>
      <c r="T101" s="40">
        <f>IF(O101="","",IF(R101&lt;0,J101*(-1),IF(G101="買",(P101-H101)*10000,(H101-P101)*10000)))</f>
      </c>
      <c r="U101" s="40"/>
    </row>
    <row r="102" spans="2:21" ht="12.75">
      <c r="B102" s="34">
        <v>94</v>
      </c>
      <c r="C102" s="35">
        <f>IF(R101="","",C101+R101)</f>
      </c>
      <c r="D102" s="35"/>
      <c r="E102" s="34"/>
      <c r="F102" s="36"/>
      <c r="G102" s="34" t="s">
        <v>34</v>
      </c>
      <c r="H102" s="34"/>
      <c r="I102" s="34"/>
      <c r="J102" s="34"/>
      <c r="K102" s="35">
        <f>IF(F102="","",C102*0.03)</f>
      </c>
      <c r="L102" s="35"/>
      <c r="M102" s="37">
        <f>IF(J102="","",(K102/J102)/1000)</f>
      </c>
      <c r="N102" s="34"/>
      <c r="O102" s="36"/>
      <c r="P102" s="34"/>
      <c r="Q102" s="34"/>
      <c r="R102" s="39">
        <f>IF(O102="","",(IF(G102="売",H102-P102,P102-H102))*M102*10000000)</f>
      </c>
      <c r="S102" s="39"/>
      <c r="T102" s="40">
        <f>IF(O102="","",IF(R102&lt;0,J102*(-1),IF(G102="買",(P102-H102)*10000,(H102-P102)*10000)))</f>
      </c>
      <c r="U102" s="40"/>
    </row>
    <row r="103" spans="2:21" ht="12.75">
      <c r="B103" s="34">
        <v>95</v>
      </c>
      <c r="C103" s="35">
        <f>IF(R102="","",C102+R102)</f>
      </c>
      <c r="D103" s="35"/>
      <c r="E103" s="34"/>
      <c r="F103" s="36"/>
      <c r="G103" s="34" t="s">
        <v>34</v>
      </c>
      <c r="H103" s="34"/>
      <c r="I103" s="34"/>
      <c r="J103" s="34"/>
      <c r="K103" s="35">
        <f>IF(F103="","",C103*0.03)</f>
      </c>
      <c r="L103" s="35"/>
      <c r="M103" s="37">
        <f>IF(J103="","",(K103/J103)/1000)</f>
      </c>
      <c r="N103" s="34"/>
      <c r="O103" s="36"/>
      <c r="P103" s="34"/>
      <c r="Q103" s="34"/>
      <c r="R103" s="39">
        <f>IF(O103="","",(IF(G103="売",H103-P103,P103-H103))*M103*10000000)</f>
      </c>
      <c r="S103" s="39"/>
      <c r="T103" s="40">
        <f>IF(O103="","",IF(R103&lt;0,J103*(-1),IF(G103="買",(P103-H103)*10000,(H103-P103)*10000)))</f>
      </c>
      <c r="U103" s="40"/>
    </row>
    <row r="104" spans="2:21" ht="12.75">
      <c r="B104" s="34">
        <v>96</v>
      </c>
      <c r="C104" s="35">
        <f>IF(R103="","",C103+R103)</f>
      </c>
      <c r="D104" s="35"/>
      <c r="E104" s="34"/>
      <c r="F104" s="36"/>
      <c r="G104" s="34" t="s">
        <v>37</v>
      </c>
      <c r="H104" s="34"/>
      <c r="I104" s="34"/>
      <c r="J104" s="34"/>
      <c r="K104" s="35">
        <f>IF(F104="","",C104*0.03)</f>
      </c>
      <c r="L104" s="35"/>
      <c r="M104" s="37">
        <f>IF(J104="","",(K104/J104)/1000)</f>
      </c>
      <c r="N104" s="34"/>
      <c r="O104" s="36"/>
      <c r="P104" s="34"/>
      <c r="Q104" s="34"/>
      <c r="R104" s="39">
        <f>IF(O104="","",(IF(G104="売",H104-P104,P104-H104))*M104*10000000)</f>
      </c>
      <c r="S104" s="39"/>
      <c r="T104" s="40">
        <f>IF(O104="","",IF(R104&lt;0,J104*(-1),IF(G104="買",(P104-H104)*10000,(H104-P104)*10000)))</f>
      </c>
      <c r="U104" s="40"/>
    </row>
    <row r="105" spans="2:21" ht="12.75">
      <c r="B105" s="34">
        <v>97</v>
      </c>
      <c r="C105" s="35">
        <f>IF(R104="","",C104+R104)</f>
      </c>
      <c r="D105" s="35"/>
      <c r="E105" s="34"/>
      <c r="F105" s="36"/>
      <c r="G105" s="34" t="s">
        <v>34</v>
      </c>
      <c r="H105" s="34"/>
      <c r="I105" s="34"/>
      <c r="J105" s="34"/>
      <c r="K105" s="35">
        <f>IF(F105="","",C105*0.03)</f>
      </c>
      <c r="L105" s="35"/>
      <c r="M105" s="37">
        <f>IF(J105="","",(K105/J105)/1000)</f>
      </c>
      <c r="N105" s="34"/>
      <c r="O105" s="36"/>
      <c r="P105" s="34"/>
      <c r="Q105" s="34"/>
      <c r="R105" s="39">
        <f>IF(O105="","",(IF(G105="売",H105-P105,P105-H105))*M105*10000000)</f>
      </c>
      <c r="S105" s="39"/>
      <c r="T105" s="40">
        <f>IF(O105="","",IF(R105&lt;0,J105*(-1),IF(G105="買",(P105-H105)*10000,(H105-P105)*10000)))</f>
      </c>
      <c r="U105" s="40"/>
    </row>
    <row r="106" spans="2:21" ht="12.75">
      <c r="B106" s="34">
        <v>98</v>
      </c>
      <c r="C106" s="35">
        <f>IF(R105="","",C105+R105)</f>
      </c>
      <c r="D106" s="35"/>
      <c r="E106" s="34"/>
      <c r="F106" s="36"/>
      <c r="G106" s="34" t="s">
        <v>37</v>
      </c>
      <c r="H106" s="34"/>
      <c r="I106" s="34"/>
      <c r="J106" s="34"/>
      <c r="K106" s="35">
        <f>IF(F106="","",C106*0.03)</f>
      </c>
      <c r="L106" s="35"/>
      <c r="M106" s="37">
        <f>IF(J106="","",(K106/J106)/1000)</f>
      </c>
      <c r="N106" s="34"/>
      <c r="O106" s="36"/>
      <c r="P106" s="34"/>
      <c r="Q106" s="34"/>
      <c r="R106" s="39">
        <f>IF(O106="","",(IF(G106="売",H106-P106,P106-H106))*M106*10000000)</f>
      </c>
      <c r="S106" s="39"/>
      <c r="T106" s="40">
        <f>IF(O106="","",IF(R106&lt;0,J106*(-1),IF(G106="買",(P106-H106)*10000,(H106-P106)*10000)))</f>
      </c>
      <c r="U106" s="40"/>
    </row>
    <row r="107" spans="2:21" ht="12.75">
      <c r="B107" s="34">
        <v>99</v>
      </c>
      <c r="C107" s="35">
        <f>IF(R106="","",C106+R106)</f>
      </c>
      <c r="D107" s="35"/>
      <c r="E107" s="34"/>
      <c r="F107" s="36"/>
      <c r="G107" s="34" t="s">
        <v>37</v>
      </c>
      <c r="H107" s="34"/>
      <c r="I107" s="34"/>
      <c r="J107" s="34"/>
      <c r="K107" s="35">
        <f>IF(F107="","",C107*0.03)</f>
      </c>
      <c r="L107" s="35"/>
      <c r="M107" s="37">
        <f>IF(J107="","",(K107/J107)/1000)</f>
      </c>
      <c r="N107" s="34"/>
      <c r="O107" s="36"/>
      <c r="P107" s="34"/>
      <c r="Q107" s="34"/>
      <c r="R107" s="39">
        <f>IF(O107="","",(IF(G107="売",H107-P107,P107-H107))*M107*10000000)</f>
      </c>
      <c r="S107" s="39"/>
      <c r="T107" s="40">
        <f>IF(O107="","",IF(R107&lt;0,J107*(-1),IF(G107="買",(P107-H107)*10000,(H107-P107)*10000)))</f>
      </c>
      <c r="U107" s="40"/>
    </row>
    <row r="108" spans="2:21" ht="12.75">
      <c r="B108" s="34">
        <v>100</v>
      </c>
      <c r="C108" s="35">
        <f>IF(R107="","",C107+R107)</f>
      </c>
      <c r="D108" s="35"/>
      <c r="E108" s="34"/>
      <c r="F108" s="36"/>
      <c r="G108" s="34" t="s">
        <v>34</v>
      </c>
      <c r="H108" s="34"/>
      <c r="I108" s="34"/>
      <c r="J108" s="34"/>
      <c r="K108" s="35">
        <f>IF(F108="","",C108*0.03)</f>
      </c>
      <c r="L108" s="35"/>
      <c r="M108" s="37">
        <f>IF(J108="","",(K108/J108)/1000)</f>
      </c>
      <c r="N108" s="34"/>
      <c r="O108" s="36"/>
      <c r="P108" s="34"/>
      <c r="Q108" s="34"/>
      <c r="R108" s="39">
        <f>IF(O108="","",(IF(G108="売",H108-P108,P108-H108))*M108*10000000)</f>
      </c>
      <c r="S108" s="39"/>
      <c r="T108" s="40">
        <f>IF(O108="","",IF(R108&lt;0,J108*(-1),IF(G108="買",(P108-H108)*10000,(H108-P108)*10000)))</f>
      </c>
      <c r="U108" s="40"/>
    </row>
    <row r="109" spans="2:18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</row>
  </sheetData>
  <sheetProtection selectLockedCells="1" selectUnlockedCells="1"/>
  <mergeCells count="635">
    <mergeCell ref="B2:C2"/>
    <mergeCell ref="D2:E2"/>
    <mergeCell ref="F2:G2"/>
    <mergeCell ref="H2:I2"/>
    <mergeCell ref="J2:K2"/>
    <mergeCell ref="L2:M2"/>
    <mergeCell ref="N2:O2"/>
    <mergeCell ref="P2:Q2"/>
    <mergeCell ref="B3:C3"/>
    <mergeCell ref="D3:I3"/>
    <mergeCell ref="J3:K3"/>
    <mergeCell ref="L3:Q3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conditionalFormatting sqref="G46">
    <cfRule type="cellIs" priority="1" dxfId="0" operator="equal" stopIfTrue="1">
      <formula>"買"</formula>
    </cfRule>
    <cfRule type="cellIs" priority="2" dxfId="1" operator="equal" stopIfTrue="1">
      <formula>"売"</formula>
    </cfRule>
  </conditionalFormatting>
  <conditionalFormatting sqref="G9:G11 G14:G45 G47:G108">
    <cfRule type="cellIs" priority="3" dxfId="0" operator="equal" stopIfTrue="1">
      <formula>"買"</formula>
    </cfRule>
    <cfRule type="cellIs" priority="4" dxfId="1" operator="equal" stopIfTrue="1">
      <formula>"売"</formula>
    </cfRule>
  </conditionalFormatting>
  <conditionalFormatting sqref="G12">
    <cfRule type="cellIs" priority="5" dxfId="0" operator="equal" stopIfTrue="1">
      <formula>"買"</formula>
    </cfRule>
    <cfRule type="cellIs" priority="6" dxfId="1" operator="equal" stopIfTrue="1">
      <formula>"売"</formula>
    </cfRule>
  </conditionalFormatting>
  <conditionalFormatting sqref="G13">
    <cfRule type="cellIs" priority="7" dxfId="0" operator="equal" stopIfTrue="1">
      <formula>"買"</formula>
    </cfRule>
    <cfRule type="cellIs" priority="8" dxfId="1" operator="equal" stopIfTrue="1">
      <formula>"売"</formula>
    </cfRule>
  </conditionalFormatting>
  <dataValidations count="1">
    <dataValidation type="list" allowBlank="1" showErrorMessage="1" sqref="G9:G108">
      <formula1>"買,売"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43828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SUGAYA HRONOBU</cp:lastModifiedBy>
  <cp:lastPrinted>2015-07-15T10:17:15Z</cp:lastPrinted>
  <dcterms:created xsi:type="dcterms:W3CDTF">2013-10-09T23:04:08Z</dcterms:created>
  <dcterms:modified xsi:type="dcterms:W3CDTF">2016-04-01T14:17:04Z</dcterms:modified>
  <cp:category/>
  <cp:version/>
  <cp:contentType/>
  <cp:contentStatus/>
  <cp:revision>30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