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24360" windowHeight="11760" activeTab="0"/>
  </bookViews>
  <sheets>
    <sheet name="検証（USDJPY１H）"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<sst xmlns="http://schemas.openxmlformats.org/spreadsheetml/2006/main" count="164" uniqueCount="54">
  <si>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</si>
  <si>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</si>
  <si>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</si>
  <si>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</si>
  <si>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</si>
  <si>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</si>
  <si>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</si>
  <si>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</si>
  <si>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</si>
  <si>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</si>
  <si>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</si>
  <si>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</si>
  <si>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</si>
  <si>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</si>
  <si>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</si>
  <si>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</si>
  <si>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</si>
  <si>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</si>
  <si>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</si>
  <si>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</si>
  <si>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</si>
  <si>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</si>
  <si>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</si>
  <si>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</si>
  <si>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</si>
  <si>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</si>
  <si>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</si>
  <si>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</si>
  <si>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</si>
  <si>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</si>
  <si>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</si>
  <si>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</si>
  <si>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</si>
  <si>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</si>
  <si>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</si>
  <si>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</si>
  <si>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</si>
  <si>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</si>
  <si>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</si>
  <si>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</si>
  <si>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</si>
  <si>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</si>
  <si>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</si>
  <si>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</si>
  <si>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</si>
  <si>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</si>
  <si>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</si>
  <si>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1H足</t>
  </si>
  <si>
    <t>USDJPY</t>
  </si>
  <si>
    <t>EUR/JPY</t>
  </si>
  <si>
    <t>USD/JPY</t>
  </si>
  <si>
    <t>USD/JPYは動きがおだやかで１時間足のトレードでの勝率が高いものと思い検証した。結果は連続して負けて時々勝トレードで勝率２１％であった。そのため損失が続き最初の資金よりマイナスの状態が続いた。この様に勝率２１％でも資金は大幅には減少しなかった。これは驚きである。１時間足ではPBはレンジの状態の時良く出る。しかし、それはほとんど負けトレードであった。PBはトレンド発生の初期段階で発生してくれると良いでであるが、なかなかそうはならない事がわかった。</t>
  </si>
  <si>
    <t>勝率は日足２８％、４H足２２％、１H足２１％、とゆったりしたトレード程勝率が高い。日足ではずっと利益を積み上げていったが、短い足では負け続づけた後で時々勝ち資金はマイナスの状態で利益を積み上げる事が出来なかった。PB手法は日足にしか適用できない。これまで検証を続けてきてエッジのあるルールを守ってトレードすれば利益が上がり。７０％負けても利益が上がる事が分かった。ロスカットは必要経費であり恐れなくても良い事を確信した。</t>
  </si>
  <si>
    <t>日足が半分残っているので、動きの激しいGBPJPY日足で検証する。どのような結果になるか楽しみである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</si>
</sst>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36"/>
      <color indexed="8"/>
      <name val="ＭＳ Ｐゴシック"/>
      <family val="3"/>
    </font>
    <font>
      <b/>
      <sz val="3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4" borderId="12"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189" fontId="1" fillId="0" borderId="10" xfId="0" applyNumberFormat="1" applyFont="1" applyFill="1" applyBorder="1" applyAlignment="1">
      <alignment horizontal="center" vertical="center"/>
    </xf>
    <xf numFmtId="0" fontId="3"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0" fillId="0" borderId="10" xfId="0" applyBorder="1" applyAlignment="1">
      <alignment vertical="center" wrapText="1"/>
    </xf>
    <xf numFmtId="0" fontId="0" fillId="0" borderId="10" xfId="0" applyBorder="1" applyAlignment="1">
      <alignment vertical="center"/>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1" fillId="0" borderId="10" xfId="0" applyFont="1" applyFill="1" applyBorder="1" applyAlignment="1">
      <alignment horizontal="center" vertical="center"/>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409575</xdr:colOff>
      <xdr:row>55</xdr:row>
      <xdr:rowOff>47625</xdr:rowOff>
    </xdr:to>
    <xdr:pic>
      <xdr:nvPicPr>
        <xdr:cNvPr id="1" name="Picture 1"/>
        <xdr:cNvPicPr preferRelativeResize="1">
          <a:picLocks noChangeAspect="1"/>
        </xdr:cNvPicPr>
      </xdr:nvPicPr>
      <xdr:blipFill>
        <a:blip r:embed="rId1"/>
        <a:stretch>
          <a:fillRect/>
        </a:stretch>
      </xdr:blipFill>
      <xdr:spPr>
        <a:xfrm>
          <a:off x="0" y="0"/>
          <a:ext cx="16002000" cy="9477375"/>
        </a:xfrm>
        <a:prstGeom prst="rect">
          <a:avLst/>
        </a:prstGeom>
        <a:noFill/>
        <a:ln w="9525" cmpd="sng">
          <a:noFill/>
        </a:ln>
      </xdr:spPr>
    </xdr:pic>
    <xdr:clientData/>
  </xdr:twoCellAnchor>
  <xdr:twoCellAnchor>
    <xdr:from>
      <xdr:col>5</xdr:col>
      <xdr:colOff>400050</xdr:colOff>
      <xdr:row>22</xdr:row>
      <xdr:rowOff>85725</xdr:rowOff>
    </xdr:from>
    <xdr:to>
      <xdr:col>6</xdr:col>
      <xdr:colOff>390525</xdr:colOff>
      <xdr:row>25</xdr:row>
      <xdr:rowOff>19050</xdr:rowOff>
    </xdr:to>
    <xdr:sp>
      <xdr:nvSpPr>
        <xdr:cNvPr id="2" name="TextBox 2"/>
        <xdr:cNvSpPr txBox="1">
          <a:spLocks noChangeArrowheads="1"/>
        </xdr:cNvSpPr>
      </xdr:nvSpPr>
      <xdr:spPr>
        <a:xfrm>
          <a:off x="3648075" y="3857625"/>
          <a:ext cx="67627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3/11
損切り</a:t>
          </a:r>
        </a:p>
      </xdr:txBody>
    </xdr:sp>
    <xdr:clientData/>
  </xdr:twoCellAnchor>
  <xdr:twoCellAnchor>
    <xdr:from>
      <xdr:col>7</xdr:col>
      <xdr:colOff>485775</xdr:colOff>
      <xdr:row>22</xdr:row>
      <xdr:rowOff>76200</xdr:rowOff>
    </xdr:from>
    <xdr:to>
      <xdr:col>8</xdr:col>
      <xdr:colOff>571500</xdr:colOff>
      <xdr:row>25</xdr:row>
      <xdr:rowOff>19050</xdr:rowOff>
    </xdr:to>
    <xdr:sp>
      <xdr:nvSpPr>
        <xdr:cNvPr id="3" name="TextBox 3"/>
        <xdr:cNvSpPr txBox="1">
          <a:spLocks noChangeArrowheads="1"/>
        </xdr:cNvSpPr>
      </xdr:nvSpPr>
      <xdr:spPr>
        <a:xfrm>
          <a:off x="5105400" y="3848100"/>
          <a:ext cx="7715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3/12
キャンセル</a:t>
          </a:r>
        </a:p>
      </xdr:txBody>
    </xdr:sp>
    <xdr:clientData/>
  </xdr:twoCellAnchor>
  <xdr:twoCellAnchor>
    <xdr:from>
      <xdr:col>9</xdr:col>
      <xdr:colOff>314325</xdr:colOff>
      <xdr:row>10</xdr:row>
      <xdr:rowOff>142875</xdr:rowOff>
    </xdr:from>
    <xdr:to>
      <xdr:col>10</xdr:col>
      <xdr:colOff>257175</xdr:colOff>
      <xdr:row>13</xdr:row>
      <xdr:rowOff>85725</xdr:rowOff>
    </xdr:to>
    <xdr:sp>
      <xdr:nvSpPr>
        <xdr:cNvPr id="4" name="TextBox 4"/>
        <xdr:cNvSpPr txBox="1">
          <a:spLocks noChangeArrowheads="1"/>
        </xdr:cNvSpPr>
      </xdr:nvSpPr>
      <xdr:spPr>
        <a:xfrm>
          <a:off x="6305550" y="1857375"/>
          <a:ext cx="6286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3/12
損切り</a:t>
          </a:r>
        </a:p>
      </xdr:txBody>
    </xdr:sp>
    <xdr:clientData/>
  </xdr:twoCellAnchor>
  <xdr:twoCellAnchor>
    <xdr:from>
      <xdr:col>11</xdr:col>
      <xdr:colOff>447675</xdr:colOff>
      <xdr:row>11</xdr:row>
      <xdr:rowOff>0</xdr:rowOff>
    </xdr:from>
    <xdr:to>
      <xdr:col>12</xdr:col>
      <xdr:colOff>419100</xdr:colOff>
      <xdr:row>13</xdr:row>
      <xdr:rowOff>133350</xdr:rowOff>
    </xdr:to>
    <xdr:sp>
      <xdr:nvSpPr>
        <xdr:cNvPr id="5" name="TextBox 5"/>
        <xdr:cNvSpPr txBox="1">
          <a:spLocks noChangeArrowheads="1"/>
        </xdr:cNvSpPr>
      </xdr:nvSpPr>
      <xdr:spPr>
        <a:xfrm>
          <a:off x="7810500" y="1885950"/>
          <a:ext cx="6572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3/13
損切り</a:t>
          </a:r>
        </a:p>
      </xdr:txBody>
    </xdr:sp>
    <xdr:clientData/>
  </xdr:twoCellAnchor>
  <xdr:twoCellAnchor>
    <xdr:from>
      <xdr:col>12</xdr:col>
      <xdr:colOff>552450</xdr:colOff>
      <xdr:row>22</xdr:row>
      <xdr:rowOff>85725</xdr:rowOff>
    </xdr:from>
    <xdr:to>
      <xdr:col>13</xdr:col>
      <xdr:colOff>485775</xdr:colOff>
      <xdr:row>25</xdr:row>
      <xdr:rowOff>28575</xdr:rowOff>
    </xdr:to>
    <xdr:sp>
      <xdr:nvSpPr>
        <xdr:cNvPr id="6" name="TextBox 6"/>
        <xdr:cNvSpPr txBox="1">
          <a:spLocks noChangeArrowheads="1"/>
        </xdr:cNvSpPr>
      </xdr:nvSpPr>
      <xdr:spPr>
        <a:xfrm>
          <a:off x="8601075" y="3857625"/>
          <a:ext cx="6191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3/13
損切り</a:t>
          </a:r>
        </a:p>
      </xdr:txBody>
    </xdr:sp>
    <xdr:clientData/>
  </xdr:twoCellAnchor>
  <xdr:twoCellAnchor>
    <xdr:from>
      <xdr:col>14</xdr:col>
      <xdr:colOff>628650</xdr:colOff>
      <xdr:row>11</xdr:row>
      <xdr:rowOff>133350</xdr:rowOff>
    </xdr:from>
    <xdr:to>
      <xdr:col>15</xdr:col>
      <xdr:colOff>581025</xdr:colOff>
      <xdr:row>14</xdr:row>
      <xdr:rowOff>66675</xdr:rowOff>
    </xdr:to>
    <xdr:sp>
      <xdr:nvSpPr>
        <xdr:cNvPr id="7" name="TextBox 7"/>
        <xdr:cNvSpPr txBox="1">
          <a:spLocks noChangeArrowheads="1"/>
        </xdr:cNvSpPr>
      </xdr:nvSpPr>
      <xdr:spPr>
        <a:xfrm>
          <a:off x="10048875" y="2019300"/>
          <a:ext cx="63817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3/14
損切り</a:t>
          </a:r>
        </a:p>
      </xdr:txBody>
    </xdr:sp>
    <xdr:clientData/>
  </xdr:twoCellAnchor>
  <xdr:twoCellAnchor>
    <xdr:from>
      <xdr:col>17</xdr:col>
      <xdr:colOff>590550</xdr:colOff>
      <xdr:row>22</xdr:row>
      <xdr:rowOff>47625</xdr:rowOff>
    </xdr:from>
    <xdr:to>
      <xdr:col>18</xdr:col>
      <xdr:colOff>533400</xdr:colOff>
      <xdr:row>24</xdr:row>
      <xdr:rowOff>161925</xdr:rowOff>
    </xdr:to>
    <xdr:sp>
      <xdr:nvSpPr>
        <xdr:cNvPr id="8" name="TextBox 8"/>
        <xdr:cNvSpPr txBox="1">
          <a:spLocks noChangeArrowheads="1"/>
        </xdr:cNvSpPr>
      </xdr:nvSpPr>
      <xdr:spPr>
        <a:xfrm>
          <a:off x="12068175" y="3819525"/>
          <a:ext cx="6286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3/15
損切り</a:t>
          </a:r>
        </a:p>
      </xdr:txBody>
    </xdr:sp>
    <xdr:clientData/>
  </xdr:twoCellAnchor>
  <xdr:twoCellAnchor>
    <xdr:from>
      <xdr:col>6</xdr:col>
      <xdr:colOff>133350</xdr:colOff>
      <xdr:row>20</xdr:row>
      <xdr:rowOff>9525</xdr:rowOff>
    </xdr:from>
    <xdr:to>
      <xdr:col>6</xdr:col>
      <xdr:colOff>228600</xdr:colOff>
      <xdr:row>22</xdr:row>
      <xdr:rowOff>104775</xdr:rowOff>
    </xdr:to>
    <xdr:sp>
      <xdr:nvSpPr>
        <xdr:cNvPr id="9" name="Line 9"/>
        <xdr:cNvSpPr>
          <a:spLocks/>
        </xdr:cNvSpPr>
      </xdr:nvSpPr>
      <xdr:spPr>
        <a:xfrm flipV="1">
          <a:off x="4067175" y="3438525"/>
          <a:ext cx="95250" cy="4381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628650</xdr:colOff>
      <xdr:row>18</xdr:row>
      <xdr:rowOff>123825</xdr:rowOff>
    </xdr:from>
    <xdr:to>
      <xdr:col>8</xdr:col>
      <xdr:colOff>142875</xdr:colOff>
      <xdr:row>22</xdr:row>
      <xdr:rowOff>104775</xdr:rowOff>
    </xdr:to>
    <xdr:sp>
      <xdr:nvSpPr>
        <xdr:cNvPr id="10" name="Line 10"/>
        <xdr:cNvSpPr>
          <a:spLocks/>
        </xdr:cNvSpPr>
      </xdr:nvSpPr>
      <xdr:spPr>
        <a:xfrm flipH="1" flipV="1">
          <a:off x="5248275" y="3209925"/>
          <a:ext cx="200025" cy="6667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13</xdr:row>
      <xdr:rowOff>57150</xdr:rowOff>
    </xdr:from>
    <xdr:to>
      <xdr:col>10</xdr:col>
      <xdr:colOff>123825</xdr:colOff>
      <xdr:row>16</xdr:row>
      <xdr:rowOff>133350</xdr:rowOff>
    </xdr:to>
    <xdr:sp>
      <xdr:nvSpPr>
        <xdr:cNvPr id="11" name="Line 11"/>
        <xdr:cNvSpPr>
          <a:spLocks/>
        </xdr:cNvSpPr>
      </xdr:nvSpPr>
      <xdr:spPr>
        <a:xfrm flipH="1">
          <a:off x="6715125" y="2286000"/>
          <a:ext cx="85725" cy="5905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13</xdr:row>
      <xdr:rowOff>85725</xdr:rowOff>
    </xdr:from>
    <xdr:to>
      <xdr:col>11</xdr:col>
      <xdr:colOff>571500</xdr:colOff>
      <xdr:row>15</xdr:row>
      <xdr:rowOff>95250</xdr:rowOff>
    </xdr:to>
    <xdr:sp>
      <xdr:nvSpPr>
        <xdr:cNvPr id="12" name="Line 12"/>
        <xdr:cNvSpPr>
          <a:spLocks/>
        </xdr:cNvSpPr>
      </xdr:nvSpPr>
      <xdr:spPr>
        <a:xfrm flipH="1">
          <a:off x="7905750" y="2314575"/>
          <a:ext cx="28575" cy="3524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628650</xdr:colOff>
      <xdr:row>19</xdr:row>
      <xdr:rowOff>133350</xdr:rowOff>
    </xdr:from>
    <xdr:to>
      <xdr:col>12</xdr:col>
      <xdr:colOff>657225</xdr:colOff>
      <xdr:row>22</xdr:row>
      <xdr:rowOff>114300</xdr:rowOff>
    </xdr:to>
    <xdr:sp>
      <xdr:nvSpPr>
        <xdr:cNvPr id="13" name="Line 13"/>
        <xdr:cNvSpPr>
          <a:spLocks/>
        </xdr:cNvSpPr>
      </xdr:nvSpPr>
      <xdr:spPr>
        <a:xfrm flipH="1" flipV="1">
          <a:off x="8677275" y="3390900"/>
          <a:ext cx="28575" cy="4953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14</xdr:row>
      <xdr:rowOff>47625</xdr:rowOff>
    </xdr:from>
    <xdr:to>
      <xdr:col>15</xdr:col>
      <xdr:colOff>85725</xdr:colOff>
      <xdr:row>17</xdr:row>
      <xdr:rowOff>114300</xdr:rowOff>
    </xdr:to>
    <xdr:sp>
      <xdr:nvSpPr>
        <xdr:cNvPr id="14" name="Line 14"/>
        <xdr:cNvSpPr>
          <a:spLocks/>
        </xdr:cNvSpPr>
      </xdr:nvSpPr>
      <xdr:spPr>
        <a:xfrm flipH="1">
          <a:off x="10153650" y="2447925"/>
          <a:ext cx="38100" cy="5810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19</xdr:row>
      <xdr:rowOff>85725</xdr:rowOff>
    </xdr:from>
    <xdr:to>
      <xdr:col>18</xdr:col>
      <xdr:colOff>57150</xdr:colOff>
      <xdr:row>22</xdr:row>
      <xdr:rowOff>85725</xdr:rowOff>
    </xdr:to>
    <xdr:sp>
      <xdr:nvSpPr>
        <xdr:cNvPr id="15" name="Line 15"/>
        <xdr:cNvSpPr>
          <a:spLocks/>
        </xdr:cNvSpPr>
      </xdr:nvSpPr>
      <xdr:spPr>
        <a:xfrm flipH="1" flipV="1">
          <a:off x="12192000" y="3343275"/>
          <a:ext cx="28575" cy="5143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19</xdr:row>
      <xdr:rowOff>38100</xdr:rowOff>
    </xdr:from>
    <xdr:to>
      <xdr:col>17</xdr:col>
      <xdr:colOff>361950</xdr:colOff>
      <xdr:row>19</xdr:row>
      <xdr:rowOff>38100</xdr:rowOff>
    </xdr:to>
    <xdr:sp>
      <xdr:nvSpPr>
        <xdr:cNvPr id="16" name="Line 16"/>
        <xdr:cNvSpPr>
          <a:spLocks/>
        </xdr:cNvSpPr>
      </xdr:nvSpPr>
      <xdr:spPr>
        <a:xfrm>
          <a:off x="10287000" y="3295650"/>
          <a:ext cx="1552575" cy="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27</xdr:row>
      <xdr:rowOff>47625</xdr:rowOff>
    </xdr:from>
    <xdr:to>
      <xdr:col>4</xdr:col>
      <xdr:colOff>485775</xdr:colOff>
      <xdr:row>30</xdr:row>
      <xdr:rowOff>133350</xdr:rowOff>
    </xdr:to>
    <xdr:sp>
      <xdr:nvSpPr>
        <xdr:cNvPr id="17" name="TextBox 17"/>
        <xdr:cNvSpPr txBox="1">
          <a:spLocks noChangeArrowheads="1"/>
        </xdr:cNvSpPr>
      </xdr:nvSpPr>
      <xdr:spPr>
        <a:xfrm>
          <a:off x="1914525" y="4676775"/>
          <a:ext cx="1133475"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2015</a:t>
          </a:r>
        </a:p>
      </xdr:txBody>
    </xdr:sp>
    <xdr:clientData/>
  </xdr:twoCellAnchor>
  <xdr:twoCellAnchor>
    <xdr:from>
      <xdr:col>11</xdr:col>
      <xdr:colOff>600075</xdr:colOff>
      <xdr:row>16</xdr:row>
      <xdr:rowOff>161925</xdr:rowOff>
    </xdr:from>
    <xdr:to>
      <xdr:col>12</xdr:col>
      <xdr:colOff>76200</xdr:colOff>
      <xdr:row>17</xdr:row>
      <xdr:rowOff>0</xdr:rowOff>
    </xdr:to>
    <xdr:sp>
      <xdr:nvSpPr>
        <xdr:cNvPr id="18" name="Line 18"/>
        <xdr:cNvSpPr>
          <a:spLocks/>
        </xdr:cNvSpPr>
      </xdr:nvSpPr>
      <xdr:spPr>
        <a:xfrm>
          <a:off x="7962900" y="2905125"/>
          <a:ext cx="161925" cy="9525"/>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18</xdr:row>
      <xdr:rowOff>85725</xdr:rowOff>
    </xdr:from>
    <xdr:to>
      <xdr:col>10</xdr:col>
      <xdr:colOff>247650</xdr:colOff>
      <xdr:row>18</xdr:row>
      <xdr:rowOff>85725</xdr:rowOff>
    </xdr:to>
    <xdr:sp>
      <xdr:nvSpPr>
        <xdr:cNvPr id="19" name="Line 19"/>
        <xdr:cNvSpPr>
          <a:spLocks/>
        </xdr:cNvSpPr>
      </xdr:nvSpPr>
      <xdr:spPr>
        <a:xfrm>
          <a:off x="6705600" y="3171825"/>
          <a:ext cx="219075" cy="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18</xdr:row>
      <xdr:rowOff>28575</xdr:rowOff>
    </xdr:from>
    <xdr:to>
      <xdr:col>7</xdr:col>
      <xdr:colOff>28575</xdr:colOff>
      <xdr:row>18</xdr:row>
      <xdr:rowOff>28575</xdr:rowOff>
    </xdr:to>
    <xdr:sp>
      <xdr:nvSpPr>
        <xdr:cNvPr id="20" name="Line 20"/>
        <xdr:cNvSpPr>
          <a:spLocks/>
        </xdr:cNvSpPr>
      </xdr:nvSpPr>
      <xdr:spPr>
        <a:xfrm>
          <a:off x="4295775" y="3114675"/>
          <a:ext cx="352425" cy="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57</xdr:row>
      <xdr:rowOff>0</xdr:rowOff>
    </xdr:from>
    <xdr:to>
      <xdr:col>23</xdr:col>
      <xdr:colOff>409575</xdr:colOff>
      <xdr:row>112</xdr:row>
      <xdr:rowOff>47625</xdr:rowOff>
    </xdr:to>
    <xdr:pic>
      <xdr:nvPicPr>
        <xdr:cNvPr id="21" name="Picture 21"/>
        <xdr:cNvPicPr preferRelativeResize="1">
          <a:picLocks noChangeAspect="1"/>
        </xdr:cNvPicPr>
      </xdr:nvPicPr>
      <xdr:blipFill>
        <a:blip r:embed="rId2"/>
        <a:stretch>
          <a:fillRect/>
        </a:stretch>
      </xdr:blipFill>
      <xdr:spPr>
        <a:xfrm>
          <a:off x="0" y="9772650"/>
          <a:ext cx="16002000" cy="9477375"/>
        </a:xfrm>
        <a:prstGeom prst="rect">
          <a:avLst/>
        </a:prstGeom>
        <a:noFill/>
        <a:ln w="9525" cmpd="sng">
          <a:noFill/>
        </a:ln>
      </xdr:spPr>
    </xdr:pic>
    <xdr:clientData/>
  </xdr:twoCellAnchor>
  <xdr:twoCellAnchor>
    <xdr:from>
      <xdr:col>1</xdr:col>
      <xdr:colOff>561975</xdr:colOff>
      <xdr:row>81</xdr:row>
      <xdr:rowOff>28575</xdr:rowOff>
    </xdr:from>
    <xdr:to>
      <xdr:col>2</xdr:col>
      <xdr:colOff>219075</xdr:colOff>
      <xdr:row>81</xdr:row>
      <xdr:rowOff>28575</xdr:rowOff>
    </xdr:to>
    <xdr:sp>
      <xdr:nvSpPr>
        <xdr:cNvPr id="22" name="Line 22"/>
        <xdr:cNvSpPr>
          <a:spLocks/>
        </xdr:cNvSpPr>
      </xdr:nvSpPr>
      <xdr:spPr>
        <a:xfrm>
          <a:off x="1133475" y="13916025"/>
          <a:ext cx="2762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83</xdr:row>
      <xdr:rowOff>9525</xdr:rowOff>
    </xdr:from>
    <xdr:to>
      <xdr:col>2</xdr:col>
      <xdr:colOff>114300</xdr:colOff>
      <xdr:row>83</xdr:row>
      <xdr:rowOff>9525</xdr:rowOff>
    </xdr:to>
    <xdr:sp>
      <xdr:nvSpPr>
        <xdr:cNvPr id="23" name="Line 23"/>
        <xdr:cNvSpPr>
          <a:spLocks/>
        </xdr:cNvSpPr>
      </xdr:nvSpPr>
      <xdr:spPr>
        <a:xfrm>
          <a:off x="1133475" y="14239875"/>
          <a:ext cx="1714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90</xdr:row>
      <xdr:rowOff>47625</xdr:rowOff>
    </xdr:from>
    <xdr:to>
      <xdr:col>4</xdr:col>
      <xdr:colOff>600075</xdr:colOff>
      <xdr:row>90</xdr:row>
      <xdr:rowOff>47625</xdr:rowOff>
    </xdr:to>
    <xdr:sp>
      <xdr:nvSpPr>
        <xdr:cNvPr id="24" name="Line 24"/>
        <xdr:cNvSpPr>
          <a:spLocks/>
        </xdr:cNvSpPr>
      </xdr:nvSpPr>
      <xdr:spPr>
        <a:xfrm>
          <a:off x="1962150" y="15478125"/>
          <a:ext cx="1200150" cy="0"/>
        </a:xfrm>
        <a:prstGeom prst="line">
          <a:avLst/>
        </a:prstGeom>
        <a:noFill/>
        <a:ln w="95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81</xdr:row>
      <xdr:rowOff>28575</xdr:rowOff>
    </xdr:from>
    <xdr:to>
      <xdr:col>4</xdr:col>
      <xdr:colOff>342900</xdr:colOff>
      <xdr:row>81</xdr:row>
      <xdr:rowOff>28575</xdr:rowOff>
    </xdr:to>
    <xdr:sp>
      <xdr:nvSpPr>
        <xdr:cNvPr id="25" name="Line 25"/>
        <xdr:cNvSpPr>
          <a:spLocks/>
        </xdr:cNvSpPr>
      </xdr:nvSpPr>
      <xdr:spPr>
        <a:xfrm>
          <a:off x="1485900" y="13916025"/>
          <a:ext cx="1419225" cy="0"/>
        </a:xfrm>
        <a:prstGeom prst="line">
          <a:avLst/>
        </a:prstGeom>
        <a:noFill/>
        <a:ln w="952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81</xdr:row>
      <xdr:rowOff>28575</xdr:rowOff>
    </xdr:from>
    <xdr:to>
      <xdr:col>4</xdr:col>
      <xdr:colOff>209550</xdr:colOff>
      <xdr:row>90</xdr:row>
      <xdr:rowOff>38100</xdr:rowOff>
    </xdr:to>
    <xdr:sp>
      <xdr:nvSpPr>
        <xdr:cNvPr id="26" name="Line 26"/>
        <xdr:cNvSpPr>
          <a:spLocks/>
        </xdr:cNvSpPr>
      </xdr:nvSpPr>
      <xdr:spPr>
        <a:xfrm>
          <a:off x="2771775" y="13916025"/>
          <a:ext cx="0" cy="1552575"/>
        </a:xfrm>
        <a:prstGeom prst="line">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92</xdr:row>
      <xdr:rowOff>123825</xdr:rowOff>
    </xdr:from>
    <xdr:to>
      <xdr:col>10</xdr:col>
      <xdr:colOff>342900</xdr:colOff>
      <xdr:row>92</xdr:row>
      <xdr:rowOff>123825</xdr:rowOff>
    </xdr:to>
    <xdr:sp>
      <xdr:nvSpPr>
        <xdr:cNvPr id="27" name="Line 27"/>
        <xdr:cNvSpPr>
          <a:spLocks/>
        </xdr:cNvSpPr>
      </xdr:nvSpPr>
      <xdr:spPr>
        <a:xfrm>
          <a:off x="6181725" y="15897225"/>
          <a:ext cx="838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75</xdr:row>
      <xdr:rowOff>161925</xdr:rowOff>
    </xdr:from>
    <xdr:to>
      <xdr:col>2</xdr:col>
      <xdr:colOff>600075</xdr:colOff>
      <xdr:row>78</xdr:row>
      <xdr:rowOff>85725</xdr:rowOff>
    </xdr:to>
    <xdr:sp>
      <xdr:nvSpPr>
        <xdr:cNvPr id="28" name="TextBox 28"/>
        <xdr:cNvSpPr txBox="1">
          <a:spLocks noChangeArrowheads="1"/>
        </xdr:cNvSpPr>
      </xdr:nvSpPr>
      <xdr:spPr>
        <a:xfrm>
          <a:off x="1104900" y="13020675"/>
          <a:ext cx="6858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4/24
48pips</a:t>
          </a:r>
        </a:p>
      </xdr:txBody>
    </xdr:sp>
    <xdr:clientData/>
  </xdr:twoCellAnchor>
  <xdr:twoCellAnchor>
    <xdr:from>
      <xdr:col>7</xdr:col>
      <xdr:colOff>371475</xdr:colOff>
      <xdr:row>84</xdr:row>
      <xdr:rowOff>47625</xdr:rowOff>
    </xdr:from>
    <xdr:to>
      <xdr:col>8</xdr:col>
      <xdr:colOff>333375</xdr:colOff>
      <xdr:row>87</xdr:row>
      <xdr:rowOff>9525</xdr:rowOff>
    </xdr:to>
    <xdr:sp>
      <xdr:nvSpPr>
        <xdr:cNvPr id="29" name="TextBox 29"/>
        <xdr:cNvSpPr txBox="1">
          <a:spLocks noChangeArrowheads="1"/>
        </xdr:cNvSpPr>
      </xdr:nvSpPr>
      <xdr:spPr>
        <a:xfrm>
          <a:off x="4991100" y="14449425"/>
          <a:ext cx="6477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4/28
損切り</a:t>
          </a:r>
        </a:p>
      </xdr:txBody>
    </xdr:sp>
    <xdr:clientData/>
  </xdr:twoCellAnchor>
  <xdr:twoCellAnchor>
    <xdr:from>
      <xdr:col>9</xdr:col>
      <xdr:colOff>76200</xdr:colOff>
      <xdr:row>97</xdr:row>
      <xdr:rowOff>142875</xdr:rowOff>
    </xdr:from>
    <xdr:to>
      <xdr:col>10</xdr:col>
      <xdr:colOff>28575</xdr:colOff>
      <xdr:row>100</xdr:row>
      <xdr:rowOff>66675</xdr:rowOff>
    </xdr:to>
    <xdr:sp>
      <xdr:nvSpPr>
        <xdr:cNvPr id="30" name="TextBox 30"/>
        <xdr:cNvSpPr txBox="1">
          <a:spLocks noChangeArrowheads="1"/>
        </xdr:cNvSpPr>
      </xdr:nvSpPr>
      <xdr:spPr>
        <a:xfrm>
          <a:off x="6067425" y="16773525"/>
          <a:ext cx="6381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4/29
損切り</a:t>
          </a:r>
        </a:p>
      </xdr:txBody>
    </xdr:sp>
    <xdr:clientData/>
  </xdr:twoCellAnchor>
  <xdr:twoCellAnchor>
    <xdr:from>
      <xdr:col>10</xdr:col>
      <xdr:colOff>276225</xdr:colOff>
      <xdr:row>80</xdr:row>
      <xdr:rowOff>133350</xdr:rowOff>
    </xdr:from>
    <xdr:to>
      <xdr:col>11</xdr:col>
      <xdr:colOff>561975</xdr:colOff>
      <xdr:row>83</xdr:row>
      <xdr:rowOff>85725</xdr:rowOff>
    </xdr:to>
    <xdr:sp>
      <xdr:nvSpPr>
        <xdr:cNvPr id="31" name="TextBox 31"/>
        <xdr:cNvSpPr txBox="1">
          <a:spLocks noChangeArrowheads="1"/>
        </xdr:cNvSpPr>
      </xdr:nvSpPr>
      <xdr:spPr>
        <a:xfrm>
          <a:off x="6953250" y="13849350"/>
          <a:ext cx="9715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4/29
キャンセル</a:t>
          </a:r>
        </a:p>
      </xdr:txBody>
    </xdr:sp>
    <xdr:clientData/>
  </xdr:twoCellAnchor>
  <xdr:twoCellAnchor>
    <xdr:from>
      <xdr:col>13</xdr:col>
      <xdr:colOff>266700</xdr:colOff>
      <xdr:row>98</xdr:row>
      <xdr:rowOff>9525</xdr:rowOff>
    </xdr:from>
    <xdr:to>
      <xdr:col>14</xdr:col>
      <xdr:colOff>361950</xdr:colOff>
      <xdr:row>100</xdr:row>
      <xdr:rowOff>85725</xdr:rowOff>
    </xdr:to>
    <xdr:sp>
      <xdr:nvSpPr>
        <xdr:cNvPr id="32" name="TextBox 32"/>
        <xdr:cNvSpPr txBox="1">
          <a:spLocks noChangeArrowheads="1"/>
        </xdr:cNvSpPr>
      </xdr:nvSpPr>
      <xdr:spPr>
        <a:xfrm>
          <a:off x="9001125" y="16811625"/>
          <a:ext cx="78105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4/30
116pips</a:t>
          </a:r>
        </a:p>
      </xdr:txBody>
    </xdr:sp>
    <xdr:clientData/>
  </xdr:twoCellAnchor>
  <xdr:twoCellAnchor>
    <xdr:from>
      <xdr:col>13</xdr:col>
      <xdr:colOff>38100</xdr:colOff>
      <xdr:row>97</xdr:row>
      <xdr:rowOff>152400</xdr:rowOff>
    </xdr:from>
    <xdr:to>
      <xdr:col>13</xdr:col>
      <xdr:colOff>295275</xdr:colOff>
      <xdr:row>99</xdr:row>
      <xdr:rowOff>95250</xdr:rowOff>
    </xdr:to>
    <xdr:sp>
      <xdr:nvSpPr>
        <xdr:cNvPr id="33" name="Line 33"/>
        <xdr:cNvSpPr>
          <a:spLocks/>
        </xdr:cNvSpPr>
      </xdr:nvSpPr>
      <xdr:spPr>
        <a:xfrm flipH="1" flipV="1">
          <a:off x="8772525" y="16783050"/>
          <a:ext cx="257175" cy="2857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78</xdr:row>
      <xdr:rowOff>57150</xdr:rowOff>
    </xdr:from>
    <xdr:to>
      <xdr:col>2</xdr:col>
      <xdr:colOff>19050</xdr:colOff>
      <xdr:row>80</xdr:row>
      <xdr:rowOff>152400</xdr:rowOff>
    </xdr:to>
    <xdr:sp>
      <xdr:nvSpPr>
        <xdr:cNvPr id="34" name="Line 34"/>
        <xdr:cNvSpPr>
          <a:spLocks/>
        </xdr:cNvSpPr>
      </xdr:nvSpPr>
      <xdr:spPr>
        <a:xfrm>
          <a:off x="1190625" y="13430250"/>
          <a:ext cx="19050" cy="4381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86</xdr:row>
      <xdr:rowOff>142875</xdr:rowOff>
    </xdr:from>
    <xdr:to>
      <xdr:col>7</xdr:col>
      <xdr:colOff>466725</xdr:colOff>
      <xdr:row>89</xdr:row>
      <xdr:rowOff>57150</xdr:rowOff>
    </xdr:to>
    <xdr:sp>
      <xdr:nvSpPr>
        <xdr:cNvPr id="35" name="Line 35"/>
        <xdr:cNvSpPr>
          <a:spLocks/>
        </xdr:cNvSpPr>
      </xdr:nvSpPr>
      <xdr:spPr>
        <a:xfrm>
          <a:off x="5076825" y="14887575"/>
          <a:ext cx="9525" cy="4286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96</xdr:row>
      <xdr:rowOff>85725</xdr:rowOff>
    </xdr:from>
    <xdr:to>
      <xdr:col>9</xdr:col>
      <xdr:colOff>180975</xdr:colOff>
      <xdr:row>98</xdr:row>
      <xdr:rowOff>19050</xdr:rowOff>
    </xdr:to>
    <xdr:sp>
      <xdr:nvSpPr>
        <xdr:cNvPr id="36" name="Line 36"/>
        <xdr:cNvSpPr>
          <a:spLocks/>
        </xdr:cNvSpPr>
      </xdr:nvSpPr>
      <xdr:spPr>
        <a:xfrm flipH="1" flipV="1">
          <a:off x="6153150" y="16544925"/>
          <a:ext cx="19050" cy="2762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83</xdr:row>
      <xdr:rowOff>57150</xdr:rowOff>
    </xdr:from>
    <xdr:to>
      <xdr:col>10</xdr:col>
      <xdr:colOff>552450</xdr:colOff>
      <xdr:row>85</xdr:row>
      <xdr:rowOff>57150</xdr:rowOff>
    </xdr:to>
    <xdr:sp>
      <xdr:nvSpPr>
        <xdr:cNvPr id="37" name="Line 37"/>
        <xdr:cNvSpPr>
          <a:spLocks/>
        </xdr:cNvSpPr>
      </xdr:nvSpPr>
      <xdr:spPr>
        <a:xfrm>
          <a:off x="7229475" y="14287500"/>
          <a:ext cx="0" cy="3429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68</xdr:row>
      <xdr:rowOff>152400</xdr:rowOff>
    </xdr:from>
    <xdr:to>
      <xdr:col>4</xdr:col>
      <xdr:colOff>638175</xdr:colOff>
      <xdr:row>72</xdr:row>
      <xdr:rowOff>28575</xdr:rowOff>
    </xdr:to>
    <xdr:sp>
      <xdr:nvSpPr>
        <xdr:cNvPr id="38" name="TextBox 38"/>
        <xdr:cNvSpPr txBox="1">
          <a:spLocks noChangeArrowheads="1"/>
        </xdr:cNvSpPr>
      </xdr:nvSpPr>
      <xdr:spPr>
        <a:xfrm>
          <a:off x="2047875" y="11811000"/>
          <a:ext cx="11525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1" i="0" u="none" baseline="0">
              <a:solidFill>
                <a:srgbClr val="000000"/>
              </a:solidFill>
              <a:latin typeface="ＭＳ Ｐゴシック"/>
              <a:ea typeface="ＭＳ Ｐゴシック"/>
              <a:cs typeface="ＭＳ Ｐゴシック"/>
            </a:rPr>
            <a:t>2015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U109"/>
  <sheetViews>
    <sheetView tabSelected="1" zoomScale="115" zoomScaleNormal="115" zoomScalePageLayoutView="0" workbookViewId="0" topLeftCell="A1">
      <pane ySplit="8" topLeftCell="BM73" activePane="bottomLeft" state="frozen"/>
      <selection pane="topLeft" activeCell="A1" sqref="A1"/>
      <selection pane="bottomLeft" activeCell="L5" sqref="L5:M5"/>
    </sheetView>
  </sheetViews>
  <sheetFormatPr defaultColWidth="9.00390625" defaultRowHeight="13.5"/>
  <cols>
    <col min="1" max="1" width="2.875" style="0" customWidth="1"/>
    <col min="2" max="20" width="6.625" style="0" customWidth="1"/>
    <col min="21" max="21" width="6.50390625" style="0" customWidth="1"/>
    <col min="22" max="22" width="9.25390625" style="23" customWidth="1"/>
  </cols>
  <sheetData>
    <row r="2" spans="2:20" ht="13.5">
      <c r="B2" s="40" t="s">
        <v>5</v>
      </c>
      <c r="C2" s="40"/>
      <c r="D2" s="42" t="s">
        <v>48</v>
      </c>
      <c r="E2" s="42"/>
      <c r="F2" s="40" t="s">
        <v>6</v>
      </c>
      <c r="G2" s="40"/>
      <c r="H2" s="42" t="s">
        <v>47</v>
      </c>
      <c r="I2" s="42"/>
      <c r="J2" s="40" t="s">
        <v>7</v>
      </c>
      <c r="K2" s="40"/>
      <c r="L2" s="41">
        <f>C9</f>
        <v>1000000</v>
      </c>
      <c r="M2" s="42"/>
      <c r="N2" s="40" t="s">
        <v>8</v>
      </c>
      <c r="O2" s="40"/>
      <c r="P2" s="41">
        <f>C108+R108</f>
        <v>907531.9661173451</v>
      </c>
      <c r="Q2" s="42"/>
      <c r="R2" s="1"/>
      <c r="S2" s="1"/>
      <c r="T2" s="1"/>
    </row>
    <row r="3" spans="2:19" ht="57" customHeight="1">
      <c r="B3" s="40" t="s">
        <v>9</v>
      </c>
      <c r="C3" s="40"/>
      <c r="D3" s="46" t="s">
        <v>37</v>
      </c>
      <c r="E3" s="46"/>
      <c r="F3" s="46"/>
      <c r="G3" s="46"/>
      <c r="H3" s="46"/>
      <c r="I3" s="46"/>
      <c r="J3" s="40" t="s">
        <v>10</v>
      </c>
      <c r="K3" s="40"/>
      <c r="L3" s="46" t="s">
        <v>35</v>
      </c>
      <c r="M3" s="47"/>
      <c r="N3" s="47"/>
      <c r="O3" s="47"/>
      <c r="P3" s="47"/>
      <c r="Q3" s="47"/>
      <c r="R3" s="1"/>
      <c r="S3" s="1"/>
    </row>
    <row r="4" spans="2:20" ht="13.5">
      <c r="B4" s="40" t="s">
        <v>11</v>
      </c>
      <c r="C4" s="40"/>
      <c r="D4" s="43">
        <f>SUM($R$9:$S$993)</f>
        <v>-92468.03388265526</v>
      </c>
      <c r="E4" s="43"/>
      <c r="F4" s="40" t="s">
        <v>12</v>
      </c>
      <c r="G4" s="40"/>
      <c r="H4" s="44">
        <f>SUM($T$9:$U$108)</f>
        <v>-7332.700000000003</v>
      </c>
      <c r="I4" s="42"/>
      <c r="J4" s="45" t="s">
        <v>13</v>
      </c>
      <c r="K4" s="45"/>
      <c r="L4" s="41">
        <f>+R62</f>
        <v>197322.3881127336</v>
      </c>
      <c r="M4" s="41"/>
      <c r="N4" s="45" t="s">
        <v>14</v>
      </c>
      <c r="O4" s="45"/>
      <c r="P4" s="43">
        <f>+R63</f>
        <v>-32479.978596309793</v>
      </c>
      <c r="Q4" s="43"/>
      <c r="R4" s="1"/>
      <c r="S4" s="1"/>
      <c r="T4" s="1"/>
    </row>
    <row r="5" spans="2:20" ht="13.5">
      <c r="B5" s="22" t="s">
        <v>15</v>
      </c>
      <c r="C5" s="2">
        <f>COUNTIF($R$9:$R$990,"&gt;0")</f>
        <v>21</v>
      </c>
      <c r="D5" s="21" t="s">
        <v>16</v>
      </c>
      <c r="E5" s="16">
        <f>COUNTIF($R$9:$R$990,"&lt;0")</f>
        <v>60</v>
      </c>
      <c r="F5" s="21" t="s">
        <v>17</v>
      </c>
      <c r="G5" s="2">
        <f>COUNTIF($R$9:$R$990,"=0")</f>
        <v>19</v>
      </c>
      <c r="H5" s="21" t="s">
        <v>18</v>
      </c>
      <c r="I5" s="3">
        <f>C5/SUM(C5,E5,G5)</f>
        <v>0.21</v>
      </c>
      <c r="J5" s="48" t="s">
        <v>19</v>
      </c>
      <c r="K5" s="40"/>
      <c r="L5" s="49">
        <v>2</v>
      </c>
      <c r="M5" s="50"/>
      <c r="N5" s="18" t="s">
        <v>20</v>
      </c>
      <c r="O5" s="9"/>
      <c r="P5" s="49">
        <v>6</v>
      </c>
      <c r="Q5" s="5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2" t="s">
        <v>22</v>
      </c>
      <c r="D7" s="53"/>
      <c r="E7" s="56" t="s">
        <v>23</v>
      </c>
      <c r="F7" s="57"/>
      <c r="G7" s="57"/>
      <c r="H7" s="57"/>
      <c r="I7" s="58"/>
      <c r="J7" s="59" t="s">
        <v>24</v>
      </c>
      <c r="K7" s="60"/>
      <c r="L7" s="61"/>
      <c r="M7" s="62" t="s">
        <v>25</v>
      </c>
      <c r="N7" s="63" t="s">
        <v>26</v>
      </c>
      <c r="O7" s="36"/>
      <c r="P7" s="36"/>
      <c r="Q7" s="37"/>
      <c r="R7" s="38" t="s">
        <v>27</v>
      </c>
      <c r="S7" s="38"/>
      <c r="T7" s="38"/>
      <c r="U7" s="38"/>
    </row>
    <row r="8" spans="2:21" ht="13.5">
      <c r="B8" s="45"/>
      <c r="C8" s="54"/>
      <c r="D8" s="55"/>
      <c r="E8" s="19" t="s">
        <v>28</v>
      </c>
      <c r="F8" s="19" t="s">
        <v>29</v>
      </c>
      <c r="G8" s="19" t="s">
        <v>30</v>
      </c>
      <c r="H8" s="64" t="s">
        <v>31</v>
      </c>
      <c r="I8" s="58"/>
      <c r="J8" s="4" t="s">
        <v>32</v>
      </c>
      <c r="K8" s="65" t="s">
        <v>33</v>
      </c>
      <c r="L8" s="61"/>
      <c r="M8" s="62"/>
      <c r="N8" s="5" t="s">
        <v>28</v>
      </c>
      <c r="O8" s="5" t="s">
        <v>29</v>
      </c>
      <c r="P8" s="66" t="s">
        <v>31</v>
      </c>
      <c r="Q8" s="37"/>
      <c r="R8" s="38" t="s">
        <v>34</v>
      </c>
      <c r="S8" s="38"/>
      <c r="T8" s="38" t="s">
        <v>32</v>
      </c>
      <c r="U8" s="38"/>
    </row>
    <row r="9" spans="2:21" ht="13.5">
      <c r="B9" s="20">
        <v>1</v>
      </c>
      <c r="C9" s="39">
        <v>1000000</v>
      </c>
      <c r="D9" s="39"/>
      <c r="E9" s="20">
        <v>2015</v>
      </c>
      <c r="F9" s="8">
        <v>42374</v>
      </c>
      <c r="G9" s="20" t="s">
        <v>3</v>
      </c>
      <c r="H9" s="67">
        <v>120.346</v>
      </c>
      <c r="I9" s="67"/>
      <c r="J9" s="20">
        <v>153</v>
      </c>
      <c r="K9" s="39">
        <f aca="true" t="shared" si="0" ref="K9:K72">IF(F9="","",C9*0.03)</f>
        <v>30000</v>
      </c>
      <c r="L9" s="39"/>
      <c r="M9" s="6">
        <f>IF(J9="","",(K9/J9)/1000)</f>
        <v>0.19607843137254904</v>
      </c>
      <c r="N9" s="20">
        <v>2015</v>
      </c>
      <c r="O9" s="8">
        <v>42374</v>
      </c>
      <c r="P9" s="67">
        <v>120.346</v>
      </c>
      <c r="Q9" s="67"/>
      <c r="R9" s="68">
        <f>IF(O9="","",(IF(G9="売",H9-P9,P9-H9))*M9*1000000)</f>
        <v>0</v>
      </c>
      <c r="S9" s="68"/>
      <c r="T9" s="69">
        <f>IF(O9="","",IF(R9&lt;0,J9*(-1),IF(G9="買",(P9-H9)*100,(H9-P9)*100)))</f>
        <v>0</v>
      </c>
      <c r="U9" s="69"/>
    </row>
    <row r="10" spans="2:21" ht="13.5">
      <c r="B10" s="20">
        <v>2</v>
      </c>
      <c r="C10" s="39">
        <f aca="true" t="shared" si="1" ref="C10:C73">IF(R9="","",C9+R9)</f>
        <v>1000000</v>
      </c>
      <c r="D10" s="39"/>
      <c r="E10" s="20">
        <v>2015</v>
      </c>
      <c r="F10" s="8">
        <v>42376</v>
      </c>
      <c r="G10" s="20" t="s">
        <v>4</v>
      </c>
      <c r="H10" s="67">
        <v>119.142</v>
      </c>
      <c r="I10" s="67"/>
      <c r="J10" s="20">
        <v>142</v>
      </c>
      <c r="K10" s="39">
        <f t="shared" si="0"/>
        <v>30000</v>
      </c>
      <c r="L10" s="39"/>
      <c r="M10" s="6">
        <f aca="true" t="shared" si="2" ref="M10:M73">IF(J10="","",(K10/J10)/1000)</f>
        <v>0.2112676056338028</v>
      </c>
      <c r="N10" s="20">
        <v>2015</v>
      </c>
      <c r="O10" s="8">
        <v>42376</v>
      </c>
      <c r="P10" s="67">
        <v>119</v>
      </c>
      <c r="Q10" s="67"/>
      <c r="R10" s="68">
        <f aca="true" t="shared" si="3" ref="R10:R32">IF(O10="","",(IF(G10="売",H10-P10,P10-H10))*M10*1000000)</f>
        <v>-29999.999999999134</v>
      </c>
      <c r="S10" s="68"/>
      <c r="T10" s="69">
        <f aca="true" t="shared" si="4" ref="T10:T73">IF(O10="","",IF(R10&lt;0,J10*(-1),IF(G10="買",(P10-H10)*100,(H10-P10)*100)))</f>
        <v>-142</v>
      </c>
      <c r="U10" s="69"/>
    </row>
    <row r="11" spans="2:21" ht="13.5">
      <c r="B11" s="20">
        <v>3</v>
      </c>
      <c r="C11" s="39">
        <f t="shared" si="1"/>
        <v>970000.0000000008</v>
      </c>
      <c r="D11" s="39"/>
      <c r="E11" s="20">
        <v>2015</v>
      </c>
      <c r="F11" s="8">
        <v>42381</v>
      </c>
      <c r="G11" s="20" t="s">
        <v>3</v>
      </c>
      <c r="H11" s="67">
        <v>118.339</v>
      </c>
      <c r="I11" s="67"/>
      <c r="J11" s="20">
        <v>151</v>
      </c>
      <c r="K11" s="39">
        <f t="shared" si="0"/>
        <v>29100.000000000022</v>
      </c>
      <c r="L11" s="39"/>
      <c r="M11" s="6">
        <f t="shared" si="2"/>
        <v>0.19271523178807962</v>
      </c>
      <c r="N11" s="20">
        <v>2015</v>
      </c>
      <c r="O11" s="8">
        <v>42381</v>
      </c>
      <c r="P11" s="67">
        <v>118.49</v>
      </c>
      <c r="Q11" s="67"/>
      <c r="R11" s="68">
        <f t="shared" si="3"/>
        <v>-29099.9999999993</v>
      </c>
      <c r="S11" s="68"/>
      <c r="T11" s="69">
        <f t="shared" si="4"/>
        <v>-151</v>
      </c>
      <c r="U11" s="69"/>
    </row>
    <row r="12" spans="2:21" ht="13.5">
      <c r="B12" s="20">
        <v>4</v>
      </c>
      <c r="C12" s="39">
        <f t="shared" si="1"/>
        <v>940900.0000000015</v>
      </c>
      <c r="D12" s="39"/>
      <c r="E12" s="20">
        <v>2015</v>
      </c>
      <c r="F12" s="8">
        <v>42382</v>
      </c>
      <c r="G12" s="20" t="s">
        <v>3</v>
      </c>
      <c r="H12" s="67">
        <v>118.294</v>
      </c>
      <c r="I12" s="67"/>
      <c r="J12" s="20">
        <v>177</v>
      </c>
      <c r="K12" s="39">
        <f t="shared" si="0"/>
        <v>28227.000000000044</v>
      </c>
      <c r="L12" s="39"/>
      <c r="M12" s="6">
        <f t="shared" si="2"/>
        <v>0.1594745762711867</v>
      </c>
      <c r="N12" s="20">
        <v>2015</v>
      </c>
      <c r="O12" s="8">
        <v>42382</v>
      </c>
      <c r="P12" s="67">
        <v>118.471</v>
      </c>
      <c r="Q12" s="67"/>
      <c r="R12" s="68">
        <f t="shared" si="3"/>
        <v>-28227.000000001113</v>
      </c>
      <c r="S12" s="68"/>
      <c r="T12" s="69">
        <f t="shared" si="4"/>
        <v>-177</v>
      </c>
      <c r="U12" s="69"/>
    </row>
    <row r="13" spans="2:21" ht="13.5">
      <c r="B13" s="20">
        <v>5</v>
      </c>
      <c r="C13" s="39">
        <f t="shared" si="1"/>
        <v>912673.0000000003</v>
      </c>
      <c r="D13" s="39"/>
      <c r="E13" s="20">
        <v>2015</v>
      </c>
      <c r="F13" s="8">
        <v>42383</v>
      </c>
      <c r="G13" s="20" t="s">
        <v>3</v>
      </c>
      <c r="H13" s="67">
        <v>116.828</v>
      </c>
      <c r="I13" s="67"/>
      <c r="J13" s="20">
        <v>195</v>
      </c>
      <c r="K13" s="39">
        <f t="shared" si="0"/>
        <v>27380.19000000001</v>
      </c>
      <c r="L13" s="39"/>
      <c r="M13" s="6">
        <f t="shared" si="2"/>
        <v>0.14041123076923082</v>
      </c>
      <c r="N13" s="20">
        <v>2015</v>
      </c>
      <c r="O13" s="8">
        <v>42383</v>
      </c>
      <c r="P13" s="67">
        <v>117.023</v>
      </c>
      <c r="Q13" s="67"/>
      <c r="R13" s="68">
        <f t="shared" si="3"/>
        <v>-27380.189999999053</v>
      </c>
      <c r="S13" s="68"/>
      <c r="T13" s="69">
        <f t="shared" si="4"/>
        <v>-195</v>
      </c>
      <c r="U13" s="69"/>
    </row>
    <row r="14" spans="2:21" ht="13.5">
      <c r="B14" s="20">
        <v>6</v>
      </c>
      <c r="C14" s="39">
        <f t="shared" si="1"/>
        <v>885292.8100000013</v>
      </c>
      <c r="D14" s="39"/>
      <c r="E14" s="20">
        <v>2015</v>
      </c>
      <c r="F14" s="8">
        <v>42390</v>
      </c>
      <c r="G14" s="20" t="s">
        <v>3</v>
      </c>
      <c r="H14" s="67">
        <v>117.677</v>
      </c>
      <c r="I14" s="67"/>
      <c r="J14" s="20">
        <v>179</v>
      </c>
      <c r="K14" s="39">
        <f t="shared" si="0"/>
        <v>26558.78430000004</v>
      </c>
      <c r="L14" s="39"/>
      <c r="M14" s="6">
        <f t="shared" si="2"/>
        <v>0.1483730966480449</v>
      </c>
      <c r="N14" s="20">
        <v>2015</v>
      </c>
      <c r="O14" s="8">
        <v>42390</v>
      </c>
      <c r="P14" s="67">
        <v>117.856</v>
      </c>
      <c r="Q14" s="67"/>
      <c r="R14" s="68">
        <f t="shared" si="3"/>
        <v>-26558.78429999823</v>
      </c>
      <c r="S14" s="68"/>
      <c r="T14" s="69">
        <f t="shared" si="4"/>
        <v>-179</v>
      </c>
      <c r="U14" s="69"/>
    </row>
    <row r="15" spans="2:21" ht="13.5">
      <c r="B15" s="20">
        <v>7</v>
      </c>
      <c r="C15" s="39">
        <f t="shared" si="1"/>
        <v>858734.0257000031</v>
      </c>
      <c r="D15" s="39"/>
      <c r="E15" s="20">
        <v>2015</v>
      </c>
      <c r="F15" s="8">
        <v>42391</v>
      </c>
      <c r="G15" s="20" t="s">
        <v>4</v>
      </c>
      <c r="H15" s="67">
        <v>118.027</v>
      </c>
      <c r="I15" s="67"/>
      <c r="J15" s="20">
        <v>224</v>
      </c>
      <c r="K15" s="39">
        <f t="shared" si="0"/>
        <v>25762.020771000094</v>
      </c>
      <c r="L15" s="39"/>
      <c r="M15" s="6">
        <f t="shared" si="2"/>
        <v>0.11500902129910756</v>
      </c>
      <c r="N15" s="20">
        <v>2015</v>
      </c>
      <c r="O15" s="8">
        <v>42391</v>
      </c>
      <c r="P15" s="67">
        <v>117.803</v>
      </c>
      <c r="Q15" s="67"/>
      <c r="R15" s="68">
        <f t="shared" si="3"/>
        <v>-25762.020771000523</v>
      </c>
      <c r="S15" s="68"/>
      <c r="T15" s="69">
        <f t="shared" si="4"/>
        <v>-224</v>
      </c>
      <c r="U15" s="69"/>
    </row>
    <row r="16" spans="2:21" ht="13.5">
      <c r="B16" s="20">
        <v>8</v>
      </c>
      <c r="C16" s="39">
        <f t="shared" si="1"/>
        <v>832972.0049290026</v>
      </c>
      <c r="D16" s="39"/>
      <c r="E16" s="20">
        <v>2015</v>
      </c>
      <c r="F16" s="8">
        <v>42392</v>
      </c>
      <c r="G16" s="20" t="s">
        <v>4</v>
      </c>
      <c r="H16" s="67">
        <v>118.542</v>
      </c>
      <c r="I16" s="67"/>
      <c r="J16" s="20">
        <v>204</v>
      </c>
      <c r="K16" s="39">
        <f t="shared" si="0"/>
        <v>24989.160147870076</v>
      </c>
      <c r="L16" s="39"/>
      <c r="M16" s="6">
        <f t="shared" si="2"/>
        <v>0.12249588307779449</v>
      </c>
      <c r="N16" s="20">
        <v>2015</v>
      </c>
      <c r="O16" s="8">
        <v>42392</v>
      </c>
      <c r="P16" s="67">
        <v>118.542</v>
      </c>
      <c r="Q16" s="67"/>
      <c r="R16" s="68">
        <f t="shared" si="3"/>
        <v>0</v>
      </c>
      <c r="S16" s="68"/>
      <c r="T16" s="69">
        <f t="shared" si="4"/>
        <v>0</v>
      </c>
      <c r="U16" s="69"/>
    </row>
    <row r="17" spans="2:21" ht="13.5">
      <c r="B17" s="20">
        <v>9</v>
      </c>
      <c r="C17" s="39">
        <f t="shared" si="1"/>
        <v>832972.0049290026</v>
      </c>
      <c r="D17" s="39"/>
      <c r="E17" s="20">
        <v>2015</v>
      </c>
      <c r="F17" s="8">
        <v>42399</v>
      </c>
      <c r="G17" s="20" t="s">
        <v>3</v>
      </c>
      <c r="H17" s="67">
        <v>117.41</v>
      </c>
      <c r="I17" s="67"/>
      <c r="J17" s="20">
        <v>258</v>
      </c>
      <c r="K17" s="39">
        <f t="shared" si="0"/>
        <v>24989.160147870076</v>
      </c>
      <c r="L17" s="39"/>
      <c r="M17" s="6">
        <f t="shared" si="2"/>
        <v>0.09685720987546541</v>
      </c>
      <c r="N17" s="20">
        <v>2015</v>
      </c>
      <c r="O17" s="8">
        <v>42402</v>
      </c>
      <c r="P17" s="67">
        <v>117.668</v>
      </c>
      <c r="Q17" s="67"/>
      <c r="R17" s="68">
        <f t="shared" si="3"/>
        <v>-24989.16014787102</v>
      </c>
      <c r="S17" s="68"/>
      <c r="T17" s="69">
        <f t="shared" si="4"/>
        <v>-258</v>
      </c>
      <c r="U17" s="69"/>
    </row>
    <row r="18" spans="2:21" ht="13.5">
      <c r="B18" s="20">
        <v>10</v>
      </c>
      <c r="C18" s="39">
        <f t="shared" si="1"/>
        <v>807982.8447811316</v>
      </c>
      <c r="D18" s="39"/>
      <c r="E18" s="20">
        <v>2015</v>
      </c>
      <c r="F18" s="8">
        <v>42406</v>
      </c>
      <c r="G18" s="20" t="s">
        <v>3</v>
      </c>
      <c r="H18" s="67">
        <v>117.275</v>
      </c>
      <c r="I18" s="67"/>
      <c r="J18" s="20">
        <v>59</v>
      </c>
      <c r="K18" s="39">
        <f t="shared" si="0"/>
        <v>24239.485343433946</v>
      </c>
      <c r="L18" s="39"/>
      <c r="M18" s="6">
        <f t="shared" si="2"/>
        <v>0.4108387346344737</v>
      </c>
      <c r="N18" s="20">
        <v>2015</v>
      </c>
      <c r="O18" s="8">
        <v>42406</v>
      </c>
      <c r="P18" s="67">
        <v>117.334</v>
      </c>
      <c r="Q18" s="67"/>
      <c r="R18" s="68">
        <f t="shared" si="3"/>
        <v>-24239.48534343292</v>
      </c>
      <c r="S18" s="68"/>
      <c r="T18" s="69">
        <f t="shared" si="4"/>
        <v>-59</v>
      </c>
      <c r="U18" s="69"/>
    </row>
    <row r="19" spans="2:21" ht="13.5">
      <c r="B19" s="20">
        <v>11</v>
      </c>
      <c r="C19" s="39">
        <f t="shared" si="1"/>
        <v>783743.3594376987</v>
      </c>
      <c r="D19" s="39"/>
      <c r="E19" s="20">
        <v>2015</v>
      </c>
      <c r="F19" s="8">
        <v>42412</v>
      </c>
      <c r="G19" s="20" t="s">
        <v>4</v>
      </c>
      <c r="H19" s="67">
        <v>120.275</v>
      </c>
      <c r="I19" s="67"/>
      <c r="J19" s="20">
        <v>147</v>
      </c>
      <c r="K19" s="39">
        <f t="shared" si="0"/>
        <v>23512.300783130962</v>
      </c>
      <c r="L19" s="39"/>
      <c r="M19" s="6">
        <f t="shared" si="2"/>
        <v>0.15994762437504056</v>
      </c>
      <c r="N19" s="20">
        <v>2015</v>
      </c>
      <c r="O19" s="8">
        <v>42412</v>
      </c>
      <c r="P19" s="67">
        <v>120.128</v>
      </c>
      <c r="Q19" s="67"/>
      <c r="R19" s="68">
        <f t="shared" si="3"/>
        <v>-23512.300783131854</v>
      </c>
      <c r="S19" s="68"/>
      <c r="T19" s="69">
        <f t="shared" si="4"/>
        <v>-147</v>
      </c>
      <c r="U19" s="69"/>
    </row>
    <row r="20" spans="2:21" ht="13.5">
      <c r="B20" s="20">
        <v>12</v>
      </c>
      <c r="C20" s="39">
        <f t="shared" si="1"/>
        <v>760231.0586545669</v>
      </c>
      <c r="D20" s="39"/>
      <c r="E20" s="20">
        <v>2015</v>
      </c>
      <c r="F20" s="8">
        <v>42416</v>
      </c>
      <c r="G20" s="20" t="s">
        <v>3</v>
      </c>
      <c r="H20" s="67">
        <v>118.571</v>
      </c>
      <c r="I20" s="67"/>
      <c r="J20" s="20">
        <v>191</v>
      </c>
      <c r="K20" s="39">
        <f t="shared" si="0"/>
        <v>22806.931759637006</v>
      </c>
      <c r="L20" s="39"/>
      <c r="M20" s="6">
        <f t="shared" si="2"/>
        <v>0.11940801968396338</v>
      </c>
      <c r="N20" s="20">
        <v>2015</v>
      </c>
      <c r="O20" s="8">
        <v>42417</v>
      </c>
      <c r="P20" s="67">
        <v>118.525</v>
      </c>
      <c r="Q20" s="67"/>
      <c r="R20" s="68">
        <f t="shared" si="3"/>
        <v>5492.768905461392</v>
      </c>
      <c r="S20" s="68"/>
      <c r="T20" s="69">
        <f t="shared" si="4"/>
        <v>4.599999999999227</v>
      </c>
      <c r="U20" s="69"/>
    </row>
    <row r="21" spans="2:21" ht="13.5">
      <c r="B21" s="20">
        <v>13</v>
      </c>
      <c r="C21" s="39">
        <f t="shared" si="1"/>
        <v>765723.8275600283</v>
      </c>
      <c r="D21" s="39"/>
      <c r="E21" s="20">
        <v>2015</v>
      </c>
      <c r="F21" s="8">
        <v>42417</v>
      </c>
      <c r="G21" s="20" t="s">
        <v>4</v>
      </c>
      <c r="H21" s="67">
        <v>118.521</v>
      </c>
      <c r="I21" s="67"/>
      <c r="J21" s="20">
        <v>99</v>
      </c>
      <c r="K21" s="39">
        <f t="shared" si="0"/>
        <v>22971.71482680085</v>
      </c>
      <c r="L21" s="39"/>
      <c r="M21" s="6">
        <f t="shared" si="2"/>
        <v>0.2320375235030389</v>
      </c>
      <c r="N21" s="20">
        <v>2015</v>
      </c>
      <c r="O21" s="8">
        <v>42418</v>
      </c>
      <c r="P21" s="67">
        <v>119.111</v>
      </c>
      <c r="Q21" s="67"/>
      <c r="R21" s="68">
        <f t="shared" si="3"/>
        <v>136902.13886679374</v>
      </c>
      <c r="S21" s="68"/>
      <c r="T21" s="69">
        <f t="shared" si="4"/>
        <v>59.00000000000034</v>
      </c>
      <c r="U21" s="69"/>
    </row>
    <row r="22" spans="2:21" ht="13.5">
      <c r="B22" s="20">
        <v>14</v>
      </c>
      <c r="C22" s="39">
        <f t="shared" si="1"/>
        <v>902625.966426822</v>
      </c>
      <c r="D22" s="39"/>
      <c r="E22" s="20">
        <v>2015</v>
      </c>
      <c r="F22" s="8">
        <v>42418</v>
      </c>
      <c r="G22" s="20" t="s">
        <v>4</v>
      </c>
      <c r="H22" s="67">
        <v>119.164</v>
      </c>
      <c r="I22" s="67"/>
      <c r="J22" s="20">
        <v>93</v>
      </c>
      <c r="K22" s="39">
        <f t="shared" si="0"/>
        <v>27078.77899280466</v>
      </c>
      <c r="L22" s="39"/>
      <c r="M22" s="6">
        <f t="shared" si="2"/>
        <v>0.2911696665892974</v>
      </c>
      <c r="N22" s="20">
        <v>2015</v>
      </c>
      <c r="O22" s="8">
        <v>42418</v>
      </c>
      <c r="P22" s="67">
        <v>119.071</v>
      </c>
      <c r="Q22" s="67"/>
      <c r="R22" s="68">
        <f t="shared" si="3"/>
        <v>-27078.77899280568</v>
      </c>
      <c r="S22" s="68"/>
      <c r="T22" s="69">
        <f t="shared" si="4"/>
        <v>-93</v>
      </c>
      <c r="U22" s="69"/>
    </row>
    <row r="23" spans="2:21" ht="13.5">
      <c r="B23" s="20">
        <v>15</v>
      </c>
      <c r="C23" s="39">
        <f t="shared" si="1"/>
        <v>875547.1874340164</v>
      </c>
      <c r="D23" s="39"/>
      <c r="E23" s="20">
        <v>2015</v>
      </c>
      <c r="F23" s="8">
        <v>42418</v>
      </c>
      <c r="G23" s="20" t="s">
        <v>4</v>
      </c>
      <c r="H23" s="67">
        <v>119.282</v>
      </c>
      <c r="I23" s="67"/>
      <c r="J23" s="20">
        <v>102</v>
      </c>
      <c r="K23" s="39">
        <f>IF(F23="","",C23*0.03)</f>
        <v>26266.41562302049</v>
      </c>
      <c r="L23" s="39"/>
      <c r="M23" s="6">
        <f t="shared" si="2"/>
        <v>0.25751387865706366</v>
      </c>
      <c r="N23" s="20">
        <v>2015</v>
      </c>
      <c r="O23" s="8">
        <v>42418</v>
      </c>
      <c r="P23" s="67">
        <v>119.181</v>
      </c>
      <c r="Q23" s="67"/>
      <c r="R23" s="68">
        <f t="shared" si="3"/>
        <v>-26008.901744363193</v>
      </c>
      <c r="S23" s="68"/>
      <c r="T23" s="69">
        <f t="shared" si="4"/>
        <v>-102</v>
      </c>
      <c r="U23" s="69"/>
    </row>
    <row r="24" spans="2:21" ht="13.5">
      <c r="B24" s="20">
        <v>16</v>
      </c>
      <c r="C24" s="39">
        <f t="shared" si="1"/>
        <v>849538.2856896531</v>
      </c>
      <c r="D24" s="39"/>
      <c r="E24" s="20">
        <v>2015</v>
      </c>
      <c r="F24" s="8">
        <v>42425</v>
      </c>
      <c r="G24" s="20" t="s">
        <v>3</v>
      </c>
      <c r="H24" s="67">
        <v>118.65</v>
      </c>
      <c r="I24" s="67"/>
      <c r="J24" s="20">
        <v>190</v>
      </c>
      <c r="K24" s="39">
        <f t="shared" si="0"/>
        <v>25486.148570689595</v>
      </c>
      <c r="L24" s="39"/>
      <c r="M24" s="6">
        <f t="shared" si="2"/>
        <v>0.134137624056261</v>
      </c>
      <c r="N24" s="20">
        <v>2015</v>
      </c>
      <c r="O24" s="8">
        <v>42425</v>
      </c>
      <c r="P24" s="67">
        <v>118.65</v>
      </c>
      <c r="Q24" s="67"/>
      <c r="R24" s="68">
        <f t="shared" si="3"/>
        <v>0</v>
      </c>
      <c r="S24" s="68"/>
      <c r="T24" s="69">
        <f t="shared" si="4"/>
        <v>0</v>
      </c>
      <c r="U24" s="69"/>
    </row>
    <row r="25" spans="2:21" ht="13.5">
      <c r="B25" s="20">
        <v>17</v>
      </c>
      <c r="C25" s="39">
        <f t="shared" si="1"/>
        <v>849538.2856896531</v>
      </c>
      <c r="D25" s="39"/>
      <c r="E25" s="20">
        <v>2015</v>
      </c>
      <c r="F25" s="8">
        <v>42425</v>
      </c>
      <c r="G25" s="20" t="s">
        <v>3</v>
      </c>
      <c r="H25" s="67">
        <v>118.808</v>
      </c>
      <c r="I25" s="67"/>
      <c r="J25" s="20">
        <v>41</v>
      </c>
      <c r="K25" s="39">
        <f t="shared" si="0"/>
        <v>25486.148570689595</v>
      </c>
      <c r="L25" s="39"/>
      <c r="M25" s="6">
        <f t="shared" si="2"/>
        <v>0.6216133797729169</v>
      </c>
      <c r="N25" s="20">
        <v>2015</v>
      </c>
      <c r="O25" s="8">
        <v>42426</v>
      </c>
      <c r="P25" s="67">
        <v>118.808</v>
      </c>
      <c r="Q25" s="67"/>
      <c r="R25" s="68">
        <f t="shared" si="3"/>
        <v>0</v>
      </c>
      <c r="S25" s="68"/>
      <c r="T25" s="69">
        <f t="shared" si="4"/>
        <v>0</v>
      </c>
      <c r="U25" s="69"/>
    </row>
    <row r="26" spans="2:21" ht="13.5">
      <c r="B26" s="20">
        <v>18</v>
      </c>
      <c r="C26" s="39">
        <f t="shared" si="1"/>
        <v>849538.2856896531</v>
      </c>
      <c r="D26" s="39"/>
      <c r="E26" s="20">
        <v>2015</v>
      </c>
      <c r="F26" s="8">
        <v>42435</v>
      </c>
      <c r="G26" s="20" t="s">
        <v>3</v>
      </c>
      <c r="H26" s="67">
        <v>120.026</v>
      </c>
      <c r="I26" s="67"/>
      <c r="J26" s="20">
        <v>158</v>
      </c>
      <c r="K26" s="39">
        <f t="shared" si="0"/>
        <v>25486.148570689595</v>
      </c>
      <c r="L26" s="39"/>
      <c r="M26" s="6">
        <f t="shared" si="2"/>
        <v>0.16130473778917465</v>
      </c>
      <c r="N26" s="20">
        <v>2015</v>
      </c>
      <c r="O26" s="8">
        <v>42435</v>
      </c>
      <c r="P26" s="67">
        <v>120.184</v>
      </c>
      <c r="Q26" s="67"/>
      <c r="R26" s="68">
        <f t="shared" si="3"/>
        <v>-25486.148570689795</v>
      </c>
      <c r="S26" s="68"/>
      <c r="T26" s="69">
        <f t="shared" si="4"/>
        <v>-158</v>
      </c>
      <c r="U26" s="69"/>
    </row>
    <row r="27" spans="2:21" ht="13.5">
      <c r="B27" s="20">
        <v>19</v>
      </c>
      <c r="C27" s="39">
        <f t="shared" si="1"/>
        <v>824052.1371189633</v>
      </c>
      <c r="D27" s="39"/>
      <c r="E27" s="20">
        <v>2015</v>
      </c>
      <c r="F27" s="8">
        <v>42440</v>
      </c>
      <c r="G27" s="20" t="s">
        <v>4</v>
      </c>
      <c r="H27" s="67">
        <v>121.549</v>
      </c>
      <c r="I27" s="67"/>
      <c r="J27" s="20">
        <v>267</v>
      </c>
      <c r="K27" s="39">
        <f t="shared" si="0"/>
        <v>24721.564113568897</v>
      </c>
      <c r="L27" s="39"/>
      <c r="M27" s="6">
        <f t="shared" si="2"/>
        <v>0.09259012776617564</v>
      </c>
      <c r="N27" s="20">
        <v>2015</v>
      </c>
      <c r="O27" s="8">
        <v>42440</v>
      </c>
      <c r="P27" s="67">
        <v>121.282</v>
      </c>
      <c r="Q27" s="67"/>
      <c r="R27" s="68">
        <f t="shared" si="3"/>
        <v>-24721.564113569835</v>
      </c>
      <c r="S27" s="68"/>
      <c r="T27" s="69">
        <f t="shared" si="4"/>
        <v>-267</v>
      </c>
      <c r="U27" s="69"/>
    </row>
    <row r="28" spans="2:21" ht="13.5">
      <c r="B28" s="20">
        <v>20</v>
      </c>
      <c r="C28" s="39">
        <f t="shared" si="1"/>
        <v>799330.5730053935</v>
      </c>
      <c r="D28" s="39"/>
      <c r="E28" s="20">
        <v>2015</v>
      </c>
      <c r="F28" s="8">
        <v>42441</v>
      </c>
      <c r="G28" s="20" t="s">
        <v>3</v>
      </c>
      <c r="H28" s="67">
        <v>121.397</v>
      </c>
      <c r="I28" s="67"/>
      <c r="J28" s="20">
        <v>77</v>
      </c>
      <c r="K28" s="39">
        <f t="shared" si="0"/>
        <v>23979.917190161803</v>
      </c>
      <c r="L28" s="39"/>
      <c r="M28" s="6">
        <f t="shared" si="2"/>
        <v>0.31142749597612734</v>
      </c>
      <c r="N28" s="20">
        <v>2015</v>
      </c>
      <c r="O28" s="8">
        <v>42441</v>
      </c>
      <c r="P28" s="67">
        <v>121.397</v>
      </c>
      <c r="Q28" s="67"/>
      <c r="R28" s="68">
        <f t="shared" si="3"/>
        <v>0</v>
      </c>
      <c r="S28" s="68"/>
      <c r="T28" s="69">
        <f t="shared" si="4"/>
        <v>0</v>
      </c>
      <c r="U28" s="69"/>
    </row>
    <row r="29" spans="2:21" ht="13.5">
      <c r="B29" s="20">
        <v>21</v>
      </c>
      <c r="C29" s="39">
        <f t="shared" si="1"/>
        <v>799330.5730053935</v>
      </c>
      <c r="D29" s="39"/>
      <c r="E29" s="20">
        <v>2015</v>
      </c>
      <c r="F29" s="8">
        <v>42441</v>
      </c>
      <c r="G29" s="20" t="s">
        <v>4</v>
      </c>
      <c r="H29" s="67">
        <v>121.377</v>
      </c>
      <c r="I29" s="67"/>
      <c r="J29" s="20">
        <v>107</v>
      </c>
      <c r="K29" s="39">
        <f>IF(F29="","",C29*0.03)</f>
        <v>23979.917190161803</v>
      </c>
      <c r="L29" s="39"/>
      <c r="M29" s="6">
        <f t="shared" si="2"/>
        <v>0.22411137560898883</v>
      </c>
      <c r="N29" s="20">
        <v>2015</v>
      </c>
      <c r="O29" s="8">
        <v>42442</v>
      </c>
      <c r="P29" s="67">
        <v>121.27</v>
      </c>
      <c r="Q29" s="67"/>
      <c r="R29" s="68">
        <f t="shared" si="3"/>
        <v>-23979.917190161654</v>
      </c>
      <c r="S29" s="68"/>
      <c r="T29" s="69">
        <f t="shared" si="4"/>
        <v>-107</v>
      </c>
      <c r="U29" s="69"/>
    </row>
    <row r="30" spans="2:21" ht="13.5">
      <c r="B30" s="20">
        <v>22</v>
      </c>
      <c r="C30" s="39">
        <f t="shared" si="1"/>
        <v>775350.6558152318</v>
      </c>
      <c r="D30" s="39"/>
      <c r="E30" s="20">
        <v>2015</v>
      </c>
      <c r="F30" s="8">
        <v>42442</v>
      </c>
      <c r="G30" s="20" t="s">
        <v>4</v>
      </c>
      <c r="H30" s="67">
        <v>121.475</v>
      </c>
      <c r="I30" s="67"/>
      <c r="J30" s="20">
        <v>104</v>
      </c>
      <c r="K30" s="39">
        <f t="shared" si="0"/>
        <v>23260.519674456955</v>
      </c>
      <c r="L30" s="39"/>
      <c r="M30" s="6">
        <f t="shared" si="2"/>
        <v>0.22365884302362457</v>
      </c>
      <c r="N30" s="20">
        <v>2015</v>
      </c>
      <c r="O30" s="8">
        <v>42442</v>
      </c>
      <c r="P30" s="67">
        <v>121.371</v>
      </c>
      <c r="Q30" s="67"/>
      <c r="R30" s="68">
        <f t="shared" si="3"/>
        <v>-23260.51967445678</v>
      </c>
      <c r="S30" s="68"/>
      <c r="T30" s="69">
        <f t="shared" si="4"/>
        <v>-104</v>
      </c>
      <c r="U30" s="69"/>
    </row>
    <row r="31" spans="2:21" ht="13.5">
      <c r="B31" s="20">
        <v>23</v>
      </c>
      <c r="C31" s="39">
        <f t="shared" si="1"/>
        <v>752090.136140775</v>
      </c>
      <c r="D31" s="39"/>
      <c r="E31" s="20">
        <v>2015</v>
      </c>
      <c r="F31" s="8">
        <v>42442</v>
      </c>
      <c r="G31" s="20" t="s">
        <v>4</v>
      </c>
      <c r="H31" s="67">
        <v>121.413</v>
      </c>
      <c r="I31" s="67"/>
      <c r="J31" s="20">
        <v>100</v>
      </c>
      <c r="K31" s="39">
        <f t="shared" si="0"/>
        <v>22562.70408422325</v>
      </c>
      <c r="L31" s="39"/>
      <c r="M31" s="6">
        <f t="shared" si="2"/>
        <v>0.2256270408422325</v>
      </c>
      <c r="N31" s="20">
        <v>2015</v>
      </c>
      <c r="O31" s="8">
        <v>42443</v>
      </c>
      <c r="P31" s="67">
        <v>121.313</v>
      </c>
      <c r="Q31" s="67"/>
      <c r="R31" s="68">
        <f t="shared" si="3"/>
        <v>-22562.70408422197</v>
      </c>
      <c r="S31" s="68"/>
      <c r="T31" s="69">
        <f t="shared" si="4"/>
        <v>-100</v>
      </c>
      <c r="U31" s="69"/>
    </row>
    <row r="32" spans="2:21" ht="13.5">
      <c r="B32" s="20">
        <v>24</v>
      </c>
      <c r="C32" s="39">
        <f t="shared" si="1"/>
        <v>729527.4320565531</v>
      </c>
      <c r="D32" s="39"/>
      <c r="E32" s="20">
        <v>2015</v>
      </c>
      <c r="F32" s="8">
        <v>42445</v>
      </c>
      <c r="G32" s="20" t="s">
        <v>4</v>
      </c>
      <c r="H32" s="67">
        <v>121.312</v>
      </c>
      <c r="I32" s="67"/>
      <c r="J32" s="20">
        <v>116</v>
      </c>
      <c r="K32" s="39">
        <f t="shared" si="0"/>
        <v>21885.82296169659</v>
      </c>
      <c r="L32" s="39"/>
      <c r="M32" s="6">
        <f t="shared" si="2"/>
        <v>0.1886708876008327</v>
      </c>
      <c r="N32" s="20">
        <v>2015</v>
      </c>
      <c r="O32" s="8">
        <v>42446</v>
      </c>
      <c r="P32" s="67">
        <v>121.294</v>
      </c>
      <c r="Q32" s="67"/>
      <c r="R32" s="68">
        <f t="shared" si="3"/>
        <v>-3396.0759768151174</v>
      </c>
      <c r="S32" s="68"/>
      <c r="T32" s="69">
        <f t="shared" si="4"/>
        <v>-116</v>
      </c>
      <c r="U32" s="69"/>
    </row>
    <row r="33" spans="2:21" ht="13.5">
      <c r="B33" s="20">
        <v>25</v>
      </c>
      <c r="C33" s="39">
        <f t="shared" si="1"/>
        <v>726131.356079738</v>
      </c>
      <c r="D33" s="39"/>
      <c r="E33" s="20">
        <v>2015</v>
      </c>
      <c r="F33" s="8">
        <v>42446</v>
      </c>
      <c r="G33" s="20" t="s">
        <v>4</v>
      </c>
      <c r="H33" s="67">
        <v>121.391</v>
      </c>
      <c r="I33" s="67"/>
      <c r="J33" s="20">
        <v>77</v>
      </c>
      <c r="K33" s="39">
        <f t="shared" si="0"/>
        <v>21783.940682392138</v>
      </c>
      <c r="L33" s="39"/>
      <c r="M33" s="6">
        <f t="shared" si="2"/>
        <v>0.28290832055054727</v>
      </c>
      <c r="N33" s="20">
        <v>2015</v>
      </c>
      <c r="O33" s="8">
        <v>42446</v>
      </c>
      <c r="P33" s="67">
        <v>121.314</v>
      </c>
      <c r="Q33" s="67"/>
      <c r="R33" s="68">
        <f aca="true" t="shared" si="5" ref="R33:R96">IF(O33="","",(IF(G33="売",H33-P33,P33-H33))*M33*1000000)</f>
        <v>-21783.940682395645</v>
      </c>
      <c r="S33" s="68"/>
      <c r="T33" s="69">
        <f t="shared" si="4"/>
        <v>-77</v>
      </c>
      <c r="U33" s="69"/>
    </row>
    <row r="34" spans="2:21" ht="13.5">
      <c r="B34" s="20">
        <v>26</v>
      </c>
      <c r="C34" s="39">
        <f t="shared" si="1"/>
        <v>704347.4153973424</v>
      </c>
      <c r="D34" s="39"/>
      <c r="E34" s="20">
        <v>2015</v>
      </c>
      <c r="F34" s="8">
        <v>42449</v>
      </c>
      <c r="G34" s="20" t="s">
        <v>3</v>
      </c>
      <c r="H34" s="67">
        <v>120.675</v>
      </c>
      <c r="I34" s="67"/>
      <c r="J34" s="20">
        <v>58</v>
      </c>
      <c r="K34" s="39">
        <f t="shared" si="0"/>
        <v>21130.422461920272</v>
      </c>
      <c r="L34" s="39"/>
      <c r="M34" s="6">
        <f t="shared" si="2"/>
        <v>0.3643176286537978</v>
      </c>
      <c r="N34" s="20">
        <v>2015</v>
      </c>
      <c r="O34" s="8">
        <v>42449</v>
      </c>
      <c r="P34" s="67">
        <v>120.733</v>
      </c>
      <c r="Q34" s="67"/>
      <c r="R34" s="68">
        <f t="shared" si="5"/>
        <v>-21130.422461922797</v>
      </c>
      <c r="S34" s="68"/>
      <c r="T34" s="69">
        <f t="shared" si="4"/>
        <v>-58</v>
      </c>
      <c r="U34" s="69"/>
    </row>
    <row r="35" spans="2:21" ht="13.5">
      <c r="B35" s="20">
        <v>27</v>
      </c>
      <c r="C35" s="39">
        <f t="shared" si="1"/>
        <v>683216.9929354197</v>
      </c>
      <c r="D35" s="39"/>
      <c r="E35" s="20">
        <v>2015</v>
      </c>
      <c r="F35" s="8">
        <v>42453</v>
      </c>
      <c r="G35" s="20" t="s">
        <v>4</v>
      </c>
      <c r="H35" s="67">
        <v>119.801</v>
      </c>
      <c r="I35" s="67"/>
      <c r="J35" s="20">
        <v>92</v>
      </c>
      <c r="K35" s="39">
        <f t="shared" si="0"/>
        <v>20496.50978806259</v>
      </c>
      <c r="L35" s="39"/>
      <c r="M35" s="6">
        <f t="shared" si="2"/>
        <v>0.22278814987024556</v>
      </c>
      <c r="N35" s="20">
        <v>2015</v>
      </c>
      <c r="O35" s="8">
        <v>42453</v>
      </c>
      <c r="P35" s="67">
        <v>119.801</v>
      </c>
      <c r="Q35" s="67"/>
      <c r="R35" s="68">
        <f t="shared" si="5"/>
        <v>0</v>
      </c>
      <c r="S35" s="68"/>
      <c r="T35" s="69">
        <f t="shared" si="4"/>
        <v>0</v>
      </c>
      <c r="U35" s="69"/>
    </row>
    <row r="36" spans="2:21" ht="13.5">
      <c r="B36" s="20">
        <v>28</v>
      </c>
      <c r="C36" s="39">
        <f t="shared" si="1"/>
        <v>683216.9929354197</v>
      </c>
      <c r="D36" s="39"/>
      <c r="E36" s="20">
        <v>2015</v>
      </c>
      <c r="F36" s="8">
        <v>42453</v>
      </c>
      <c r="G36" s="20" t="s">
        <v>4</v>
      </c>
      <c r="H36" s="67">
        <v>119.681</v>
      </c>
      <c r="I36" s="67"/>
      <c r="J36" s="20">
        <v>124</v>
      </c>
      <c r="K36" s="39">
        <f t="shared" si="0"/>
        <v>20496.50978806259</v>
      </c>
      <c r="L36" s="39"/>
      <c r="M36" s="6">
        <f t="shared" si="2"/>
        <v>0.16529443377469832</v>
      </c>
      <c r="N36" s="20">
        <v>2015</v>
      </c>
      <c r="O36" s="8">
        <v>42454</v>
      </c>
      <c r="P36" s="67">
        <v>119.557</v>
      </c>
      <c r="Q36" s="67"/>
      <c r="R36" s="68">
        <f t="shared" si="5"/>
        <v>-20496.5097880618</v>
      </c>
      <c r="S36" s="68"/>
      <c r="T36" s="69">
        <f t="shared" si="4"/>
        <v>-124</v>
      </c>
      <c r="U36" s="69"/>
    </row>
    <row r="37" spans="2:21" ht="13.5">
      <c r="B37" s="20">
        <v>29</v>
      </c>
      <c r="C37" s="39">
        <f t="shared" si="1"/>
        <v>662720.4831473578</v>
      </c>
      <c r="D37" s="39"/>
      <c r="E37" s="20">
        <v>2015</v>
      </c>
      <c r="F37" s="8">
        <v>42455</v>
      </c>
      <c r="G37" s="20" t="s">
        <v>3</v>
      </c>
      <c r="H37" s="67">
        <v>119.451</v>
      </c>
      <c r="I37" s="67"/>
      <c r="J37" s="20">
        <v>36</v>
      </c>
      <c r="K37" s="39">
        <f t="shared" si="0"/>
        <v>19881.614494420734</v>
      </c>
      <c r="L37" s="39"/>
      <c r="M37" s="6">
        <f t="shared" si="2"/>
        <v>0.5522670692894649</v>
      </c>
      <c r="N37" s="20">
        <v>2015</v>
      </c>
      <c r="O37" s="8">
        <v>42455</v>
      </c>
      <c r="P37" s="67">
        <v>119.451</v>
      </c>
      <c r="Q37" s="67"/>
      <c r="R37" s="68">
        <f t="shared" si="5"/>
        <v>0</v>
      </c>
      <c r="S37" s="68"/>
      <c r="T37" s="69">
        <f t="shared" si="4"/>
        <v>0</v>
      </c>
      <c r="U37" s="69"/>
    </row>
    <row r="38" spans="2:21" ht="13.5">
      <c r="B38" s="20">
        <v>30</v>
      </c>
      <c r="C38" s="39">
        <f t="shared" si="1"/>
        <v>662720.4831473578</v>
      </c>
      <c r="D38" s="39"/>
      <c r="E38" s="20">
        <v>2015</v>
      </c>
      <c r="F38" s="8">
        <v>42460</v>
      </c>
      <c r="G38" s="20" t="s">
        <v>3</v>
      </c>
      <c r="H38" s="67">
        <v>119.918</v>
      </c>
      <c r="I38" s="67"/>
      <c r="J38" s="20">
        <v>112</v>
      </c>
      <c r="K38" s="39">
        <f t="shared" si="0"/>
        <v>19881.614494420734</v>
      </c>
      <c r="L38" s="39"/>
      <c r="M38" s="6">
        <f t="shared" si="2"/>
        <v>0.17751441512875654</v>
      </c>
      <c r="N38" s="20">
        <v>2015</v>
      </c>
      <c r="O38" s="8">
        <v>42460</v>
      </c>
      <c r="P38" s="67">
        <v>120.03</v>
      </c>
      <c r="Q38" s="67"/>
      <c r="R38" s="68">
        <f t="shared" si="5"/>
        <v>-19881.614494419806</v>
      </c>
      <c r="S38" s="68"/>
      <c r="T38" s="69">
        <f t="shared" si="4"/>
        <v>-112</v>
      </c>
      <c r="U38" s="69"/>
    </row>
    <row r="39" spans="2:21" ht="13.5">
      <c r="B39" s="20">
        <v>31</v>
      </c>
      <c r="C39" s="39">
        <f t="shared" si="1"/>
        <v>642838.868652938</v>
      </c>
      <c r="D39" s="39"/>
      <c r="E39" s="20">
        <v>2015</v>
      </c>
      <c r="F39" s="8">
        <v>42466</v>
      </c>
      <c r="G39" s="20" t="s">
        <v>3</v>
      </c>
      <c r="H39" s="67">
        <v>118.843</v>
      </c>
      <c r="I39" s="67"/>
      <c r="J39" s="20">
        <v>103</v>
      </c>
      <c r="K39" s="39">
        <f t="shared" si="0"/>
        <v>19285.16605958814</v>
      </c>
      <c r="L39" s="39"/>
      <c r="M39" s="6">
        <f t="shared" si="2"/>
        <v>0.18723462193774892</v>
      </c>
      <c r="N39" s="20">
        <v>2015</v>
      </c>
      <c r="O39" s="8">
        <v>42466</v>
      </c>
      <c r="P39" s="67">
        <v>118.946</v>
      </c>
      <c r="Q39" s="67"/>
      <c r="R39" s="68">
        <f t="shared" si="5"/>
        <v>-19285.166059587096</v>
      </c>
      <c r="S39" s="68"/>
      <c r="T39" s="69">
        <f t="shared" si="4"/>
        <v>-103</v>
      </c>
      <c r="U39" s="69"/>
    </row>
    <row r="40" spans="2:21" ht="13.5">
      <c r="B40" s="20">
        <v>32</v>
      </c>
      <c r="C40" s="39">
        <f t="shared" si="1"/>
        <v>623553.7025933509</v>
      </c>
      <c r="D40" s="39"/>
      <c r="E40" s="20">
        <v>2015</v>
      </c>
      <c r="F40" s="8">
        <v>42466</v>
      </c>
      <c r="G40" s="20" t="s">
        <v>4</v>
      </c>
      <c r="H40" s="67">
        <v>119.082</v>
      </c>
      <c r="I40" s="67"/>
      <c r="J40" s="20">
        <v>108</v>
      </c>
      <c r="K40" s="39">
        <f t="shared" si="0"/>
        <v>18706.611077800528</v>
      </c>
      <c r="L40" s="39"/>
      <c r="M40" s="6">
        <f t="shared" si="2"/>
        <v>0.17320936183148639</v>
      </c>
      <c r="N40" s="20">
        <v>2015</v>
      </c>
      <c r="O40" s="8">
        <v>42466</v>
      </c>
      <c r="P40" s="67">
        <v>118.974</v>
      </c>
      <c r="Q40" s="67"/>
      <c r="R40" s="68">
        <f t="shared" si="5"/>
        <v>-18706.611077798774</v>
      </c>
      <c r="S40" s="68"/>
      <c r="T40" s="69">
        <f t="shared" si="4"/>
        <v>-108</v>
      </c>
      <c r="U40" s="69"/>
    </row>
    <row r="41" spans="2:21" ht="13.5">
      <c r="B41" s="20">
        <v>33</v>
      </c>
      <c r="C41" s="39">
        <f t="shared" si="1"/>
        <v>604847.0915155521</v>
      </c>
      <c r="D41" s="39"/>
      <c r="E41" s="20">
        <v>2015</v>
      </c>
      <c r="F41" s="8">
        <v>42466</v>
      </c>
      <c r="G41" s="20" t="s">
        <v>3</v>
      </c>
      <c r="H41" s="67">
        <v>118.933</v>
      </c>
      <c r="I41" s="67"/>
      <c r="J41" s="20">
        <v>149</v>
      </c>
      <c r="K41" s="39">
        <f t="shared" si="0"/>
        <v>18145.412745466565</v>
      </c>
      <c r="L41" s="39"/>
      <c r="M41" s="6">
        <f t="shared" si="2"/>
        <v>0.12178129359373534</v>
      </c>
      <c r="N41" s="20">
        <v>2015</v>
      </c>
      <c r="O41" s="8">
        <v>42466</v>
      </c>
      <c r="P41" s="67">
        <v>119.082</v>
      </c>
      <c r="Q41" s="67"/>
      <c r="R41" s="68">
        <f t="shared" si="5"/>
        <v>-18145.412745464946</v>
      </c>
      <c r="S41" s="68"/>
      <c r="T41" s="69">
        <f t="shared" si="4"/>
        <v>-149</v>
      </c>
      <c r="U41" s="69"/>
    </row>
    <row r="42" spans="2:21" ht="13.5">
      <c r="B42" s="20">
        <v>34</v>
      </c>
      <c r="C42" s="39">
        <f t="shared" si="1"/>
        <v>586701.6787700872</v>
      </c>
      <c r="D42" s="39"/>
      <c r="E42" s="20">
        <v>2015</v>
      </c>
      <c r="F42" s="8">
        <v>42473</v>
      </c>
      <c r="G42" s="20" t="s">
        <v>3</v>
      </c>
      <c r="H42" s="67">
        <v>120.286</v>
      </c>
      <c r="I42" s="67"/>
      <c r="J42" s="20">
        <v>42</v>
      </c>
      <c r="K42" s="39">
        <f t="shared" si="0"/>
        <v>17601.050363102615</v>
      </c>
      <c r="L42" s="39"/>
      <c r="M42" s="6">
        <f t="shared" si="2"/>
        <v>0.4190726276929194</v>
      </c>
      <c r="N42" s="20">
        <v>2015</v>
      </c>
      <c r="O42" s="8">
        <v>42474</v>
      </c>
      <c r="P42" s="67">
        <v>119.897</v>
      </c>
      <c r="Q42" s="67"/>
      <c r="R42" s="68">
        <f t="shared" si="5"/>
        <v>163019.2521725439</v>
      </c>
      <c r="S42" s="68"/>
      <c r="T42" s="69">
        <f t="shared" si="4"/>
        <v>38.89999999999958</v>
      </c>
      <c r="U42" s="69"/>
    </row>
    <row r="43" spans="2:21" ht="13.5">
      <c r="B43" s="20">
        <v>35</v>
      </c>
      <c r="C43" s="39">
        <f t="shared" si="1"/>
        <v>749720.9309426311</v>
      </c>
      <c r="D43" s="39"/>
      <c r="E43" s="20">
        <v>2015</v>
      </c>
      <c r="F43" s="8">
        <v>42475</v>
      </c>
      <c r="G43" s="20" t="s">
        <v>3</v>
      </c>
      <c r="H43" s="67">
        <v>119.113</v>
      </c>
      <c r="I43" s="67"/>
      <c r="J43" s="20">
        <v>107</v>
      </c>
      <c r="K43" s="39">
        <f t="shared" si="0"/>
        <v>22491.627928278933</v>
      </c>
      <c r="L43" s="39"/>
      <c r="M43" s="6">
        <f t="shared" si="2"/>
        <v>0.21020213017083114</v>
      </c>
      <c r="N43" s="20">
        <v>2015</v>
      </c>
      <c r="O43" s="8">
        <v>42476</v>
      </c>
      <c r="P43" s="67">
        <v>119.22</v>
      </c>
      <c r="Q43" s="67"/>
      <c r="R43" s="68">
        <f t="shared" si="5"/>
        <v>-22491.627928278787</v>
      </c>
      <c r="S43" s="68"/>
      <c r="T43" s="69">
        <f t="shared" si="4"/>
        <v>-107</v>
      </c>
      <c r="U43" s="69"/>
    </row>
    <row r="44" spans="2:21" ht="13.5">
      <c r="B44" s="20">
        <v>36</v>
      </c>
      <c r="C44" s="39">
        <f t="shared" si="1"/>
        <v>727229.3030143523</v>
      </c>
      <c r="D44" s="39"/>
      <c r="E44" s="20">
        <v>2015</v>
      </c>
      <c r="F44" s="8">
        <v>42480</v>
      </c>
      <c r="G44" s="20" t="s">
        <v>4</v>
      </c>
      <c r="H44" s="67">
        <v>118.941</v>
      </c>
      <c r="I44" s="67"/>
      <c r="J44" s="20">
        <v>122</v>
      </c>
      <c r="K44" s="39">
        <f t="shared" si="0"/>
        <v>21816.879090430568</v>
      </c>
      <c r="L44" s="39"/>
      <c r="M44" s="6">
        <f t="shared" si="2"/>
        <v>0.1788268777904145</v>
      </c>
      <c r="N44" s="20">
        <v>2015</v>
      </c>
      <c r="O44" s="8">
        <v>42480</v>
      </c>
      <c r="P44" s="67">
        <v>118.819</v>
      </c>
      <c r="Q44" s="67"/>
      <c r="R44" s="68">
        <f t="shared" si="5"/>
        <v>-21816.87909043055</v>
      </c>
      <c r="S44" s="68"/>
      <c r="T44" s="69">
        <f t="shared" si="4"/>
        <v>-122</v>
      </c>
      <c r="U44" s="69"/>
    </row>
    <row r="45" spans="2:21" ht="13.5">
      <c r="B45" s="20">
        <v>37</v>
      </c>
      <c r="C45" s="39">
        <f t="shared" si="1"/>
        <v>705412.4239239218</v>
      </c>
      <c r="D45" s="39"/>
      <c r="E45" s="20">
        <v>2015</v>
      </c>
      <c r="F45" s="8">
        <v>42480</v>
      </c>
      <c r="G45" s="20" t="s">
        <v>4</v>
      </c>
      <c r="H45" s="67">
        <v>118.97</v>
      </c>
      <c r="I45" s="67"/>
      <c r="J45" s="20">
        <v>91</v>
      </c>
      <c r="K45" s="39">
        <f t="shared" si="0"/>
        <v>21162.37271771765</v>
      </c>
      <c r="L45" s="39"/>
      <c r="M45" s="6">
        <f t="shared" si="2"/>
        <v>0.2325535463485456</v>
      </c>
      <c r="N45" s="20">
        <v>2015</v>
      </c>
      <c r="O45" s="8">
        <v>42480</v>
      </c>
      <c r="P45" s="67">
        <v>118.879</v>
      </c>
      <c r="Q45" s="67"/>
      <c r="R45" s="68">
        <f t="shared" si="5"/>
        <v>-21162.37271771625</v>
      </c>
      <c r="S45" s="68"/>
      <c r="T45" s="69">
        <f t="shared" si="4"/>
        <v>-91</v>
      </c>
      <c r="U45" s="69"/>
    </row>
    <row r="46" spans="2:21" ht="13.5">
      <c r="B46" s="20">
        <v>38</v>
      </c>
      <c r="C46" s="39">
        <f t="shared" si="1"/>
        <v>684250.0512062055</v>
      </c>
      <c r="D46" s="39"/>
      <c r="E46" s="20">
        <v>2015</v>
      </c>
      <c r="F46" s="8">
        <v>42484</v>
      </c>
      <c r="G46" s="20" t="s">
        <v>3</v>
      </c>
      <c r="H46" s="67">
        <v>119.482</v>
      </c>
      <c r="I46" s="67"/>
      <c r="J46" s="20">
        <v>112</v>
      </c>
      <c r="K46" s="39">
        <f t="shared" si="0"/>
        <v>20527.501536186166</v>
      </c>
      <c r="L46" s="39"/>
      <c r="M46" s="6">
        <f t="shared" si="2"/>
        <v>0.1832812637159479</v>
      </c>
      <c r="N46" s="20">
        <v>2015</v>
      </c>
      <c r="O46" s="8">
        <v>42487</v>
      </c>
      <c r="P46" s="67">
        <v>118.999</v>
      </c>
      <c r="Q46" s="67"/>
      <c r="R46" s="68">
        <f t="shared" si="5"/>
        <v>88524.85037480359</v>
      </c>
      <c r="S46" s="68"/>
      <c r="T46" s="69">
        <f t="shared" si="4"/>
        <v>48.30000000000041</v>
      </c>
      <c r="U46" s="69"/>
    </row>
    <row r="47" spans="2:21" ht="13.5">
      <c r="B47" s="20">
        <v>39</v>
      </c>
      <c r="C47" s="39">
        <f t="shared" si="1"/>
        <v>772774.9015810092</v>
      </c>
      <c r="D47" s="39"/>
      <c r="E47" s="20">
        <v>2015</v>
      </c>
      <c r="F47" s="8">
        <v>42488</v>
      </c>
      <c r="G47" s="20" t="s">
        <v>3</v>
      </c>
      <c r="H47" s="67">
        <v>119.009</v>
      </c>
      <c r="I47" s="67"/>
      <c r="J47" s="20">
        <v>89</v>
      </c>
      <c r="K47" s="39">
        <f t="shared" si="0"/>
        <v>23183.247047430275</v>
      </c>
      <c r="L47" s="39"/>
      <c r="M47" s="6">
        <f t="shared" si="2"/>
        <v>0.26048592188123904</v>
      </c>
      <c r="N47" s="20">
        <v>2015</v>
      </c>
      <c r="O47" s="8">
        <v>42488</v>
      </c>
      <c r="P47" s="67">
        <v>119.098</v>
      </c>
      <c r="Q47" s="67"/>
      <c r="R47" s="68">
        <f t="shared" si="5"/>
        <v>-23183.24704742992</v>
      </c>
      <c r="S47" s="68"/>
      <c r="T47" s="69">
        <f t="shared" si="4"/>
        <v>-89</v>
      </c>
      <c r="U47" s="69"/>
    </row>
    <row r="48" spans="2:21" ht="13.5">
      <c r="B48" s="20">
        <v>40</v>
      </c>
      <c r="C48" s="39">
        <f t="shared" si="1"/>
        <v>749591.6545335792</v>
      </c>
      <c r="D48" s="39"/>
      <c r="E48" s="20">
        <v>2015</v>
      </c>
      <c r="F48" s="8">
        <v>42489</v>
      </c>
      <c r="G48" s="20" t="s">
        <v>36</v>
      </c>
      <c r="H48" s="67">
        <v>118.818</v>
      </c>
      <c r="I48" s="67"/>
      <c r="J48" s="20">
        <v>70</v>
      </c>
      <c r="K48" s="39">
        <f t="shared" si="0"/>
        <v>22487.74963600738</v>
      </c>
      <c r="L48" s="39"/>
      <c r="M48" s="6">
        <f t="shared" si="2"/>
        <v>0.32125356622867685</v>
      </c>
      <c r="N48" s="20">
        <v>2015</v>
      </c>
      <c r="O48" s="8">
        <v>42489</v>
      </c>
      <c r="P48" s="67">
        <v>118.888</v>
      </c>
      <c r="Q48" s="67"/>
      <c r="R48" s="68">
        <f t="shared" si="5"/>
        <v>-22487.749636009754</v>
      </c>
      <c r="S48" s="68"/>
      <c r="T48" s="69">
        <f t="shared" si="4"/>
        <v>-70</v>
      </c>
      <c r="U48" s="69"/>
    </row>
    <row r="49" spans="2:21" ht="13.5">
      <c r="B49" s="20">
        <v>41</v>
      </c>
      <c r="C49" s="39">
        <f t="shared" si="1"/>
        <v>727103.9048975694</v>
      </c>
      <c r="D49" s="39"/>
      <c r="E49" s="20">
        <v>2015</v>
      </c>
      <c r="F49" s="8">
        <v>42489</v>
      </c>
      <c r="G49" s="20" t="s">
        <v>4</v>
      </c>
      <c r="H49" s="67">
        <v>119.236</v>
      </c>
      <c r="I49" s="67"/>
      <c r="J49" s="20">
        <v>283</v>
      </c>
      <c r="K49" s="39">
        <f t="shared" si="0"/>
        <v>21813.11714692708</v>
      </c>
      <c r="L49" s="39"/>
      <c r="M49" s="6">
        <f t="shared" si="2"/>
        <v>0.07707815246263987</v>
      </c>
      <c r="N49" s="20">
        <v>2015</v>
      </c>
      <c r="O49" s="8">
        <v>42489</v>
      </c>
      <c r="P49" s="67">
        <v>119.236</v>
      </c>
      <c r="Q49" s="67"/>
      <c r="R49" s="68">
        <f t="shared" si="5"/>
        <v>0</v>
      </c>
      <c r="S49" s="68"/>
      <c r="T49" s="69">
        <f t="shared" si="4"/>
        <v>0</v>
      </c>
      <c r="U49" s="69"/>
    </row>
    <row r="50" spans="2:21" ht="13.5">
      <c r="B50" s="20">
        <v>42</v>
      </c>
      <c r="C50" s="39">
        <f t="shared" si="1"/>
        <v>727103.9048975694</v>
      </c>
      <c r="D50" s="39"/>
      <c r="E50" s="20">
        <v>2015</v>
      </c>
      <c r="F50" s="8">
        <v>42490</v>
      </c>
      <c r="G50" s="20" t="s">
        <v>4</v>
      </c>
      <c r="H50" s="67">
        <v>118.906</v>
      </c>
      <c r="I50" s="67"/>
      <c r="J50" s="20">
        <v>165</v>
      </c>
      <c r="K50" s="39">
        <f t="shared" si="0"/>
        <v>21813.11714692708</v>
      </c>
      <c r="L50" s="39"/>
      <c r="M50" s="6">
        <f t="shared" si="2"/>
        <v>0.13220070998137626</v>
      </c>
      <c r="N50" s="20">
        <v>2015</v>
      </c>
      <c r="O50" s="8">
        <v>42494</v>
      </c>
      <c r="P50" s="67">
        <v>120.073</v>
      </c>
      <c r="Q50" s="67"/>
      <c r="R50" s="68">
        <f t="shared" si="5"/>
        <v>154278.22854826442</v>
      </c>
      <c r="S50" s="68"/>
      <c r="T50" s="69">
        <f t="shared" si="4"/>
        <v>116.69999999999874</v>
      </c>
      <c r="U50" s="69"/>
    </row>
    <row r="51" spans="2:21" ht="13.5">
      <c r="B51" s="20">
        <v>43</v>
      </c>
      <c r="C51" s="39">
        <f t="shared" si="1"/>
        <v>881382.1334458338</v>
      </c>
      <c r="D51" s="39"/>
      <c r="E51" s="20">
        <v>2015</v>
      </c>
      <c r="F51" s="8">
        <v>42494</v>
      </c>
      <c r="G51" s="20" t="s">
        <v>4</v>
      </c>
      <c r="H51" s="67">
        <v>120.137</v>
      </c>
      <c r="I51" s="67"/>
      <c r="J51" s="20">
        <v>96</v>
      </c>
      <c r="K51" s="39">
        <f t="shared" si="0"/>
        <v>26441.464003375015</v>
      </c>
      <c r="L51" s="39"/>
      <c r="M51" s="6">
        <f t="shared" si="2"/>
        <v>0.27543191670182304</v>
      </c>
      <c r="N51" s="20">
        <v>2015</v>
      </c>
      <c r="O51" s="8">
        <v>42495</v>
      </c>
      <c r="P51" s="67">
        <v>120.041</v>
      </c>
      <c r="Q51" s="67"/>
      <c r="R51" s="68">
        <f t="shared" si="5"/>
        <v>-26441.46400337601</v>
      </c>
      <c r="S51" s="68"/>
      <c r="T51" s="69">
        <f t="shared" si="4"/>
        <v>-96</v>
      </c>
      <c r="U51" s="69"/>
    </row>
    <row r="52" spans="2:21" ht="13.5">
      <c r="B52" s="20">
        <v>44</v>
      </c>
      <c r="C52" s="39">
        <f t="shared" si="1"/>
        <v>854940.6694424578</v>
      </c>
      <c r="D52" s="39"/>
      <c r="E52" s="20">
        <v>2015</v>
      </c>
      <c r="F52" s="8">
        <v>42498</v>
      </c>
      <c r="G52" s="20" t="s">
        <v>4</v>
      </c>
      <c r="H52" s="67">
        <v>119.732</v>
      </c>
      <c r="I52" s="67"/>
      <c r="J52" s="20">
        <v>147</v>
      </c>
      <c r="K52" s="39">
        <f t="shared" si="0"/>
        <v>25648.220083273733</v>
      </c>
      <c r="L52" s="39"/>
      <c r="M52" s="6">
        <f t="shared" si="2"/>
        <v>0.1744776876413179</v>
      </c>
      <c r="N52" s="20">
        <v>2015</v>
      </c>
      <c r="O52" s="8">
        <v>42498</v>
      </c>
      <c r="P52" s="67">
        <v>119.945</v>
      </c>
      <c r="Q52" s="67"/>
      <c r="R52" s="68">
        <f t="shared" si="5"/>
        <v>37163.74746759964</v>
      </c>
      <c r="S52" s="68"/>
      <c r="T52" s="69">
        <f t="shared" si="4"/>
        <v>21.299999999999386</v>
      </c>
      <c r="U52" s="69"/>
    </row>
    <row r="53" spans="2:21" ht="13.5">
      <c r="B53" s="20">
        <v>45</v>
      </c>
      <c r="C53" s="39">
        <f t="shared" si="1"/>
        <v>892104.4169100575</v>
      </c>
      <c r="D53" s="39"/>
      <c r="E53" s="20">
        <v>2015</v>
      </c>
      <c r="F53" s="8">
        <v>42502</v>
      </c>
      <c r="G53" s="20" t="s">
        <v>3</v>
      </c>
      <c r="H53" s="67">
        <v>119.992</v>
      </c>
      <c r="I53" s="67"/>
      <c r="J53" s="20">
        <v>111</v>
      </c>
      <c r="K53" s="39">
        <f t="shared" si="0"/>
        <v>26763.132507301725</v>
      </c>
      <c r="L53" s="39"/>
      <c r="M53" s="6">
        <f t="shared" si="2"/>
        <v>0.2411093018675831</v>
      </c>
      <c r="N53" s="20">
        <v>2015</v>
      </c>
      <c r="O53" s="8">
        <v>42502</v>
      </c>
      <c r="P53" s="67">
        <v>120.103</v>
      </c>
      <c r="Q53" s="67"/>
      <c r="R53" s="68">
        <f t="shared" si="5"/>
        <v>-26763.132507299313</v>
      </c>
      <c r="S53" s="68"/>
      <c r="T53" s="69">
        <f t="shared" si="4"/>
        <v>-111</v>
      </c>
      <c r="U53" s="69"/>
    </row>
    <row r="54" spans="2:21" ht="13.5">
      <c r="B54" s="20">
        <v>46</v>
      </c>
      <c r="C54" s="39">
        <f t="shared" si="1"/>
        <v>865341.2844027582</v>
      </c>
      <c r="D54" s="39"/>
      <c r="E54" s="20">
        <v>2015</v>
      </c>
      <c r="F54" s="8">
        <v>42502</v>
      </c>
      <c r="G54" s="20" t="s">
        <v>3</v>
      </c>
      <c r="H54" s="67">
        <v>119.827</v>
      </c>
      <c r="I54" s="67"/>
      <c r="J54" s="20">
        <v>96</v>
      </c>
      <c r="K54" s="39">
        <f t="shared" si="0"/>
        <v>25960.238532082745</v>
      </c>
      <c r="L54" s="39"/>
      <c r="M54" s="6">
        <f t="shared" si="2"/>
        <v>0.2704191513758619</v>
      </c>
      <c r="N54" s="20">
        <v>2015</v>
      </c>
      <c r="O54" s="8">
        <v>42503</v>
      </c>
      <c r="P54" s="67">
        <v>119.923</v>
      </c>
      <c r="Q54" s="67"/>
      <c r="R54" s="68">
        <f t="shared" si="5"/>
        <v>-25960.238532083727</v>
      </c>
      <c r="S54" s="68"/>
      <c r="T54" s="69">
        <f t="shared" si="4"/>
        <v>-96</v>
      </c>
      <c r="U54" s="69"/>
    </row>
    <row r="55" spans="2:21" ht="13.5">
      <c r="B55" s="20">
        <v>47</v>
      </c>
      <c r="C55" s="39">
        <f t="shared" si="1"/>
        <v>839381.0458706745</v>
      </c>
      <c r="D55" s="39"/>
      <c r="E55" s="20">
        <v>2015</v>
      </c>
      <c r="F55" s="8">
        <v>42504</v>
      </c>
      <c r="G55" s="20" t="s">
        <v>3</v>
      </c>
      <c r="H55" s="67">
        <v>119.134</v>
      </c>
      <c r="I55" s="67"/>
      <c r="J55" s="20">
        <v>71</v>
      </c>
      <c r="K55" s="39">
        <f t="shared" si="0"/>
        <v>25181.431376120236</v>
      </c>
      <c r="L55" s="39"/>
      <c r="M55" s="6">
        <f t="shared" si="2"/>
        <v>0.35466804755098924</v>
      </c>
      <c r="N55" s="20">
        <v>2015</v>
      </c>
      <c r="O55" s="8">
        <v>42505</v>
      </c>
      <c r="P55" s="67">
        <v>119.205</v>
      </c>
      <c r="Q55" s="67"/>
      <c r="R55" s="68">
        <f t="shared" si="5"/>
        <v>-25181.43137611951</v>
      </c>
      <c r="S55" s="68"/>
      <c r="T55" s="69">
        <f t="shared" si="4"/>
        <v>-71</v>
      </c>
      <c r="U55" s="69"/>
    </row>
    <row r="56" spans="2:21" ht="13.5">
      <c r="B56" s="20">
        <v>48</v>
      </c>
      <c r="C56" s="39">
        <f t="shared" si="1"/>
        <v>814199.614494555</v>
      </c>
      <c r="D56" s="39"/>
      <c r="E56" s="20">
        <v>2015</v>
      </c>
      <c r="F56" s="8">
        <v>42511</v>
      </c>
      <c r="G56" s="20" t="s">
        <v>3</v>
      </c>
      <c r="H56" s="67">
        <v>121.033</v>
      </c>
      <c r="I56" s="67"/>
      <c r="J56" s="20">
        <v>116</v>
      </c>
      <c r="K56" s="39">
        <f t="shared" si="0"/>
        <v>24425.98843483665</v>
      </c>
      <c r="L56" s="39"/>
      <c r="M56" s="6">
        <f t="shared" si="2"/>
        <v>0.21056886581755735</v>
      </c>
      <c r="N56" s="20">
        <v>2015</v>
      </c>
      <c r="O56" s="8">
        <v>42511</v>
      </c>
      <c r="P56" s="67">
        <v>121.033</v>
      </c>
      <c r="Q56" s="67"/>
      <c r="R56" s="68">
        <f t="shared" si="5"/>
        <v>0</v>
      </c>
      <c r="S56" s="68"/>
      <c r="T56" s="69">
        <f t="shared" si="4"/>
        <v>0</v>
      </c>
      <c r="U56" s="69"/>
    </row>
    <row r="57" spans="2:21" ht="13.5">
      <c r="B57" s="20">
        <v>49</v>
      </c>
      <c r="C57" s="39">
        <f t="shared" si="1"/>
        <v>814199.614494555</v>
      </c>
      <c r="D57" s="39"/>
      <c r="E57" s="20">
        <v>2015</v>
      </c>
      <c r="F57" s="8">
        <v>42511</v>
      </c>
      <c r="G57" s="20" t="s">
        <v>3</v>
      </c>
      <c r="H57" s="67">
        <v>120.944</v>
      </c>
      <c r="I57" s="67"/>
      <c r="J57" s="20">
        <v>165</v>
      </c>
      <c r="K57" s="39">
        <f t="shared" si="0"/>
        <v>24425.98843483665</v>
      </c>
      <c r="L57" s="39"/>
      <c r="M57" s="6">
        <f t="shared" si="2"/>
        <v>0.14803629354446454</v>
      </c>
      <c r="N57" s="20">
        <v>2015</v>
      </c>
      <c r="O57" s="8">
        <v>42511</v>
      </c>
      <c r="P57" s="67">
        <v>120.944</v>
      </c>
      <c r="Q57" s="67"/>
      <c r="R57" s="68">
        <f t="shared" si="5"/>
        <v>0</v>
      </c>
      <c r="S57" s="68"/>
      <c r="T57" s="69">
        <f t="shared" si="4"/>
        <v>0</v>
      </c>
      <c r="U57" s="69"/>
    </row>
    <row r="58" spans="2:21" ht="13.5">
      <c r="B58" s="20">
        <v>50</v>
      </c>
      <c r="C58" s="39">
        <f t="shared" si="1"/>
        <v>814199.614494555</v>
      </c>
      <c r="D58" s="39"/>
      <c r="E58" s="20">
        <v>2015</v>
      </c>
      <c r="F58" s="8">
        <v>42512</v>
      </c>
      <c r="G58" s="20" t="s">
        <v>4</v>
      </c>
      <c r="H58" s="67">
        <v>121.059</v>
      </c>
      <c r="I58" s="67"/>
      <c r="J58" s="20">
        <v>56</v>
      </c>
      <c r="K58" s="39">
        <f t="shared" si="0"/>
        <v>24425.98843483665</v>
      </c>
      <c r="L58" s="39"/>
      <c r="M58" s="6">
        <f t="shared" si="2"/>
        <v>0.4361783649077973</v>
      </c>
      <c r="N58" s="20">
        <v>2015</v>
      </c>
      <c r="O58" s="8">
        <v>42512</v>
      </c>
      <c r="P58" s="67">
        <v>121.003</v>
      </c>
      <c r="Q58" s="67"/>
      <c r="R58" s="68">
        <f t="shared" si="5"/>
        <v>-24425.98843483551</v>
      </c>
      <c r="S58" s="68"/>
      <c r="T58" s="69">
        <f t="shared" si="4"/>
        <v>-56</v>
      </c>
      <c r="U58" s="69"/>
    </row>
    <row r="59" spans="2:21" ht="13.5">
      <c r="B59" s="20">
        <v>51</v>
      </c>
      <c r="C59" s="39">
        <f t="shared" si="1"/>
        <v>789773.6260597196</v>
      </c>
      <c r="D59" s="39"/>
      <c r="E59" s="20">
        <v>2015</v>
      </c>
      <c r="F59" s="8">
        <v>42517</v>
      </c>
      <c r="G59" s="20" t="s">
        <v>3</v>
      </c>
      <c r="H59" s="67">
        <v>122.924</v>
      </c>
      <c r="I59" s="67"/>
      <c r="J59" s="20">
        <v>185</v>
      </c>
      <c r="K59" s="39">
        <f t="shared" si="0"/>
        <v>23693.208781791585</v>
      </c>
      <c r="L59" s="39"/>
      <c r="M59" s="6">
        <f t="shared" si="2"/>
        <v>0.12807139882049506</v>
      </c>
      <c r="N59" s="20">
        <v>2015</v>
      </c>
      <c r="O59" s="8">
        <v>42517</v>
      </c>
      <c r="P59" s="67">
        <v>122.924</v>
      </c>
      <c r="Q59" s="67"/>
      <c r="R59" s="68">
        <f t="shared" si="5"/>
        <v>0</v>
      </c>
      <c r="S59" s="68"/>
      <c r="T59" s="69">
        <f t="shared" si="4"/>
        <v>0</v>
      </c>
      <c r="U59" s="69"/>
    </row>
    <row r="60" spans="2:21" ht="13.5">
      <c r="B60" s="20">
        <v>52</v>
      </c>
      <c r="C60" s="39">
        <f t="shared" si="1"/>
        <v>789773.6260597196</v>
      </c>
      <c r="D60" s="39"/>
      <c r="E60" s="20">
        <v>2015</v>
      </c>
      <c r="F60" s="8">
        <v>42519</v>
      </c>
      <c r="G60" s="20" t="s">
        <v>4</v>
      </c>
      <c r="H60" s="67">
        <v>124.029</v>
      </c>
      <c r="I60" s="67"/>
      <c r="J60" s="20">
        <v>94</v>
      </c>
      <c r="K60" s="39">
        <f t="shared" si="0"/>
        <v>23693.208781791585</v>
      </c>
      <c r="L60" s="39"/>
      <c r="M60" s="6">
        <f t="shared" si="2"/>
        <v>0.2520554125722509</v>
      </c>
      <c r="N60" s="20">
        <v>2015</v>
      </c>
      <c r="O60" s="8">
        <v>42522</v>
      </c>
      <c r="P60" s="67">
        <v>123.935</v>
      </c>
      <c r="Q60" s="67"/>
      <c r="R60" s="68">
        <f t="shared" si="5"/>
        <v>-23693.208781790094</v>
      </c>
      <c r="S60" s="68"/>
      <c r="T60" s="69">
        <f t="shared" si="4"/>
        <v>-94</v>
      </c>
      <c r="U60" s="69"/>
    </row>
    <row r="61" spans="2:21" ht="13.5">
      <c r="B61" s="20">
        <v>53</v>
      </c>
      <c r="C61" s="39">
        <f t="shared" si="1"/>
        <v>766080.4172779295</v>
      </c>
      <c r="D61" s="39"/>
      <c r="E61" s="20">
        <v>2015</v>
      </c>
      <c r="F61" s="8">
        <v>42525</v>
      </c>
      <c r="G61" s="20" t="s">
        <v>4</v>
      </c>
      <c r="H61" s="67">
        <v>124.375</v>
      </c>
      <c r="I61" s="67"/>
      <c r="J61" s="20">
        <v>161</v>
      </c>
      <c r="K61" s="39">
        <f t="shared" si="0"/>
        <v>22982.412518337886</v>
      </c>
      <c r="L61" s="39"/>
      <c r="M61" s="6">
        <f t="shared" si="2"/>
        <v>0.14274790384060798</v>
      </c>
      <c r="N61" s="20">
        <v>2015</v>
      </c>
      <c r="O61" s="8">
        <v>42529</v>
      </c>
      <c r="P61" s="67">
        <v>125.237</v>
      </c>
      <c r="Q61" s="67"/>
      <c r="R61" s="68">
        <f t="shared" si="5"/>
        <v>123048.69311060333</v>
      </c>
      <c r="S61" s="68"/>
      <c r="T61" s="69">
        <f t="shared" si="4"/>
        <v>86.19999999999948</v>
      </c>
      <c r="U61" s="69"/>
    </row>
    <row r="62" spans="2:21" ht="13.5">
      <c r="B62" s="20">
        <v>54</v>
      </c>
      <c r="C62" s="39">
        <f t="shared" si="1"/>
        <v>889129.1103885329</v>
      </c>
      <c r="D62" s="39"/>
      <c r="E62" s="20">
        <v>2015</v>
      </c>
      <c r="F62" s="8">
        <v>42530</v>
      </c>
      <c r="G62" s="20" t="s">
        <v>3</v>
      </c>
      <c r="H62" s="67">
        <v>124.561</v>
      </c>
      <c r="I62" s="67"/>
      <c r="J62" s="20">
        <v>166</v>
      </c>
      <c r="K62" s="39">
        <f t="shared" si="0"/>
        <v>26673.873311655985</v>
      </c>
      <c r="L62" s="39"/>
      <c r="M62" s="6">
        <f t="shared" si="2"/>
        <v>0.16068598380515653</v>
      </c>
      <c r="N62" s="20">
        <v>2015</v>
      </c>
      <c r="O62" s="8">
        <v>42531</v>
      </c>
      <c r="P62" s="67">
        <v>123.333</v>
      </c>
      <c r="Q62" s="67"/>
      <c r="R62" s="68">
        <f t="shared" si="5"/>
        <v>197322.3881127336</v>
      </c>
      <c r="S62" s="68"/>
      <c r="T62" s="69">
        <f t="shared" si="4"/>
        <v>122.80000000000086</v>
      </c>
      <c r="U62" s="69"/>
    </row>
    <row r="63" spans="2:21" ht="13.5">
      <c r="B63" s="20">
        <v>55</v>
      </c>
      <c r="C63" s="39">
        <f t="shared" si="1"/>
        <v>1086451.4985012664</v>
      </c>
      <c r="D63" s="39"/>
      <c r="E63" s="20">
        <v>2015</v>
      </c>
      <c r="F63" s="8">
        <v>42531</v>
      </c>
      <c r="G63" s="20" t="s">
        <v>3</v>
      </c>
      <c r="H63" s="67">
        <v>122.637</v>
      </c>
      <c r="I63" s="67"/>
      <c r="J63" s="20">
        <v>287</v>
      </c>
      <c r="K63" s="39">
        <f t="shared" si="0"/>
        <v>32593.54495503799</v>
      </c>
      <c r="L63" s="39"/>
      <c r="M63" s="6">
        <f t="shared" si="2"/>
        <v>0.11356635872835537</v>
      </c>
      <c r="N63" s="20">
        <v>2015</v>
      </c>
      <c r="O63" s="8">
        <v>42531</v>
      </c>
      <c r="P63" s="67">
        <v>122.923</v>
      </c>
      <c r="Q63" s="67"/>
      <c r="R63" s="68">
        <f t="shared" si="5"/>
        <v>-32479.978596309793</v>
      </c>
      <c r="S63" s="68"/>
      <c r="T63" s="69">
        <f t="shared" si="4"/>
        <v>-287</v>
      </c>
      <c r="U63" s="69"/>
    </row>
    <row r="64" spans="2:21" ht="13.5">
      <c r="B64" s="20">
        <v>56</v>
      </c>
      <c r="C64" s="39">
        <f t="shared" si="1"/>
        <v>1053971.5199049565</v>
      </c>
      <c r="D64" s="39"/>
      <c r="E64" s="20">
        <v>2015</v>
      </c>
      <c r="F64" s="8">
        <v>42532</v>
      </c>
      <c r="G64" s="20" t="s">
        <v>4</v>
      </c>
      <c r="H64" s="67">
        <v>123.697</v>
      </c>
      <c r="I64" s="67"/>
      <c r="J64" s="20">
        <v>185</v>
      </c>
      <c r="K64" s="39">
        <f t="shared" si="0"/>
        <v>31619.145597148694</v>
      </c>
      <c r="L64" s="39"/>
      <c r="M64" s="6">
        <f t="shared" si="2"/>
        <v>0.17091430052512807</v>
      </c>
      <c r="N64" s="20">
        <v>2015</v>
      </c>
      <c r="O64" s="8">
        <v>42532</v>
      </c>
      <c r="P64" s="67">
        <v>123.697</v>
      </c>
      <c r="Q64" s="67"/>
      <c r="R64" s="68">
        <f t="shared" si="5"/>
        <v>0</v>
      </c>
      <c r="S64" s="68"/>
      <c r="T64" s="69">
        <f t="shared" si="4"/>
        <v>0</v>
      </c>
      <c r="U64" s="69"/>
    </row>
    <row r="65" spans="2:21" ht="13.5">
      <c r="B65" s="20">
        <v>57</v>
      </c>
      <c r="C65" s="39">
        <f t="shared" si="1"/>
        <v>1053971.5199049565</v>
      </c>
      <c r="D65" s="39"/>
      <c r="E65" s="20">
        <v>2015</v>
      </c>
      <c r="F65" s="8">
        <v>42536</v>
      </c>
      <c r="G65" s="20" t="s">
        <v>3</v>
      </c>
      <c r="H65" s="67">
        <v>123.268</v>
      </c>
      <c r="I65" s="67"/>
      <c r="J65" s="20">
        <v>60</v>
      </c>
      <c r="K65" s="39">
        <f t="shared" si="0"/>
        <v>31619.145597148694</v>
      </c>
      <c r="L65" s="39"/>
      <c r="M65" s="6">
        <f t="shared" si="2"/>
        <v>0.5269857599524782</v>
      </c>
      <c r="N65" s="20">
        <v>2015</v>
      </c>
      <c r="O65" s="8">
        <v>42536</v>
      </c>
      <c r="P65" s="67">
        <v>123.268</v>
      </c>
      <c r="Q65" s="67"/>
      <c r="R65" s="68">
        <f t="shared" si="5"/>
        <v>0</v>
      </c>
      <c r="S65" s="68"/>
      <c r="T65" s="69">
        <f t="shared" si="4"/>
        <v>0</v>
      </c>
      <c r="U65" s="69"/>
    </row>
    <row r="66" spans="2:21" ht="13.5">
      <c r="B66" s="20">
        <v>58</v>
      </c>
      <c r="C66" s="39">
        <f t="shared" si="1"/>
        <v>1053971.5199049565</v>
      </c>
      <c r="D66" s="39"/>
      <c r="E66" s="20">
        <v>2015</v>
      </c>
      <c r="F66" s="8">
        <v>42536</v>
      </c>
      <c r="G66" s="20" t="s">
        <v>4</v>
      </c>
      <c r="H66" s="67">
        <v>123.491</v>
      </c>
      <c r="I66" s="67"/>
      <c r="J66" s="20">
        <v>65</v>
      </c>
      <c r="K66" s="39">
        <f t="shared" si="0"/>
        <v>31619.145597148694</v>
      </c>
      <c r="L66" s="39"/>
      <c r="M66" s="6">
        <f t="shared" si="2"/>
        <v>0.4864483938022876</v>
      </c>
      <c r="N66" s="20">
        <v>2015</v>
      </c>
      <c r="O66" s="8">
        <v>42536</v>
      </c>
      <c r="P66" s="67">
        <v>123.491</v>
      </c>
      <c r="Q66" s="67"/>
      <c r="R66" s="68">
        <f t="shared" si="5"/>
        <v>0</v>
      </c>
      <c r="S66" s="68"/>
      <c r="T66" s="69">
        <f t="shared" si="4"/>
        <v>0</v>
      </c>
      <c r="U66" s="69"/>
    </row>
    <row r="67" spans="2:21" ht="13.5">
      <c r="B67" s="20">
        <v>59</v>
      </c>
      <c r="C67" s="39">
        <f t="shared" si="1"/>
        <v>1053971.5199049565</v>
      </c>
      <c r="D67" s="39"/>
      <c r="E67" s="20">
        <v>2015</v>
      </c>
      <c r="F67" s="8">
        <v>42537</v>
      </c>
      <c r="G67" s="20" t="s">
        <v>3</v>
      </c>
      <c r="H67" s="67">
        <v>123.382</v>
      </c>
      <c r="I67" s="67"/>
      <c r="J67" s="20">
        <v>87</v>
      </c>
      <c r="K67" s="39">
        <f t="shared" si="0"/>
        <v>31619.145597148694</v>
      </c>
      <c r="L67" s="39"/>
      <c r="M67" s="6">
        <f t="shared" si="2"/>
        <v>0.3634384551396402</v>
      </c>
      <c r="N67" s="20">
        <v>2015</v>
      </c>
      <c r="O67" s="8">
        <v>42537</v>
      </c>
      <c r="P67" s="67">
        <v>123.382</v>
      </c>
      <c r="Q67" s="67"/>
      <c r="R67" s="68">
        <f t="shared" si="5"/>
        <v>0</v>
      </c>
      <c r="S67" s="68"/>
      <c r="T67" s="69">
        <f t="shared" si="4"/>
        <v>0</v>
      </c>
      <c r="U67" s="69"/>
    </row>
    <row r="68" spans="2:21" ht="13.5">
      <c r="B68" s="20">
        <v>60</v>
      </c>
      <c r="C68" s="39">
        <f t="shared" si="1"/>
        <v>1053971.5199049565</v>
      </c>
      <c r="D68" s="39"/>
      <c r="E68" s="20">
        <v>2015</v>
      </c>
      <c r="F68" s="8">
        <v>42539</v>
      </c>
      <c r="G68" s="20" t="s">
        <v>4</v>
      </c>
      <c r="H68" s="67">
        <v>123.025</v>
      </c>
      <c r="I68" s="67"/>
      <c r="J68" s="20">
        <v>84</v>
      </c>
      <c r="K68" s="39">
        <f t="shared" si="0"/>
        <v>31619.145597148694</v>
      </c>
      <c r="L68" s="39"/>
      <c r="M68" s="6">
        <f t="shared" si="2"/>
        <v>0.37641839996605586</v>
      </c>
      <c r="N68" s="20">
        <v>2015</v>
      </c>
      <c r="O68" s="8">
        <v>42539</v>
      </c>
      <c r="P68" s="67">
        <v>122.941</v>
      </c>
      <c r="Q68" s="67"/>
      <c r="R68" s="68">
        <f t="shared" si="5"/>
        <v>-31619.145597149894</v>
      </c>
      <c r="S68" s="68"/>
      <c r="T68" s="69">
        <f t="shared" si="4"/>
        <v>-84</v>
      </c>
      <c r="U68" s="69"/>
    </row>
    <row r="69" spans="2:21" ht="13.5">
      <c r="B69" s="20">
        <v>61</v>
      </c>
      <c r="C69" s="39">
        <f t="shared" si="1"/>
        <v>1022352.3743078066</v>
      </c>
      <c r="D69" s="39"/>
      <c r="E69" s="20">
        <v>2015</v>
      </c>
      <c r="F69" s="8">
        <v>42540</v>
      </c>
      <c r="G69" s="20" t="s">
        <v>4</v>
      </c>
      <c r="H69" s="67">
        <v>123.139</v>
      </c>
      <c r="I69" s="67"/>
      <c r="J69" s="20">
        <v>217</v>
      </c>
      <c r="K69" s="39">
        <f t="shared" si="0"/>
        <v>30670.571229234196</v>
      </c>
      <c r="L69" s="39"/>
      <c r="M69" s="6">
        <f t="shared" si="2"/>
        <v>0.14133903792273825</v>
      </c>
      <c r="N69" s="20">
        <v>2015</v>
      </c>
      <c r="O69" s="8">
        <v>42540</v>
      </c>
      <c r="P69" s="67">
        <v>122.922</v>
      </c>
      <c r="Q69" s="67"/>
      <c r="R69" s="68">
        <f t="shared" si="5"/>
        <v>-30670.57122923402</v>
      </c>
      <c r="S69" s="68"/>
      <c r="T69" s="69">
        <f t="shared" si="4"/>
        <v>-217</v>
      </c>
      <c r="U69" s="69"/>
    </row>
    <row r="70" spans="2:21" ht="13.5">
      <c r="B70" s="20">
        <v>62</v>
      </c>
      <c r="C70" s="39">
        <f t="shared" si="1"/>
        <v>991681.8030785726</v>
      </c>
      <c r="D70" s="39"/>
      <c r="E70" s="20">
        <v>2015</v>
      </c>
      <c r="F70" s="8">
        <v>42545</v>
      </c>
      <c r="G70" s="20" t="s">
        <v>4</v>
      </c>
      <c r="H70" s="67">
        <v>123.901</v>
      </c>
      <c r="I70" s="67"/>
      <c r="J70" s="20">
        <v>155</v>
      </c>
      <c r="K70" s="39">
        <f t="shared" si="0"/>
        <v>29750.454092357177</v>
      </c>
      <c r="L70" s="39"/>
      <c r="M70" s="6">
        <f t="shared" si="2"/>
        <v>0.19193841349907856</v>
      </c>
      <c r="N70" s="20">
        <v>2015</v>
      </c>
      <c r="O70" s="8">
        <v>42545</v>
      </c>
      <c r="P70" s="67">
        <v>123.746</v>
      </c>
      <c r="Q70" s="67"/>
      <c r="R70" s="68">
        <f t="shared" si="5"/>
        <v>-29750.454092357395</v>
      </c>
      <c r="S70" s="68"/>
      <c r="T70" s="69">
        <f t="shared" si="4"/>
        <v>-155</v>
      </c>
      <c r="U70" s="69"/>
    </row>
    <row r="71" spans="2:21" ht="13.5">
      <c r="B71" s="20">
        <v>63</v>
      </c>
      <c r="C71" s="39">
        <f t="shared" si="1"/>
        <v>961931.3489862152</v>
      </c>
      <c r="D71" s="39"/>
      <c r="E71" s="20">
        <v>2015</v>
      </c>
      <c r="F71" s="8">
        <v>42546</v>
      </c>
      <c r="G71" s="20" t="s">
        <v>3</v>
      </c>
      <c r="H71" s="67">
        <v>123.547</v>
      </c>
      <c r="I71" s="67"/>
      <c r="J71" s="20">
        <v>233</v>
      </c>
      <c r="K71" s="39">
        <f t="shared" si="0"/>
        <v>28857.940469586454</v>
      </c>
      <c r="L71" s="39"/>
      <c r="M71" s="6">
        <f t="shared" si="2"/>
        <v>0.12385382175788177</v>
      </c>
      <c r="N71" s="20">
        <v>2015</v>
      </c>
      <c r="O71" s="8">
        <v>42547</v>
      </c>
      <c r="P71" s="67">
        <v>123.65</v>
      </c>
      <c r="Q71" s="67"/>
      <c r="R71" s="68">
        <f t="shared" si="5"/>
        <v>-12756.943641062893</v>
      </c>
      <c r="S71" s="68"/>
      <c r="T71" s="69">
        <f t="shared" si="4"/>
        <v>-233</v>
      </c>
      <c r="U71" s="69"/>
    </row>
    <row r="72" spans="2:21" ht="13.5">
      <c r="B72" s="20">
        <v>64</v>
      </c>
      <c r="C72" s="39">
        <f t="shared" si="1"/>
        <v>949174.4053451522</v>
      </c>
      <c r="D72" s="39"/>
      <c r="E72" s="20">
        <v>2015</v>
      </c>
      <c r="F72" s="8">
        <v>42558</v>
      </c>
      <c r="G72" s="20" t="s">
        <v>4</v>
      </c>
      <c r="H72" s="67">
        <v>122.66</v>
      </c>
      <c r="I72" s="67"/>
      <c r="J72" s="20">
        <v>98</v>
      </c>
      <c r="K72" s="39">
        <f t="shared" si="0"/>
        <v>28475.232160354568</v>
      </c>
      <c r="L72" s="39"/>
      <c r="M72" s="6">
        <f t="shared" si="2"/>
        <v>0.29056359347300575</v>
      </c>
      <c r="N72" s="20">
        <v>2015</v>
      </c>
      <c r="O72" s="8">
        <v>42558</v>
      </c>
      <c r="P72" s="67">
        <v>122.562</v>
      </c>
      <c r="Q72" s="67"/>
      <c r="R72" s="68">
        <f t="shared" si="5"/>
        <v>-28475.232160354266</v>
      </c>
      <c r="S72" s="68"/>
      <c r="T72" s="69">
        <f t="shared" si="4"/>
        <v>-98</v>
      </c>
      <c r="U72" s="69"/>
    </row>
    <row r="73" spans="2:21" ht="13.5">
      <c r="B73" s="20">
        <v>65</v>
      </c>
      <c r="C73" s="39">
        <f t="shared" si="1"/>
        <v>920699.173184798</v>
      </c>
      <c r="D73" s="39"/>
      <c r="E73" s="20">
        <v>2015</v>
      </c>
      <c r="F73" s="8">
        <v>42560</v>
      </c>
      <c r="G73" s="20" t="s">
        <v>4</v>
      </c>
      <c r="H73" s="67">
        <v>121.521</v>
      </c>
      <c r="I73" s="67"/>
      <c r="J73" s="20">
        <v>198</v>
      </c>
      <c r="K73" s="39">
        <f aca="true" t="shared" si="6" ref="K73:K108">IF(F73="","",C73*0.03)</f>
        <v>27620.97519554394</v>
      </c>
      <c r="L73" s="39"/>
      <c r="M73" s="6">
        <f t="shared" si="2"/>
        <v>0.13949987472496939</v>
      </c>
      <c r="N73" s="20">
        <v>2015</v>
      </c>
      <c r="O73" s="8">
        <v>42560</v>
      </c>
      <c r="P73" s="67">
        <v>121.521</v>
      </c>
      <c r="Q73" s="67"/>
      <c r="R73" s="68">
        <f t="shared" si="5"/>
        <v>0</v>
      </c>
      <c r="S73" s="68"/>
      <c r="T73" s="69">
        <f t="shared" si="4"/>
        <v>0</v>
      </c>
      <c r="U73" s="69"/>
    </row>
    <row r="74" spans="2:21" ht="13.5">
      <c r="B74" s="20">
        <v>66</v>
      </c>
      <c r="C74" s="39">
        <f aca="true" t="shared" si="7" ref="C74:C108">IF(R73="","",C73+R73)</f>
        <v>920699.173184798</v>
      </c>
      <c r="D74" s="39"/>
      <c r="E74" s="20">
        <v>2015</v>
      </c>
      <c r="F74" s="8">
        <v>42570</v>
      </c>
      <c r="G74" s="20" t="s">
        <v>3</v>
      </c>
      <c r="H74" s="67">
        <v>124.044</v>
      </c>
      <c r="I74" s="67"/>
      <c r="J74" s="20">
        <v>82</v>
      </c>
      <c r="K74" s="39">
        <f t="shared" si="6"/>
        <v>27620.97519554394</v>
      </c>
      <c r="L74" s="39"/>
      <c r="M74" s="6">
        <f aca="true" t="shared" si="8" ref="M74:M108">IF(J74="","",(K74/J74)/1000)</f>
        <v>0.33684116092126754</v>
      </c>
      <c r="N74" s="20">
        <v>2015</v>
      </c>
      <c r="O74" s="8">
        <v>42568</v>
      </c>
      <c r="P74" s="67">
        <v>124.126</v>
      </c>
      <c r="Q74" s="67"/>
      <c r="R74" s="68">
        <f t="shared" si="5"/>
        <v>-27620.97519554658</v>
      </c>
      <c r="S74" s="68"/>
      <c r="T74" s="69">
        <f aca="true" t="shared" si="9" ref="T74:T108">IF(O74="","",IF(R74&lt;0,J74*(-1),IF(G74="買",(P74-H74)*100,(H74-P74)*100)))</f>
        <v>-82</v>
      </c>
      <c r="U74" s="69"/>
    </row>
    <row r="75" spans="2:21" ht="13.5">
      <c r="B75" s="20">
        <v>67</v>
      </c>
      <c r="C75" s="39">
        <f t="shared" si="7"/>
        <v>893078.1979892513</v>
      </c>
      <c r="D75" s="39"/>
      <c r="E75" s="20">
        <v>2015</v>
      </c>
      <c r="F75" s="8">
        <v>42581</v>
      </c>
      <c r="G75" s="20" t="s">
        <v>4</v>
      </c>
      <c r="H75" s="67">
        <v>124.277</v>
      </c>
      <c r="I75" s="67"/>
      <c r="J75" s="20">
        <v>41</v>
      </c>
      <c r="K75" s="39">
        <f t="shared" si="6"/>
        <v>26792.34593967754</v>
      </c>
      <c r="L75" s="39"/>
      <c r="M75" s="6">
        <f t="shared" si="8"/>
        <v>0.653471852187257</v>
      </c>
      <c r="N75" s="20">
        <v>2015</v>
      </c>
      <c r="O75" s="8">
        <v>42571</v>
      </c>
      <c r="P75" s="67">
        <v>124.236</v>
      </c>
      <c r="Q75" s="67"/>
      <c r="R75" s="68">
        <f t="shared" si="5"/>
        <v>-26792.34593967546</v>
      </c>
      <c r="S75" s="68"/>
      <c r="T75" s="69">
        <f t="shared" si="9"/>
        <v>-41</v>
      </c>
      <c r="U75" s="69"/>
    </row>
    <row r="76" spans="2:21" ht="13.5">
      <c r="B76" s="20">
        <v>68</v>
      </c>
      <c r="C76" s="39">
        <f t="shared" si="7"/>
        <v>866285.8520495759</v>
      </c>
      <c r="D76" s="39"/>
      <c r="E76" s="20">
        <v>2015</v>
      </c>
      <c r="F76" s="8">
        <v>42573</v>
      </c>
      <c r="G76" s="20" t="s">
        <v>4</v>
      </c>
      <c r="H76" s="67">
        <v>123.847</v>
      </c>
      <c r="I76" s="67"/>
      <c r="J76" s="20">
        <v>153</v>
      </c>
      <c r="K76" s="39">
        <f t="shared" si="6"/>
        <v>25988.575561487276</v>
      </c>
      <c r="L76" s="39"/>
      <c r="M76" s="6">
        <f t="shared" si="8"/>
        <v>0.1698599709901129</v>
      </c>
      <c r="N76" s="20">
        <v>2015</v>
      </c>
      <c r="O76" s="8">
        <v>42574</v>
      </c>
      <c r="P76" s="67">
        <v>123.922</v>
      </c>
      <c r="Q76" s="67"/>
      <c r="R76" s="68">
        <f t="shared" si="5"/>
        <v>12739.49782425895</v>
      </c>
      <c r="S76" s="68"/>
      <c r="T76" s="69">
        <f t="shared" si="9"/>
        <v>7.500000000000284</v>
      </c>
      <c r="U76" s="69"/>
    </row>
    <row r="77" spans="2:21" ht="13.5">
      <c r="B77" s="20">
        <v>69</v>
      </c>
      <c r="C77" s="39">
        <f t="shared" si="7"/>
        <v>879025.3498738349</v>
      </c>
      <c r="D77" s="39"/>
      <c r="E77" s="20">
        <v>2015</v>
      </c>
      <c r="F77" s="8">
        <v>42575</v>
      </c>
      <c r="G77" s="20" t="s">
        <v>3</v>
      </c>
      <c r="H77" s="67">
        <v>123.911</v>
      </c>
      <c r="I77" s="67"/>
      <c r="J77" s="20">
        <v>70</v>
      </c>
      <c r="K77" s="39">
        <f t="shared" si="6"/>
        <v>26370.760496215044</v>
      </c>
      <c r="L77" s="39"/>
      <c r="M77" s="6">
        <f t="shared" si="8"/>
        <v>0.3767251499459292</v>
      </c>
      <c r="N77" s="20">
        <v>2015</v>
      </c>
      <c r="O77" s="8">
        <v>42575</v>
      </c>
      <c r="P77" s="67">
        <v>123.841</v>
      </c>
      <c r="Q77" s="67"/>
      <c r="R77" s="68">
        <f t="shared" si="5"/>
        <v>26370.760496217827</v>
      </c>
      <c r="S77" s="68"/>
      <c r="T77" s="69">
        <f t="shared" si="9"/>
        <v>7.000000000000739</v>
      </c>
      <c r="U77" s="69"/>
    </row>
    <row r="78" spans="2:21" ht="13.5">
      <c r="B78" s="20">
        <v>70</v>
      </c>
      <c r="C78" s="39">
        <f t="shared" si="7"/>
        <v>905396.1103700527</v>
      </c>
      <c r="D78" s="39"/>
      <c r="E78" s="20">
        <v>2015</v>
      </c>
      <c r="F78" s="8">
        <v>42575</v>
      </c>
      <c r="G78" s="20" t="s">
        <v>4</v>
      </c>
      <c r="H78" s="67">
        <v>123.969</v>
      </c>
      <c r="I78" s="67"/>
      <c r="J78" s="20">
        <v>181</v>
      </c>
      <c r="K78" s="39">
        <f t="shared" si="6"/>
        <v>27161.88331110158</v>
      </c>
      <c r="L78" s="39"/>
      <c r="M78" s="6">
        <f t="shared" si="8"/>
        <v>0.1500656536524949</v>
      </c>
      <c r="N78" s="20">
        <v>2015</v>
      </c>
      <c r="O78" s="8">
        <v>42575</v>
      </c>
      <c r="P78" s="67">
        <v>123.969</v>
      </c>
      <c r="Q78" s="67"/>
      <c r="R78" s="68">
        <f t="shared" si="5"/>
        <v>0</v>
      </c>
      <c r="S78" s="68"/>
      <c r="T78" s="69">
        <f t="shared" si="9"/>
        <v>0</v>
      </c>
      <c r="U78" s="69"/>
    </row>
    <row r="79" spans="2:21" ht="13.5">
      <c r="B79" s="20">
        <v>71</v>
      </c>
      <c r="C79" s="39">
        <f t="shared" si="7"/>
        <v>905396.1103700527</v>
      </c>
      <c r="D79" s="39"/>
      <c r="E79" s="20">
        <v>2015</v>
      </c>
      <c r="F79" s="8">
        <v>42578</v>
      </c>
      <c r="G79" s="20" t="s">
        <v>3</v>
      </c>
      <c r="H79" s="67">
        <v>123.624</v>
      </c>
      <c r="I79" s="67"/>
      <c r="J79" s="20">
        <v>119</v>
      </c>
      <c r="K79" s="39">
        <f t="shared" si="6"/>
        <v>27161.88331110158</v>
      </c>
      <c r="L79" s="39"/>
      <c r="M79" s="6">
        <f t="shared" si="8"/>
        <v>0.2282511202613578</v>
      </c>
      <c r="N79" s="20">
        <v>2015</v>
      </c>
      <c r="O79" s="8">
        <v>42578</v>
      </c>
      <c r="P79" s="67">
        <v>123.279</v>
      </c>
      <c r="Q79" s="67"/>
      <c r="R79" s="68">
        <f t="shared" si="5"/>
        <v>78746.63649016818</v>
      </c>
      <c r="S79" s="68"/>
      <c r="T79" s="69">
        <f t="shared" si="9"/>
        <v>34.499999999999886</v>
      </c>
      <c r="U79" s="69"/>
    </row>
    <row r="80" spans="2:21" ht="13.5">
      <c r="B80" s="20">
        <v>72</v>
      </c>
      <c r="C80" s="39">
        <f t="shared" si="7"/>
        <v>984142.7468602209</v>
      </c>
      <c r="D80" s="39"/>
      <c r="E80" s="20">
        <v>2015</v>
      </c>
      <c r="F80" s="8">
        <v>42579</v>
      </c>
      <c r="G80" s="20" t="s">
        <v>4</v>
      </c>
      <c r="H80" s="67">
        <v>123.213</v>
      </c>
      <c r="I80" s="67"/>
      <c r="J80" s="20">
        <v>148</v>
      </c>
      <c r="K80" s="39">
        <f t="shared" si="6"/>
        <v>29524.282405806625</v>
      </c>
      <c r="L80" s="39"/>
      <c r="M80" s="6">
        <f t="shared" si="8"/>
        <v>0.19948839463382856</v>
      </c>
      <c r="N80" s="20">
        <v>2015</v>
      </c>
      <c r="O80" s="8">
        <v>42579</v>
      </c>
      <c r="P80" s="67">
        <v>123.494</v>
      </c>
      <c r="Q80" s="67"/>
      <c r="R80" s="68">
        <f t="shared" si="5"/>
        <v>56056.23889210701</v>
      </c>
      <c r="S80" s="68"/>
      <c r="T80" s="69">
        <f t="shared" si="9"/>
        <v>28.10000000000059</v>
      </c>
      <c r="U80" s="69"/>
    </row>
    <row r="81" spans="2:21" ht="13.5">
      <c r="B81" s="20">
        <v>73</v>
      </c>
      <c r="C81" s="39">
        <f t="shared" si="7"/>
        <v>1040198.985752328</v>
      </c>
      <c r="D81" s="39"/>
      <c r="E81" s="20">
        <v>2015</v>
      </c>
      <c r="F81" s="8">
        <v>42586</v>
      </c>
      <c r="G81" s="20" t="s">
        <v>4</v>
      </c>
      <c r="H81" s="67">
        <v>124.09</v>
      </c>
      <c r="I81" s="67"/>
      <c r="J81" s="20">
        <v>76</v>
      </c>
      <c r="K81" s="39">
        <f t="shared" si="6"/>
        <v>31205.969572569837</v>
      </c>
      <c r="L81" s="39"/>
      <c r="M81" s="6">
        <f t="shared" si="8"/>
        <v>0.4106048627969715</v>
      </c>
      <c r="N81" s="20">
        <v>2015</v>
      </c>
      <c r="O81" s="8">
        <v>42586</v>
      </c>
      <c r="P81" s="67">
        <v>124.014</v>
      </c>
      <c r="Q81" s="67"/>
      <c r="R81" s="68">
        <f t="shared" si="5"/>
        <v>-31205.96957257296</v>
      </c>
      <c r="S81" s="68"/>
      <c r="T81" s="69">
        <f t="shared" si="9"/>
        <v>-76</v>
      </c>
      <c r="U81" s="69"/>
    </row>
    <row r="82" spans="2:21" ht="13.5">
      <c r="B82" s="20">
        <v>74</v>
      </c>
      <c r="C82" s="39">
        <f t="shared" si="7"/>
        <v>1008993.016179755</v>
      </c>
      <c r="D82" s="39"/>
      <c r="E82" s="20">
        <v>2015</v>
      </c>
      <c r="F82" s="8">
        <v>42586</v>
      </c>
      <c r="G82" s="20" t="s">
        <v>3</v>
      </c>
      <c r="H82" s="67">
        <v>123.953</v>
      </c>
      <c r="I82" s="67"/>
      <c r="J82" s="20">
        <v>77</v>
      </c>
      <c r="K82" s="39">
        <f t="shared" si="6"/>
        <v>30269.79048539265</v>
      </c>
      <c r="L82" s="39"/>
      <c r="M82" s="6">
        <f t="shared" si="8"/>
        <v>0.39311416214795647</v>
      </c>
      <c r="N82" s="20">
        <v>2015</v>
      </c>
      <c r="O82" s="8">
        <v>42586</v>
      </c>
      <c r="P82" s="67">
        <v>124.03</v>
      </c>
      <c r="Q82" s="67"/>
      <c r="R82" s="68">
        <f t="shared" si="5"/>
        <v>-30269.79048539193</v>
      </c>
      <c r="S82" s="68"/>
      <c r="T82" s="69">
        <f t="shared" si="9"/>
        <v>-77</v>
      </c>
      <c r="U82" s="69"/>
    </row>
    <row r="83" spans="2:21" ht="13.5">
      <c r="B83" s="20">
        <v>75</v>
      </c>
      <c r="C83" s="39">
        <f t="shared" si="7"/>
        <v>978723.225694363</v>
      </c>
      <c r="D83" s="39"/>
      <c r="E83" s="20">
        <v>2015</v>
      </c>
      <c r="F83" s="8">
        <v>42588</v>
      </c>
      <c r="G83" s="20" t="s">
        <v>3</v>
      </c>
      <c r="H83" s="67">
        <v>124.704</v>
      </c>
      <c r="I83" s="67"/>
      <c r="J83" s="20">
        <v>99</v>
      </c>
      <c r="K83" s="39">
        <f t="shared" si="6"/>
        <v>29361.696770830888</v>
      </c>
      <c r="L83" s="39"/>
      <c r="M83" s="6">
        <f t="shared" si="8"/>
        <v>0.29658279566495843</v>
      </c>
      <c r="N83" s="20">
        <v>2015</v>
      </c>
      <c r="O83" s="8">
        <v>42588</v>
      </c>
      <c r="P83" s="67">
        <v>124.803</v>
      </c>
      <c r="Q83" s="67"/>
      <c r="R83" s="68">
        <f t="shared" si="5"/>
        <v>-29361.696770831997</v>
      </c>
      <c r="S83" s="68"/>
      <c r="T83" s="69">
        <f t="shared" si="9"/>
        <v>-99</v>
      </c>
      <c r="U83" s="69"/>
    </row>
    <row r="84" spans="2:21" ht="13.5">
      <c r="B84" s="20">
        <v>76</v>
      </c>
      <c r="C84" s="39">
        <f t="shared" si="7"/>
        <v>949361.5289235311</v>
      </c>
      <c r="D84" s="39"/>
      <c r="E84" s="20">
        <v>2015</v>
      </c>
      <c r="F84" s="8">
        <v>42589</v>
      </c>
      <c r="G84" s="20" t="s">
        <v>4</v>
      </c>
      <c r="H84" s="67">
        <v>124.802</v>
      </c>
      <c r="I84" s="67"/>
      <c r="J84" s="20">
        <v>100</v>
      </c>
      <c r="K84" s="39">
        <f t="shared" si="6"/>
        <v>28480.84586770593</v>
      </c>
      <c r="L84" s="39"/>
      <c r="M84" s="6">
        <f t="shared" si="8"/>
        <v>0.28480845867705934</v>
      </c>
      <c r="N84" s="20">
        <v>2015</v>
      </c>
      <c r="O84" s="8">
        <v>42589</v>
      </c>
      <c r="P84" s="67">
        <v>124.702</v>
      </c>
      <c r="Q84" s="67"/>
      <c r="R84" s="68">
        <f t="shared" si="5"/>
        <v>-28480.84586770836</v>
      </c>
      <c r="S84" s="68"/>
      <c r="T84" s="69">
        <f t="shared" si="9"/>
        <v>-100</v>
      </c>
      <c r="U84" s="69"/>
    </row>
    <row r="85" spans="2:21" ht="13.5">
      <c r="B85" s="20">
        <v>77</v>
      </c>
      <c r="C85" s="39">
        <f t="shared" si="7"/>
        <v>920880.6830558227</v>
      </c>
      <c r="D85" s="39"/>
      <c r="E85" s="20">
        <v>2015</v>
      </c>
      <c r="F85" s="8">
        <v>42593</v>
      </c>
      <c r="G85" s="20" t="s">
        <v>4</v>
      </c>
      <c r="H85" s="67">
        <v>124.717</v>
      </c>
      <c r="I85" s="67"/>
      <c r="J85" s="20">
        <v>128</v>
      </c>
      <c r="K85" s="39">
        <f t="shared" si="6"/>
        <v>27626.420491674682</v>
      </c>
      <c r="L85" s="39"/>
      <c r="M85" s="6">
        <f t="shared" si="8"/>
        <v>0.21583141009120846</v>
      </c>
      <c r="N85" s="20">
        <v>2015</v>
      </c>
      <c r="O85" s="8">
        <v>42594</v>
      </c>
      <c r="P85" s="67">
        <v>125.025</v>
      </c>
      <c r="Q85" s="67"/>
      <c r="R85" s="68">
        <f t="shared" si="5"/>
        <v>66476.0743080937</v>
      </c>
      <c r="S85" s="68"/>
      <c r="T85" s="69">
        <f t="shared" si="9"/>
        <v>30.800000000000693</v>
      </c>
      <c r="U85" s="69"/>
    </row>
    <row r="86" spans="2:21" ht="13.5">
      <c r="B86" s="20">
        <v>78</v>
      </c>
      <c r="C86" s="39">
        <f t="shared" si="7"/>
        <v>987356.7573639164</v>
      </c>
      <c r="D86" s="39"/>
      <c r="E86" s="20">
        <v>2015</v>
      </c>
      <c r="F86" s="8">
        <v>42595</v>
      </c>
      <c r="G86" s="20" t="s">
        <v>4</v>
      </c>
      <c r="H86" s="67">
        <v>124.382</v>
      </c>
      <c r="I86" s="67"/>
      <c r="J86" s="20">
        <v>325</v>
      </c>
      <c r="K86" s="39">
        <f t="shared" si="6"/>
        <v>29620.70272091749</v>
      </c>
      <c r="L86" s="39"/>
      <c r="M86" s="6">
        <f t="shared" si="8"/>
        <v>0.0911406237566692</v>
      </c>
      <c r="N86" s="20">
        <v>2015</v>
      </c>
      <c r="O86" s="8">
        <v>42596</v>
      </c>
      <c r="P86" s="67">
        <v>124.478</v>
      </c>
      <c r="Q86" s="67"/>
      <c r="R86" s="68">
        <f t="shared" si="5"/>
        <v>8749.49988063928</v>
      </c>
      <c r="S86" s="68"/>
      <c r="T86" s="69">
        <f t="shared" si="9"/>
        <v>9.599999999998943</v>
      </c>
      <c r="U86" s="69"/>
    </row>
    <row r="87" spans="2:21" ht="13.5">
      <c r="B87" s="20">
        <v>79</v>
      </c>
      <c r="C87" s="39">
        <f t="shared" si="7"/>
        <v>996106.2572445556</v>
      </c>
      <c r="D87" s="39"/>
      <c r="E87" s="20">
        <v>2015</v>
      </c>
      <c r="F87" s="8">
        <v>42601</v>
      </c>
      <c r="G87" s="20" t="s">
        <v>4</v>
      </c>
      <c r="H87" s="67">
        <v>124.426</v>
      </c>
      <c r="I87" s="67"/>
      <c r="J87" s="20">
        <v>337</v>
      </c>
      <c r="K87" s="39">
        <f t="shared" si="6"/>
        <v>29883.187717336667</v>
      </c>
      <c r="L87" s="39"/>
      <c r="M87" s="6">
        <f t="shared" si="8"/>
        <v>0.08867414752918891</v>
      </c>
      <c r="N87" s="20">
        <v>2015</v>
      </c>
      <c r="O87" s="8">
        <v>42601</v>
      </c>
      <c r="P87" s="67">
        <v>124.089</v>
      </c>
      <c r="Q87" s="67"/>
      <c r="R87" s="68">
        <f t="shared" si="5"/>
        <v>-29883.187717336954</v>
      </c>
      <c r="S87" s="68"/>
      <c r="T87" s="69">
        <f t="shared" si="9"/>
        <v>-337</v>
      </c>
      <c r="U87" s="69"/>
    </row>
    <row r="88" spans="2:21" ht="13.5">
      <c r="B88" s="20">
        <v>80</v>
      </c>
      <c r="C88" s="39">
        <f t="shared" si="7"/>
        <v>966223.0695272187</v>
      </c>
      <c r="D88" s="39"/>
      <c r="E88" s="20">
        <v>2015</v>
      </c>
      <c r="F88" s="8">
        <v>42606</v>
      </c>
      <c r="G88" s="20" t="s">
        <v>3</v>
      </c>
      <c r="H88" s="67">
        <v>118.345</v>
      </c>
      <c r="I88" s="67"/>
      <c r="J88" s="20">
        <v>637</v>
      </c>
      <c r="K88" s="39">
        <f t="shared" si="6"/>
        <v>28986.69208581656</v>
      </c>
      <c r="L88" s="39"/>
      <c r="M88" s="6">
        <f t="shared" si="8"/>
        <v>0.045505011123730864</v>
      </c>
      <c r="N88" s="20">
        <v>2015</v>
      </c>
      <c r="O88" s="8">
        <v>42607</v>
      </c>
      <c r="P88" s="67">
        <v>118.982</v>
      </c>
      <c r="Q88" s="67"/>
      <c r="R88" s="68">
        <f t="shared" si="5"/>
        <v>-28986.69208581658</v>
      </c>
      <c r="S88" s="68"/>
      <c r="T88" s="69">
        <f t="shared" si="9"/>
        <v>-637</v>
      </c>
      <c r="U88" s="69"/>
    </row>
    <row r="89" spans="2:21" ht="13.5">
      <c r="B89" s="20">
        <v>81</v>
      </c>
      <c r="C89" s="39">
        <f t="shared" si="7"/>
        <v>937236.3774414022</v>
      </c>
      <c r="D89" s="39"/>
      <c r="E89" s="20">
        <v>2015</v>
      </c>
      <c r="F89" s="8">
        <v>42609</v>
      </c>
      <c r="G89" s="20" t="s">
        <v>4</v>
      </c>
      <c r="H89" s="67">
        <v>120.148</v>
      </c>
      <c r="I89" s="67"/>
      <c r="J89" s="20">
        <v>138</v>
      </c>
      <c r="K89" s="39">
        <f t="shared" si="6"/>
        <v>28117.091323242064</v>
      </c>
      <c r="L89" s="39"/>
      <c r="M89" s="6">
        <f t="shared" si="8"/>
        <v>0.20374703857421786</v>
      </c>
      <c r="N89" s="20">
        <v>2015</v>
      </c>
      <c r="O89" s="8">
        <v>42609</v>
      </c>
      <c r="P89" s="67">
        <v>120.01</v>
      </c>
      <c r="Q89" s="67"/>
      <c r="R89" s="68">
        <f t="shared" si="5"/>
        <v>-28117.091323240234</v>
      </c>
      <c r="S89" s="68"/>
      <c r="T89" s="69">
        <f t="shared" si="9"/>
        <v>-138</v>
      </c>
      <c r="U89" s="69"/>
    </row>
    <row r="90" spans="2:21" ht="13.5">
      <c r="B90" s="20">
        <v>82</v>
      </c>
      <c r="C90" s="39">
        <f t="shared" si="7"/>
        <v>909119.286118162</v>
      </c>
      <c r="D90" s="39"/>
      <c r="E90" s="20">
        <v>2015</v>
      </c>
      <c r="F90" s="8">
        <v>42610</v>
      </c>
      <c r="G90" s="20" t="s">
        <v>4</v>
      </c>
      <c r="H90" s="67">
        <v>121.099</v>
      </c>
      <c r="I90" s="67"/>
      <c r="J90" s="20">
        <v>177</v>
      </c>
      <c r="K90" s="39">
        <f t="shared" si="6"/>
        <v>27273.57858354486</v>
      </c>
      <c r="L90" s="39"/>
      <c r="M90" s="6">
        <f t="shared" si="8"/>
        <v>0.15408801459629864</v>
      </c>
      <c r="N90" s="20">
        <v>2015</v>
      </c>
      <c r="O90" s="8">
        <v>42610</v>
      </c>
      <c r="P90" s="67">
        <v>120.922</v>
      </c>
      <c r="Q90" s="67"/>
      <c r="R90" s="68">
        <f t="shared" si="5"/>
        <v>-27273.578583545896</v>
      </c>
      <c r="S90" s="68"/>
      <c r="T90" s="69">
        <f t="shared" si="9"/>
        <v>-177</v>
      </c>
      <c r="U90" s="69"/>
    </row>
    <row r="91" spans="2:21" ht="13.5">
      <c r="B91" s="20">
        <v>83</v>
      </c>
      <c r="C91" s="39">
        <f t="shared" si="7"/>
        <v>881845.7075346161</v>
      </c>
      <c r="D91" s="39"/>
      <c r="E91" s="20">
        <v>2015</v>
      </c>
      <c r="F91" s="8">
        <v>42613</v>
      </c>
      <c r="G91" s="20" t="s">
        <v>3</v>
      </c>
      <c r="H91" s="67">
        <v>121.069</v>
      </c>
      <c r="I91" s="67"/>
      <c r="J91" s="20">
        <v>338</v>
      </c>
      <c r="K91" s="39">
        <f t="shared" si="6"/>
        <v>26455.371226038482</v>
      </c>
      <c r="L91" s="39"/>
      <c r="M91" s="6">
        <f t="shared" si="8"/>
        <v>0.07827032907111978</v>
      </c>
      <c r="N91" s="20">
        <v>2015</v>
      </c>
      <c r="O91" s="8">
        <v>42614</v>
      </c>
      <c r="P91" s="67">
        <v>120.175</v>
      </c>
      <c r="Q91" s="67"/>
      <c r="R91" s="68">
        <f t="shared" si="5"/>
        <v>69973.6741895815</v>
      </c>
      <c r="S91" s="68"/>
      <c r="T91" s="69">
        <f t="shared" si="9"/>
        <v>89.40000000000055</v>
      </c>
      <c r="U91" s="69"/>
    </row>
    <row r="92" spans="2:21" ht="13.5">
      <c r="B92" s="20">
        <v>84</v>
      </c>
      <c r="C92" s="39">
        <f t="shared" si="7"/>
        <v>951819.3817241977</v>
      </c>
      <c r="D92" s="39"/>
      <c r="E92" s="20">
        <v>2015</v>
      </c>
      <c r="F92" s="8">
        <v>42620</v>
      </c>
      <c r="G92" s="20" t="s">
        <v>4</v>
      </c>
      <c r="H92" s="67">
        <v>119.181</v>
      </c>
      <c r="I92" s="67"/>
      <c r="J92" s="20">
        <v>161</v>
      </c>
      <c r="K92" s="39">
        <f t="shared" si="6"/>
        <v>28554.581451725928</v>
      </c>
      <c r="L92" s="39"/>
      <c r="M92" s="6">
        <f t="shared" si="8"/>
        <v>0.177357648768484</v>
      </c>
      <c r="N92" s="20">
        <v>2015</v>
      </c>
      <c r="O92" s="8">
        <v>42620</v>
      </c>
      <c r="P92" s="67">
        <v>119.02</v>
      </c>
      <c r="Q92" s="67"/>
      <c r="R92" s="68">
        <f t="shared" si="5"/>
        <v>-28554.581451726164</v>
      </c>
      <c r="S92" s="68"/>
      <c r="T92" s="69">
        <f t="shared" si="9"/>
        <v>-161</v>
      </c>
      <c r="U92" s="69"/>
    </row>
    <row r="93" spans="2:21" ht="13.5">
      <c r="B93" s="20">
        <v>85</v>
      </c>
      <c r="C93" s="39">
        <f t="shared" si="7"/>
        <v>923264.8002724715</v>
      </c>
      <c r="D93" s="39"/>
      <c r="E93" s="20">
        <v>2015</v>
      </c>
      <c r="F93" s="8">
        <v>42628</v>
      </c>
      <c r="G93" s="20" t="s">
        <v>4</v>
      </c>
      <c r="H93" s="67">
        <v>120.224</v>
      </c>
      <c r="I93" s="67"/>
      <c r="J93" s="20">
        <v>60</v>
      </c>
      <c r="K93" s="39">
        <f t="shared" si="6"/>
        <v>27697.944008174145</v>
      </c>
      <c r="L93" s="39"/>
      <c r="M93" s="6">
        <f t="shared" si="8"/>
        <v>0.46163240013623574</v>
      </c>
      <c r="N93" s="20">
        <v>2015</v>
      </c>
      <c r="O93" s="8">
        <v>42628</v>
      </c>
      <c r="P93" s="67">
        <v>120.164</v>
      </c>
      <c r="Q93" s="67"/>
      <c r="R93" s="68">
        <f t="shared" si="5"/>
        <v>-27697.944008175196</v>
      </c>
      <c r="S93" s="68"/>
      <c r="T93" s="69">
        <f t="shared" si="9"/>
        <v>-60</v>
      </c>
      <c r="U93" s="69"/>
    </row>
    <row r="94" spans="2:21" ht="13.5">
      <c r="B94" s="20">
        <v>86</v>
      </c>
      <c r="C94" s="39">
        <f t="shared" si="7"/>
        <v>895566.8562642963</v>
      </c>
      <c r="D94" s="39"/>
      <c r="E94" s="20">
        <v>2015</v>
      </c>
      <c r="F94" s="8">
        <v>42637</v>
      </c>
      <c r="G94" s="20" t="s">
        <v>3</v>
      </c>
      <c r="H94" s="67">
        <v>119.527</v>
      </c>
      <c r="I94" s="67"/>
      <c r="J94" s="20">
        <v>279</v>
      </c>
      <c r="K94" s="39">
        <f t="shared" si="6"/>
        <v>26867.00568792889</v>
      </c>
      <c r="L94" s="39"/>
      <c r="M94" s="6">
        <f t="shared" si="8"/>
        <v>0.09629751142626841</v>
      </c>
      <c r="N94" s="20">
        <v>2015</v>
      </c>
      <c r="O94" s="8">
        <v>42637</v>
      </c>
      <c r="P94" s="67">
        <v>119.806</v>
      </c>
      <c r="Q94" s="67"/>
      <c r="R94" s="68">
        <f t="shared" si="5"/>
        <v>-26867.005687928537</v>
      </c>
      <c r="S94" s="68"/>
      <c r="T94" s="69">
        <f t="shared" si="9"/>
        <v>-279</v>
      </c>
      <c r="U94" s="69"/>
    </row>
    <row r="95" spans="2:21" ht="13.5">
      <c r="B95" s="20">
        <v>87</v>
      </c>
      <c r="C95" s="39">
        <f t="shared" si="7"/>
        <v>868699.8505763678</v>
      </c>
      <c r="D95" s="39"/>
      <c r="E95" s="20">
        <v>2015</v>
      </c>
      <c r="F95" s="8">
        <v>42638</v>
      </c>
      <c r="G95" s="20" t="s">
        <v>4</v>
      </c>
      <c r="H95" s="67">
        <v>120.197</v>
      </c>
      <c r="I95" s="67"/>
      <c r="J95" s="20">
        <v>185</v>
      </c>
      <c r="K95" s="39">
        <f t="shared" si="6"/>
        <v>26060.995517291034</v>
      </c>
      <c r="L95" s="39"/>
      <c r="M95" s="6">
        <f t="shared" si="8"/>
        <v>0.140870246039411</v>
      </c>
      <c r="N95" s="20">
        <v>2015</v>
      </c>
      <c r="O95" s="8">
        <v>42638</v>
      </c>
      <c r="P95" s="67">
        <v>120.763</v>
      </c>
      <c r="Q95" s="67"/>
      <c r="R95" s="68">
        <f t="shared" si="5"/>
        <v>79732.55925830698</v>
      </c>
      <c r="S95" s="68"/>
      <c r="T95" s="69">
        <f t="shared" si="9"/>
        <v>56.60000000000025</v>
      </c>
      <c r="U95" s="69"/>
    </row>
    <row r="96" spans="2:21" ht="13.5">
      <c r="B96" s="20">
        <v>88</v>
      </c>
      <c r="C96" s="39">
        <f t="shared" si="7"/>
        <v>948432.4098346748</v>
      </c>
      <c r="D96" s="39"/>
      <c r="E96" s="20">
        <v>2015</v>
      </c>
      <c r="F96" s="8">
        <v>42642</v>
      </c>
      <c r="G96" s="20" t="s">
        <v>3</v>
      </c>
      <c r="H96" s="67">
        <v>119.717</v>
      </c>
      <c r="I96" s="67"/>
      <c r="J96" s="20">
        <v>70</v>
      </c>
      <c r="K96" s="39">
        <f t="shared" si="6"/>
        <v>28452.972295040243</v>
      </c>
      <c r="L96" s="39"/>
      <c r="M96" s="6">
        <f t="shared" si="8"/>
        <v>0.4064710327862892</v>
      </c>
      <c r="N96" s="20">
        <v>2015</v>
      </c>
      <c r="O96" s="8">
        <v>42642</v>
      </c>
      <c r="P96" s="67">
        <v>119.717</v>
      </c>
      <c r="Q96" s="67"/>
      <c r="R96" s="68">
        <f t="shared" si="5"/>
        <v>0</v>
      </c>
      <c r="S96" s="68"/>
      <c r="T96" s="69">
        <f t="shared" si="9"/>
        <v>0</v>
      </c>
      <c r="U96" s="69"/>
    </row>
    <row r="97" spans="2:21" ht="13.5">
      <c r="B97" s="20">
        <v>89</v>
      </c>
      <c r="C97" s="39">
        <f t="shared" si="7"/>
        <v>948432.4098346748</v>
      </c>
      <c r="D97" s="39"/>
      <c r="E97" s="20">
        <v>2015</v>
      </c>
      <c r="F97" s="8">
        <v>42648</v>
      </c>
      <c r="G97" s="20" t="s">
        <v>4</v>
      </c>
      <c r="H97" s="67">
        <v>120.303</v>
      </c>
      <c r="I97" s="67"/>
      <c r="J97" s="20">
        <v>157</v>
      </c>
      <c r="K97" s="39">
        <f t="shared" si="6"/>
        <v>28452.972295040243</v>
      </c>
      <c r="L97" s="39"/>
      <c r="M97" s="6">
        <f t="shared" si="8"/>
        <v>0.1812291228983455</v>
      </c>
      <c r="N97" s="20">
        <v>2015</v>
      </c>
      <c r="O97" s="8">
        <v>42649</v>
      </c>
      <c r="P97" s="67">
        <v>120.383</v>
      </c>
      <c r="Q97" s="67"/>
      <c r="R97" s="68">
        <f aca="true" t="shared" si="10" ref="R97:R108">IF(O97="","",(IF(G97="売",H97-P97,P97-H97))*M97*1000000)</f>
        <v>14498.329831867331</v>
      </c>
      <c r="S97" s="68"/>
      <c r="T97" s="69">
        <f t="shared" si="9"/>
        <v>7.9999999999998295</v>
      </c>
      <c r="U97" s="69"/>
    </row>
    <row r="98" spans="2:21" ht="13.5">
      <c r="B98" s="20">
        <v>90</v>
      </c>
      <c r="C98" s="39">
        <f t="shared" si="7"/>
        <v>962930.7396665422</v>
      </c>
      <c r="D98" s="39"/>
      <c r="E98" s="20">
        <v>2015</v>
      </c>
      <c r="F98" s="8">
        <v>42651</v>
      </c>
      <c r="G98" s="20" t="s">
        <v>4</v>
      </c>
      <c r="H98" s="67">
        <v>119.924</v>
      </c>
      <c r="I98" s="67"/>
      <c r="J98" s="20">
        <v>125</v>
      </c>
      <c r="K98" s="39">
        <f t="shared" si="6"/>
        <v>28887.922189996265</v>
      </c>
      <c r="L98" s="39"/>
      <c r="M98" s="6">
        <f t="shared" si="8"/>
        <v>0.23110337751997012</v>
      </c>
      <c r="N98" s="20">
        <v>2015</v>
      </c>
      <c r="O98" s="8">
        <v>42651</v>
      </c>
      <c r="P98" s="67">
        <v>119.799</v>
      </c>
      <c r="Q98" s="67"/>
      <c r="R98" s="68">
        <f t="shared" si="10"/>
        <v>-28887.922189996265</v>
      </c>
      <c r="S98" s="68"/>
      <c r="T98" s="69">
        <f t="shared" si="9"/>
        <v>-125</v>
      </c>
      <c r="U98" s="69"/>
    </row>
    <row r="99" spans="2:21" ht="13.5">
      <c r="B99" s="20">
        <v>91</v>
      </c>
      <c r="C99" s="39">
        <f t="shared" si="7"/>
        <v>934042.8174765459</v>
      </c>
      <c r="D99" s="39"/>
      <c r="E99" s="20">
        <v>2015</v>
      </c>
      <c r="F99" s="8">
        <v>42651</v>
      </c>
      <c r="G99" s="20" t="s">
        <v>4</v>
      </c>
      <c r="H99" s="67">
        <v>120.014</v>
      </c>
      <c r="I99" s="67"/>
      <c r="J99" s="20">
        <v>345</v>
      </c>
      <c r="K99" s="39">
        <f t="shared" si="6"/>
        <v>28021.284524296378</v>
      </c>
      <c r="L99" s="39"/>
      <c r="M99" s="6">
        <f t="shared" si="8"/>
        <v>0.0812211145631779</v>
      </c>
      <c r="N99" s="20">
        <v>2015</v>
      </c>
      <c r="O99" s="8">
        <v>42652</v>
      </c>
      <c r="P99" s="67">
        <v>120.205</v>
      </c>
      <c r="Q99" s="67"/>
      <c r="R99" s="68">
        <f t="shared" si="10"/>
        <v>15513.232881567183</v>
      </c>
      <c r="S99" s="68"/>
      <c r="T99" s="69">
        <f t="shared" si="9"/>
        <v>19.10000000000025</v>
      </c>
      <c r="U99" s="69"/>
    </row>
    <row r="100" spans="2:21" ht="13.5">
      <c r="B100" s="20">
        <v>92</v>
      </c>
      <c r="C100" s="39">
        <f t="shared" si="7"/>
        <v>949556.0503581131</v>
      </c>
      <c r="D100" s="39"/>
      <c r="E100" s="20">
        <v>2015</v>
      </c>
      <c r="F100" s="8">
        <v>42657</v>
      </c>
      <c r="G100" s="20" t="s">
        <v>3</v>
      </c>
      <c r="H100" s="67">
        <v>119.623</v>
      </c>
      <c r="I100" s="67"/>
      <c r="J100" s="20">
        <v>97</v>
      </c>
      <c r="K100" s="39">
        <f t="shared" si="6"/>
        <v>28486.681510743394</v>
      </c>
      <c r="L100" s="39"/>
      <c r="M100" s="6">
        <f t="shared" si="8"/>
        <v>0.29367712897673603</v>
      </c>
      <c r="N100" s="20">
        <v>2015</v>
      </c>
      <c r="O100" s="8">
        <v>42657</v>
      </c>
      <c r="P100" s="67">
        <v>119.72</v>
      </c>
      <c r="Q100" s="67"/>
      <c r="R100" s="68">
        <f t="shared" si="10"/>
        <v>-28486.68151074169</v>
      </c>
      <c r="S100" s="68"/>
      <c r="T100" s="69">
        <f t="shared" si="9"/>
        <v>-97</v>
      </c>
      <c r="U100" s="69"/>
    </row>
    <row r="101" spans="2:21" ht="13.5">
      <c r="B101" s="20">
        <v>93</v>
      </c>
      <c r="C101" s="39">
        <f t="shared" si="7"/>
        <v>921069.3688473714</v>
      </c>
      <c r="D101" s="39"/>
      <c r="E101" s="20">
        <v>2015</v>
      </c>
      <c r="F101" s="8">
        <v>42662</v>
      </c>
      <c r="G101" s="20" t="s">
        <v>4</v>
      </c>
      <c r="H101" s="67">
        <v>119.485</v>
      </c>
      <c r="I101" s="67"/>
      <c r="J101" s="20">
        <v>138</v>
      </c>
      <c r="K101" s="39">
        <f t="shared" si="6"/>
        <v>27632.081065421142</v>
      </c>
      <c r="L101" s="39"/>
      <c r="M101" s="6">
        <f t="shared" si="8"/>
        <v>0.200232471488559</v>
      </c>
      <c r="N101" s="20">
        <v>2015</v>
      </c>
      <c r="O101" s="8">
        <v>42664</v>
      </c>
      <c r="P101" s="67">
        <v>119.798</v>
      </c>
      <c r="Q101" s="67"/>
      <c r="R101" s="68">
        <f t="shared" si="10"/>
        <v>62672.763575919445</v>
      </c>
      <c r="S101" s="68"/>
      <c r="T101" s="69">
        <f t="shared" si="9"/>
        <v>31.30000000000024</v>
      </c>
      <c r="U101" s="69"/>
    </row>
    <row r="102" spans="2:21" ht="13.5">
      <c r="B102" s="20">
        <v>94</v>
      </c>
      <c r="C102" s="39">
        <f t="shared" si="7"/>
        <v>983742.1324232909</v>
      </c>
      <c r="D102" s="39"/>
      <c r="E102" s="20">
        <v>2015</v>
      </c>
      <c r="F102" s="8">
        <v>42664</v>
      </c>
      <c r="G102" s="20" t="s">
        <v>3</v>
      </c>
      <c r="H102" s="67">
        <v>119.895</v>
      </c>
      <c r="I102" s="67"/>
      <c r="J102" s="20">
        <v>38</v>
      </c>
      <c r="K102" s="39">
        <f t="shared" si="6"/>
        <v>29512.263972698725</v>
      </c>
      <c r="L102" s="39"/>
      <c r="M102" s="6">
        <f t="shared" si="8"/>
        <v>0.7766385255973349</v>
      </c>
      <c r="N102" s="20">
        <v>2015</v>
      </c>
      <c r="O102" s="8">
        <v>42665</v>
      </c>
      <c r="P102" s="67">
        <v>119.933</v>
      </c>
      <c r="Q102" s="67"/>
      <c r="R102" s="68">
        <f t="shared" si="10"/>
        <v>-29512.263972707202</v>
      </c>
      <c r="S102" s="68"/>
      <c r="T102" s="69">
        <f t="shared" si="9"/>
        <v>-38</v>
      </c>
      <c r="U102" s="69"/>
    </row>
    <row r="103" spans="2:21" ht="13.5">
      <c r="B103" s="20">
        <v>95</v>
      </c>
      <c r="C103" s="39">
        <f t="shared" si="7"/>
        <v>954229.8684505837</v>
      </c>
      <c r="D103" s="39"/>
      <c r="E103" s="20">
        <v>2015</v>
      </c>
      <c r="F103" s="8">
        <v>42665</v>
      </c>
      <c r="G103" s="20" t="s">
        <v>3</v>
      </c>
      <c r="H103" s="67">
        <v>119.853</v>
      </c>
      <c r="I103" s="67"/>
      <c r="J103" s="20">
        <v>54</v>
      </c>
      <c r="K103" s="39">
        <f t="shared" si="6"/>
        <v>28626.89605351751</v>
      </c>
      <c r="L103" s="39"/>
      <c r="M103" s="6">
        <f t="shared" si="8"/>
        <v>0.5301277046947687</v>
      </c>
      <c r="N103" s="20">
        <v>2015</v>
      </c>
      <c r="O103" s="8">
        <v>42665</v>
      </c>
      <c r="P103" s="67">
        <v>119.802</v>
      </c>
      <c r="Q103" s="67"/>
      <c r="R103" s="68">
        <f t="shared" si="10"/>
        <v>27036.51293942669</v>
      </c>
      <c r="S103" s="68"/>
      <c r="T103" s="69">
        <f t="shared" si="9"/>
        <v>5.099999999998772</v>
      </c>
      <c r="U103" s="69"/>
    </row>
    <row r="104" spans="2:21" ht="13.5">
      <c r="B104" s="20">
        <v>96</v>
      </c>
      <c r="C104" s="39">
        <f t="shared" si="7"/>
        <v>981266.3813900104</v>
      </c>
      <c r="D104" s="39"/>
      <c r="E104" s="20">
        <v>2015</v>
      </c>
      <c r="F104" s="8">
        <v>42672</v>
      </c>
      <c r="G104" s="20" t="s">
        <v>4</v>
      </c>
      <c r="H104" s="67">
        <v>120.974</v>
      </c>
      <c r="I104" s="67"/>
      <c r="J104" s="20">
        <v>191</v>
      </c>
      <c r="K104" s="39">
        <f t="shared" si="6"/>
        <v>29437.99144170031</v>
      </c>
      <c r="L104" s="39"/>
      <c r="M104" s="6">
        <f t="shared" si="8"/>
        <v>0.15412560964240998</v>
      </c>
      <c r="N104" s="20">
        <v>2015</v>
      </c>
      <c r="O104" s="8">
        <v>42672</v>
      </c>
      <c r="P104" s="67">
        <v>121.059</v>
      </c>
      <c r="Q104" s="67"/>
      <c r="R104" s="68">
        <f t="shared" si="10"/>
        <v>13100.676819603885</v>
      </c>
      <c r="S104" s="68"/>
      <c r="T104" s="69">
        <f t="shared" si="9"/>
        <v>8.499999999999375</v>
      </c>
      <c r="U104" s="69"/>
    </row>
    <row r="105" spans="2:21" ht="13.5">
      <c r="B105" s="20">
        <v>97</v>
      </c>
      <c r="C105" s="39">
        <f t="shared" si="7"/>
        <v>994367.0582096142</v>
      </c>
      <c r="D105" s="39"/>
      <c r="E105" s="20">
        <v>2015</v>
      </c>
      <c r="F105" s="8">
        <v>42677</v>
      </c>
      <c r="G105" s="20" t="s">
        <v>3</v>
      </c>
      <c r="H105" s="67">
        <v>120.63</v>
      </c>
      <c r="I105" s="67"/>
      <c r="J105" s="20">
        <v>59</v>
      </c>
      <c r="K105" s="39">
        <f t="shared" si="6"/>
        <v>29831.011746288426</v>
      </c>
      <c r="L105" s="39"/>
      <c r="M105" s="6">
        <f t="shared" si="8"/>
        <v>0.5056103685811598</v>
      </c>
      <c r="N105" s="20">
        <v>2015</v>
      </c>
      <c r="O105" s="8">
        <v>42677</v>
      </c>
      <c r="P105" s="67">
        <v>120.689</v>
      </c>
      <c r="Q105" s="67"/>
      <c r="R105" s="68">
        <f t="shared" si="10"/>
        <v>-29831.011746287164</v>
      </c>
      <c r="S105" s="68"/>
      <c r="T105" s="69">
        <f t="shared" si="9"/>
        <v>-59</v>
      </c>
      <c r="U105" s="69"/>
    </row>
    <row r="106" spans="2:21" ht="13.5">
      <c r="B106" s="20">
        <v>98</v>
      </c>
      <c r="C106" s="39">
        <f t="shared" si="7"/>
        <v>964536.0464633271</v>
      </c>
      <c r="D106" s="39"/>
      <c r="E106" s="20">
        <v>2015</v>
      </c>
      <c r="F106" s="8">
        <v>42680</v>
      </c>
      <c r="G106" s="20" t="s">
        <v>3</v>
      </c>
      <c r="H106" s="67">
        <v>121.671</v>
      </c>
      <c r="I106" s="67"/>
      <c r="J106" s="20">
        <v>70</v>
      </c>
      <c r="K106" s="39">
        <f t="shared" si="6"/>
        <v>28936.081393899814</v>
      </c>
      <c r="L106" s="39"/>
      <c r="M106" s="6">
        <f t="shared" si="8"/>
        <v>0.4133725913414259</v>
      </c>
      <c r="N106" s="20">
        <v>2015</v>
      </c>
      <c r="O106" s="8">
        <v>42680</v>
      </c>
      <c r="P106" s="67">
        <v>121.671</v>
      </c>
      <c r="Q106" s="67"/>
      <c r="R106" s="68">
        <f t="shared" si="10"/>
        <v>0</v>
      </c>
      <c r="S106" s="68"/>
      <c r="T106" s="69">
        <f t="shared" si="9"/>
        <v>0</v>
      </c>
      <c r="U106" s="69"/>
    </row>
    <row r="107" spans="2:21" ht="13.5">
      <c r="B107" s="20">
        <v>99</v>
      </c>
      <c r="C107" s="39">
        <f t="shared" si="7"/>
        <v>964536.0464633271</v>
      </c>
      <c r="D107" s="39"/>
      <c r="E107" s="20">
        <v>2015</v>
      </c>
      <c r="F107" s="8">
        <v>42684</v>
      </c>
      <c r="G107" s="20" t="s">
        <v>4</v>
      </c>
      <c r="H107" s="67">
        <v>123.23</v>
      </c>
      <c r="I107" s="67"/>
      <c r="J107" s="20">
        <v>116</v>
      </c>
      <c r="K107" s="39">
        <f t="shared" si="6"/>
        <v>28936.081393899814</v>
      </c>
      <c r="L107" s="39"/>
      <c r="M107" s="6">
        <f t="shared" si="8"/>
        <v>0.24944897753361908</v>
      </c>
      <c r="N107" s="20">
        <v>2015</v>
      </c>
      <c r="O107" s="8">
        <v>42684</v>
      </c>
      <c r="P107" s="67">
        <v>123.114</v>
      </c>
      <c r="Q107" s="67"/>
      <c r="R107" s="68">
        <f t="shared" si="10"/>
        <v>-28936.081393899727</v>
      </c>
      <c r="S107" s="68"/>
      <c r="T107" s="69">
        <f t="shared" si="9"/>
        <v>-116</v>
      </c>
      <c r="U107" s="69"/>
    </row>
    <row r="108" spans="2:21" ht="13.5">
      <c r="B108" s="20">
        <v>100</v>
      </c>
      <c r="C108" s="39">
        <f t="shared" si="7"/>
        <v>935599.9650694274</v>
      </c>
      <c r="D108" s="39"/>
      <c r="E108" s="20">
        <v>2015</v>
      </c>
      <c r="F108" s="8">
        <v>42685</v>
      </c>
      <c r="G108" s="20" t="s">
        <v>3</v>
      </c>
      <c r="H108" s="67">
        <v>122.962</v>
      </c>
      <c r="I108" s="67"/>
      <c r="J108" s="20">
        <v>80</v>
      </c>
      <c r="K108" s="39">
        <f t="shared" si="6"/>
        <v>28067.99895208282</v>
      </c>
      <c r="L108" s="39"/>
      <c r="M108" s="6">
        <f t="shared" si="8"/>
        <v>0.35084998690103525</v>
      </c>
      <c r="N108" s="20">
        <v>2015</v>
      </c>
      <c r="O108" s="8">
        <v>42686</v>
      </c>
      <c r="P108" s="67">
        <v>123.042</v>
      </c>
      <c r="Q108" s="67"/>
      <c r="R108" s="68">
        <f t="shared" si="10"/>
        <v>-28067.998952082224</v>
      </c>
      <c r="S108" s="68"/>
      <c r="T108" s="69">
        <f t="shared" si="9"/>
        <v>-80</v>
      </c>
      <c r="U108" s="69"/>
    </row>
    <row r="109" spans="2:18" ht="13.5">
      <c r="B109" s="1"/>
      <c r="C109" s="39">
        <f>IF(R108="","",C108+R108)</f>
        <v>907531.9661173451</v>
      </c>
      <c r="D109" s="39"/>
      <c r="E109" s="1"/>
      <c r="F109" s="1"/>
      <c r="G109" s="1"/>
      <c r="H109" s="1"/>
      <c r="I109" s="1"/>
      <c r="J109" s="1"/>
      <c r="K109" s="1"/>
      <c r="L109" s="1"/>
      <c r="M109" s="1"/>
      <c r="N109" s="1"/>
      <c r="O109" s="1"/>
      <c r="P109" s="1"/>
      <c r="Q109" s="1"/>
      <c r="R109" s="1"/>
    </row>
  </sheetData>
  <sheetProtection/>
  <mergeCells count="636">
    <mergeCell ref="R108:S108"/>
    <mergeCell ref="T108:U108"/>
    <mergeCell ref="C107:D107"/>
    <mergeCell ref="H107:I107"/>
    <mergeCell ref="C108:D108"/>
    <mergeCell ref="H108:I108"/>
    <mergeCell ref="K108:L108"/>
    <mergeCell ref="P108:Q108"/>
    <mergeCell ref="K107:L107"/>
    <mergeCell ref="P107:Q107"/>
    <mergeCell ref="R105:S105"/>
    <mergeCell ref="T105:U105"/>
    <mergeCell ref="R106:S106"/>
    <mergeCell ref="T106:U106"/>
    <mergeCell ref="R107:S107"/>
    <mergeCell ref="T107:U107"/>
    <mergeCell ref="C106:D106"/>
    <mergeCell ref="H106:I106"/>
    <mergeCell ref="K106:L106"/>
    <mergeCell ref="P106:Q106"/>
    <mergeCell ref="C105:D105"/>
    <mergeCell ref="H105:I105"/>
    <mergeCell ref="K105:L105"/>
    <mergeCell ref="P105:Q105"/>
    <mergeCell ref="R104:S104"/>
    <mergeCell ref="T104:U104"/>
    <mergeCell ref="C103:D103"/>
    <mergeCell ref="H103:I103"/>
    <mergeCell ref="C104:D104"/>
    <mergeCell ref="H104:I104"/>
    <mergeCell ref="K104:L104"/>
    <mergeCell ref="P104:Q104"/>
    <mergeCell ref="K103:L103"/>
    <mergeCell ref="P103:Q103"/>
    <mergeCell ref="R101:S101"/>
    <mergeCell ref="T101:U101"/>
    <mergeCell ref="R102:S102"/>
    <mergeCell ref="T102:U102"/>
    <mergeCell ref="R103:S103"/>
    <mergeCell ref="T103:U103"/>
    <mergeCell ref="C102:D102"/>
    <mergeCell ref="H102:I102"/>
    <mergeCell ref="K102:L102"/>
    <mergeCell ref="P102:Q102"/>
    <mergeCell ref="C101:D101"/>
    <mergeCell ref="H101:I101"/>
    <mergeCell ref="K101:L101"/>
    <mergeCell ref="P101:Q101"/>
    <mergeCell ref="R100:S100"/>
    <mergeCell ref="T100:U100"/>
    <mergeCell ref="C99:D99"/>
    <mergeCell ref="H99:I99"/>
    <mergeCell ref="C100:D100"/>
    <mergeCell ref="H100:I100"/>
    <mergeCell ref="K100:L100"/>
    <mergeCell ref="P100:Q100"/>
    <mergeCell ref="K99:L99"/>
    <mergeCell ref="P99:Q99"/>
    <mergeCell ref="R97:S97"/>
    <mergeCell ref="T97:U97"/>
    <mergeCell ref="R98:S98"/>
    <mergeCell ref="T98:U98"/>
    <mergeCell ref="R99:S99"/>
    <mergeCell ref="T99:U99"/>
    <mergeCell ref="C98:D98"/>
    <mergeCell ref="H98:I98"/>
    <mergeCell ref="K98:L98"/>
    <mergeCell ref="P98:Q98"/>
    <mergeCell ref="C97:D97"/>
    <mergeCell ref="H97:I97"/>
    <mergeCell ref="K97:L97"/>
    <mergeCell ref="P97:Q97"/>
    <mergeCell ref="R96:S96"/>
    <mergeCell ref="T96:U96"/>
    <mergeCell ref="C95:D95"/>
    <mergeCell ref="H95:I95"/>
    <mergeCell ref="C96:D96"/>
    <mergeCell ref="H96:I96"/>
    <mergeCell ref="K96:L96"/>
    <mergeCell ref="P96:Q96"/>
    <mergeCell ref="K95:L95"/>
    <mergeCell ref="P95:Q95"/>
    <mergeCell ref="R93:S93"/>
    <mergeCell ref="T93:U93"/>
    <mergeCell ref="R94:S94"/>
    <mergeCell ref="T94:U94"/>
    <mergeCell ref="R95:S95"/>
    <mergeCell ref="T95:U95"/>
    <mergeCell ref="C94:D94"/>
    <mergeCell ref="H94:I94"/>
    <mergeCell ref="K94:L94"/>
    <mergeCell ref="P94:Q94"/>
    <mergeCell ref="C93:D93"/>
    <mergeCell ref="H93:I93"/>
    <mergeCell ref="K93:L93"/>
    <mergeCell ref="P93:Q93"/>
    <mergeCell ref="R92:S92"/>
    <mergeCell ref="T92:U92"/>
    <mergeCell ref="C91:D91"/>
    <mergeCell ref="H91:I91"/>
    <mergeCell ref="C92:D92"/>
    <mergeCell ref="H92:I92"/>
    <mergeCell ref="K92:L92"/>
    <mergeCell ref="P92:Q92"/>
    <mergeCell ref="K91:L91"/>
    <mergeCell ref="P91:Q91"/>
    <mergeCell ref="R89:S89"/>
    <mergeCell ref="T89:U89"/>
    <mergeCell ref="R90:S90"/>
    <mergeCell ref="T90:U90"/>
    <mergeCell ref="R91:S91"/>
    <mergeCell ref="T91:U91"/>
    <mergeCell ref="C90:D90"/>
    <mergeCell ref="H90:I90"/>
    <mergeCell ref="K90:L90"/>
    <mergeCell ref="P90:Q90"/>
    <mergeCell ref="C89:D89"/>
    <mergeCell ref="H89:I89"/>
    <mergeCell ref="K89:L89"/>
    <mergeCell ref="P89:Q89"/>
    <mergeCell ref="R88:S88"/>
    <mergeCell ref="T88:U88"/>
    <mergeCell ref="C87:D87"/>
    <mergeCell ref="H87:I87"/>
    <mergeCell ref="C88:D88"/>
    <mergeCell ref="H88:I88"/>
    <mergeCell ref="K88:L88"/>
    <mergeCell ref="P88:Q88"/>
    <mergeCell ref="K87:L87"/>
    <mergeCell ref="P87:Q87"/>
    <mergeCell ref="R85:S85"/>
    <mergeCell ref="T85:U85"/>
    <mergeCell ref="R86:S86"/>
    <mergeCell ref="T86:U86"/>
    <mergeCell ref="R87:S87"/>
    <mergeCell ref="T87:U87"/>
    <mergeCell ref="C86:D86"/>
    <mergeCell ref="H86:I86"/>
    <mergeCell ref="K86:L86"/>
    <mergeCell ref="P86:Q86"/>
    <mergeCell ref="C85:D85"/>
    <mergeCell ref="H85:I85"/>
    <mergeCell ref="K85:L85"/>
    <mergeCell ref="P85:Q85"/>
    <mergeCell ref="R84:S84"/>
    <mergeCell ref="T84:U84"/>
    <mergeCell ref="C83:D83"/>
    <mergeCell ref="H83:I83"/>
    <mergeCell ref="C84:D84"/>
    <mergeCell ref="H84:I84"/>
    <mergeCell ref="K84:L84"/>
    <mergeCell ref="P84:Q84"/>
    <mergeCell ref="K83:L83"/>
    <mergeCell ref="P83:Q83"/>
    <mergeCell ref="R81:S81"/>
    <mergeCell ref="T81:U81"/>
    <mergeCell ref="R82:S82"/>
    <mergeCell ref="T82:U82"/>
    <mergeCell ref="R83:S83"/>
    <mergeCell ref="T83:U83"/>
    <mergeCell ref="C82:D82"/>
    <mergeCell ref="H82:I82"/>
    <mergeCell ref="K82:L82"/>
    <mergeCell ref="P82:Q82"/>
    <mergeCell ref="C81:D81"/>
    <mergeCell ref="H81:I81"/>
    <mergeCell ref="K81:L81"/>
    <mergeCell ref="P81:Q81"/>
    <mergeCell ref="R80:S80"/>
    <mergeCell ref="T80:U80"/>
    <mergeCell ref="C79:D79"/>
    <mergeCell ref="H79:I79"/>
    <mergeCell ref="C80:D80"/>
    <mergeCell ref="H80:I80"/>
    <mergeCell ref="K80:L80"/>
    <mergeCell ref="P80:Q80"/>
    <mergeCell ref="K79:L79"/>
    <mergeCell ref="P79:Q79"/>
    <mergeCell ref="R77:S77"/>
    <mergeCell ref="T77:U77"/>
    <mergeCell ref="R78:S78"/>
    <mergeCell ref="T78:U78"/>
    <mergeCell ref="R79:S79"/>
    <mergeCell ref="T79:U79"/>
    <mergeCell ref="C78:D78"/>
    <mergeCell ref="H78:I78"/>
    <mergeCell ref="K78:L78"/>
    <mergeCell ref="P78:Q78"/>
    <mergeCell ref="C77:D77"/>
    <mergeCell ref="H77:I77"/>
    <mergeCell ref="K77:L77"/>
    <mergeCell ref="P77:Q77"/>
    <mergeCell ref="R76:S76"/>
    <mergeCell ref="T76:U76"/>
    <mergeCell ref="C75:D75"/>
    <mergeCell ref="H75:I75"/>
    <mergeCell ref="C76:D76"/>
    <mergeCell ref="H76:I76"/>
    <mergeCell ref="K76:L76"/>
    <mergeCell ref="P76:Q76"/>
    <mergeCell ref="K75:L75"/>
    <mergeCell ref="P75:Q75"/>
    <mergeCell ref="R73:S73"/>
    <mergeCell ref="T73:U73"/>
    <mergeCell ref="R74:S74"/>
    <mergeCell ref="T74:U74"/>
    <mergeCell ref="R75:S75"/>
    <mergeCell ref="T75:U75"/>
    <mergeCell ref="C74:D74"/>
    <mergeCell ref="H74:I74"/>
    <mergeCell ref="K74:L74"/>
    <mergeCell ref="P74:Q74"/>
    <mergeCell ref="C73:D73"/>
    <mergeCell ref="H73:I73"/>
    <mergeCell ref="K73:L73"/>
    <mergeCell ref="P73:Q73"/>
    <mergeCell ref="R72:S72"/>
    <mergeCell ref="T72:U72"/>
    <mergeCell ref="C71:D71"/>
    <mergeCell ref="H71:I71"/>
    <mergeCell ref="C72:D72"/>
    <mergeCell ref="H72:I72"/>
    <mergeCell ref="K72:L72"/>
    <mergeCell ref="P72:Q72"/>
    <mergeCell ref="K71:L71"/>
    <mergeCell ref="P71:Q71"/>
    <mergeCell ref="R69:S69"/>
    <mergeCell ref="T69:U69"/>
    <mergeCell ref="R70:S70"/>
    <mergeCell ref="T70:U70"/>
    <mergeCell ref="R71:S71"/>
    <mergeCell ref="T71:U71"/>
    <mergeCell ref="C70:D70"/>
    <mergeCell ref="H70:I70"/>
    <mergeCell ref="K70:L70"/>
    <mergeCell ref="P70:Q70"/>
    <mergeCell ref="C69:D69"/>
    <mergeCell ref="H69:I69"/>
    <mergeCell ref="K69:L69"/>
    <mergeCell ref="P69:Q69"/>
    <mergeCell ref="R68:S68"/>
    <mergeCell ref="T68:U68"/>
    <mergeCell ref="C67:D67"/>
    <mergeCell ref="H67:I67"/>
    <mergeCell ref="C68:D68"/>
    <mergeCell ref="H68:I68"/>
    <mergeCell ref="K68:L68"/>
    <mergeCell ref="P68:Q68"/>
    <mergeCell ref="K67:L67"/>
    <mergeCell ref="P67:Q67"/>
    <mergeCell ref="R65:S65"/>
    <mergeCell ref="T65:U65"/>
    <mergeCell ref="R66:S66"/>
    <mergeCell ref="T66:U66"/>
    <mergeCell ref="R67:S67"/>
    <mergeCell ref="T67:U67"/>
    <mergeCell ref="C66:D66"/>
    <mergeCell ref="H66:I66"/>
    <mergeCell ref="K66:L66"/>
    <mergeCell ref="P66:Q66"/>
    <mergeCell ref="C65:D65"/>
    <mergeCell ref="H65:I65"/>
    <mergeCell ref="K65:L65"/>
    <mergeCell ref="P65:Q65"/>
    <mergeCell ref="R64:S64"/>
    <mergeCell ref="T64:U64"/>
    <mergeCell ref="C63:D63"/>
    <mergeCell ref="H63:I63"/>
    <mergeCell ref="C64:D64"/>
    <mergeCell ref="H64:I64"/>
    <mergeCell ref="K64:L64"/>
    <mergeCell ref="P64:Q64"/>
    <mergeCell ref="K63:L63"/>
    <mergeCell ref="P63:Q63"/>
    <mergeCell ref="R61:S61"/>
    <mergeCell ref="T61:U61"/>
    <mergeCell ref="R62:S62"/>
    <mergeCell ref="T62:U62"/>
    <mergeCell ref="R63:S63"/>
    <mergeCell ref="T63:U63"/>
    <mergeCell ref="C62:D62"/>
    <mergeCell ref="H62:I62"/>
    <mergeCell ref="K62:L62"/>
    <mergeCell ref="P62:Q62"/>
    <mergeCell ref="C61:D61"/>
    <mergeCell ref="H61:I61"/>
    <mergeCell ref="K61:L61"/>
    <mergeCell ref="P61:Q61"/>
    <mergeCell ref="R60:S60"/>
    <mergeCell ref="T60:U60"/>
    <mergeCell ref="C59:D59"/>
    <mergeCell ref="H59:I59"/>
    <mergeCell ref="C60:D60"/>
    <mergeCell ref="H60:I60"/>
    <mergeCell ref="K60:L60"/>
    <mergeCell ref="P60:Q60"/>
    <mergeCell ref="K59:L59"/>
    <mergeCell ref="P59:Q59"/>
    <mergeCell ref="R57:S57"/>
    <mergeCell ref="T57:U57"/>
    <mergeCell ref="R58:S58"/>
    <mergeCell ref="T58:U58"/>
    <mergeCell ref="R59:S59"/>
    <mergeCell ref="T59:U59"/>
    <mergeCell ref="C58:D58"/>
    <mergeCell ref="H58:I58"/>
    <mergeCell ref="K58:L58"/>
    <mergeCell ref="P58:Q58"/>
    <mergeCell ref="C57:D57"/>
    <mergeCell ref="H57:I57"/>
    <mergeCell ref="K57:L57"/>
    <mergeCell ref="P57:Q57"/>
    <mergeCell ref="R56:S56"/>
    <mergeCell ref="T56:U56"/>
    <mergeCell ref="C55:D55"/>
    <mergeCell ref="H55:I55"/>
    <mergeCell ref="C56:D56"/>
    <mergeCell ref="H56:I56"/>
    <mergeCell ref="K56:L56"/>
    <mergeCell ref="P56:Q56"/>
    <mergeCell ref="K55:L55"/>
    <mergeCell ref="P55:Q55"/>
    <mergeCell ref="R53:S53"/>
    <mergeCell ref="T53:U53"/>
    <mergeCell ref="R54:S54"/>
    <mergeCell ref="T54:U54"/>
    <mergeCell ref="R55:S55"/>
    <mergeCell ref="T55:U55"/>
    <mergeCell ref="C54:D54"/>
    <mergeCell ref="H54:I54"/>
    <mergeCell ref="K54:L54"/>
    <mergeCell ref="P54:Q54"/>
    <mergeCell ref="C53:D53"/>
    <mergeCell ref="H53:I53"/>
    <mergeCell ref="K53:L53"/>
    <mergeCell ref="P53:Q53"/>
    <mergeCell ref="R52:S52"/>
    <mergeCell ref="T52:U52"/>
    <mergeCell ref="C51:D51"/>
    <mergeCell ref="H51:I51"/>
    <mergeCell ref="C52:D52"/>
    <mergeCell ref="H52:I52"/>
    <mergeCell ref="K52:L52"/>
    <mergeCell ref="P52:Q52"/>
    <mergeCell ref="K51:L51"/>
    <mergeCell ref="P51:Q51"/>
    <mergeCell ref="R49:S49"/>
    <mergeCell ref="T49:U49"/>
    <mergeCell ref="R50:S50"/>
    <mergeCell ref="T50:U50"/>
    <mergeCell ref="R51:S51"/>
    <mergeCell ref="T51:U51"/>
    <mergeCell ref="C50:D50"/>
    <mergeCell ref="H50:I50"/>
    <mergeCell ref="K50:L50"/>
    <mergeCell ref="P50:Q50"/>
    <mergeCell ref="C49:D49"/>
    <mergeCell ref="H49:I49"/>
    <mergeCell ref="K49:L49"/>
    <mergeCell ref="P49:Q49"/>
    <mergeCell ref="R48:S48"/>
    <mergeCell ref="T48:U48"/>
    <mergeCell ref="C47:D47"/>
    <mergeCell ref="H47:I47"/>
    <mergeCell ref="C48:D48"/>
    <mergeCell ref="H48:I48"/>
    <mergeCell ref="K48:L48"/>
    <mergeCell ref="P48:Q48"/>
    <mergeCell ref="K47:L47"/>
    <mergeCell ref="P47:Q47"/>
    <mergeCell ref="R45:S45"/>
    <mergeCell ref="T45:U45"/>
    <mergeCell ref="R46:S46"/>
    <mergeCell ref="T46:U46"/>
    <mergeCell ref="R47:S47"/>
    <mergeCell ref="T47:U47"/>
    <mergeCell ref="C46:D46"/>
    <mergeCell ref="H46:I46"/>
    <mergeCell ref="K46:L46"/>
    <mergeCell ref="P46:Q46"/>
    <mergeCell ref="C45:D45"/>
    <mergeCell ref="H45:I45"/>
    <mergeCell ref="K45:L45"/>
    <mergeCell ref="P45:Q45"/>
    <mergeCell ref="R44:S44"/>
    <mergeCell ref="T44:U44"/>
    <mergeCell ref="C43:D43"/>
    <mergeCell ref="H43:I43"/>
    <mergeCell ref="C44:D44"/>
    <mergeCell ref="H44:I44"/>
    <mergeCell ref="K44:L44"/>
    <mergeCell ref="P44:Q44"/>
    <mergeCell ref="K43:L43"/>
    <mergeCell ref="P43:Q43"/>
    <mergeCell ref="R41:S41"/>
    <mergeCell ref="T41:U41"/>
    <mergeCell ref="R42:S42"/>
    <mergeCell ref="T42:U42"/>
    <mergeCell ref="R43:S43"/>
    <mergeCell ref="T43:U43"/>
    <mergeCell ref="C42:D42"/>
    <mergeCell ref="H42:I42"/>
    <mergeCell ref="K42:L42"/>
    <mergeCell ref="P42:Q42"/>
    <mergeCell ref="C41:D41"/>
    <mergeCell ref="H41:I41"/>
    <mergeCell ref="K41:L41"/>
    <mergeCell ref="P41:Q41"/>
    <mergeCell ref="R40:S40"/>
    <mergeCell ref="T40:U40"/>
    <mergeCell ref="C39:D39"/>
    <mergeCell ref="H39:I39"/>
    <mergeCell ref="C40:D40"/>
    <mergeCell ref="H40:I40"/>
    <mergeCell ref="K40:L40"/>
    <mergeCell ref="P40:Q40"/>
    <mergeCell ref="K39:L39"/>
    <mergeCell ref="P39:Q39"/>
    <mergeCell ref="R37:S37"/>
    <mergeCell ref="T37:U37"/>
    <mergeCell ref="R38:S38"/>
    <mergeCell ref="T38:U38"/>
    <mergeCell ref="R39:S39"/>
    <mergeCell ref="T39:U39"/>
    <mergeCell ref="C38:D38"/>
    <mergeCell ref="H38:I38"/>
    <mergeCell ref="K38:L38"/>
    <mergeCell ref="P38:Q38"/>
    <mergeCell ref="C37:D37"/>
    <mergeCell ref="H37:I37"/>
    <mergeCell ref="K37:L37"/>
    <mergeCell ref="P37:Q37"/>
    <mergeCell ref="R36:S36"/>
    <mergeCell ref="T36:U36"/>
    <mergeCell ref="C35:D35"/>
    <mergeCell ref="H35:I35"/>
    <mergeCell ref="C36:D36"/>
    <mergeCell ref="H36:I36"/>
    <mergeCell ref="K36:L36"/>
    <mergeCell ref="P36:Q36"/>
    <mergeCell ref="K35:L35"/>
    <mergeCell ref="P35:Q35"/>
    <mergeCell ref="R33:S33"/>
    <mergeCell ref="T33:U33"/>
    <mergeCell ref="R34:S34"/>
    <mergeCell ref="T34:U34"/>
    <mergeCell ref="R35:S35"/>
    <mergeCell ref="T35:U35"/>
    <mergeCell ref="C34:D34"/>
    <mergeCell ref="H34:I34"/>
    <mergeCell ref="K34:L34"/>
    <mergeCell ref="P34:Q34"/>
    <mergeCell ref="C33:D33"/>
    <mergeCell ref="H33:I33"/>
    <mergeCell ref="K33:L33"/>
    <mergeCell ref="P33:Q33"/>
    <mergeCell ref="R32:S32"/>
    <mergeCell ref="T32:U32"/>
    <mergeCell ref="C31:D31"/>
    <mergeCell ref="H31:I31"/>
    <mergeCell ref="C32:D32"/>
    <mergeCell ref="H32:I32"/>
    <mergeCell ref="K32:L32"/>
    <mergeCell ref="P32:Q32"/>
    <mergeCell ref="K31:L31"/>
    <mergeCell ref="P31:Q31"/>
    <mergeCell ref="R29:S29"/>
    <mergeCell ref="T29:U29"/>
    <mergeCell ref="R30:S30"/>
    <mergeCell ref="T30:U30"/>
    <mergeCell ref="R31:S31"/>
    <mergeCell ref="T31:U31"/>
    <mergeCell ref="C30:D30"/>
    <mergeCell ref="H30:I30"/>
    <mergeCell ref="K30:L30"/>
    <mergeCell ref="P30:Q30"/>
    <mergeCell ref="C29:D29"/>
    <mergeCell ref="H29:I29"/>
    <mergeCell ref="K29:L29"/>
    <mergeCell ref="P29:Q29"/>
    <mergeCell ref="R28:S28"/>
    <mergeCell ref="T28:U28"/>
    <mergeCell ref="C27:D27"/>
    <mergeCell ref="H27:I27"/>
    <mergeCell ref="C28:D28"/>
    <mergeCell ref="H28:I28"/>
    <mergeCell ref="K28:L28"/>
    <mergeCell ref="P28:Q28"/>
    <mergeCell ref="K27:L27"/>
    <mergeCell ref="P27:Q27"/>
    <mergeCell ref="R25:S25"/>
    <mergeCell ref="T25:U25"/>
    <mergeCell ref="R26:S26"/>
    <mergeCell ref="T26:U26"/>
    <mergeCell ref="R27:S27"/>
    <mergeCell ref="T27:U27"/>
    <mergeCell ref="C26:D26"/>
    <mergeCell ref="H26:I26"/>
    <mergeCell ref="K26:L26"/>
    <mergeCell ref="P26:Q26"/>
    <mergeCell ref="C25:D25"/>
    <mergeCell ref="H25:I25"/>
    <mergeCell ref="K25:L25"/>
    <mergeCell ref="P25:Q25"/>
    <mergeCell ref="R24:S24"/>
    <mergeCell ref="T24:U24"/>
    <mergeCell ref="C23:D23"/>
    <mergeCell ref="H23:I23"/>
    <mergeCell ref="C24:D24"/>
    <mergeCell ref="H24:I24"/>
    <mergeCell ref="K24:L24"/>
    <mergeCell ref="P24:Q24"/>
    <mergeCell ref="K23:L23"/>
    <mergeCell ref="P23:Q23"/>
    <mergeCell ref="R21:S21"/>
    <mergeCell ref="T21:U21"/>
    <mergeCell ref="R22:S22"/>
    <mergeCell ref="T22:U22"/>
    <mergeCell ref="R23:S23"/>
    <mergeCell ref="T23:U23"/>
    <mergeCell ref="C22:D22"/>
    <mergeCell ref="H22:I22"/>
    <mergeCell ref="K22:L22"/>
    <mergeCell ref="P22:Q22"/>
    <mergeCell ref="C21:D21"/>
    <mergeCell ref="H21:I21"/>
    <mergeCell ref="K21:L21"/>
    <mergeCell ref="P21:Q21"/>
    <mergeCell ref="R20:S20"/>
    <mergeCell ref="T20:U20"/>
    <mergeCell ref="C19:D19"/>
    <mergeCell ref="H19:I19"/>
    <mergeCell ref="C20:D20"/>
    <mergeCell ref="H20:I20"/>
    <mergeCell ref="K20:L20"/>
    <mergeCell ref="P20:Q20"/>
    <mergeCell ref="K19:L19"/>
    <mergeCell ref="P19:Q19"/>
    <mergeCell ref="R17:S17"/>
    <mergeCell ref="T17:U17"/>
    <mergeCell ref="R18:S18"/>
    <mergeCell ref="T18:U18"/>
    <mergeCell ref="R19:S19"/>
    <mergeCell ref="T19:U19"/>
    <mergeCell ref="C18:D18"/>
    <mergeCell ref="H18:I18"/>
    <mergeCell ref="K18:L18"/>
    <mergeCell ref="P18:Q18"/>
    <mergeCell ref="C17:D17"/>
    <mergeCell ref="H17:I17"/>
    <mergeCell ref="K17:L17"/>
    <mergeCell ref="P17:Q17"/>
    <mergeCell ref="R16:S16"/>
    <mergeCell ref="T16:U16"/>
    <mergeCell ref="C15:D15"/>
    <mergeCell ref="H15:I15"/>
    <mergeCell ref="C16:D16"/>
    <mergeCell ref="H16:I16"/>
    <mergeCell ref="K16:L16"/>
    <mergeCell ref="P16:Q16"/>
    <mergeCell ref="K15:L15"/>
    <mergeCell ref="P15:Q15"/>
    <mergeCell ref="R13:S13"/>
    <mergeCell ref="T13:U13"/>
    <mergeCell ref="R14:S14"/>
    <mergeCell ref="T14:U14"/>
    <mergeCell ref="R15:S15"/>
    <mergeCell ref="T15:U15"/>
    <mergeCell ref="C14:D14"/>
    <mergeCell ref="H14:I14"/>
    <mergeCell ref="K14:L14"/>
    <mergeCell ref="P14:Q14"/>
    <mergeCell ref="C13:D13"/>
    <mergeCell ref="H13:I13"/>
    <mergeCell ref="K13:L13"/>
    <mergeCell ref="P13:Q13"/>
    <mergeCell ref="R12:S12"/>
    <mergeCell ref="T12:U12"/>
    <mergeCell ref="C11:D11"/>
    <mergeCell ref="H11:I11"/>
    <mergeCell ref="C12:D12"/>
    <mergeCell ref="H12:I12"/>
    <mergeCell ref="K12:L12"/>
    <mergeCell ref="P12:Q12"/>
    <mergeCell ref="K11:L11"/>
    <mergeCell ref="P11:Q11"/>
    <mergeCell ref="R9:S9"/>
    <mergeCell ref="T9:U9"/>
    <mergeCell ref="R10:S10"/>
    <mergeCell ref="T10:U10"/>
    <mergeCell ref="R11:S11"/>
    <mergeCell ref="T11:U11"/>
    <mergeCell ref="C10:D10"/>
    <mergeCell ref="H10:I10"/>
    <mergeCell ref="K10:L10"/>
    <mergeCell ref="P10:Q10"/>
    <mergeCell ref="C9:D9"/>
    <mergeCell ref="H9:I9"/>
    <mergeCell ref="K9:L9"/>
    <mergeCell ref="P9:Q9"/>
    <mergeCell ref="M7:M8"/>
    <mergeCell ref="N7:Q7"/>
    <mergeCell ref="R7:U7"/>
    <mergeCell ref="H8:I8"/>
    <mergeCell ref="K8:L8"/>
    <mergeCell ref="P8:Q8"/>
    <mergeCell ref="R8:S8"/>
    <mergeCell ref="T8:U8"/>
    <mergeCell ref="B7:B8"/>
    <mergeCell ref="C7:D8"/>
    <mergeCell ref="E7:I7"/>
    <mergeCell ref="J7:L7"/>
    <mergeCell ref="N4:O4"/>
    <mergeCell ref="P4:Q4"/>
    <mergeCell ref="J5:K5"/>
    <mergeCell ref="L5:M5"/>
    <mergeCell ref="P5:Q5"/>
    <mergeCell ref="P2:Q2"/>
    <mergeCell ref="B3:C3"/>
    <mergeCell ref="D3:I3"/>
    <mergeCell ref="J3:K3"/>
    <mergeCell ref="L3:Q3"/>
    <mergeCell ref="B2:C2"/>
    <mergeCell ref="D2:E2"/>
    <mergeCell ref="F2:G2"/>
    <mergeCell ref="H2:I2"/>
    <mergeCell ref="C109:D109"/>
    <mergeCell ref="J2:K2"/>
    <mergeCell ref="L2:M2"/>
    <mergeCell ref="N2:O2"/>
    <mergeCell ref="B4:C4"/>
    <mergeCell ref="D4:E4"/>
    <mergeCell ref="F4:G4"/>
    <mergeCell ref="H4:I4"/>
    <mergeCell ref="J4:K4"/>
    <mergeCell ref="L4:M4"/>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28" right="0.53" top="0.65" bottom="0.18" header="0.12" footer="0.1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65">
      <selection activeCell="A58" sqref="A58"/>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29"/>
  <sheetViews>
    <sheetView zoomScale="145" zoomScaleNormal="145" zoomScaleSheetLayoutView="100" zoomScalePageLayoutView="0" workbookViewId="0" topLeftCell="A5">
      <selection activeCell="A22" sqref="A22:J29"/>
    </sheetView>
  </sheetViews>
  <sheetFormatPr defaultColWidth="9.00390625" defaultRowHeight="13.5"/>
  <sheetData>
    <row r="1" ht="13.5">
      <c r="A1" t="s">
        <v>0</v>
      </c>
    </row>
    <row r="2" spans="1:10" ht="13.5">
      <c r="A2" s="70" t="s">
        <v>51</v>
      </c>
      <c r="B2" s="71"/>
      <c r="C2" s="71"/>
      <c r="D2" s="71"/>
      <c r="E2" s="71"/>
      <c r="F2" s="71"/>
      <c r="G2" s="71"/>
      <c r="H2" s="71"/>
      <c r="I2" s="71"/>
      <c r="J2" s="71"/>
    </row>
    <row r="3" spans="1:10" ht="13.5">
      <c r="A3" s="71"/>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1" ht="13.5">
      <c r="A11" t="s">
        <v>1</v>
      </c>
    </row>
    <row r="12" spans="1:10" ht="13.5">
      <c r="A12" s="72" t="s">
        <v>52</v>
      </c>
      <c r="B12" s="73"/>
      <c r="C12" s="73"/>
      <c r="D12" s="73"/>
      <c r="E12" s="73"/>
      <c r="F12" s="73"/>
      <c r="G12" s="73"/>
      <c r="H12" s="73"/>
      <c r="I12" s="73"/>
      <c r="J12" s="73"/>
    </row>
    <row r="13" spans="1:10" ht="13.5">
      <c r="A13" s="73"/>
      <c r="B13" s="73"/>
      <c r="C13" s="73"/>
      <c r="D13" s="73"/>
      <c r="E13" s="73"/>
      <c r="F13" s="73"/>
      <c r="G13" s="73"/>
      <c r="H13" s="73"/>
      <c r="I13" s="73"/>
      <c r="J13" s="73"/>
    </row>
    <row r="14" spans="1:10" ht="13.5">
      <c r="A14" s="73"/>
      <c r="B14" s="73"/>
      <c r="C14" s="73"/>
      <c r="D14" s="73"/>
      <c r="E14" s="73"/>
      <c r="F14" s="73"/>
      <c r="G14" s="73"/>
      <c r="H14" s="73"/>
      <c r="I14" s="73"/>
      <c r="J14" s="73"/>
    </row>
    <row r="15" spans="1:10" ht="13.5">
      <c r="A15" s="73"/>
      <c r="B15" s="73"/>
      <c r="C15" s="73"/>
      <c r="D15" s="73"/>
      <c r="E15" s="73"/>
      <c r="F15" s="73"/>
      <c r="G15" s="73"/>
      <c r="H15" s="73"/>
      <c r="I15" s="73"/>
      <c r="J15" s="73"/>
    </row>
    <row r="16" spans="1:10" ht="13.5">
      <c r="A16" s="73"/>
      <c r="B16" s="73"/>
      <c r="C16" s="73"/>
      <c r="D16" s="73"/>
      <c r="E16" s="73"/>
      <c r="F16" s="73"/>
      <c r="G16" s="73"/>
      <c r="H16" s="73"/>
      <c r="I16" s="73"/>
      <c r="J16" s="73"/>
    </row>
    <row r="17" spans="1:10" ht="13.5">
      <c r="A17" s="73"/>
      <c r="B17" s="73"/>
      <c r="C17" s="73"/>
      <c r="D17" s="73"/>
      <c r="E17" s="73"/>
      <c r="F17" s="73"/>
      <c r="G17" s="73"/>
      <c r="H17" s="73"/>
      <c r="I17" s="73"/>
      <c r="J17" s="73"/>
    </row>
    <row r="18" spans="1:10" ht="13.5">
      <c r="A18" s="73"/>
      <c r="B18" s="73"/>
      <c r="C18" s="73"/>
      <c r="D18" s="73"/>
      <c r="E18" s="73"/>
      <c r="F18" s="73"/>
      <c r="G18" s="73"/>
      <c r="H18" s="73"/>
      <c r="I18" s="73"/>
      <c r="J18" s="73"/>
    </row>
    <row r="19" spans="1:10" ht="13.5">
      <c r="A19" s="73"/>
      <c r="B19" s="73"/>
      <c r="C19" s="73"/>
      <c r="D19" s="73"/>
      <c r="E19" s="73"/>
      <c r="F19" s="73"/>
      <c r="G19" s="73"/>
      <c r="H19" s="73"/>
      <c r="I19" s="73"/>
      <c r="J19" s="73"/>
    </row>
    <row r="21" ht="13.5">
      <c r="A21" t="s">
        <v>2</v>
      </c>
    </row>
    <row r="22" spans="1:10" ht="13.5">
      <c r="A22" s="72" t="s">
        <v>53</v>
      </c>
      <c r="B22" s="72"/>
      <c r="C22" s="72"/>
      <c r="D22" s="72"/>
      <c r="E22" s="72"/>
      <c r="F22" s="72"/>
      <c r="G22" s="72"/>
      <c r="H22" s="72"/>
      <c r="I22" s="72"/>
      <c r="J22" s="72"/>
    </row>
    <row r="23" spans="1:10" ht="13.5">
      <c r="A23" s="72"/>
      <c r="B23" s="72"/>
      <c r="C23" s="72"/>
      <c r="D23" s="72"/>
      <c r="E23" s="72"/>
      <c r="F23" s="72"/>
      <c r="G23" s="72"/>
      <c r="H23" s="72"/>
      <c r="I23" s="72"/>
      <c r="J23" s="72"/>
    </row>
    <row r="24" spans="1:10" ht="13.5">
      <c r="A24" s="72"/>
      <c r="B24" s="72"/>
      <c r="C24" s="72"/>
      <c r="D24" s="72"/>
      <c r="E24" s="72"/>
      <c r="F24" s="72"/>
      <c r="G24" s="72"/>
      <c r="H24" s="72"/>
      <c r="I24" s="72"/>
      <c r="J24" s="72"/>
    </row>
    <row r="25" spans="1:10" ht="13.5">
      <c r="A25" s="72"/>
      <c r="B25" s="72"/>
      <c r="C25" s="72"/>
      <c r="D25" s="72"/>
      <c r="E25" s="72"/>
      <c r="F25" s="72"/>
      <c r="G25" s="72"/>
      <c r="H25" s="72"/>
      <c r="I25" s="72"/>
      <c r="J25" s="72"/>
    </row>
    <row r="26" spans="1:10" ht="13.5">
      <c r="A26" s="72"/>
      <c r="B26" s="72"/>
      <c r="C26" s="72"/>
      <c r="D26" s="72"/>
      <c r="E26" s="72"/>
      <c r="F26" s="72"/>
      <c r="G26" s="72"/>
      <c r="H26" s="72"/>
      <c r="I26" s="72"/>
      <c r="J26" s="72"/>
    </row>
    <row r="27" spans="1:10" ht="13.5">
      <c r="A27" s="72"/>
      <c r="B27" s="72"/>
      <c r="C27" s="72"/>
      <c r="D27" s="72"/>
      <c r="E27" s="72"/>
      <c r="F27" s="72"/>
      <c r="G27" s="72"/>
      <c r="H27" s="72"/>
      <c r="I27" s="72"/>
      <c r="J27" s="72"/>
    </row>
    <row r="28" spans="1:10" ht="13.5">
      <c r="A28" s="72"/>
      <c r="B28" s="72"/>
      <c r="C28" s="72"/>
      <c r="D28" s="72"/>
      <c r="E28" s="72"/>
      <c r="F28" s="72"/>
      <c r="G28" s="72"/>
      <c r="H28" s="72"/>
      <c r="I28" s="72"/>
      <c r="J28" s="72"/>
    </row>
    <row r="29" spans="1:10" ht="13.5">
      <c r="A29" s="72"/>
      <c r="B29" s="72"/>
      <c r="C29" s="72"/>
      <c r="D29" s="72"/>
      <c r="E29" s="72"/>
      <c r="F29" s="72"/>
      <c r="G29" s="72"/>
      <c r="H29" s="72"/>
      <c r="I29" s="72"/>
      <c r="J29" s="7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B2:I12"/>
  <sheetViews>
    <sheetView zoomScaleSheetLayoutView="100" zoomScalePageLayoutView="0" workbookViewId="0" topLeftCell="A1">
      <selection activeCell="I7" sqref="I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44</v>
      </c>
      <c r="E4" s="31" t="s">
        <v>40</v>
      </c>
      <c r="F4" s="30" t="s">
        <v>45</v>
      </c>
      <c r="G4" s="31" t="s">
        <v>40</v>
      </c>
      <c r="H4" s="30" t="s">
        <v>46</v>
      </c>
      <c r="I4" s="31" t="s">
        <v>40</v>
      </c>
    </row>
    <row r="5" spans="2:5" ht="17.25">
      <c r="B5" s="28" t="s">
        <v>42</v>
      </c>
      <c r="C5" s="26" t="s">
        <v>49</v>
      </c>
      <c r="D5" s="29">
        <v>51</v>
      </c>
      <c r="E5" s="33">
        <v>42481</v>
      </c>
    </row>
    <row r="6" spans="2:9" ht="17.25">
      <c r="B6" s="28" t="s">
        <v>42</v>
      </c>
      <c r="C6" s="29" t="s">
        <v>43</v>
      </c>
      <c r="D6" s="29"/>
      <c r="E6" s="33"/>
      <c r="F6" s="29">
        <v>100</v>
      </c>
      <c r="G6" s="33">
        <v>42486</v>
      </c>
      <c r="H6" s="29"/>
      <c r="I6" s="34"/>
    </row>
    <row r="7" spans="2:9" ht="17.25">
      <c r="B7" s="28" t="s">
        <v>42</v>
      </c>
      <c r="C7" s="29" t="s">
        <v>50</v>
      </c>
      <c r="D7" s="29"/>
      <c r="E7" s="34"/>
      <c r="F7" s="29"/>
      <c r="G7" s="34"/>
      <c r="H7" s="29">
        <v>100</v>
      </c>
      <c r="I7" s="33">
        <v>42489</v>
      </c>
    </row>
    <row r="8" spans="2:9" ht="17.25">
      <c r="B8" s="28" t="s">
        <v>42</v>
      </c>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Arita</cp:lastModifiedBy>
  <cp:lastPrinted>2016-04-29T00:38:03Z</cp:lastPrinted>
  <dcterms:created xsi:type="dcterms:W3CDTF">2013-10-09T23:04:08Z</dcterms:created>
  <dcterms:modified xsi:type="dcterms:W3CDTF">2016-04-29T13:10:46Z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