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3"/>
  </bookViews>
  <sheets>
    <sheet name="検証（USDJPYD）" sheetId="1" r:id="rId1"/>
    <sheet name="検証（USDJPY4H）"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<sst xmlns="http://schemas.openxmlformats.org/spreadsheetml/2006/main" count="437" uniqueCount="56">
  <si>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</si>
  <si>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</si>
  <si>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</si>
  <si>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</si>
  <si>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</si>
  <si>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</si>
  <si>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</si>
  <si>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</si>
  <si>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</si>
  <si>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</si>
  <si>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</si>
  <si>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</si>
  <si>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</si>
  <si>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</si>
  <si>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</si>
  <si>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</si>
  <si>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</si>
  <si>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</si>
  <si>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</si>
  <si>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</si>
  <si>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</si>
  <si>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</si>
  <si>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</si>
  <si>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</si>
  <si>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</si>
  <si>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</si>
  <si>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</si>
  <si>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</si>
  <si>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</si>
  <si>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</si>
  <si>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</si>
  <si>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</si>
  <si>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</si>
  <si>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</si>
  <si>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</si>
  <si>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</si>
  <si>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</si>
  <si>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</si>
  <si>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</si>
  <si>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</si>
  <si>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</si>
  <si>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</si>
  <si>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</si>
  <si>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</si>
  <si>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</si>
  <si>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</si>
  <si>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</si>
  <si>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</si>
  <si>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リスク（3%）</t>
  </si>
  <si>
    <t>USD/JPY</t>
  </si>
  <si>
    <t>USDJPY</t>
  </si>
  <si>
    <t>4H</t>
  </si>
  <si>
    <t>10MA・20MAの両方の上側にキャンドルがあれば買い方向、下側なら売り方向。MAに触れてPB出現でエントリー待ち、PB高値or安値ブレイクでエントリー。ダウ理論よりレンジからの飛び出しを意識する</t>
  </si>
  <si>
    <t>アドバイスを頂いた通り、レンジの飛び出しを意識しました。リミットをトレールストップ（ダウ理論）に合わせています。回の場合ですが前回高値を今回高値が下回り始め、前回安値を今回安値が下回る時もそのまま我慢した方がよいのでしょうか？それともその場合はそのレンジないの安値にストップを上げてもよいのでしょうか？</t>
  </si>
  <si>
    <t xml:space="preserve">レンジの飛び出しを意識した事で勝率が上がり連敗が減った事で気持ち的にぐんと楽になるのを感じました。
</t>
  </si>
  <si>
    <t>１Hの検証をすぐに行います。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</si>
</sst>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56"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55</xdr:row>
      <xdr:rowOff>0</xdr:rowOff>
    </xdr:from>
    <xdr:to>
      <xdr:col>18</xdr:col>
      <xdr:colOff>28575</xdr:colOff>
      <xdr:row>108</xdr:row>
      <xdr:rowOff>152400</xdr:rowOff>
    </xdr:to>
    <xdr:pic>
      <xdr:nvPicPr>
        <xdr:cNvPr id="1" name="Picture 299"/>
        <xdr:cNvPicPr preferRelativeResize="1">
          <a:picLocks noChangeAspect="1"/>
        </xdr:cNvPicPr>
      </xdr:nvPicPr>
      <xdr:blipFill>
        <a:blip r:embed="rId1"/>
        <a:stretch>
          <a:fillRect/>
        </a:stretch>
      </xdr:blipFill>
      <xdr:spPr>
        <a:xfrm>
          <a:off x="0" y="9429750"/>
          <a:ext cx="12192000" cy="9239250"/>
        </a:xfrm>
        <a:prstGeom prst="rect">
          <a:avLst/>
        </a:prstGeom>
        <a:noFill/>
        <a:ln w="1" cmpd="sng">
          <a:noFill/>
        </a:ln>
      </xdr:spPr>
    </xdr:pic>
    <xdr:clientData/>
  </xdr:twoCellAnchor>
  <xdr:twoCellAnchor editAs="oneCell">
    <xdr:from>
      <xdr:col>0</xdr:col>
      <xdr:colOff>0</xdr:colOff>
      <xdr:row>0</xdr:row>
      <xdr:rowOff>0</xdr:rowOff>
    </xdr:from>
    <xdr:to>
      <xdr:col>18</xdr:col>
      <xdr:colOff>28575</xdr:colOff>
      <xdr:row>53</xdr:row>
      <xdr:rowOff>152400</xdr:rowOff>
    </xdr:to>
    <xdr:pic>
      <xdr:nvPicPr>
        <xdr:cNvPr id="2" name="Picture 259"/>
        <xdr:cNvPicPr preferRelativeResize="1">
          <a:picLocks noChangeAspect="1"/>
        </xdr:cNvPicPr>
      </xdr:nvPicPr>
      <xdr:blipFill>
        <a:blip r:embed="rId2"/>
        <a:stretch>
          <a:fillRect/>
        </a:stretch>
      </xdr:blipFill>
      <xdr:spPr>
        <a:xfrm>
          <a:off x="0" y="0"/>
          <a:ext cx="12192000" cy="9239250"/>
        </a:xfrm>
        <a:prstGeom prst="rect">
          <a:avLst/>
        </a:prstGeom>
        <a:noFill/>
        <a:ln w="1" cmpd="sng">
          <a:noFill/>
        </a:ln>
      </xdr:spPr>
    </xdr:pic>
    <xdr:clientData/>
  </xdr:twoCellAnchor>
  <xdr:twoCellAnchor>
    <xdr:from>
      <xdr:col>0</xdr:col>
      <xdr:colOff>295275</xdr:colOff>
      <xdr:row>85</xdr:row>
      <xdr:rowOff>76200</xdr:rowOff>
    </xdr:from>
    <xdr:to>
      <xdr:col>2</xdr:col>
      <xdr:colOff>209550</xdr:colOff>
      <xdr:row>88</xdr:row>
      <xdr:rowOff>19050</xdr:rowOff>
    </xdr:to>
    <xdr:sp>
      <xdr:nvSpPr>
        <xdr:cNvPr id="3" name="角丸四角形吹き出し 3"/>
        <xdr:cNvSpPr>
          <a:spLocks/>
        </xdr:cNvSpPr>
      </xdr:nvSpPr>
      <xdr:spPr>
        <a:xfrm>
          <a:off x="295275" y="14649450"/>
          <a:ext cx="1104900" cy="457200"/>
        </a:xfrm>
        <a:prstGeom prst="wedgeRoundRectCallout">
          <a:avLst>
            <a:gd name="adj1" fmla="val 43453"/>
            <a:gd name="adj2" fmla="val 176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2</xdr:col>
      <xdr:colOff>428625</xdr:colOff>
      <xdr:row>47</xdr:row>
      <xdr:rowOff>28575</xdr:rowOff>
    </xdr:from>
    <xdr:to>
      <xdr:col>4</xdr:col>
      <xdr:colOff>161925</xdr:colOff>
      <xdr:row>49</xdr:row>
      <xdr:rowOff>123825</xdr:rowOff>
    </xdr:to>
    <xdr:sp>
      <xdr:nvSpPr>
        <xdr:cNvPr id="4" name="角丸四角形吹き出し 4"/>
        <xdr:cNvSpPr>
          <a:spLocks/>
        </xdr:cNvSpPr>
      </xdr:nvSpPr>
      <xdr:spPr>
        <a:xfrm>
          <a:off x="1619250" y="8086725"/>
          <a:ext cx="1104900" cy="438150"/>
        </a:xfrm>
        <a:prstGeom prst="wedgeRoundRectCallout">
          <a:avLst>
            <a:gd name="adj1" fmla="val 15902"/>
            <a:gd name="adj2" fmla="val -35733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16</xdr:col>
      <xdr:colOff>190500</xdr:colOff>
      <xdr:row>21</xdr:row>
      <xdr:rowOff>0</xdr:rowOff>
    </xdr:from>
    <xdr:to>
      <xdr:col>17</xdr:col>
      <xdr:colOff>619125</xdr:colOff>
      <xdr:row>23</xdr:row>
      <xdr:rowOff>95250</xdr:rowOff>
    </xdr:to>
    <xdr:sp>
      <xdr:nvSpPr>
        <xdr:cNvPr id="5" name="角丸四角形吹き出し 5"/>
        <xdr:cNvSpPr>
          <a:spLocks/>
        </xdr:cNvSpPr>
      </xdr:nvSpPr>
      <xdr:spPr>
        <a:xfrm>
          <a:off x="10982325" y="3600450"/>
          <a:ext cx="1114425" cy="438150"/>
        </a:xfrm>
        <a:prstGeom prst="wedgeRoundRectCallout">
          <a:avLst>
            <a:gd name="adj1" fmla="val -122037"/>
            <a:gd name="adj2" fmla="val -24758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3</xdr:col>
      <xdr:colOff>85725</xdr:colOff>
      <xdr:row>103</xdr:row>
      <xdr:rowOff>9525</xdr:rowOff>
    </xdr:from>
    <xdr:to>
      <xdr:col>4</xdr:col>
      <xdr:colOff>495300</xdr:colOff>
      <xdr:row>105</xdr:row>
      <xdr:rowOff>95250</xdr:rowOff>
    </xdr:to>
    <xdr:sp>
      <xdr:nvSpPr>
        <xdr:cNvPr id="6" name="角丸四角形吹き出し 6"/>
        <xdr:cNvSpPr>
          <a:spLocks/>
        </xdr:cNvSpPr>
      </xdr:nvSpPr>
      <xdr:spPr>
        <a:xfrm>
          <a:off x="1962150" y="17668875"/>
          <a:ext cx="1095375" cy="428625"/>
        </a:xfrm>
        <a:prstGeom prst="wedgeRoundRectCallout">
          <a:avLst>
            <a:gd name="adj1" fmla="val -37157"/>
            <a:gd name="adj2" fmla="val -43294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12</xdr:col>
      <xdr:colOff>228600</xdr:colOff>
      <xdr:row>36</xdr:row>
      <xdr:rowOff>28575</xdr:rowOff>
    </xdr:from>
    <xdr:to>
      <xdr:col>13</xdr:col>
      <xdr:colOff>647700</xdr:colOff>
      <xdr:row>38</xdr:row>
      <xdr:rowOff>123825</xdr:rowOff>
    </xdr:to>
    <xdr:sp>
      <xdr:nvSpPr>
        <xdr:cNvPr id="7" name="角丸四角形吹き出し 8"/>
        <xdr:cNvSpPr>
          <a:spLocks/>
        </xdr:cNvSpPr>
      </xdr:nvSpPr>
      <xdr:spPr>
        <a:xfrm>
          <a:off x="8277225" y="6200775"/>
          <a:ext cx="1104900" cy="438150"/>
        </a:xfrm>
        <a:prstGeom prst="wedgeRoundRectCallout">
          <a:avLst>
            <a:gd name="adj1" fmla="val -32569"/>
            <a:gd name="adj2" fmla="val -254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1</xdr:col>
      <xdr:colOff>190500</xdr:colOff>
      <xdr:row>103</xdr:row>
      <xdr:rowOff>38100</xdr:rowOff>
    </xdr:from>
    <xdr:to>
      <xdr:col>2</xdr:col>
      <xdr:colOff>666750</xdr:colOff>
      <xdr:row>105</xdr:row>
      <xdr:rowOff>123825</xdr:rowOff>
    </xdr:to>
    <xdr:sp>
      <xdr:nvSpPr>
        <xdr:cNvPr id="8" name="角丸四角形吹き出し 9"/>
        <xdr:cNvSpPr>
          <a:spLocks/>
        </xdr:cNvSpPr>
      </xdr:nvSpPr>
      <xdr:spPr>
        <a:xfrm>
          <a:off x="762000" y="17697450"/>
          <a:ext cx="1095375" cy="428625"/>
        </a:xfrm>
        <a:prstGeom prst="wedgeRoundRectCallout">
          <a:avLst>
            <a:gd name="adj1" fmla="val -18375"/>
            <a:gd name="adj2" fmla="val -39735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9</xdr:col>
      <xdr:colOff>257175</xdr:colOff>
      <xdr:row>7</xdr:row>
      <xdr:rowOff>95250</xdr:rowOff>
    </xdr:from>
    <xdr:to>
      <xdr:col>10</xdr:col>
      <xdr:colOff>657225</xdr:colOff>
      <xdr:row>10</xdr:row>
      <xdr:rowOff>38100</xdr:rowOff>
    </xdr:to>
    <xdr:sp>
      <xdr:nvSpPr>
        <xdr:cNvPr id="9" name="角丸四角形吹き出し 10"/>
        <xdr:cNvSpPr>
          <a:spLocks/>
        </xdr:cNvSpPr>
      </xdr:nvSpPr>
      <xdr:spPr>
        <a:xfrm>
          <a:off x="6248400" y="1295400"/>
          <a:ext cx="1085850" cy="457200"/>
        </a:xfrm>
        <a:prstGeom prst="wedgeRoundRectCallout">
          <a:avLst>
            <a:gd name="adj1" fmla="val -12250"/>
            <a:gd name="adj2" fmla="val 1767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8</xdr:col>
      <xdr:colOff>619125</xdr:colOff>
      <xdr:row>31</xdr:row>
      <xdr:rowOff>161925</xdr:rowOff>
    </xdr:from>
    <xdr:to>
      <xdr:col>10</xdr:col>
      <xdr:colOff>352425</xdr:colOff>
      <xdr:row>34</xdr:row>
      <xdr:rowOff>85725</xdr:rowOff>
    </xdr:to>
    <xdr:sp>
      <xdr:nvSpPr>
        <xdr:cNvPr id="10" name="角丸四角形吹き出し 11"/>
        <xdr:cNvSpPr>
          <a:spLocks/>
        </xdr:cNvSpPr>
      </xdr:nvSpPr>
      <xdr:spPr>
        <a:xfrm>
          <a:off x="5924550" y="5476875"/>
          <a:ext cx="1104900" cy="438150"/>
        </a:xfrm>
        <a:prstGeom prst="wedgeRoundRectCallout">
          <a:avLst>
            <a:gd name="adj1" fmla="val 51615"/>
            <a:gd name="adj2" fmla="val -52226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13</xdr:col>
      <xdr:colOff>314325</xdr:colOff>
      <xdr:row>28</xdr:row>
      <xdr:rowOff>133350</xdr:rowOff>
    </xdr:from>
    <xdr:to>
      <xdr:col>15</xdr:col>
      <xdr:colOff>38100</xdr:colOff>
      <xdr:row>31</xdr:row>
      <xdr:rowOff>66675</xdr:rowOff>
    </xdr:to>
    <xdr:sp>
      <xdr:nvSpPr>
        <xdr:cNvPr id="11" name="角丸四角形吹き出し 12"/>
        <xdr:cNvSpPr>
          <a:spLocks/>
        </xdr:cNvSpPr>
      </xdr:nvSpPr>
      <xdr:spPr>
        <a:xfrm>
          <a:off x="9048750" y="4933950"/>
          <a:ext cx="1095375" cy="447675"/>
        </a:xfrm>
        <a:prstGeom prst="wedgeRoundRectCallout">
          <a:avLst>
            <a:gd name="adj1" fmla="val -89208"/>
            <a:gd name="adj2" fmla="val 851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8</xdr:col>
      <xdr:colOff>571500</xdr:colOff>
      <xdr:row>18</xdr:row>
      <xdr:rowOff>85725</xdr:rowOff>
    </xdr:from>
    <xdr:to>
      <xdr:col>9</xdr:col>
      <xdr:colOff>409575</xdr:colOff>
      <xdr:row>18</xdr:row>
      <xdr:rowOff>85725</xdr:rowOff>
    </xdr:to>
    <xdr:sp>
      <xdr:nvSpPr>
        <xdr:cNvPr id="12" name="直線コネクタ 19"/>
        <xdr:cNvSpPr>
          <a:spLocks/>
        </xdr:cNvSpPr>
      </xdr:nvSpPr>
      <xdr:spPr>
        <a:xfrm>
          <a:off x="5876925" y="3171825"/>
          <a:ext cx="523875"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28</xdr:row>
      <xdr:rowOff>152400</xdr:rowOff>
    </xdr:from>
    <xdr:to>
      <xdr:col>12</xdr:col>
      <xdr:colOff>361950</xdr:colOff>
      <xdr:row>28</xdr:row>
      <xdr:rowOff>161925</xdr:rowOff>
    </xdr:to>
    <xdr:sp>
      <xdr:nvSpPr>
        <xdr:cNvPr id="13" name="直線コネクタ 20"/>
        <xdr:cNvSpPr>
          <a:spLocks/>
        </xdr:cNvSpPr>
      </xdr:nvSpPr>
      <xdr:spPr>
        <a:xfrm>
          <a:off x="7762875" y="4953000"/>
          <a:ext cx="647700" cy="9525"/>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17</xdr:row>
      <xdr:rowOff>114300</xdr:rowOff>
    </xdr:from>
    <xdr:to>
      <xdr:col>14</xdr:col>
      <xdr:colOff>581025</xdr:colOff>
      <xdr:row>17</xdr:row>
      <xdr:rowOff>114300</xdr:rowOff>
    </xdr:to>
    <xdr:sp>
      <xdr:nvSpPr>
        <xdr:cNvPr id="14" name="直線コネクタ 15"/>
        <xdr:cNvSpPr>
          <a:spLocks/>
        </xdr:cNvSpPr>
      </xdr:nvSpPr>
      <xdr:spPr>
        <a:xfrm>
          <a:off x="9582150" y="3028950"/>
          <a:ext cx="41910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82</xdr:row>
      <xdr:rowOff>66675</xdr:rowOff>
    </xdr:from>
    <xdr:to>
      <xdr:col>4</xdr:col>
      <xdr:colOff>161925</xdr:colOff>
      <xdr:row>85</xdr:row>
      <xdr:rowOff>0</xdr:rowOff>
    </xdr:to>
    <xdr:sp>
      <xdr:nvSpPr>
        <xdr:cNvPr id="15" name="角丸四角形吹き出し 18"/>
        <xdr:cNvSpPr>
          <a:spLocks/>
        </xdr:cNvSpPr>
      </xdr:nvSpPr>
      <xdr:spPr>
        <a:xfrm>
          <a:off x="1619250" y="14125575"/>
          <a:ext cx="1104900" cy="447675"/>
        </a:xfrm>
        <a:prstGeom prst="wedgeRoundRectCallout">
          <a:avLst>
            <a:gd name="adj1" fmla="val 9777"/>
            <a:gd name="adj2" fmla="val 249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8</xdr:col>
      <xdr:colOff>38100</xdr:colOff>
      <xdr:row>108</xdr:row>
      <xdr:rowOff>66675</xdr:rowOff>
    </xdr:from>
    <xdr:to>
      <xdr:col>9</xdr:col>
      <xdr:colOff>447675</xdr:colOff>
      <xdr:row>110</xdr:row>
      <xdr:rowOff>152400</xdr:rowOff>
    </xdr:to>
    <xdr:sp>
      <xdr:nvSpPr>
        <xdr:cNvPr id="16" name="角丸四角形吹き出し 23"/>
        <xdr:cNvSpPr>
          <a:spLocks/>
        </xdr:cNvSpPr>
      </xdr:nvSpPr>
      <xdr:spPr>
        <a:xfrm>
          <a:off x="5343525" y="18583275"/>
          <a:ext cx="1095375" cy="428625"/>
        </a:xfrm>
        <a:prstGeom prst="wedgeRoundRectCallout">
          <a:avLst>
            <a:gd name="adj1" fmla="val -64888"/>
            <a:gd name="adj2" fmla="val -39834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13</xdr:col>
      <xdr:colOff>247650</xdr:colOff>
      <xdr:row>83</xdr:row>
      <xdr:rowOff>66675</xdr:rowOff>
    </xdr:from>
    <xdr:to>
      <xdr:col>14</xdr:col>
      <xdr:colOff>666750</xdr:colOff>
      <xdr:row>86</xdr:row>
      <xdr:rowOff>9525</xdr:rowOff>
    </xdr:to>
    <xdr:sp>
      <xdr:nvSpPr>
        <xdr:cNvPr id="17" name="角丸四角形吹き出し 24"/>
        <xdr:cNvSpPr>
          <a:spLocks/>
        </xdr:cNvSpPr>
      </xdr:nvSpPr>
      <xdr:spPr>
        <a:xfrm>
          <a:off x="8982075" y="14297025"/>
          <a:ext cx="1104900" cy="457200"/>
        </a:xfrm>
        <a:prstGeom prst="wedgeRoundRectCallout">
          <a:avLst>
            <a:gd name="adj1" fmla="val 133250"/>
            <a:gd name="adj2" fmla="val -56653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15</xdr:col>
      <xdr:colOff>28575</xdr:colOff>
      <xdr:row>69</xdr:row>
      <xdr:rowOff>104775</xdr:rowOff>
    </xdr:from>
    <xdr:to>
      <xdr:col>16</xdr:col>
      <xdr:colOff>209550</xdr:colOff>
      <xdr:row>69</xdr:row>
      <xdr:rowOff>114300</xdr:rowOff>
    </xdr:to>
    <xdr:sp>
      <xdr:nvSpPr>
        <xdr:cNvPr id="18" name="直線コネクタ 25"/>
        <xdr:cNvSpPr>
          <a:spLocks/>
        </xdr:cNvSpPr>
      </xdr:nvSpPr>
      <xdr:spPr>
        <a:xfrm flipV="1">
          <a:off x="10134600" y="11934825"/>
          <a:ext cx="866775" cy="9525"/>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111</xdr:row>
      <xdr:rowOff>0</xdr:rowOff>
    </xdr:from>
    <xdr:to>
      <xdr:col>18</xdr:col>
      <xdr:colOff>28575</xdr:colOff>
      <xdr:row>164</xdr:row>
      <xdr:rowOff>152400</xdr:rowOff>
    </xdr:to>
    <xdr:pic>
      <xdr:nvPicPr>
        <xdr:cNvPr id="19" name="Picture 332"/>
        <xdr:cNvPicPr preferRelativeResize="1">
          <a:picLocks noChangeAspect="1"/>
        </xdr:cNvPicPr>
      </xdr:nvPicPr>
      <xdr:blipFill>
        <a:blip r:embed="rId3"/>
        <a:stretch>
          <a:fillRect/>
        </a:stretch>
      </xdr:blipFill>
      <xdr:spPr>
        <a:xfrm>
          <a:off x="0" y="19030950"/>
          <a:ext cx="12192000" cy="9239250"/>
        </a:xfrm>
        <a:prstGeom prst="rect">
          <a:avLst/>
        </a:prstGeom>
        <a:noFill/>
        <a:ln w="1" cmpd="sng">
          <a:noFill/>
        </a:ln>
      </xdr:spPr>
    </xdr:pic>
    <xdr:clientData/>
  </xdr:twoCellAnchor>
  <xdr:twoCellAnchor>
    <xdr:from>
      <xdr:col>6</xdr:col>
      <xdr:colOff>552450</xdr:colOff>
      <xdr:row>140</xdr:row>
      <xdr:rowOff>85725</xdr:rowOff>
    </xdr:from>
    <xdr:to>
      <xdr:col>8</xdr:col>
      <xdr:colOff>276225</xdr:colOff>
      <xdr:row>143</xdr:row>
      <xdr:rowOff>9525</xdr:rowOff>
    </xdr:to>
    <xdr:sp>
      <xdr:nvSpPr>
        <xdr:cNvPr id="20" name="角丸四角形吹き出し 27"/>
        <xdr:cNvSpPr>
          <a:spLocks/>
        </xdr:cNvSpPr>
      </xdr:nvSpPr>
      <xdr:spPr>
        <a:xfrm>
          <a:off x="4486275" y="24088725"/>
          <a:ext cx="1095375" cy="438150"/>
        </a:xfrm>
        <a:prstGeom prst="wedgeRoundRectCallout">
          <a:avLst>
            <a:gd name="adj1" fmla="val 4944"/>
            <a:gd name="adj2" fmla="val -53924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12</xdr:col>
      <xdr:colOff>95250</xdr:colOff>
      <xdr:row>115</xdr:row>
      <xdr:rowOff>114300</xdr:rowOff>
    </xdr:from>
    <xdr:to>
      <xdr:col>13</xdr:col>
      <xdr:colOff>514350</xdr:colOff>
      <xdr:row>118</xdr:row>
      <xdr:rowOff>66675</xdr:rowOff>
    </xdr:to>
    <xdr:sp>
      <xdr:nvSpPr>
        <xdr:cNvPr id="21" name="角丸四角形吹き出し 28"/>
        <xdr:cNvSpPr>
          <a:spLocks/>
        </xdr:cNvSpPr>
      </xdr:nvSpPr>
      <xdr:spPr>
        <a:xfrm>
          <a:off x="8143875" y="19831050"/>
          <a:ext cx="1104900" cy="466725"/>
        </a:xfrm>
        <a:prstGeom prst="wedgeRoundRectCallout">
          <a:avLst>
            <a:gd name="adj1" fmla="val -124912"/>
            <a:gd name="adj2" fmla="val 176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twoCellAnchor>
    <xdr:from>
      <xdr:col>10</xdr:col>
      <xdr:colOff>342900</xdr:colOff>
      <xdr:row>124</xdr:row>
      <xdr:rowOff>104775</xdr:rowOff>
    </xdr:from>
    <xdr:to>
      <xdr:col>11</xdr:col>
      <xdr:colOff>400050</xdr:colOff>
      <xdr:row>124</xdr:row>
      <xdr:rowOff>114300</xdr:rowOff>
    </xdr:to>
    <xdr:sp>
      <xdr:nvSpPr>
        <xdr:cNvPr id="22" name="直線コネクタ 29"/>
        <xdr:cNvSpPr>
          <a:spLocks/>
        </xdr:cNvSpPr>
      </xdr:nvSpPr>
      <xdr:spPr>
        <a:xfrm>
          <a:off x="7019925" y="21364575"/>
          <a:ext cx="742950" cy="9525"/>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139</xdr:row>
      <xdr:rowOff>66675</xdr:rowOff>
    </xdr:from>
    <xdr:to>
      <xdr:col>11</xdr:col>
      <xdr:colOff>57150</xdr:colOff>
      <xdr:row>141</xdr:row>
      <xdr:rowOff>152400</xdr:rowOff>
    </xdr:to>
    <xdr:sp>
      <xdr:nvSpPr>
        <xdr:cNvPr id="23" name="角丸四角形吹き出し 30"/>
        <xdr:cNvSpPr>
          <a:spLocks/>
        </xdr:cNvSpPr>
      </xdr:nvSpPr>
      <xdr:spPr>
        <a:xfrm>
          <a:off x="6324600" y="23898225"/>
          <a:ext cx="1095375" cy="428625"/>
        </a:xfrm>
        <a:prstGeom prst="wedgeRoundRectCallout">
          <a:avLst>
            <a:gd name="adj1" fmla="val 4944"/>
            <a:gd name="adj2" fmla="val -53924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13</xdr:col>
      <xdr:colOff>428625</xdr:colOff>
      <xdr:row>126</xdr:row>
      <xdr:rowOff>0</xdr:rowOff>
    </xdr:from>
    <xdr:to>
      <xdr:col>15</xdr:col>
      <xdr:colOff>152400</xdr:colOff>
      <xdr:row>128</xdr:row>
      <xdr:rowOff>85725</xdr:rowOff>
    </xdr:to>
    <xdr:sp>
      <xdr:nvSpPr>
        <xdr:cNvPr id="24" name="角丸四角形吹き出し 31"/>
        <xdr:cNvSpPr>
          <a:spLocks/>
        </xdr:cNvSpPr>
      </xdr:nvSpPr>
      <xdr:spPr>
        <a:xfrm>
          <a:off x="9163050" y="21602700"/>
          <a:ext cx="1095375" cy="428625"/>
        </a:xfrm>
        <a:prstGeom prst="wedgeRoundRectCallout">
          <a:avLst>
            <a:gd name="adj1" fmla="val -167583"/>
            <a:gd name="adj2" fmla="val -10665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エントリー</a:t>
          </a:r>
        </a:p>
      </xdr:txBody>
    </xdr:sp>
    <xdr:clientData/>
  </xdr:twoCellAnchor>
  <xdr:twoCellAnchor>
    <xdr:from>
      <xdr:col>13</xdr:col>
      <xdr:colOff>123825</xdr:colOff>
      <xdr:row>134</xdr:row>
      <xdr:rowOff>28575</xdr:rowOff>
    </xdr:from>
    <xdr:to>
      <xdr:col>14</xdr:col>
      <xdr:colOff>542925</xdr:colOff>
      <xdr:row>136</xdr:row>
      <xdr:rowOff>142875</xdr:rowOff>
    </xdr:to>
    <xdr:sp>
      <xdr:nvSpPr>
        <xdr:cNvPr id="25" name="角丸四角形吹き出し 33"/>
        <xdr:cNvSpPr>
          <a:spLocks/>
        </xdr:cNvSpPr>
      </xdr:nvSpPr>
      <xdr:spPr>
        <a:xfrm>
          <a:off x="8858250" y="23002875"/>
          <a:ext cx="1104900" cy="457200"/>
        </a:xfrm>
        <a:prstGeom prst="wedgeRoundRectCallout">
          <a:avLst>
            <a:gd name="adj1" fmla="val -17773"/>
            <a:gd name="adj2" fmla="val 507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決済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9" activePane="bottomLeft" state="frozen"/>
      <selection pane="topLeft" activeCell="A1" sqref="A1"/>
      <selection pane="bottomLeft" activeCell="P2" sqref="P2:Q2"/>
    </sheetView>
  </sheetViews>
  <sheetFormatPr defaultColWidth="9.00390625" defaultRowHeight="13.5"/>
  <cols>
    <col min="1" max="1" width="2.875" style="0" customWidth="1"/>
    <col min="2" max="12" width="6.625" style="0" customWidth="1"/>
    <col min="13" max="13" width="6.75390625" style="0" customWidth="1"/>
    <col min="14" max="18" width="6.625" style="0" customWidth="1"/>
    <col min="22" max="22" width="10.875" style="23" bestFit="1" customWidth="1"/>
  </cols>
  <sheetData>
    <row r="2" spans="2:20" ht="13.5">
      <c r="B2" s="50" t="s">
        <v>5</v>
      </c>
      <c r="C2" s="50"/>
      <c r="D2" s="52" t="s">
        <v>47</v>
      </c>
      <c r="E2" s="52"/>
      <c r="F2" s="50" t="s">
        <v>6</v>
      </c>
      <c r="G2" s="50"/>
      <c r="H2" s="52" t="s">
        <v>36</v>
      </c>
      <c r="I2" s="52"/>
      <c r="J2" s="50" t="s">
        <v>7</v>
      </c>
      <c r="K2" s="50"/>
      <c r="L2" s="51">
        <f>C9</f>
        <v>1000000</v>
      </c>
      <c r="M2" s="52"/>
      <c r="N2" s="50" t="s">
        <v>8</v>
      </c>
      <c r="O2" s="50"/>
      <c r="P2" s="51" t="e">
        <f>C108+R108</f>
        <v>#VALUE!</v>
      </c>
      <c r="Q2" s="52"/>
      <c r="R2" s="1"/>
      <c r="S2" s="1"/>
      <c r="T2" s="1"/>
    </row>
    <row r="3" spans="2:19" ht="57" customHeight="1">
      <c r="B3" s="50" t="s">
        <v>9</v>
      </c>
      <c r="C3" s="50"/>
      <c r="D3" s="53" t="s">
        <v>38</v>
      </c>
      <c r="E3" s="53"/>
      <c r="F3" s="53"/>
      <c r="G3" s="53"/>
      <c r="H3" s="53"/>
      <c r="I3" s="53"/>
      <c r="J3" s="50" t="s">
        <v>10</v>
      </c>
      <c r="K3" s="50"/>
      <c r="L3" s="53" t="s">
        <v>35</v>
      </c>
      <c r="M3" s="54"/>
      <c r="N3" s="54"/>
      <c r="O3" s="54"/>
      <c r="P3" s="54"/>
      <c r="Q3" s="54"/>
      <c r="R3" s="1"/>
      <c r="S3" s="1"/>
    </row>
    <row r="4" spans="2:20" ht="13.5">
      <c r="B4" s="50" t="s">
        <v>11</v>
      </c>
      <c r="C4" s="50"/>
      <c r="D4" s="55">
        <f>SUM($R$9:$S$993)</f>
        <v>5480199.974669138</v>
      </c>
      <c r="E4" s="55"/>
      <c r="F4" s="50" t="s">
        <v>12</v>
      </c>
      <c r="G4" s="50"/>
      <c r="H4" s="56">
        <f>SUM($T$9:$U$108)</f>
        <v>4142.799999999994</v>
      </c>
      <c r="I4" s="52"/>
      <c r="J4" s="57" t="s">
        <v>13</v>
      </c>
      <c r="K4" s="57"/>
      <c r="L4" s="51">
        <f>MAX($C$9:$D$990)-C9</f>
        <v>6593792.426003585</v>
      </c>
      <c r="M4" s="51"/>
      <c r="N4" s="57" t="s">
        <v>14</v>
      </c>
      <c r="O4" s="57"/>
      <c r="P4" s="55">
        <f>MIN($C$9:$D$990)-C9</f>
        <v>0</v>
      </c>
      <c r="Q4" s="55"/>
      <c r="R4" s="1"/>
      <c r="S4" s="1"/>
      <c r="T4" s="1"/>
    </row>
    <row r="5" spans="2:20" ht="13.5">
      <c r="B5" s="37" t="s">
        <v>15</v>
      </c>
      <c r="C5" s="2">
        <f>COUNTIF($R$9:$R$990,"&gt;0")</f>
        <v>40</v>
      </c>
      <c r="D5" s="38" t="s">
        <v>16</v>
      </c>
      <c r="E5" s="16">
        <f>COUNTIF($R$9:$R$990,"&lt;0")</f>
        <v>50</v>
      </c>
      <c r="F5" s="38" t="s">
        <v>17</v>
      </c>
      <c r="G5" s="2">
        <f>COUNTIF($R$9:$R$990,"=0")</f>
        <v>0</v>
      </c>
      <c r="H5" s="38" t="s">
        <v>18</v>
      </c>
      <c r="I5" s="3">
        <f>C5/SUM(C5,E5,G5)</f>
        <v>0.4444444444444444</v>
      </c>
      <c r="J5" s="58" t="s">
        <v>19</v>
      </c>
      <c r="K5" s="50"/>
      <c r="L5" s="59">
        <v>4</v>
      </c>
      <c r="M5" s="60"/>
      <c r="N5" s="18" t="s">
        <v>20</v>
      </c>
      <c r="O5" s="9"/>
      <c r="P5" s="59">
        <v>10</v>
      </c>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69"/>
      <c r="J7" s="70" t="s">
        <v>48</v>
      </c>
      <c r="K7" s="71"/>
      <c r="L7" s="72"/>
      <c r="M7" s="73" t="s">
        <v>25</v>
      </c>
      <c r="N7" s="74" t="s">
        <v>26</v>
      </c>
      <c r="O7" s="75"/>
      <c r="P7" s="75"/>
      <c r="Q7" s="76"/>
      <c r="R7" s="77" t="s">
        <v>27</v>
      </c>
      <c r="S7" s="77"/>
      <c r="T7" s="77"/>
      <c r="U7" s="77"/>
    </row>
    <row r="8" spans="2:21" ht="13.5">
      <c r="B8" s="62"/>
      <c r="C8" s="65"/>
      <c r="D8" s="66"/>
      <c r="E8" s="19" t="s">
        <v>28</v>
      </c>
      <c r="F8" s="19" t="s">
        <v>29</v>
      </c>
      <c r="G8" s="19" t="s">
        <v>30</v>
      </c>
      <c r="H8" s="78" t="s">
        <v>31</v>
      </c>
      <c r="I8" s="69"/>
      <c r="J8" s="4" t="s">
        <v>32</v>
      </c>
      <c r="K8" s="79" t="s">
        <v>33</v>
      </c>
      <c r="L8" s="72"/>
      <c r="M8" s="73"/>
      <c r="N8" s="5" t="s">
        <v>28</v>
      </c>
      <c r="O8" s="5" t="s">
        <v>29</v>
      </c>
      <c r="P8" s="80" t="s">
        <v>31</v>
      </c>
      <c r="Q8" s="76"/>
      <c r="R8" s="77" t="s">
        <v>34</v>
      </c>
      <c r="S8" s="77"/>
      <c r="T8" s="77" t="s">
        <v>32</v>
      </c>
      <c r="U8" s="77"/>
    </row>
    <row r="9" spans="2:21" ht="13.5">
      <c r="B9" s="36">
        <v>1</v>
      </c>
      <c r="C9" s="81">
        <v>1000000</v>
      </c>
      <c r="D9" s="81"/>
      <c r="E9" s="36">
        <v>2005</v>
      </c>
      <c r="F9" s="8">
        <v>42404</v>
      </c>
      <c r="G9" s="39" t="s">
        <v>4</v>
      </c>
      <c r="H9" s="82">
        <v>104.64</v>
      </c>
      <c r="I9" s="82"/>
      <c r="J9" s="36">
        <v>118</v>
      </c>
      <c r="K9" s="81">
        <f>IF(F9="","",C9*0.03)</f>
        <v>30000</v>
      </c>
      <c r="L9" s="81"/>
      <c r="M9" s="6">
        <f>IF(J9="","",(K9/J9)/1000)</f>
        <v>0.2542372881355932</v>
      </c>
      <c r="N9" s="39">
        <v>2005</v>
      </c>
      <c r="O9" s="8">
        <v>42463</v>
      </c>
      <c r="P9" s="82">
        <v>107.58</v>
      </c>
      <c r="Q9" s="82"/>
      <c r="R9" s="83">
        <f>IF(O9="","",(IF(G9="売",H9-P9,P9-H9))*M9*100000)</f>
        <v>74745.76271186434</v>
      </c>
      <c r="S9" s="83"/>
      <c r="T9" s="84">
        <f>IF(O9="","",IF(R9&lt;0,J9*(-1),IF(G9="買",(P9-H9)*100,(H9-P9)*100)))</f>
        <v>293.9999999999998</v>
      </c>
      <c r="U9" s="84"/>
    </row>
    <row r="10" spans="2:21" ht="13.5">
      <c r="B10" s="36">
        <v>2</v>
      </c>
      <c r="C10" s="81">
        <f aca="true" t="shared" si="0" ref="C10:C73">IF(R9="","",C9+R9)</f>
        <v>1074745.7627118644</v>
      </c>
      <c r="D10" s="81"/>
      <c r="E10" s="41"/>
      <c r="F10" s="8">
        <v>42478</v>
      </c>
      <c r="G10" s="41" t="s">
        <v>3</v>
      </c>
      <c r="H10" s="82">
        <v>107.26</v>
      </c>
      <c r="I10" s="82"/>
      <c r="J10" s="36">
        <v>85</v>
      </c>
      <c r="K10" s="81">
        <f>IF(F10="","",C10*0.03)</f>
        <v>32242.372881355932</v>
      </c>
      <c r="L10" s="81"/>
      <c r="M10" s="6">
        <f aca="true" t="shared" si="1" ref="M10:M73">IF(J10="","",(K10/J10)/1000)</f>
        <v>0.3793220338983051</v>
      </c>
      <c r="N10" s="41"/>
      <c r="O10" s="8">
        <v>42492</v>
      </c>
      <c r="P10" s="82">
        <v>105.46</v>
      </c>
      <c r="Q10" s="82"/>
      <c r="R10" s="83">
        <f aca="true" t="shared" si="2" ref="R10:R73">IF(O10="","",(IF(G10="売",H10-P10,P10-H10))*M10*100000)</f>
        <v>68277.96610169535</v>
      </c>
      <c r="S10" s="83"/>
      <c r="T10" s="84">
        <f aca="true" t="shared" si="3" ref="T10:T73">IF(O10="","",IF(R10&lt;0,J10*(-1),IF(G10="買",(P10-H10)*100,(H10-P10)*100)))</f>
        <v>180.00000000000114</v>
      </c>
      <c r="U10" s="84"/>
    </row>
    <row r="11" spans="2:21" ht="13.5">
      <c r="B11" s="36">
        <v>3</v>
      </c>
      <c r="C11" s="81">
        <f t="shared" si="0"/>
        <v>1143023.7288135597</v>
      </c>
      <c r="D11" s="81"/>
      <c r="E11" s="40"/>
      <c r="F11" s="8">
        <v>42501</v>
      </c>
      <c r="G11" s="41" t="s">
        <v>4</v>
      </c>
      <c r="H11" s="82">
        <v>105.97</v>
      </c>
      <c r="I11" s="82"/>
      <c r="J11" s="36">
        <v>110</v>
      </c>
      <c r="K11" s="81">
        <f aca="true" t="shared" si="4" ref="K11:K74">IF(F11="","",C11*0.03)</f>
        <v>34290.71186440679</v>
      </c>
      <c r="L11" s="81"/>
      <c r="M11" s="6">
        <f t="shared" si="1"/>
        <v>0.3117337442218799</v>
      </c>
      <c r="N11" s="40"/>
      <c r="O11" s="8">
        <v>42521</v>
      </c>
      <c r="P11" s="82">
        <v>107.69</v>
      </c>
      <c r="Q11" s="82"/>
      <c r="R11" s="83">
        <f t="shared" si="2"/>
        <v>53618.20400616331</v>
      </c>
      <c r="S11" s="83"/>
      <c r="T11" s="84">
        <f t="shared" si="3"/>
        <v>171.9999999999999</v>
      </c>
      <c r="U11" s="84"/>
    </row>
    <row r="12" spans="2:21" ht="13.5">
      <c r="B12" s="36">
        <v>4</v>
      </c>
      <c r="C12" s="81">
        <f t="shared" si="0"/>
        <v>1196641.9328197232</v>
      </c>
      <c r="D12" s="81"/>
      <c r="E12" s="40"/>
      <c r="F12" s="8">
        <v>42565</v>
      </c>
      <c r="G12" s="39" t="s">
        <v>4</v>
      </c>
      <c r="H12" s="82">
        <v>112.41</v>
      </c>
      <c r="I12" s="82"/>
      <c r="J12" s="36">
        <v>84</v>
      </c>
      <c r="K12" s="81">
        <f t="shared" si="4"/>
        <v>35899.25798459169</v>
      </c>
      <c r="L12" s="81"/>
      <c r="M12" s="6">
        <f t="shared" si="1"/>
        <v>0.4273721188641868</v>
      </c>
      <c r="N12" s="40"/>
      <c r="O12" s="8">
        <v>42569</v>
      </c>
      <c r="P12" s="82">
        <v>111.64</v>
      </c>
      <c r="Q12" s="82"/>
      <c r="R12" s="83">
        <f t="shared" si="2"/>
        <v>-32907.65315254222</v>
      </c>
      <c r="S12" s="83"/>
      <c r="T12" s="84">
        <f t="shared" si="3"/>
        <v>-84</v>
      </c>
      <c r="U12" s="84"/>
    </row>
    <row r="13" spans="2:21" ht="13.5">
      <c r="B13" s="36">
        <v>5</v>
      </c>
      <c r="C13" s="81">
        <f t="shared" si="0"/>
        <v>1163734.279667181</v>
      </c>
      <c r="D13" s="81"/>
      <c r="E13" s="40"/>
      <c r="F13" s="8">
        <v>42580</v>
      </c>
      <c r="G13" s="41" t="s">
        <v>4</v>
      </c>
      <c r="H13" s="82">
        <v>112.78</v>
      </c>
      <c r="I13" s="82"/>
      <c r="J13" s="36">
        <v>91</v>
      </c>
      <c r="K13" s="81">
        <f t="shared" si="4"/>
        <v>34912.028390015425</v>
      </c>
      <c r="L13" s="81"/>
      <c r="M13" s="6">
        <f t="shared" si="1"/>
        <v>0.3836486636265431</v>
      </c>
      <c r="N13" s="40"/>
      <c r="O13" s="8">
        <v>42583</v>
      </c>
      <c r="P13" s="82">
        <v>111.92</v>
      </c>
      <c r="Q13" s="82"/>
      <c r="R13" s="83">
        <f t="shared" si="2"/>
        <v>-32993.78507188269</v>
      </c>
      <c r="S13" s="83"/>
      <c r="T13" s="84">
        <f t="shared" si="3"/>
        <v>-91</v>
      </c>
      <c r="U13" s="84"/>
    </row>
    <row r="14" spans="2:21" ht="13.5">
      <c r="B14" s="36">
        <v>6</v>
      </c>
      <c r="C14" s="81">
        <f t="shared" si="0"/>
        <v>1130740.4945952983</v>
      </c>
      <c r="D14" s="81"/>
      <c r="E14" s="40"/>
      <c r="F14" s="8">
        <v>42590</v>
      </c>
      <c r="G14" s="40" t="s">
        <v>4</v>
      </c>
      <c r="H14" s="82">
        <v>112.64</v>
      </c>
      <c r="I14" s="82"/>
      <c r="J14" s="36">
        <v>117</v>
      </c>
      <c r="K14" s="81">
        <f t="shared" si="4"/>
        <v>33922.21483785895</v>
      </c>
      <c r="L14" s="81"/>
      <c r="M14" s="6">
        <f t="shared" si="1"/>
        <v>0.2899334601526406</v>
      </c>
      <c r="N14" s="40"/>
      <c r="O14" s="8">
        <v>42592</v>
      </c>
      <c r="P14" s="82">
        <v>111.55</v>
      </c>
      <c r="Q14" s="82"/>
      <c r="R14" s="83">
        <f t="shared" si="2"/>
        <v>-31602.74715663792</v>
      </c>
      <c r="S14" s="83"/>
      <c r="T14" s="84">
        <f t="shared" si="3"/>
        <v>-117</v>
      </c>
      <c r="U14" s="84"/>
    </row>
    <row r="15" spans="2:21" ht="13.5">
      <c r="B15" s="36">
        <v>7</v>
      </c>
      <c r="C15" s="81">
        <f t="shared" si="0"/>
        <v>1099137.7474386604</v>
      </c>
      <c r="D15" s="81"/>
      <c r="E15" s="40"/>
      <c r="F15" s="8">
        <v>42627</v>
      </c>
      <c r="G15" s="41" t="s">
        <v>4</v>
      </c>
      <c r="H15" s="82">
        <v>110.75</v>
      </c>
      <c r="I15" s="82"/>
      <c r="J15" s="36">
        <v>91</v>
      </c>
      <c r="K15" s="81">
        <f t="shared" si="4"/>
        <v>32974.13242315981</v>
      </c>
      <c r="L15" s="81"/>
      <c r="M15" s="6">
        <f t="shared" si="1"/>
        <v>0.36235310355120676</v>
      </c>
      <c r="N15" s="40"/>
      <c r="O15" s="8">
        <v>42704</v>
      </c>
      <c r="P15" s="82">
        <v>119.22</v>
      </c>
      <c r="Q15" s="82"/>
      <c r="R15" s="83">
        <f t="shared" si="2"/>
        <v>306913.0787078721</v>
      </c>
      <c r="S15" s="83"/>
      <c r="T15" s="84">
        <f t="shared" si="3"/>
        <v>846.9999999999999</v>
      </c>
      <c r="U15" s="84"/>
    </row>
    <row r="16" spans="2:21" ht="13.5">
      <c r="B16" s="36">
        <v>8</v>
      </c>
      <c r="C16" s="81">
        <f t="shared" si="0"/>
        <v>1406050.8261465323</v>
      </c>
      <c r="D16" s="81"/>
      <c r="E16" s="40">
        <v>2006</v>
      </c>
      <c r="F16" s="8">
        <v>42438</v>
      </c>
      <c r="G16" s="41" t="s">
        <v>4</v>
      </c>
      <c r="H16" s="82">
        <v>118.46</v>
      </c>
      <c r="I16" s="82"/>
      <c r="J16" s="36">
        <v>145</v>
      </c>
      <c r="K16" s="81">
        <f t="shared" si="4"/>
        <v>42181.524784395966</v>
      </c>
      <c r="L16" s="81"/>
      <c r="M16" s="6">
        <f t="shared" si="1"/>
        <v>0.29090706747859285</v>
      </c>
      <c r="N16" s="41">
        <v>2006</v>
      </c>
      <c r="O16" s="8">
        <v>42445</v>
      </c>
      <c r="P16" s="82">
        <v>117.08</v>
      </c>
      <c r="Q16" s="82"/>
      <c r="R16" s="83">
        <f t="shared" si="2"/>
        <v>-40145.175312045685</v>
      </c>
      <c r="S16" s="83"/>
      <c r="T16" s="84">
        <f t="shared" si="3"/>
        <v>-145</v>
      </c>
      <c r="U16" s="84"/>
    </row>
    <row r="17" spans="2:21" ht="13.5">
      <c r="B17" s="36">
        <v>9</v>
      </c>
      <c r="C17" s="81">
        <f t="shared" si="0"/>
        <v>1365905.6508344866</v>
      </c>
      <c r="D17" s="81"/>
      <c r="E17" s="40"/>
      <c r="F17" s="8">
        <v>42465</v>
      </c>
      <c r="G17" s="41" t="s">
        <v>4</v>
      </c>
      <c r="H17" s="82">
        <v>117.79</v>
      </c>
      <c r="I17" s="82"/>
      <c r="J17" s="36">
        <v>114</v>
      </c>
      <c r="K17" s="81">
        <f t="shared" si="4"/>
        <v>40977.169525034595</v>
      </c>
      <c r="L17" s="81"/>
      <c r="M17" s="6">
        <f t="shared" si="1"/>
        <v>0.3594488554827596</v>
      </c>
      <c r="N17" s="40"/>
      <c r="O17" s="8">
        <v>42470</v>
      </c>
      <c r="P17" s="82">
        <v>117.87</v>
      </c>
      <c r="Q17" s="82"/>
      <c r="R17" s="83">
        <f t="shared" si="2"/>
        <v>2875.590843862016</v>
      </c>
      <c r="S17" s="83"/>
      <c r="T17" s="84">
        <f t="shared" si="3"/>
        <v>7.9999999999998295</v>
      </c>
      <c r="U17" s="84"/>
    </row>
    <row r="18" spans="2:21" ht="13.5">
      <c r="B18" s="36">
        <v>10</v>
      </c>
      <c r="C18" s="81">
        <f t="shared" si="0"/>
        <v>1368781.2416783485</v>
      </c>
      <c r="D18" s="81"/>
      <c r="E18" s="40"/>
      <c r="F18" s="8">
        <v>42480</v>
      </c>
      <c r="G18" s="41" t="s">
        <v>3</v>
      </c>
      <c r="H18" s="82">
        <v>117.31</v>
      </c>
      <c r="I18" s="82"/>
      <c r="J18" s="36">
        <v>66</v>
      </c>
      <c r="K18" s="81">
        <f t="shared" si="4"/>
        <v>41063.43725035046</v>
      </c>
      <c r="L18" s="81"/>
      <c r="M18" s="6">
        <f t="shared" si="1"/>
        <v>0.6221732916719765</v>
      </c>
      <c r="N18" s="40"/>
      <c r="O18" s="8">
        <v>42501</v>
      </c>
      <c r="P18" s="82">
        <v>111.54</v>
      </c>
      <c r="Q18" s="82"/>
      <c r="R18" s="83">
        <f t="shared" si="2"/>
        <v>358993.9892947302</v>
      </c>
      <c r="S18" s="83"/>
      <c r="T18" s="84">
        <f t="shared" si="3"/>
        <v>576.9999999999995</v>
      </c>
      <c r="U18" s="84"/>
    </row>
    <row r="19" spans="2:21" ht="13.5">
      <c r="B19" s="36">
        <v>11</v>
      </c>
      <c r="C19" s="81">
        <f t="shared" si="0"/>
        <v>1727775.2309730786</v>
      </c>
      <c r="D19" s="81"/>
      <c r="E19" s="40"/>
      <c r="F19" s="8">
        <v>42513</v>
      </c>
      <c r="G19" s="40" t="s">
        <v>4</v>
      </c>
      <c r="H19" s="82">
        <v>112.43</v>
      </c>
      <c r="I19" s="82"/>
      <c r="J19" s="36">
        <v>153</v>
      </c>
      <c r="K19" s="81">
        <f t="shared" si="4"/>
        <v>51833.25692919236</v>
      </c>
      <c r="L19" s="81"/>
      <c r="M19" s="6">
        <f t="shared" si="1"/>
        <v>0.33877945705354484</v>
      </c>
      <c r="N19" s="40"/>
      <c r="O19" s="8">
        <v>42542</v>
      </c>
      <c r="P19" s="82">
        <v>114.36</v>
      </c>
      <c r="Q19" s="82"/>
      <c r="R19" s="83">
        <f t="shared" si="2"/>
        <v>65384.435211333905</v>
      </c>
      <c r="S19" s="83"/>
      <c r="T19" s="84">
        <f t="shared" si="3"/>
        <v>192.99999999999926</v>
      </c>
      <c r="U19" s="84"/>
    </row>
    <row r="20" spans="2:21" ht="13.5">
      <c r="B20" s="36">
        <v>12</v>
      </c>
      <c r="C20" s="81">
        <f t="shared" si="0"/>
        <v>1793159.6661844125</v>
      </c>
      <c r="D20" s="81"/>
      <c r="E20" s="40"/>
      <c r="F20" s="8">
        <v>42564</v>
      </c>
      <c r="G20" s="36" t="s">
        <v>4</v>
      </c>
      <c r="H20" s="82">
        <v>115.53</v>
      </c>
      <c r="I20" s="82"/>
      <c r="J20" s="36">
        <v>55</v>
      </c>
      <c r="K20" s="81">
        <f t="shared" si="4"/>
        <v>53794.78998553238</v>
      </c>
      <c r="L20" s="81"/>
      <c r="M20" s="6">
        <f t="shared" si="1"/>
        <v>0.9780870906460432</v>
      </c>
      <c r="N20" s="40"/>
      <c r="O20" s="8">
        <v>42572</v>
      </c>
      <c r="P20" s="82">
        <v>116.19</v>
      </c>
      <c r="Q20" s="82"/>
      <c r="R20" s="83">
        <f t="shared" si="2"/>
        <v>64553.74798263851</v>
      </c>
      <c r="S20" s="83"/>
      <c r="T20" s="84">
        <f t="shared" si="3"/>
        <v>65.99999999999966</v>
      </c>
      <c r="U20" s="84"/>
    </row>
    <row r="21" spans="2:21" ht="13.5">
      <c r="B21" s="36">
        <v>13</v>
      </c>
      <c r="C21" s="81">
        <f t="shared" si="0"/>
        <v>1857713.414167051</v>
      </c>
      <c r="D21" s="81"/>
      <c r="E21" s="36"/>
      <c r="F21" s="8">
        <v>42603</v>
      </c>
      <c r="G21" s="41" t="s">
        <v>4</v>
      </c>
      <c r="H21" s="82">
        <v>116.1</v>
      </c>
      <c r="I21" s="82"/>
      <c r="J21" s="36">
        <v>81</v>
      </c>
      <c r="K21" s="81">
        <f t="shared" si="4"/>
        <v>55731.402425011525</v>
      </c>
      <c r="L21" s="81"/>
      <c r="M21" s="6">
        <f t="shared" si="1"/>
        <v>0.6880420052470558</v>
      </c>
      <c r="N21" s="40"/>
      <c r="O21" s="8">
        <v>42605</v>
      </c>
      <c r="P21" s="82">
        <v>116.08</v>
      </c>
      <c r="Q21" s="82"/>
      <c r="R21" s="83">
        <f t="shared" si="2"/>
        <v>-1376.084010493838</v>
      </c>
      <c r="S21" s="83"/>
      <c r="T21" s="84">
        <f t="shared" si="3"/>
        <v>-81</v>
      </c>
      <c r="U21" s="84"/>
    </row>
    <row r="22" spans="2:21" ht="13.5">
      <c r="B22" s="36">
        <v>14</v>
      </c>
      <c r="C22" s="81">
        <f t="shared" si="0"/>
        <v>1856337.330156557</v>
      </c>
      <c r="D22" s="81"/>
      <c r="E22" s="40"/>
      <c r="F22" s="8">
        <v>42648</v>
      </c>
      <c r="G22" s="39" t="s">
        <v>4</v>
      </c>
      <c r="H22" s="82">
        <v>117.86</v>
      </c>
      <c r="I22" s="82"/>
      <c r="J22" s="36">
        <v>45</v>
      </c>
      <c r="K22" s="81">
        <f t="shared" si="4"/>
        <v>55690.11990469671</v>
      </c>
      <c r="L22" s="81"/>
      <c r="M22" s="6">
        <f t="shared" si="1"/>
        <v>1.2375582201043713</v>
      </c>
      <c r="N22" s="40"/>
      <c r="O22" s="8">
        <v>42660</v>
      </c>
      <c r="P22" s="82">
        <v>118.89</v>
      </c>
      <c r="Q22" s="82"/>
      <c r="R22" s="83">
        <f t="shared" si="2"/>
        <v>127468.49667075039</v>
      </c>
      <c r="S22" s="83"/>
      <c r="T22" s="84">
        <f t="shared" si="3"/>
        <v>103.00000000000011</v>
      </c>
      <c r="U22" s="84"/>
    </row>
    <row r="23" spans="2:21" ht="13.5">
      <c r="B23" s="36">
        <v>15</v>
      </c>
      <c r="C23" s="81">
        <f t="shared" si="0"/>
        <v>1983805.8268273075</v>
      </c>
      <c r="D23" s="81"/>
      <c r="E23" s="40"/>
      <c r="F23" s="8">
        <v>42708</v>
      </c>
      <c r="G23" s="41" t="s">
        <v>3</v>
      </c>
      <c r="H23" s="82">
        <v>115.17</v>
      </c>
      <c r="I23" s="82"/>
      <c r="J23" s="36">
        <v>72</v>
      </c>
      <c r="K23" s="81">
        <f t="shared" si="4"/>
        <v>59514.174804819224</v>
      </c>
      <c r="L23" s="81"/>
      <c r="M23" s="6">
        <f t="shared" si="1"/>
        <v>0.8265857611780448</v>
      </c>
      <c r="N23" s="40"/>
      <c r="O23" s="8">
        <v>42712</v>
      </c>
      <c r="P23" s="82">
        <v>115.82</v>
      </c>
      <c r="Q23" s="82"/>
      <c r="R23" s="83">
        <f t="shared" si="2"/>
        <v>-53728.074476572205</v>
      </c>
      <c r="S23" s="83"/>
      <c r="T23" s="84">
        <f t="shared" si="3"/>
        <v>-72</v>
      </c>
      <c r="U23" s="84"/>
    </row>
    <row r="24" spans="2:21" ht="13.5">
      <c r="B24" s="36">
        <v>16</v>
      </c>
      <c r="C24" s="81">
        <f t="shared" si="0"/>
        <v>1930077.7523507352</v>
      </c>
      <c r="D24" s="81"/>
      <c r="E24" s="40"/>
      <c r="F24" s="8">
        <v>42732</v>
      </c>
      <c r="G24" s="41" t="s">
        <v>4</v>
      </c>
      <c r="H24" s="82">
        <v>119.02</v>
      </c>
      <c r="I24" s="82"/>
      <c r="J24" s="36">
        <v>53</v>
      </c>
      <c r="K24" s="81">
        <f t="shared" si="4"/>
        <v>57902.332570522056</v>
      </c>
      <c r="L24" s="81"/>
      <c r="M24" s="6">
        <f t="shared" si="1"/>
        <v>1.0924968409532465</v>
      </c>
      <c r="N24" s="40">
        <v>2007</v>
      </c>
      <c r="O24" s="8">
        <v>42371</v>
      </c>
      <c r="P24" s="82">
        <v>118.52</v>
      </c>
      <c r="Q24" s="82"/>
      <c r="R24" s="83">
        <f t="shared" si="2"/>
        <v>-54624.84204766233</v>
      </c>
      <c r="S24" s="83"/>
      <c r="T24" s="84">
        <f t="shared" si="3"/>
        <v>-53</v>
      </c>
      <c r="U24" s="84"/>
    </row>
    <row r="25" spans="2:21" ht="13.5">
      <c r="B25" s="36">
        <v>17</v>
      </c>
      <c r="C25" s="81">
        <f t="shared" si="0"/>
        <v>1875452.910303073</v>
      </c>
      <c r="D25" s="81"/>
      <c r="E25" s="41">
        <v>2007</v>
      </c>
      <c r="F25" s="8">
        <v>42394</v>
      </c>
      <c r="G25" s="41" t="s">
        <v>4</v>
      </c>
      <c r="H25" s="82">
        <v>121.61</v>
      </c>
      <c r="I25" s="82"/>
      <c r="J25" s="36">
        <v>145</v>
      </c>
      <c r="K25" s="81">
        <f t="shared" si="4"/>
        <v>56263.58730909219</v>
      </c>
      <c r="L25" s="81"/>
      <c r="M25" s="6">
        <f t="shared" si="1"/>
        <v>0.3880247400627047</v>
      </c>
      <c r="N25" s="40"/>
      <c r="O25" s="8">
        <v>42397</v>
      </c>
      <c r="P25" s="82">
        <v>121.41</v>
      </c>
      <c r="Q25" s="82"/>
      <c r="R25" s="83">
        <f t="shared" si="2"/>
        <v>-7760.4948012542045</v>
      </c>
      <c r="S25" s="83"/>
      <c r="T25" s="84">
        <f t="shared" si="3"/>
        <v>-145</v>
      </c>
      <c r="U25" s="84"/>
    </row>
    <row r="26" spans="2:21" ht="13.5">
      <c r="B26" s="36">
        <v>18</v>
      </c>
      <c r="C26" s="81">
        <f t="shared" si="0"/>
        <v>1867692.4155018188</v>
      </c>
      <c r="D26" s="81"/>
      <c r="E26" s="40"/>
      <c r="F26" s="8">
        <v>42491</v>
      </c>
      <c r="G26" s="36" t="s">
        <v>4</v>
      </c>
      <c r="H26" s="82">
        <v>119.89</v>
      </c>
      <c r="I26" s="82"/>
      <c r="J26" s="36">
        <v>87</v>
      </c>
      <c r="K26" s="81">
        <f t="shared" si="4"/>
        <v>56030.772465054564</v>
      </c>
      <c r="L26" s="81"/>
      <c r="M26" s="6">
        <f t="shared" si="1"/>
        <v>0.6440318674144203</v>
      </c>
      <c r="N26" s="40"/>
      <c r="O26" s="8">
        <v>42527</v>
      </c>
      <c r="P26" s="82">
        <v>121.18</v>
      </c>
      <c r="Q26" s="82"/>
      <c r="R26" s="83">
        <f t="shared" si="2"/>
        <v>83080.11089646062</v>
      </c>
      <c r="S26" s="83"/>
      <c r="T26" s="84">
        <f t="shared" si="3"/>
        <v>129.00000000000063</v>
      </c>
      <c r="U26" s="84"/>
    </row>
    <row r="27" spans="2:21" ht="13.5">
      <c r="B27" s="36">
        <v>19</v>
      </c>
      <c r="C27" s="81">
        <f t="shared" si="0"/>
        <v>1950772.5263982795</v>
      </c>
      <c r="D27" s="81"/>
      <c r="E27" s="36"/>
      <c r="F27" s="8">
        <v>42532</v>
      </c>
      <c r="G27" s="41" t="s">
        <v>4</v>
      </c>
      <c r="H27" s="82">
        <v>121.83</v>
      </c>
      <c r="I27" s="82"/>
      <c r="J27" s="36">
        <v>34</v>
      </c>
      <c r="K27" s="81">
        <f t="shared" si="4"/>
        <v>58523.17579194838</v>
      </c>
      <c r="L27" s="81"/>
      <c r="M27" s="6">
        <f t="shared" si="1"/>
        <v>1.721269876233776</v>
      </c>
      <c r="N27" s="36"/>
      <c r="O27" s="8">
        <v>42547</v>
      </c>
      <c r="P27" s="82">
        <v>123.09</v>
      </c>
      <c r="Q27" s="82"/>
      <c r="R27" s="83">
        <f t="shared" si="2"/>
        <v>216880.00440545662</v>
      </c>
      <c r="S27" s="83"/>
      <c r="T27" s="84">
        <f t="shared" si="3"/>
        <v>126.00000000000051</v>
      </c>
      <c r="U27" s="84"/>
    </row>
    <row r="28" spans="2:21" ht="13.5">
      <c r="B28" s="36">
        <v>20</v>
      </c>
      <c r="C28" s="81">
        <f t="shared" si="0"/>
        <v>2167652.5308037363</v>
      </c>
      <c r="D28" s="81"/>
      <c r="E28" s="36"/>
      <c r="F28" s="8">
        <v>42568</v>
      </c>
      <c r="G28" s="41" t="s">
        <v>3</v>
      </c>
      <c r="H28" s="82">
        <v>121.7</v>
      </c>
      <c r="I28" s="82"/>
      <c r="J28" s="36">
        <v>77</v>
      </c>
      <c r="K28" s="81">
        <f t="shared" si="4"/>
        <v>65029.57592411208</v>
      </c>
      <c r="L28" s="81"/>
      <c r="M28" s="6">
        <f t="shared" si="1"/>
        <v>0.8445399470663907</v>
      </c>
      <c r="N28" s="36"/>
      <c r="O28" s="8">
        <v>42590</v>
      </c>
      <c r="P28" s="82">
        <v>119.29</v>
      </c>
      <c r="Q28" s="82"/>
      <c r="R28" s="83">
        <f t="shared" si="2"/>
        <v>203534.12724299988</v>
      </c>
      <c r="S28" s="83"/>
      <c r="T28" s="84">
        <f t="shared" si="3"/>
        <v>240.99999999999966</v>
      </c>
      <c r="U28" s="84"/>
    </row>
    <row r="29" spans="2:21" ht="13.5">
      <c r="B29" s="36">
        <v>21</v>
      </c>
      <c r="C29" s="81">
        <f t="shared" si="0"/>
        <v>2371186.6580467364</v>
      </c>
      <c r="D29" s="81"/>
      <c r="E29" s="36"/>
      <c r="F29" s="8">
        <v>42616</v>
      </c>
      <c r="G29" s="36" t="s">
        <v>3</v>
      </c>
      <c r="H29" s="82">
        <v>115.73</v>
      </c>
      <c r="I29" s="82"/>
      <c r="J29" s="36">
        <v>45</v>
      </c>
      <c r="K29" s="81">
        <f t="shared" si="4"/>
        <v>71135.59974140208</v>
      </c>
      <c r="L29" s="81"/>
      <c r="M29" s="6">
        <f t="shared" si="1"/>
        <v>1.5807911053644907</v>
      </c>
      <c r="N29" s="36"/>
      <c r="O29" s="8">
        <v>42617</v>
      </c>
      <c r="P29" s="82">
        <v>116.09</v>
      </c>
      <c r="Q29" s="82"/>
      <c r="R29" s="83">
        <f t="shared" si="2"/>
        <v>-56908.47979312158</v>
      </c>
      <c r="S29" s="83"/>
      <c r="T29" s="84">
        <f t="shared" si="3"/>
        <v>-45</v>
      </c>
      <c r="U29" s="84"/>
    </row>
    <row r="30" spans="2:21" ht="13.5">
      <c r="B30" s="36">
        <v>22</v>
      </c>
      <c r="C30" s="81">
        <f t="shared" si="0"/>
        <v>2314278.178253615</v>
      </c>
      <c r="D30" s="81"/>
      <c r="E30" s="36"/>
      <c r="F30" s="8">
        <v>42630</v>
      </c>
      <c r="G30" s="41" t="s">
        <v>4</v>
      </c>
      <c r="H30" s="82">
        <v>115.36</v>
      </c>
      <c r="I30" s="82"/>
      <c r="J30" s="36">
        <v>76</v>
      </c>
      <c r="K30" s="81">
        <f t="shared" si="4"/>
        <v>69428.34534760844</v>
      </c>
      <c r="L30" s="81"/>
      <c r="M30" s="6">
        <f t="shared" si="1"/>
        <v>0.9135308598369531</v>
      </c>
      <c r="N30" s="36"/>
      <c r="O30" s="8">
        <v>42633</v>
      </c>
      <c r="P30" s="82">
        <v>114.65</v>
      </c>
      <c r="Q30" s="82"/>
      <c r="R30" s="83">
        <f t="shared" si="2"/>
        <v>-64860.691048423105</v>
      </c>
      <c r="S30" s="83"/>
      <c r="T30" s="84">
        <f t="shared" si="3"/>
        <v>-76</v>
      </c>
      <c r="U30" s="84"/>
    </row>
    <row r="31" spans="2:21" ht="13.5">
      <c r="B31" s="36">
        <v>23</v>
      </c>
      <c r="C31" s="81">
        <f t="shared" si="0"/>
        <v>2249417.4872051915</v>
      </c>
      <c r="D31" s="81"/>
      <c r="E31" s="36"/>
      <c r="F31" s="8">
        <v>42645</v>
      </c>
      <c r="G31" s="41" t="s">
        <v>4</v>
      </c>
      <c r="H31" s="82">
        <v>115.98</v>
      </c>
      <c r="I31" s="82"/>
      <c r="J31" s="36">
        <v>78</v>
      </c>
      <c r="K31" s="81">
        <f t="shared" si="4"/>
        <v>67482.52461615574</v>
      </c>
      <c r="L31" s="81"/>
      <c r="M31" s="6">
        <f t="shared" si="1"/>
        <v>0.8651605720019967</v>
      </c>
      <c r="N31" s="36"/>
      <c r="O31" s="8">
        <v>42652</v>
      </c>
      <c r="P31" s="82">
        <v>116.96</v>
      </c>
      <c r="Q31" s="82"/>
      <c r="R31" s="83">
        <f t="shared" si="2"/>
        <v>84785.7360561948</v>
      </c>
      <c r="S31" s="83"/>
      <c r="T31" s="84">
        <f t="shared" si="3"/>
        <v>97.99999999999898</v>
      </c>
      <c r="U31" s="84"/>
    </row>
    <row r="32" spans="2:21" ht="13.5">
      <c r="B32" s="36">
        <v>24</v>
      </c>
      <c r="C32" s="81">
        <f t="shared" si="0"/>
        <v>2334203.223261386</v>
      </c>
      <c r="D32" s="81"/>
      <c r="E32" s="36"/>
      <c r="F32" s="8">
        <v>42676</v>
      </c>
      <c r="G32" s="36" t="s">
        <v>3</v>
      </c>
      <c r="H32" s="82">
        <v>109.5</v>
      </c>
      <c r="I32" s="82"/>
      <c r="J32" s="36">
        <v>108</v>
      </c>
      <c r="K32" s="81">
        <f t="shared" si="4"/>
        <v>70026.09669784158</v>
      </c>
      <c r="L32" s="81"/>
      <c r="M32" s="6">
        <f t="shared" si="1"/>
        <v>0.648389784239274</v>
      </c>
      <c r="N32" s="36"/>
      <c r="O32" s="8">
        <v>42702</v>
      </c>
      <c r="P32" s="82">
        <v>109.15</v>
      </c>
      <c r="Q32" s="82"/>
      <c r="R32" s="83">
        <f t="shared" si="2"/>
        <v>22693.64244837422</v>
      </c>
      <c r="S32" s="83"/>
      <c r="T32" s="84">
        <f t="shared" si="3"/>
        <v>34.99999999999943</v>
      </c>
      <c r="U32" s="84"/>
    </row>
    <row r="33" spans="2:21" ht="13.5">
      <c r="B33" s="36">
        <v>25</v>
      </c>
      <c r="C33" s="81">
        <f t="shared" si="0"/>
        <v>2356896.86570976</v>
      </c>
      <c r="D33" s="81"/>
      <c r="E33" s="36"/>
      <c r="F33" s="8">
        <v>42717</v>
      </c>
      <c r="G33" s="36" t="s">
        <v>4</v>
      </c>
      <c r="H33" s="82">
        <v>112.45</v>
      </c>
      <c r="I33" s="82"/>
      <c r="J33" s="36">
        <v>122</v>
      </c>
      <c r="K33" s="81">
        <f t="shared" si="4"/>
        <v>70706.9059712928</v>
      </c>
      <c r="L33" s="81"/>
      <c r="M33" s="6">
        <f t="shared" si="1"/>
        <v>0.5795648030433835</v>
      </c>
      <c r="N33" s="36"/>
      <c r="O33" s="8">
        <v>42734</v>
      </c>
      <c r="P33" s="82">
        <v>112.75</v>
      </c>
      <c r="Q33" s="82"/>
      <c r="R33" s="83">
        <f t="shared" si="2"/>
        <v>17386.94409130134</v>
      </c>
      <c r="S33" s="83"/>
      <c r="T33" s="84">
        <f t="shared" si="3"/>
        <v>29.999999999999716</v>
      </c>
      <c r="U33" s="84"/>
    </row>
    <row r="34" spans="2:21" ht="13.5">
      <c r="B34" s="36">
        <v>26</v>
      </c>
      <c r="C34" s="81">
        <f t="shared" si="0"/>
        <v>2374283.8098010616</v>
      </c>
      <c r="D34" s="81"/>
      <c r="E34" s="36">
        <v>2008</v>
      </c>
      <c r="F34" s="8">
        <v>42405</v>
      </c>
      <c r="G34" s="36" t="s">
        <v>3</v>
      </c>
      <c r="H34" s="82">
        <v>106.38</v>
      </c>
      <c r="I34" s="82"/>
      <c r="J34" s="36">
        <v>140</v>
      </c>
      <c r="K34" s="81">
        <f t="shared" si="4"/>
        <v>71228.51429403185</v>
      </c>
      <c r="L34" s="81"/>
      <c r="M34" s="6">
        <f t="shared" si="1"/>
        <v>0.5087751021002275</v>
      </c>
      <c r="N34" s="41">
        <v>2008</v>
      </c>
      <c r="O34" s="8">
        <v>42407</v>
      </c>
      <c r="P34" s="82">
        <v>107.71</v>
      </c>
      <c r="Q34" s="82"/>
      <c r="R34" s="83">
        <f t="shared" si="2"/>
        <v>-67667.08857933017</v>
      </c>
      <c r="S34" s="83"/>
      <c r="T34" s="84">
        <f t="shared" si="3"/>
        <v>-140</v>
      </c>
      <c r="U34" s="84"/>
    </row>
    <row r="35" spans="2:21" ht="13.5">
      <c r="B35" s="36">
        <v>27</v>
      </c>
      <c r="C35" s="81">
        <f t="shared" si="0"/>
        <v>2306616.7212217315</v>
      </c>
      <c r="D35" s="81"/>
      <c r="E35" s="36"/>
      <c r="F35" s="8">
        <v>42476</v>
      </c>
      <c r="G35" s="41" t="s">
        <v>4</v>
      </c>
      <c r="H35" s="82">
        <v>101.88</v>
      </c>
      <c r="I35" s="82"/>
      <c r="J35" s="36">
        <v>102</v>
      </c>
      <c r="K35" s="81">
        <f t="shared" si="4"/>
        <v>69198.50163665194</v>
      </c>
      <c r="L35" s="81"/>
      <c r="M35" s="6">
        <f t="shared" si="1"/>
        <v>0.6784166827122738</v>
      </c>
      <c r="N35" s="36"/>
      <c r="O35" s="8">
        <v>42499</v>
      </c>
      <c r="P35" s="82">
        <v>102.67</v>
      </c>
      <c r="Q35" s="82"/>
      <c r="R35" s="83">
        <f t="shared" si="2"/>
        <v>53594.91793427006</v>
      </c>
      <c r="S35" s="83"/>
      <c r="T35" s="84">
        <f t="shared" si="3"/>
        <v>79.00000000000063</v>
      </c>
      <c r="U35" s="84"/>
    </row>
    <row r="36" spans="2:21" ht="13.5">
      <c r="B36" s="36">
        <v>28</v>
      </c>
      <c r="C36" s="81">
        <f t="shared" si="0"/>
        <v>2360211.6391560016</v>
      </c>
      <c r="D36" s="81"/>
      <c r="E36" s="36"/>
      <c r="F36" s="8">
        <v>42525</v>
      </c>
      <c r="G36" s="41" t="s">
        <v>4</v>
      </c>
      <c r="H36" s="82">
        <v>105.35</v>
      </c>
      <c r="I36" s="82"/>
      <c r="J36" s="36">
        <v>87</v>
      </c>
      <c r="K36" s="81">
        <f t="shared" si="4"/>
        <v>70806.34917468004</v>
      </c>
      <c r="L36" s="81"/>
      <c r="M36" s="6">
        <f t="shared" si="1"/>
        <v>0.8138660824675867</v>
      </c>
      <c r="N36" s="36"/>
      <c r="O36" s="8">
        <v>42529</v>
      </c>
      <c r="P36" s="82">
        <v>104.53</v>
      </c>
      <c r="Q36" s="82"/>
      <c r="R36" s="83">
        <f t="shared" si="2"/>
        <v>-66737.01876234155</v>
      </c>
      <c r="S36" s="83"/>
      <c r="T36" s="84">
        <f t="shared" si="3"/>
        <v>-87</v>
      </c>
      <c r="U36" s="84"/>
    </row>
    <row r="37" spans="2:21" ht="13.5">
      <c r="B37" s="36">
        <v>29</v>
      </c>
      <c r="C37" s="81">
        <f t="shared" si="0"/>
        <v>2293474.62039366</v>
      </c>
      <c r="D37" s="81"/>
      <c r="E37" s="36"/>
      <c r="F37" s="8">
        <v>42559</v>
      </c>
      <c r="G37" s="41" t="s">
        <v>4</v>
      </c>
      <c r="H37" s="82">
        <v>107.54</v>
      </c>
      <c r="I37" s="82"/>
      <c r="J37" s="36">
        <v>130</v>
      </c>
      <c r="K37" s="81">
        <f t="shared" si="4"/>
        <v>68804.2386118098</v>
      </c>
      <c r="L37" s="81"/>
      <c r="M37" s="6">
        <f t="shared" si="1"/>
        <v>0.5292633739369984</v>
      </c>
      <c r="N37" s="36"/>
      <c r="O37" s="8">
        <v>42562</v>
      </c>
      <c r="P37" s="82">
        <v>106.25</v>
      </c>
      <c r="Q37" s="82"/>
      <c r="R37" s="83">
        <f t="shared" si="2"/>
        <v>-68274.97523787312</v>
      </c>
      <c r="S37" s="83"/>
      <c r="T37" s="84">
        <f t="shared" si="3"/>
        <v>-130</v>
      </c>
      <c r="U37" s="84"/>
    </row>
    <row r="38" spans="2:21" ht="13.5">
      <c r="B38" s="36">
        <v>30</v>
      </c>
      <c r="C38" s="81">
        <f t="shared" si="0"/>
        <v>2225199.645155787</v>
      </c>
      <c r="D38" s="81"/>
      <c r="E38" s="36"/>
      <c r="F38" s="8">
        <v>42587</v>
      </c>
      <c r="G38" s="36" t="s">
        <v>4</v>
      </c>
      <c r="H38" s="82">
        <v>108.41</v>
      </c>
      <c r="I38" s="82"/>
      <c r="J38" s="36">
        <v>86</v>
      </c>
      <c r="K38" s="81">
        <f t="shared" si="4"/>
        <v>66755.98935467361</v>
      </c>
      <c r="L38" s="81"/>
      <c r="M38" s="6">
        <f t="shared" si="1"/>
        <v>0.77623243435667</v>
      </c>
      <c r="N38" s="36"/>
      <c r="O38" s="8">
        <v>42603</v>
      </c>
      <c r="P38" s="82">
        <v>108.37</v>
      </c>
      <c r="Q38" s="82"/>
      <c r="R38" s="83">
        <f t="shared" si="2"/>
        <v>-3104.9297374260623</v>
      </c>
      <c r="S38" s="83"/>
      <c r="T38" s="84">
        <f t="shared" si="3"/>
        <v>-86</v>
      </c>
      <c r="U38" s="84"/>
    </row>
    <row r="39" spans="2:21" ht="13.5">
      <c r="B39" s="36">
        <v>31</v>
      </c>
      <c r="C39" s="81">
        <f t="shared" si="0"/>
        <v>2222094.715418361</v>
      </c>
      <c r="D39" s="81"/>
      <c r="E39" s="36"/>
      <c r="F39" s="8">
        <v>42608</v>
      </c>
      <c r="G39" s="41" t="s">
        <v>3</v>
      </c>
      <c r="H39" s="82">
        <v>109.19</v>
      </c>
      <c r="I39" s="82"/>
      <c r="J39" s="36">
        <v>84</v>
      </c>
      <c r="K39" s="81">
        <f t="shared" si="4"/>
        <v>66662.84146255083</v>
      </c>
      <c r="L39" s="81"/>
      <c r="M39" s="6">
        <f t="shared" si="1"/>
        <v>0.7936052555065575</v>
      </c>
      <c r="N39" s="36"/>
      <c r="O39" s="8">
        <v>42678</v>
      </c>
      <c r="P39" s="82">
        <v>100.43</v>
      </c>
      <c r="Q39" s="82"/>
      <c r="R39" s="83">
        <f t="shared" si="2"/>
        <v>695198.2038237436</v>
      </c>
      <c r="S39" s="83"/>
      <c r="T39" s="84">
        <f t="shared" si="3"/>
        <v>875.9999999999991</v>
      </c>
      <c r="U39" s="84"/>
    </row>
    <row r="40" spans="2:21" ht="13.5">
      <c r="B40" s="36">
        <v>32</v>
      </c>
      <c r="C40" s="81">
        <f t="shared" si="0"/>
        <v>2917292.9192421045</v>
      </c>
      <c r="D40" s="81"/>
      <c r="E40" s="36"/>
      <c r="F40" s="8">
        <v>42692</v>
      </c>
      <c r="G40" s="41" t="s">
        <v>3</v>
      </c>
      <c r="H40" s="82">
        <v>96.01</v>
      </c>
      <c r="I40" s="82"/>
      <c r="J40" s="36">
        <v>160</v>
      </c>
      <c r="K40" s="81">
        <f t="shared" si="4"/>
        <v>87518.78757726314</v>
      </c>
      <c r="L40" s="81"/>
      <c r="M40" s="6">
        <f t="shared" si="1"/>
        <v>0.5469924223578946</v>
      </c>
      <c r="N40" s="36"/>
      <c r="O40" s="8">
        <v>42698</v>
      </c>
      <c r="P40" s="82">
        <v>97.41</v>
      </c>
      <c r="Q40" s="82"/>
      <c r="R40" s="83">
        <f t="shared" si="2"/>
        <v>-76578.93913010477</v>
      </c>
      <c r="S40" s="83"/>
      <c r="T40" s="84">
        <f t="shared" si="3"/>
        <v>-160</v>
      </c>
      <c r="U40" s="84"/>
    </row>
    <row r="41" spans="2:21" ht="13.5">
      <c r="B41" s="36">
        <v>33</v>
      </c>
      <c r="C41" s="81">
        <f t="shared" si="0"/>
        <v>2840713.980112</v>
      </c>
      <c r="D41" s="81"/>
      <c r="E41" s="36"/>
      <c r="F41" s="8">
        <v>42712</v>
      </c>
      <c r="G41" s="36" t="s">
        <v>3</v>
      </c>
      <c r="H41" s="82">
        <v>92.57</v>
      </c>
      <c r="I41" s="82"/>
      <c r="J41" s="36">
        <v>145</v>
      </c>
      <c r="K41" s="81">
        <f t="shared" si="4"/>
        <v>85221.41940335999</v>
      </c>
      <c r="L41" s="81"/>
      <c r="M41" s="6">
        <f t="shared" si="1"/>
        <v>0.5877339269197241</v>
      </c>
      <c r="N41" s="36"/>
      <c r="O41" s="8">
        <v>42716</v>
      </c>
      <c r="P41" s="82">
        <v>91.85</v>
      </c>
      <c r="Q41" s="82"/>
      <c r="R41" s="83">
        <f t="shared" si="2"/>
        <v>42316.842738220075</v>
      </c>
      <c r="S41" s="83"/>
      <c r="T41" s="84">
        <f t="shared" si="3"/>
        <v>71.99999999999989</v>
      </c>
      <c r="U41" s="84"/>
    </row>
    <row r="42" spans="2:21" ht="13.5">
      <c r="B42" s="36">
        <v>34</v>
      </c>
      <c r="C42" s="81">
        <f t="shared" si="0"/>
        <v>2883030.82285022</v>
      </c>
      <c r="D42" s="81"/>
      <c r="E42" s="36">
        <v>2009</v>
      </c>
      <c r="F42" s="8">
        <v>42399</v>
      </c>
      <c r="G42" s="36" t="s">
        <v>4</v>
      </c>
      <c r="H42" s="82">
        <v>90.07</v>
      </c>
      <c r="I42" s="82"/>
      <c r="J42" s="36">
        <v>100</v>
      </c>
      <c r="K42" s="81">
        <f t="shared" si="4"/>
        <v>86490.92468550659</v>
      </c>
      <c r="L42" s="81"/>
      <c r="M42" s="6">
        <f t="shared" si="1"/>
        <v>0.8649092468550659</v>
      </c>
      <c r="N42" s="41">
        <v>2009</v>
      </c>
      <c r="O42" s="8">
        <v>42402</v>
      </c>
      <c r="P42" s="82">
        <v>89.15</v>
      </c>
      <c r="Q42" s="82"/>
      <c r="R42" s="83">
        <f t="shared" si="2"/>
        <v>-79571.65071066498</v>
      </c>
      <c r="S42" s="83"/>
      <c r="T42" s="84">
        <f t="shared" si="3"/>
        <v>-100</v>
      </c>
      <c r="U42" s="84"/>
    </row>
    <row r="43" spans="2:21" ht="13.5">
      <c r="B43" s="36">
        <v>35</v>
      </c>
      <c r="C43" s="81">
        <f t="shared" si="0"/>
        <v>2803459.1721395548</v>
      </c>
      <c r="D43" s="81"/>
      <c r="E43" s="36"/>
      <c r="F43" s="8">
        <v>42423</v>
      </c>
      <c r="G43" s="41" t="s">
        <v>4</v>
      </c>
      <c r="H43" s="82">
        <v>94.94</v>
      </c>
      <c r="I43" s="82"/>
      <c r="J43" s="36">
        <v>213</v>
      </c>
      <c r="K43" s="81">
        <f t="shared" si="4"/>
        <v>84103.77516418663</v>
      </c>
      <c r="L43" s="81"/>
      <c r="M43" s="6">
        <f t="shared" si="1"/>
        <v>0.3948534045266978</v>
      </c>
      <c r="N43" s="36"/>
      <c r="O43" s="8">
        <v>42431</v>
      </c>
      <c r="P43" s="82">
        <v>96.91</v>
      </c>
      <c r="Q43" s="82"/>
      <c r="R43" s="83">
        <f t="shared" si="2"/>
        <v>77786.12069175942</v>
      </c>
      <c r="S43" s="83"/>
      <c r="T43" s="84">
        <f t="shared" si="3"/>
        <v>196.9999999999999</v>
      </c>
      <c r="U43" s="84"/>
    </row>
    <row r="44" spans="2:21" ht="13.5">
      <c r="B44" s="36">
        <v>36</v>
      </c>
      <c r="C44" s="81">
        <f t="shared" si="0"/>
        <v>2881245.2928313143</v>
      </c>
      <c r="D44" s="81"/>
      <c r="E44" s="36"/>
      <c r="F44" s="8">
        <v>42454</v>
      </c>
      <c r="G44" s="36" t="s">
        <v>4</v>
      </c>
      <c r="H44" s="82">
        <v>98.34</v>
      </c>
      <c r="I44" s="82"/>
      <c r="J44" s="36">
        <v>132</v>
      </c>
      <c r="K44" s="81">
        <f t="shared" si="4"/>
        <v>86437.35878493942</v>
      </c>
      <c r="L44" s="81"/>
      <c r="M44" s="6">
        <f t="shared" si="1"/>
        <v>0.6548284756434805</v>
      </c>
      <c r="N44" s="36"/>
      <c r="O44" s="8">
        <v>42459</v>
      </c>
      <c r="P44" s="82">
        <v>96.97</v>
      </c>
      <c r="Q44" s="82"/>
      <c r="R44" s="83">
        <f t="shared" si="2"/>
        <v>-89711.50116315713</v>
      </c>
      <c r="S44" s="83"/>
      <c r="T44" s="84">
        <f t="shared" si="3"/>
        <v>-132</v>
      </c>
      <c r="U44" s="84"/>
    </row>
    <row r="45" spans="2:21" ht="13.5">
      <c r="B45" s="36">
        <v>37</v>
      </c>
      <c r="C45" s="81">
        <f t="shared" si="0"/>
        <v>2791533.791668157</v>
      </c>
      <c r="D45" s="81"/>
      <c r="E45" s="36"/>
      <c r="F45" s="8">
        <v>42509</v>
      </c>
      <c r="G45" s="36" t="s">
        <v>3</v>
      </c>
      <c r="H45" s="82">
        <v>95.9</v>
      </c>
      <c r="I45" s="82"/>
      <c r="J45" s="36">
        <v>85</v>
      </c>
      <c r="K45" s="81">
        <f t="shared" si="4"/>
        <v>83746.01375004472</v>
      </c>
      <c r="L45" s="81"/>
      <c r="M45" s="6">
        <f t="shared" si="1"/>
        <v>0.9852472205887614</v>
      </c>
      <c r="N45" s="36"/>
      <c r="O45" s="8">
        <v>42518</v>
      </c>
      <c r="P45" s="82">
        <v>96.68</v>
      </c>
      <c r="Q45" s="82"/>
      <c r="R45" s="83">
        <f t="shared" si="2"/>
        <v>-76849.28320592351</v>
      </c>
      <c r="S45" s="83"/>
      <c r="T45" s="84">
        <f t="shared" si="3"/>
        <v>-85</v>
      </c>
      <c r="U45" s="84"/>
    </row>
    <row r="46" spans="2:21" ht="13.5">
      <c r="B46" s="36">
        <v>38</v>
      </c>
      <c r="C46" s="81">
        <f t="shared" si="0"/>
        <v>2714684.5084622335</v>
      </c>
      <c r="D46" s="81"/>
      <c r="E46" s="36"/>
      <c r="F46" s="8">
        <v>42540</v>
      </c>
      <c r="G46" s="42" t="s">
        <v>3</v>
      </c>
      <c r="H46" s="82">
        <v>96.01</v>
      </c>
      <c r="I46" s="82"/>
      <c r="J46" s="36">
        <v>125</v>
      </c>
      <c r="K46" s="81">
        <f t="shared" si="4"/>
        <v>81440.535253867</v>
      </c>
      <c r="L46" s="81"/>
      <c r="M46" s="6">
        <f t="shared" si="1"/>
        <v>0.6515242820309359</v>
      </c>
      <c r="N46" s="36"/>
      <c r="O46" s="8">
        <v>42589</v>
      </c>
      <c r="P46" s="82">
        <v>96.96</v>
      </c>
      <c r="Q46" s="82"/>
      <c r="R46" s="83">
        <f t="shared" si="2"/>
        <v>-61894.80679293817</v>
      </c>
      <c r="S46" s="83"/>
      <c r="T46" s="84">
        <f t="shared" si="3"/>
        <v>-125</v>
      </c>
      <c r="U46" s="84"/>
    </row>
    <row r="47" spans="2:21" ht="13.5">
      <c r="B47" s="36">
        <v>39</v>
      </c>
      <c r="C47" s="81">
        <f t="shared" si="0"/>
        <v>2652789.7016692953</v>
      </c>
      <c r="D47" s="81"/>
      <c r="E47" s="36"/>
      <c r="F47" s="8">
        <v>42606</v>
      </c>
      <c r="G47" s="42" t="s">
        <v>3</v>
      </c>
      <c r="H47" s="82">
        <v>94.37</v>
      </c>
      <c r="I47" s="82"/>
      <c r="J47" s="36">
        <v>75</v>
      </c>
      <c r="K47" s="81">
        <f t="shared" si="4"/>
        <v>79583.69105007885</v>
      </c>
      <c r="L47" s="81"/>
      <c r="M47" s="6">
        <f t="shared" si="1"/>
        <v>1.0611158806677181</v>
      </c>
      <c r="N47" s="36"/>
      <c r="O47" s="8">
        <v>42654</v>
      </c>
      <c r="P47" s="82">
        <v>90.4</v>
      </c>
      <c r="Q47" s="82"/>
      <c r="R47" s="83">
        <f t="shared" si="2"/>
        <v>421263.00462508394</v>
      </c>
      <c r="S47" s="83"/>
      <c r="T47" s="84">
        <f t="shared" si="3"/>
        <v>396.9999999999999</v>
      </c>
      <c r="U47" s="84"/>
    </row>
    <row r="48" spans="2:21" ht="13.5">
      <c r="B48" s="36">
        <v>40</v>
      </c>
      <c r="C48" s="81">
        <f t="shared" si="0"/>
        <v>3074052.706294379</v>
      </c>
      <c r="D48" s="81"/>
      <c r="E48" s="36"/>
      <c r="F48" s="8">
        <v>42663</v>
      </c>
      <c r="G48" s="42" t="s">
        <v>4</v>
      </c>
      <c r="H48" s="82">
        <v>91.06</v>
      </c>
      <c r="I48" s="82"/>
      <c r="J48" s="36">
        <v>106</v>
      </c>
      <c r="K48" s="81">
        <f t="shared" si="4"/>
        <v>92221.58118883138</v>
      </c>
      <c r="L48" s="81"/>
      <c r="M48" s="6">
        <f t="shared" si="1"/>
        <v>0.8700149168757677</v>
      </c>
      <c r="N48" s="36"/>
      <c r="O48" s="8">
        <v>42675</v>
      </c>
      <c r="P48" s="82">
        <v>90.07</v>
      </c>
      <c r="Q48" s="82"/>
      <c r="R48" s="83">
        <f t="shared" si="2"/>
        <v>-86131.4767707018</v>
      </c>
      <c r="S48" s="83"/>
      <c r="T48" s="84">
        <f t="shared" si="3"/>
        <v>-106</v>
      </c>
      <c r="U48" s="84"/>
    </row>
    <row r="49" spans="2:21" ht="13.5">
      <c r="B49" s="36">
        <v>41</v>
      </c>
      <c r="C49" s="81">
        <f t="shared" si="0"/>
        <v>2987921.2295236774</v>
      </c>
      <c r="D49" s="81"/>
      <c r="E49" s="36"/>
      <c r="F49" s="8">
        <v>42678</v>
      </c>
      <c r="G49" s="42" t="s">
        <v>3</v>
      </c>
      <c r="H49" s="82">
        <v>90.05</v>
      </c>
      <c r="I49" s="82"/>
      <c r="J49" s="36">
        <v>120</v>
      </c>
      <c r="K49" s="81">
        <f t="shared" si="4"/>
        <v>89637.63688571032</v>
      </c>
      <c r="L49" s="81"/>
      <c r="M49" s="6">
        <f t="shared" si="1"/>
        <v>0.7469803073809194</v>
      </c>
      <c r="N49" s="36"/>
      <c r="O49" s="8">
        <v>42708</v>
      </c>
      <c r="P49" s="82">
        <v>89.18</v>
      </c>
      <c r="Q49" s="82"/>
      <c r="R49" s="83">
        <f t="shared" si="2"/>
        <v>64987.28674213926</v>
      </c>
      <c r="S49" s="83"/>
      <c r="T49" s="84">
        <f t="shared" si="3"/>
        <v>86.99999999999903</v>
      </c>
      <c r="U49" s="84"/>
    </row>
    <row r="50" spans="2:21" ht="13.5">
      <c r="B50" s="36">
        <v>42</v>
      </c>
      <c r="C50" s="81">
        <f t="shared" si="0"/>
        <v>3052908.5162658165</v>
      </c>
      <c r="D50" s="81"/>
      <c r="E50" s="36">
        <v>2010</v>
      </c>
      <c r="F50" s="8">
        <v>42383</v>
      </c>
      <c r="G50" s="42" t="s">
        <v>3</v>
      </c>
      <c r="H50" s="82">
        <v>90.83</v>
      </c>
      <c r="I50" s="82"/>
      <c r="J50" s="36">
        <v>120</v>
      </c>
      <c r="K50" s="81">
        <f t="shared" si="4"/>
        <v>91587.25548797449</v>
      </c>
      <c r="L50" s="81"/>
      <c r="M50" s="6">
        <f t="shared" si="1"/>
        <v>0.7632271290664541</v>
      </c>
      <c r="N50" s="42">
        <v>2010</v>
      </c>
      <c r="O50" s="8">
        <v>42398</v>
      </c>
      <c r="P50" s="82">
        <v>90.54</v>
      </c>
      <c r="Q50" s="82"/>
      <c r="R50" s="83">
        <f t="shared" si="2"/>
        <v>22133.58674292656</v>
      </c>
      <c r="S50" s="83"/>
      <c r="T50" s="84">
        <f t="shared" si="3"/>
        <v>28.999999999999204</v>
      </c>
      <c r="U50" s="84"/>
    </row>
    <row r="51" spans="2:21" ht="13.5">
      <c r="B51" s="36">
        <v>43</v>
      </c>
      <c r="C51" s="81">
        <f t="shared" si="0"/>
        <v>3075042.103008743</v>
      </c>
      <c r="D51" s="81"/>
      <c r="E51" s="36"/>
      <c r="F51" s="8">
        <v>42416</v>
      </c>
      <c r="G51" s="42" t="s">
        <v>4</v>
      </c>
      <c r="H51" s="82">
        <v>90.49</v>
      </c>
      <c r="I51" s="82"/>
      <c r="J51" s="36">
        <v>79</v>
      </c>
      <c r="K51" s="81">
        <f t="shared" si="4"/>
        <v>92251.26309026228</v>
      </c>
      <c r="L51" s="81"/>
      <c r="M51" s="6">
        <f t="shared" si="1"/>
        <v>1.1677375074716745</v>
      </c>
      <c r="N51" s="36"/>
      <c r="O51" s="8">
        <v>42425</v>
      </c>
      <c r="P51" s="82">
        <v>89.7</v>
      </c>
      <c r="Q51" s="82"/>
      <c r="R51" s="83">
        <f t="shared" si="2"/>
        <v>-92251.26309026136</v>
      </c>
      <c r="S51" s="83"/>
      <c r="T51" s="84">
        <f t="shared" si="3"/>
        <v>-79</v>
      </c>
      <c r="U51" s="84"/>
    </row>
    <row r="52" spans="2:21" ht="13.5">
      <c r="B52" s="36">
        <v>44</v>
      </c>
      <c r="C52" s="81">
        <f t="shared" si="0"/>
        <v>2982790.8399184817</v>
      </c>
      <c r="D52" s="81"/>
      <c r="E52" s="36"/>
      <c r="F52" s="8">
        <v>42447</v>
      </c>
      <c r="G52" s="42" t="s">
        <v>4</v>
      </c>
      <c r="H52" s="82">
        <v>90.79</v>
      </c>
      <c r="I52" s="82"/>
      <c r="J52" s="36">
        <v>103</v>
      </c>
      <c r="K52" s="81">
        <f t="shared" si="4"/>
        <v>89483.72519755445</v>
      </c>
      <c r="L52" s="81"/>
      <c r="M52" s="6">
        <f t="shared" si="1"/>
        <v>0.8687740310442179</v>
      </c>
      <c r="N52" s="36"/>
      <c r="O52" s="8">
        <v>42476</v>
      </c>
      <c r="P52" s="82">
        <v>92.116</v>
      </c>
      <c r="Q52" s="82"/>
      <c r="R52" s="83">
        <f t="shared" si="2"/>
        <v>115199.43651646272</v>
      </c>
      <c r="S52" s="83"/>
      <c r="T52" s="84">
        <f t="shared" si="3"/>
        <v>132.59999999999934</v>
      </c>
      <c r="U52" s="84"/>
    </row>
    <row r="53" spans="2:21" ht="13.5">
      <c r="B53" s="36">
        <v>45</v>
      </c>
      <c r="C53" s="81">
        <f t="shared" si="0"/>
        <v>3097990.2764349445</v>
      </c>
      <c r="D53" s="81"/>
      <c r="E53" s="36"/>
      <c r="F53" s="8">
        <v>42504</v>
      </c>
      <c r="G53" s="42" t="s">
        <v>3</v>
      </c>
      <c r="H53" s="82">
        <v>91.79</v>
      </c>
      <c r="I53" s="82"/>
      <c r="J53" s="36">
        <v>134</v>
      </c>
      <c r="K53" s="81">
        <f t="shared" si="4"/>
        <v>92939.70829304833</v>
      </c>
      <c r="L53" s="81"/>
      <c r="M53" s="6">
        <f t="shared" si="1"/>
        <v>0.693579912634689</v>
      </c>
      <c r="N53" s="36"/>
      <c r="O53" s="8">
        <v>42611</v>
      </c>
      <c r="P53" s="82">
        <v>85.81</v>
      </c>
      <c r="Q53" s="82"/>
      <c r="R53" s="83">
        <f t="shared" si="2"/>
        <v>414760.7877555443</v>
      </c>
      <c r="S53" s="83"/>
      <c r="T53" s="84">
        <f t="shared" si="3"/>
        <v>598.0000000000005</v>
      </c>
      <c r="U53" s="84"/>
    </row>
    <row r="54" spans="2:21" ht="13.5">
      <c r="B54" s="36">
        <v>46</v>
      </c>
      <c r="C54" s="81">
        <f t="shared" si="0"/>
        <v>3512751.064190489</v>
      </c>
      <c r="D54" s="81"/>
      <c r="E54" s="36"/>
      <c r="F54" s="8">
        <v>42616</v>
      </c>
      <c r="G54" s="36" t="s">
        <v>4</v>
      </c>
      <c r="H54" s="82">
        <v>84.16</v>
      </c>
      <c r="I54" s="82"/>
      <c r="J54" s="36">
        <v>106</v>
      </c>
      <c r="K54" s="81">
        <f t="shared" si="4"/>
        <v>105382.53192571466</v>
      </c>
      <c r="L54" s="81"/>
      <c r="M54" s="6">
        <f t="shared" si="1"/>
        <v>0.9941748294878742</v>
      </c>
      <c r="N54" s="36"/>
      <c r="O54" s="8">
        <v>42628</v>
      </c>
      <c r="P54" s="82">
        <v>84.35</v>
      </c>
      <c r="Q54" s="82"/>
      <c r="R54" s="83">
        <f t="shared" si="2"/>
        <v>18889.321760269384</v>
      </c>
      <c r="S54" s="83"/>
      <c r="T54" s="84">
        <f t="shared" si="3"/>
        <v>18.999999999999773</v>
      </c>
      <c r="U54" s="84"/>
    </row>
    <row r="55" spans="2:21" ht="13.5">
      <c r="B55" s="36">
        <v>47</v>
      </c>
      <c r="C55" s="81">
        <f t="shared" si="0"/>
        <v>3531640.385950758</v>
      </c>
      <c r="D55" s="81"/>
      <c r="E55" s="36"/>
      <c r="F55" s="8">
        <v>42647</v>
      </c>
      <c r="G55" s="36" t="s">
        <v>3</v>
      </c>
      <c r="H55" s="82">
        <v>83.17</v>
      </c>
      <c r="I55" s="82"/>
      <c r="J55" s="36">
        <v>70</v>
      </c>
      <c r="K55" s="81">
        <f t="shared" si="4"/>
        <v>105949.21157852274</v>
      </c>
      <c r="L55" s="81"/>
      <c r="M55" s="6">
        <f t="shared" si="1"/>
        <v>1.5135601654074675</v>
      </c>
      <c r="N55" s="36"/>
      <c r="O55" s="8">
        <v>42648</v>
      </c>
      <c r="P55" s="82">
        <v>83.85</v>
      </c>
      <c r="Q55" s="82"/>
      <c r="R55" s="83">
        <f t="shared" si="2"/>
        <v>-102922.09124770669</v>
      </c>
      <c r="S55" s="83"/>
      <c r="T55" s="84">
        <f t="shared" si="3"/>
        <v>-70</v>
      </c>
      <c r="U55" s="84"/>
    </row>
    <row r="56" spans="2:21" ht="13.5">
      <c r="B56" s="36">
        <v>48</v>
      </c>
      <c r="C56" s="81">
        <f t="shared" si="0"/>
        <v>3428718.2947030514</v>
      </c>
      <c r="D56" s="81"/>
      <c r="E56" s="36"/>
      <c r="F56" s="8">
        <v>42683</v>
      </c>
      <c r="G56" s="42" t="s">
        <v>4</v>
      </c>
      <c r="H56" s="82">
        <v>81.42</v>
      </c>
      <c r="I56" s="82"/>
      <c r="J56" s="36">
        <v>140</v>
      </c>
      <c r="K56" s="81">
        <f t="shared" si="4"/>
        <v>102861.54884109154</v>
      </c>
      <c r="L56" s="81"/>
      <c r="M56" s="6">
        <f t="shared" si="1"/>
        <v>0.7347253488649397</v>
      </c>
      <c r="N56" s="36"/>
      <c r="O56" s="8">
        <v>42707</v>
      </c>
      <c r="P56" s="82">
        <v>82.78</v>
      </c>
      <c r="Q56" s="82"/>
      <c r="R56" s="83">
        <f t="shared" si="2"/>
        <v>99922.64744563175</v>
      </c>
      <c r="S56" s="83"/>
      <c r="T56" s="84">
        <f t="shared" si="3"/>
        <v>135.99999999999994</v>
      </c>
      <c r="U56" s="84"/>
    </row>
    <row r="57" spans="2:21" ht="13.5">
      <c r="B57" s="36">
        <v>49</v>
      </c>
      <c r="C57" s="81">
        <f t="shared" si="0"/>
        <v>3528640.942148683</v>
      </c>
      <c r="D57" s="81"/>
      <c r="E57" s="36"/>
      <c r="F57" s="8">
        <v>42718</v>
      </c>
      <c r="G57" s="42" t="s">
        <v>4</v>
      </c>
      <c r="H57" s="82">
        <v>83.81</v>
      </c>
      <c r="I57" s="82"/>
      <c r="J57" s="36">
        <v>103</v>
      </c>
      <c r="K57" s="81">
        <f t="shared" si="4"/>
        <v>105859.22826446049</v>
      </c>
      <c r="L57" s="81"/>
      <c r="M57" s="6">
        <f t="shared" si="1"/>
        <v>1.0277594977132087</v>
      </c>
      <c r="N57" s="36"/>
      <c r="O57" s="8">
        <v>42731</v>
      </c>
      <c r="P57" s="82">
        <v>82.83</v>
      </c>
      <c r="Q57" s="82"/>
      <c r="R57" s="83">
        <f t="shared" si="2"/>
        <v>-100720.43077589487</v>
      </c>
      <c r="S57" s="83"/>
      <c r="T57" s="84">
        <f t="shared" si="3"/>
        <v>-103</v>
      </c>
      <c r="U57" s="84"/>
    </row>
    <row r="58" spans="2:21" ht="13.5">
      <c r="B58" s="36">
        <v>50</v>
      </c>
      <c r="C58" s="81">
        <f t="shared" si="0"/>
        <v>3427920.5113727883</v>
      </c>
      <c r="D58" s="81"/>
      <c r="E58" s="36">
        <v>2011</v>
      </c>
      <c r="F58" s="8">
        <v>42375</v>
      </c>
      <c r="G58" s="42" t="s">
        <v>4</v>
      </c>
      <c r="H58" s="82">
        <v>83.38</v>
      </c>
      <c r="I58" s="82"/>
      <c r="J58" s="36">
        <v>53</v>
      </c>
      <c r="K58" s="81">
        <f t="shared" si="4"/>
        <v>102837.61534118364</v>
      </c>
      <c r="L58" s="81"/>
      <c r="M58" s="6">
        <f t="shared" si="1"/>
        <v>1.9403323649279933</v>
      </c>
      <c r="N58" s="42">
        <v>2011</v>
      </c>
      <c r="O58" s="8">
        <v>42376</v>
      </c>
      <c r="P58" s="82">
        <v>82.87</v>
      </c>
      <c r="Q58" s="82"/>
      <c r="R58" s="83">
        <f t="shared" si="2"/>
        <v>-98956.9506113259</v>
      </c>
      <c r="S58" s="83"/>
      <c r="T58" s="84">
        <f t="shared" si="3"/>
        <v>-53</v>
      </c>
      <c r="U58" s="84"/>
    </row>
    <row r="59" spans="2:21" ht="13.5">
      <c r="B59" s="36">
        <v>51</v>
      </c>
      <c r="C59" s="81">
        <f t="shared" si="0"/>
        <v>3328963.5607614624</v>
      </c>
      <c r="D59" s="81"/>
      <c r="E59" s="36"/>
      <c r="F59" s="8">
        <v>42393</v>
      </c>
      <c r="G59" s="36" t="s">
        <v>3</v>
      </c>
      <c r="H59" s="82">
        <v>82.3</v>
      </c>
      <c r="I59" s="82"/>
      <c r="J59" s="36">
        <v>61</v>
      </c>
      <c r="K59" s="81">
        <f t="shared" si="4"/>
        <v>99868.90682284387</v>
      </c>
      <c r="L59" s="81"/>
      <c r="M59" s="6">
        <f t="shared" si="1"/>
        <v>1.6371951938171125</v>
      </c>
      <c r="N59" s="36"/>
      <c r="O59" s="8">
        <v>42396</v>
      </c>
      <c r="P59" s="82">
        <v>82.91</v>
      </c>
      <c r="Q59" s="82"/>
      <c r="R59" s="83">
        <f t="shared" si="2"/>
        <v>-99868.90682284377</v>
      </c>
      <c r="S59" s="83"/>
      <c r="T59" s="84">
        <f t="shared" si="3"/>
        <v>-61</v>
      </c>
      <c r="U59" s="84"/>
    </row>
    <row r="60" spans="2:21" ht="13.5">
      <c r="B60" s="36">
        <v>52</v>
      </c>
      <c r="C60" s="81">
        <f t="shared" si="0"/>
        <v>3229094.6539386185</v>
      </c>
      <c r="D60" s="81"/>
      <c r="E60" s="36"/>
      <c r="F60" s="8">
        <v>42408</v>
      </c>
      <c r="G60" s="42" t="s">
        <v>4</v>
      </c>
      <c r="H60" s="82">
        <v>82.41</v>
      </c>
      <c r="I60" s="82"/>
      <c r="J60" s="36">
        <v>66</v>
      </c>
      <c r="K60" s="81">
        <f t="shared" si="4"/>
        <v>96872.83961815856</v>
      </c>
      <c r="L60" s="81"/>
      <c r="M60" s="6">
        <f t="shared" si="1"/>
        <v>1.4677702972448268</v>
      </c>
      <c r="N60" s="36"/>
      <c r="O60" s="8">
        <v>42418</v>
      </c>
      <c r="P60" s="82">
        <v>83.09</v>
      </c>
      <c r="Q60" s="82"/>
      <c r="R60" s="83">
        <f t="shared" si="2"/>
        <v>99808.38021264922</v>
      </c>
      <c r="S60" s="83"/>
      <c r="T60" s="84">
        <f t="shared" si="3"/>
        <v>68.00000000000068</v>
      </c>
      <c r="U60" s="84"/>
    </row>
    <row r="61" spans="2:21" ht="13.5">
      <c r="B61" s="36">
        <v>53</v>
      </c>
      <c r="C61" s="81">
        <f t="shared" si="0"/>
        <v>3328903.0341512677</v>
      </c>
      <c r="D61" s="81"/>
      <c r="E61" s="36"/>
      <c r="F61" s="8">
        <v>42438</v>
      </c>
      <c r="G61" s="42" t="s">
        <v>4</v>
      </c>
      <c r="H61" s="82">
        <v>82.92</v>
      </c>
      <c r="I61" s="82"/>
      <c r="J61" s="36">
        <v>38</v>
      </c>
      <c r="K61" s="81">
        <f t="shared" si="4"/>
        <v>99867.09102453802</v>
      </c>
      <c r="L61" s="81"/>
      <c r="M61" s="6">
        <f t="shared" si="1"/>
        <v>2.628081342751001</v>
      </c>
      <c r="N61" s="36"/>
      <c r="O61" s="8">
        <v>42440</v>
      </c>
      <c r="P61" s="82">
        <v>82.56</v>
      </c>
      <c r="Q61" s="82"/>
      <c r="R61" s="83">
        <f t="shared" si="2"/>
        <v>-94610.92833903588</v>
      </c>
      <c r="S61" s="83"/>
      <c r="T61" s="84">
        <f t="shared" si="3"/>
        <v>-38</v>
      </c>
      <c r="U61" s="84"/>
    </row>
    <row r="62" spans="2:21" ht="13.5">
      <c r="B62" s="36">
        <v>54</v>
      </c>
      <c r="C62" s="81">
        <f t="shared" si="0"/>
        <v>3234292.105812232</v>
      </c>
      <c r="D62" s="81"/>
      <c r="E62" s="36"/>
      <c r="F62" s="8">
        <v>42443</v>
      </c>
      <c r="G62" s="36" t="s">
        <v>3</v>
      </c>
      <c r="H62" s="82">
        <v>81.28</v>
      </c>
      <c r="I62" s="82"/>
      <c r="J62" s="36">
        <v>112</v>
      </c>
      <c r="K62" s="81">
        <f t="shared" si="4"/>
        <v>97028.76317436696</v>
      </c>
      <c r="L62" s="81"/>
      <c r="M62" s="6">
        <f t="shared" si="1"/>
        <v>0.8663282426282765</v>
      </c>
      <c r="N62" s="36"/>
      <c r="O62" s="8">
        <v>42454</v>
      </c>
      <c r="P62" s="82">
        <v>81.31</v>
      </c>
      <c r="Q62" s="82"/>
      <c r="R62" s="83">
        <f t="shared" si="2"/>
        <v>-2598.984727884928</v>
      </c>
      <c r="S62" s="83"/>
      <c r="T62" s="84">
        <f t="shared" si="3"/>
        <v>-112</v>
      </c>
      <c r="U62" s="84"/>
    </row>
    <row r="63" spans="2:21" ht="13.5">
      <c r="B63" s="36">
        <v>55</v>
      </c>
      <c r="C63" s="81">
        <f t="shared" si="0"/>
        <v>3231693.121084347</v>
      </c>
      <c r="D63" s="81"/>
      <c r="E63" s="36"/>
      <c r="F63" s="8">
        <v>42485</v>
      </c>
      <c r="G63" s="42" t="s">
        <v>3</v>
      </c>
      <c r="H63" s="82">
        <v>81.62</v>
      </c>
      <c r="I63" s="82"/>
      <c r="J63" s="36">
        <v>78</v>
      </c>
      <c r="K63" s="81">
        <f t="shared" si="4"/>
        <v>96950.7936325304</v>
      </c>
      <c r="L63" s="81"/>
      <c r="M63" s="6">
        <f t="shared" si="1"/>
        <v>1.2429588927247488</v>
      </c>
      <c r="N63" s="36"/>
      <c r="O63" s="8">
        <v>42487</v>
      </c>
      <c r="P63" s="82">
        <v>82.41</v>
      </c>
      <c r="Q63" s="82"/>
      <c r="R63" s="83">
        <f t="shared" si="2"/>
        <v>-98193.75252525417</v>
      </c>
      <c r="S63" s="83"/>
      <c r="T63" s="84">
        <f t="shared" si="3"/>
        <v>-78</v>
      </c>
      <c r="U63" s="84"/>
    </row>
    <row r="64" spans="2:21" ht="13.5">
      <c r="B64" s="36">
        <v>56</v>
      </c>
      <c r="C64" s="81">
        <f t="shared" si="0"/>
        <v>3133499.3685590927</v>
      </c>
      <c r="D64" s="81"/>
      <c r="E64" s="36"/>
      <c r="F64" s="8">
        <v>42508</v>
      </c>
      <c r="G64" s="42" t="s">
        <v>4</v>
      </c>
      <c r="H64" s="82">
        <v>81.8</v>
      </c>
      <c r="I64" s="82"/>
      <c r="J64" s="36">
        <v>95</v>
      </c>
      <c r="K64" s="81">
        <f t="shared" si="4"/>
        <v>94004.98105677278</v>
      </c>
      <c r="L64" s="81"/>
      <c r="M64" s="6">
        <f t="shared" si="1"/>
        <v>0.989526116387082</v>
      </c>
      <c r="N64" s="36"/>
      <c r="O64" s="8">
        <v>42517</v>
      </c>
      <c r="P64" s="82">
        <v>80.93</v>
      </c>
      <c r="Q64" s="82"/>
      <c r="R64" s="83">
        <f t="shared" si="2"/>
        <v>-86088.77212567517</v>
      </c>
      <c r="S64" s="83"/>
      <c r="T64" s="84">
        <f t="shared" si="3"/>
        <v>-95</v>
      </c>
      <c r="U64" s="84"/>
    </row>
    <row r="65" spans="2:21" ht="13.5">
      <c r="B65" s="36">
        <v>57</v>
      </c>
      <c r="C65" s="81">
        <f t="shared" si="0"/>
        <v>3047410.5964334174</v>
      </c>
      <c r="D65" s="81"/>
      <c r="E65" s="36"/>
      <c r="F65" s="8">
        <v>42523</v>
      </c>
      <c r="G65" s="36" t="s">
        <v>3</v>
      </c>
      <c r="H65" s="82">
        <v>80.56</v>
      </c>
      <c r="I65" s="82"/>
      <c r="J65" s="36">
        <v>79</v>
      </c>
      <c r="K65" s="81">
        <f t="shared" si="4"/>
        <v>91422.31789300252</v>
      </c>
      <c r="L65" s="81"/>
      <c r="M65" s="6">
        <f t="shared" si="1"/>
        <v>1.1572445302911711</v>
      </c>
      <c r="N65" s="36"/>
      <c r="O65" s="8">
        <v>42559</v>
      </c>
      <c r="P65" s="82">
        <v>81.3</v>
      </c>
      <c r="Q65" s="82"/>
      <c r="R65" s="83">
        <f t="shared" si="2"/>
        <v>-85636.09524154608</v>
      </c>
      <c r="S65" s="83"/>
      <c r="T65" s="84">
        <f t="shared" si="3"/>
        <v>-79</v>
      </c>
      <c r="U65" s="84"/>
    </row>
    <row r="66" spans="2:21" ht="13.5">
      <c r="B66" s="36">
        <v>58</v>
      </c>
      <c r="C66" s="81">
        <f t="shared" si="0"/>
        <v>2961774.5011918712</v>
      </c>
      <c r="D66" s="81"/>
      <c r="E66" s="36"/>
      <c r="F66" s="8">
        <v>42577</v>
      </c>
      <c r="G66" s="36" t="s">
        <v>3</v>
      </c>
      <c r="H66" s="82">
        <v>77.82</v>
      </c>
      <c r="I66" s="82"/>
      <c r="J66" s="36">
        <v>78</v>
      </c>
      <c r="K66" s="81">
        <f t="shared" si="4"/>
        <v>88853.23503575614</v>
      </c>
      <c r="L66" s="81"/>
      <c r="M66" s="6">
        <f t="shared" si="1"/>
        <v>1.1391440389199503</v>
      </c>
      <c r="N66" s="36"/>
      <c r="O66" s="8">
        <v>42585</v>
      </c>
      <c r="P66" s="82">
        <v>78.02</v>
      </c>
      <c r="Q66" s="82"/>
      <c r="R66" s="83">
        <f t="shared" si="2"/>
        <v>-22782.880778399332</v>
      </c>
      <c r="S66" s="83"/>
      <c r="T66" s="84">
        <f t="shared" si="3"/>
        <v>-78</v>
      </c>
      <c r="U66" s="84"/>
    </row>
    <row r="67" spans="2:21" ht="13.5">
      <c r="B67" s="36">
        <v>59</v>
      </c>
      <c r="C67" s="81">
        <f t="shared" si="0"/>
        <v>2938991.620413472</v>
      </c>
      <c r="D67" s="81"/>
      <c r="E67" s="36"/>
      <c r="F67" s="8">
        <v>42643</v>
      </c>
      <c r="G67" s="42" t="s">
        <v>4</v>
      </c>
      <c r="H67" s="82">
        <v>77.18</v>
      </c>
      <c r="I67" s="82"/>
      <c r="J67" s="36">
        <v>71</v>
      </c>
      <c r="K67" s="81">
        <f t="shared" si="4"/>
        <v>88169.74861240416</v>
      </c>
      <c r="L67" s="81"/>
      <c r="M67" s="6">
        <f t="shared" si="1"/>
        <v>1.241827445245129</v>
      </c>
      <c r="N67" s="36"/>
      <c r="O67" s="8">
        <v>42655</v>
      </c>
      <c r="P67" s="82">
        <v>76.49</v>
      </c>
      <c r="Q67" s="82"/>
      <c r="R67" s="83">
        <f t="shared" si="2"/>
        <v>-85686.09372191539</v>
      </c>
      <c r="S67" s="83"/>
      <c r="T67" s="84">
        <f t="shared" si="3"/>
        <v>-71</v>
      </c>
      <c r="U67" s="84"/>
    </row>
    <row r="68" spans="2:21" ht="13.5">
      <c r="B68" s="36">
        <v>60</v>
      </c>
      <c r="C68" s="81">
        <f t="shared" si="0"/>
        <v>2853305.5266915564</v>
      </c>
      <c r="D68" s="81"/>
      <c r="E68" s="36"/>
      <c r="F68" s="8">
        <v>42689</v>
      </c>
      <c r="G68" s="42" t="s">
        <v>3</v>
      </c>
      <c r="H68" s="82">
        <v>76.89</v>
      </c>
      <c r="I68" s="82"/>
      <c r="J68" s="36">
        <v>55</v>
      </c>
      <c r="K68" s="81">
        <f t="shared" si="4"/>
        <v>85599.16580074669</v>
      </c>
      <c r="L68" s="81"/>
      <c r="M68" s="6">
        <f t="shared" si="1"/>
        <v>1.5563484691044853</v>
      </c>
      <c r="N68" s="36"/>
      <c r="O68" s="8">
        <v>42697</v>
      </c>
      <c r="P68" s="82">
        <v>77.4</v>
      </c>
      <c r="Q68" s="82"/>
      <c r="R68" s="83">
        <f t="shared" si="2"/>
        <v>-79373.77192432954</v>
      </c>
      <c r="S68" s="83"/>
      <c r="T68" s="84">
        <f t="shared" si="3"/>
        <v>-55</v>
      </c>
      <c r="U68" s="84"/>
    </row>
    <row r="69" spans="2:21" ht="13.5">
      <c r="B69" s="36">
        <v>61</v>
      </c>
      <c r="C69" s="81">
        <f t="shared" si="0"/>
        <v>2773931.754767227</v>
      </c>
      <c r="D69" s="81"/>
      <c r="E69" s="36"/>
      <c r="F69" s="8">
        <v>42717</v>
      </c>
      <c r="G69" s="36" t="s">
        <v>4</v>
      </c>
      <c r="H69" s="82">
        <v>78</v>
      </c>
      <c r="I69" s="82"/>
      <c r="J69" s="36">
        <v>38</v>
      </c>
      <c r="K69" s="81">
        <f t="shared" si="4"/>
        <v>83217.9526430168</v>
      </c>
      <c r="L69" s="81"/>
      <c r="M69" s="6">
        <f t="shared" si="1"/>
        <v>2.1899461221846526</v>
      </c>
      <c r="N69" s="36"/>
      <c r="O69" s="8">
        <v>42720</v>
      </c>
      <c r="P69" s="82">
        <v>77.63</v>
      </c>
      <c r="Q69" s="82"/>
      <c r="R69" s="83">
        <f t="shared" si="2"/>
        <v>-81028.00652083314</v>
      </c>
      <c r="S69" s="83"/>
      <c r="T69" s="84">
        <f t="shared" si="3"/>
        <v>-38</v>
      </c>
      <c r="U69" s="84"/>
    </row>
    <row r="70" spans="2:21" ht="13.5">
      <c r="B70" s="36">
        <v>62</v>
      </c>
      <c r="C70" s="81">
        <f t="shared" si="0"/>
        <v>2692903.7482463936</v>
      </c>
      <c r="D70" s="81"/>
      <c r="E70" s="36">
        <v>2012</v>
      </c>
      <c r="F70" s="8">
        <v>42380</v>
      </c>
      <c r="G70" s="36" t="s">
        <v>3</v>
      </c>
      <c r="H70" s="82">
        <v>76.82</v>
      </c>
      <c r="I70" s="82"/>
      <c r="J70" s="36">
        <v>20</v>
      </c>
      <c r="K70" s="81">
        <f t="shared" si="4"/>
        <v>80787.1124473918</v>
      </c>
      <c r="L70" s="81"/>
      <c r="M70" s="6">
        <f t="shared" si="1"/>
        <v>4.03935562236959</v>
      </c>
      <c r="N70" s="42">
        <v>2012</v>
      </c>
      <c r="O70" s="8">
        <v>42388</v>
      </c>
      <c r="P70" s="82">
        <v>77.02</v>
      </c>
      <c r="Q70" s="82"/>
      <c r="R70" s="83">
        <f t="shared" si="2"/>
        <v>-80787.11244739295</v>
      </c>
      <c r="S70" s="83"/>
      <c r="T70" s="84">
        <f t="shared" si="3"/>
        <v>-20</v>
      </c>
      <c r="U70" s="84"/>
    </row>
    <row r="71" spans="2:21" ht="13.5">
      <c r="B71" s="36">
        <v>63</v>
      </c>
      <c r="C71" s="81">
        <f t="shared" si="0"/>
        <v>2612116.6357990005</v>
      </c>
      <c r="D71" s="81"/>
      <c r="E71" s="36"/>
      <c r="F71" s="8">
        <v>42392</v>
      </c>
      <c r="G71" s="36" t="s">
        <v>4</v>
      </c>
      <c r="H71" s="82">
        <v>77.07</v>
      </c>
      <c r="I71" s="82"/>
      <c r="J71" s="36">
        <v>24</v>
      </c>
      <c r="K71" s="81">
        <f t="shared" si="4"/>
        <v>78363.49907397002</v>
      </c>
      <c r="L71" s="81"/>
      <c r="M71" s="6">
        <f t="shared" si="1"/>
        <v>3.2651457947487508</v>
      </c>
      <c r="N71" s="36"/>
      <c r="O71" s="8">
        <v>42396</v>
      </c>
      <c r="P71" s="82">
        <v>77.28</v>
      </c>
      <c r="Q71" s="82"/>
      <c r="R71" s="83">
        <f t="shared" si="2"/>
        <v>68568.06168972637</v>
      </c>
      <c r="S71" s="83"/>
      <c r="T71" s="84">
        <f t="shared" si="3"/>
        <v>21.000000000000796</v>
      </c>
      <c r="U71" s="84"/>
    </row>
    <row r="72" spans="2:21" ht="13.5">
      <c r="B72" s="36">
        <v>64</v>
      </c>
      <c r="C72" s="81">
        <f t="shared" si="0"/>
        <v>2680684.697488727</v>
      </c>
      <c r="D72" s="81"/>
      <c r="E72" s="36"/>
      <c r="F72" s="8">
        <v>42428</v>
      </c>
      <c r="G72" s="43" t="s">
        <v>4</v>
      </c>
      <c r="H72" s="82">
        <v>80.77</v>
      </c>
      <c r="I72" s="82"/>
      <c r="J72" s="36">
        <v>78</v>
      </c>
      <c r="K72" s="81">
        <f t="shared" si="4"/>
        <v>80420.54092466181</v>
      </c>
      <c r="L72" s="81"/>
      <c r="M72" s="6">
        <f t="shared" si="1"/>
        <v>1.0310325759572025</v>
      </c>
      <c r="N72" s="36"/>
      <c r="O72" s="8">
        <v>42435</v>
      </c>
      <c r="P72" s="82">
        <v>80.83</v>
      </c>
      <c r="Q72" s="82"/>
      <c r="R72" s="83">
        <f t="shared" si="2"/>
        <v>6186.19545574345</v>
      </c>
      <c r="S72" s="83"/>
      <c r="T72" s="84">
        <f t="shared" si="3"/>
        <v>6.000000000000227</v>
      </c>
      <c r="U72" s="84"/>
    </row>
    <row r="73" spans="2:21" ht="13.5">
      <c r="B73" s="36">
        <v>65</v>
      </c>
      <c r="C73" s="81">
        <f t="shared" si="0"/>
        <v>2686870.8929444705</v>
      </c>
      <c r="D73" s="81"/>
      <c r="E73" s="36"/>
      <c r="F73" s="8">
        <v>42493</v>
      </c>
      <c r="G73" s="43" t="s">
        <v>3</v>
      </c>
      <c r="H73" s="82">
        <v>80.1</v>
      </c>
      <c r="I73" s="82"/>
      <c r="J73" s="36">
        <v>44</v>
      </c>
      <c r="K73" s="81">
        <f t="shared" si="4"/>
        <v>80606.1267883341</v>
      </c>
      <c r="L73" s="81"/>
      <c r="M73" s="6">
        <f t="shared" si="1"/>
        <v>1.8319574270075933</v>
      </c>
      <c r="N73" s="36"/>
      <c r="O73" s="8">
        <v>42504</v>
      </c>
      <c r="P73" s="82">
        <v>80.07</v>
      </c>
      <c r="Q73" s="82"/>
      <c r="R73" s="83">
        <f t="shared" si="2"/>
        <v>5495.872281022988</v>
      </c>
      <c r="S73" s="83"/>
      <c r="T73" s="84">
        <f t="shared" si="3"/>
        <v>3.0000000000001137</v>
      </c>
      <c r="U73" s="84"/>
    </row>
    <row r="74" spans="2:21" ht="13.5">
      <c r="B74" s="36">
        <v>66</v>
      </c>
      <c r="C74" s="81">
        <f aca="true" t="shared" si="5" ref="C74:C108">IF(R73="","",C73+R73)</f>
        <v>2692366.7652254933</v>
      </c>
      <c r="D74" s="81"/>
      <c r="E74" s="36"/>
      <c r="F74" s="8">
        <v>42555</v>
      </c>
      <c r="G74" s="36" t="s">
        <v>4</v>
      </c>
      <c r="H74" s="82">
        <v>79.95</v>
      </c>
      <c r="I74" s="82"/>
      <c r="J74" s="36">
        <v>41</v>
      </c>
      <c r="K74" s="81">
        <f t="shared" si="4"/>
        <v>80771.0029567648</v>
      </c>
      <c r="L74" s="81"/>
      <c r="M74" s="6">
        <f aca="true" t="shared" si="6" ref="M74:M108">IF(J74="","",(K74/J74)/1000)</f>
        <v>1.970024462360117</v>
      </c>
      <c r="N74" s="36"/>
      <c r="O74" s="8">
        <v>42556</v>
      </c>
      <c r="P74" s="82">
        <v>79.58</v>
      </c>
      <c r="Q74" s="82"/>
      <c r="R74" s="83">
        <f aca="true" t="shared" si="7" ref="R74:R108">IF(O74="","",(IF(G74="売",H74-P74,P74-H74))*M74*100000)</f>
        <v>-72890.90510732523</v>
      </c>
      <c r="S74" s="83"/>
      <c r="T74" s="84">
        <f aca="true" t="shared" si="8" ref="T74:T108">IF(O74="","",IF(R74&lt;0,J74*(-1),IF(G74="買",(P74-H74)*100,(H74-P74)*100)))</f>
        <v>-41</v>
      </c>
      <c r="U74" s="84"/>
    </row>
    <row r="75" spans="2:21" ht="13.5">
      <c r="B75" s="36">
        <v>67</v>
      </c>
      <c r="C75" s="81">
        <f t="shared" si="5"/>
        <v>2619475.860118168</v>
      </c>
      <c r="D75" s="81"/>
      <c r="E75" s="36"/>
      <c r="F75" s="8">
        <v>42563</v>
      </c>
      <c r="G75" s="36" t="s">
        <v>3</v>
      </c>
      <c r="H75" s="82">
        <v>79.17</v>
      </c>
      <c r="I75" s="82"/>
      <c r="J75" s="36">
        <v>77</v>
      </c>
      <c r="K75" s="81">
        <f aca="true" t="shared" si="9" ref="K75:K98">IF(F75="","",C75*0.03)</f>
        <v>78584.27580354504</v>
      </c>
      <c r="L75" s="81"/>
      <c r="M75" s="6">
        <f t="shared" si="6"/>
        <v>1.02057501043565</v>
      </c>
      <c r="N75" s="36"/>
      <c r="O75" s="8">
        <v>42585</v>
      </c>
      <c r="P75" s="82">
        <v>78.53</v>
      </c>
      <c r="Q75" s="82"/>
      <c r="R75" s="83">
        <f t="shared" si="7"/>
        <v>65316.800667881645</v>
      </c>
      <c r="S75" s="83"/>
      <c r="T75" s="84">
        <f t="shared" si="8"/>
        <v>64.00000000000006</v>
      </c>
      <c r="U75" s="84"/>
    </row>
    <row r="76" spans="2:21" ht="13.5">
      <c r="B76" s="36">
        <v>68</v>
      </c>
      <c r="C76" s="81">
        <f t="shared" si="5"/>
        <v>2684792.6607860494</v>
      </c>
      <c r="D76" s="81"/>
      <c r="E76" s="36"/>
      <c r="F76" s="8">
        <v>42634</v>
      </c>
      <c r="G76" s="36" t="s">
        <v>3</v>
      </c>
      <c r="H76" s="82">
        <v>78.1</v>
      </c>
      <c r="I76" s="82"/>
      <c r="J76" s="36">
        <v>31</v>
      </c>
      <c r="K76" s="81">
        <f t="shared" si="9"/>
        <v>80543.77982358148</v>
      </c>
      <c r="L76" s="81"/>
      <c r="M76" s="6">
        <f t="shared" si="6"/>
        <v>2.5981864459219834</v>
      </c>
      <c r="N76" s="36"/>
      <c r="O76" s="8">
        <v>42646</v>
      </c>
      <c r="P76" s="82">
        <v>78.36</v>
      </c>
      <c r="Q76" s="82"/>
      <c r="R76" s="83">
        <f t="shared" si="7"/>
        <v>-67552.8475939729</v>
      </c>
      <c r="S76" s="83"/>
      <c r="T76" s="84">
        <f t="shared" si="8"/>
        <v>-31</v>
      </c>
      <c r="U76" s="84"/>
    </row>
    <row r="77" spans="2:21" ht="13.5">
      <c r="B77" s="36">
        <v>69</v>
      </c>
      <c r="C77" s="81">
        <f t="shared" si="5"/>
        <v>2617239.8131920765</v>
      </c>
      <c r="D77" s="81"/>
      <c r="E77" s="36"/>
      <c r="F77" s="8">
        <v>42655</v>
      </c>
      <c r="G77" s="43" t="s">
        <v>4</v>
      </c>
      <c r="H77" s="82">
        <v>78.52</v>
      </c>
      <c r="I77" s="82"/>
      <c r="J77" s="36">
        <v>28</v>
      </c>
      <c r="K77" s="81">
        <f t="shared" si="9"/>
        <v>78517.19439576229</v>
      </c>
      <c r="L77" s="81"/>
      <c r="M77" s="6">
        <f t="shared" si="6"/>
        <v>2.804185514134367</v>
      </c>
      <c r="N77" s="36"/>
      <c r="O77" s="8">
        <v>42682</v>
      </c>
      <c r="P77" s="82">
        <v>79.51</v>
      </c>
      <c r="Q77" s="82"/>
      <c r="R77" s="83">
        <f t="shared" si="7"/>
        <v>277614.36589930486</v>
      </c>
      <c r="S77" s="83"/>
      <c r="T77" s="84">
        <f t="shared" si="8"/>
        <v>99.00000000000091</v>
      </c>
      <c r="U77" s="84"/>
    </row>
    <row r="78" spans="2:21" ht="13.5">
      <c r="B78" s="36">
        <v>70</v>
      </c>
      <c r="C78" s="81">
        <f t="shared" si="5"/>
        <v>2894854.1790913814</v>
      </c>
      <c r="D78" s="81"/>
      <c r="E78" s="36"/>
      <c r="F78" s="8">
        <v>42702</v>
      </c>
      <c r="G78" s="36" t="s">
        <v>4</v>
      </c>
      <c r="H78" s="82">
        <v>82.2</v>
      </c>
      <c r="I78" s="82"/>
      <c r="J78" s="36">
        <v>53</v>
      </c>
      <c r="K78" s="81">
        <f t="shared" si="9"/>
        <v>86845.62537274144</v>
      </c>
      <c r="L78" s="81"/>
      <c r="M78" s="6">
        <f t="shared" si="6"/>
        <v>1.638596705146065</v>
      </c>
      <c r="N78" s="36">
        <v>2013</v>
      </c>
      <c r="O78" s="8">
        <v>42415</v>
      </c>
      <c r="P78" s="82">
        <v>92.16</v>
      </c>
      <c r="Q78" s="82"/>
      <c r="R78" s="83">
        <f t="shared" si="7"/>
        <v>1632042.3183254795</v>
      </c>
      <c r="S78" s="83"/>
      <c r="T78" s="84">
        <f t="shared" si="8"/>
        <v>995.9999999999993</v>
      </c>
      <c r="U78" s="84"/>
    </row>
    <row r="79" spans="2:21" ht="13.5">
      <c r="B79" s="36">
        <v>71</v>
      </c>
      <c r="C79" s="81">
        <f t="shared" si="5"/>
        <v>4526896.497416861</v>
      </c>
      <c r="D79" s="81"/>
      <c r="E79" s="43">
        <v>2013</v>
      </c>
      <c r="F79" s="8">
        <v>42434</v>
      </c>
      <c r="G79" s="43" t="s">
        <v>4</v>
      </c>
      <c r="H79" s="82">
        <v>93.5</v>
      </c>
      <c r="I79" s="82"/>
      <c r="J79" s="36">
        <v>64</v>
      </c>
      <c r="K79" s="81">
        <f t="shared" si="9"/>
        <v>135806.89492250583</v>
      </c>
      <c r="L79" s="81"/>
      <c r="M79" s="6">
        <f t="shared" si="6"/>
        <v>2.1219827331641534</v>
      </c>
      <c r="N79" s="45"/>
      <c r="O79" s="8">
        <v>42460</v>
      </c>
      <c r="P79" s="82">
        <v>93</v>
      </c>
      <c r="Q79" s="82"/>
      <c r="R79" s="83">
        <f t="shared" si="7"/>
        <v>-106099.13665820767</v>
      </c>
      <c r="S79" s="83"/>
      <c r="T79" s="84">
        <f t="shared" si="8"/>
        <v>-64</v>
      </c>
      <c r="U79" s="84"/>
    </row>
    <row r="80" spans="2:21" ht="13.5">
      <c r="B80" s="36">
        <v>72</v>
      </c>
      <c r="C80" s="81">
        <f t="shared" si="5"/>
        <v>4420797.360758654</v>
      </c>
      <c r="D80" s="81"/>
      <c r="E80" s="36"/>
      <c r="F80" s="8">
        <v>42520</v>
      </c>
      <c r="G80" s="43" t="s">
        <v>3</v>
      </c>
      <c r="H80" s="82">
        <v>100.46</v>
      </c>
      <c r="I80" s="82"/>
      <c r="J80" s="36">
        <v>141</v>
      </c>
      <c r="K80" s="81">
        <f t="shared" si="9"/>
        <v>132623.92082275962</v>
      </c>
      <c r="L80" s="81"/>
      <c r="M80" s="6">
        <f t="shared" si="6"/>
        <v>0.9405951831401391</v>
      </c>
      <c r="N80" s="36"/>
      <c r="O80" s="8">
        <v>42533</v>
      </c>
      <c r="P80" s="82">
        <v>97.01</v>
      </c>
      <c r="Q80" s="82"/>
      <c r="R80" s="83">
        <f t="shared" si="7"/>
        <v>324505.3381833469</v>
      </c>
      <c r="S80" s="83"/>
      <c r="T80" s="84">
        <f t="shared" si="8"/>
        <v>344.99999999999886</v>
      </c>
      <c r="U80" s="84"/>
    </row>
    <row r="81" spans="2:21" ht="13.5">
      <c r="B81" s="36">
        <v>73</v>
      </c>
      <c r="C81" s="81">
        <f t="shared" si="5"/>
        <v>4745302.698942001</v>
      </c>
      <c r="D81" s="81"/>
      <c r="E81" s="36"/>
      <c r="F81" s="8">
        <v>42622</v>
      </c>
      <c r="G81" s="43" t="s">
        <v>4</v>
      </c>
      <c r="H81" s="82">
        <v>100.05</v>
      </c>
      <c r="I81" s="82"/>
      <c r="J81" s="36">
        <v>71</v>
      </c>
      <c r="K81" s="81">
        <f t="shared" si="9"/>
        <v>142359.08096826004</v>
      </c>
      <c r="L81" s="81"/>
      <c r="M81" s="6">
        <f t="shared" si="6"/>
        <v>2.0050574784261976</v>
      </c>
      <c r="N81" s="36"/>
      <c r="O81" s="8">
        <v>42625</v>
      </c>
      <c r="P81" s="82">
        <v>99.33</v>
      </c>
      <c r="Q81" s="82"/>
      <c r="R81" s="83">
        <f t="shared" si="7"/>
        <v>-144364.138446686</v>
      </c>
      <c r="S81" s="83"/>
      <c r="T81" s="84">
        <f t="shared" si="8"/>
        <v>-71</v>
      </c>
      <c r="U81" s="84"/>
    </row>
    <row r="82" spans="2:21" ht="13.5">
      <c r="B82" s="36">
        <v>74</v>
      </c>
      <c r="C82" s="81">
        <f t="shared" si="5"/>
        <v>4600938.560495315</v>
      </c>
      <c r="D82" s="81"/>
      <c r="E82" s="36"/>
      <c r="F82" s="8">
        <v>42637</v>
      </c>
      <c r="G82" s="36" t="s">
        <v>3</v>
      </c>
      <c r="H82" s="82">
        <v>98.47</v>
      </c>
      <c r="I82" s="82"/>
      <c r="J82" s="36">
        <v>68</v>
      </c>
      <c r="K82" s="81">
        <f t="shared" si="9"/>
        <v>138028.15681485945</v>
      </c>
      <c r="L82" s="81"/>
      <c r="M82" s="6">
        <f t="shared" si="6"/>
        <v>2.029825835512639</v>
      </c>
      <c r="N82" s="36"/>
      <c r="O82" s="8">
        <v>42652</v>
      </c>
      <c r="P82" s="82">
        <v>97.48</v>
      </c>
      <c r="Q82" s="82"/>
      <c r="R82" s="83">
        <f t="shared" si="7"/>
        <v>200952.7577157502</v>
      </c>
      <c r="S82" s="83"/>
      <c r="T82" s="84">
        <f t="shared" si="8"/>
        <v>98.99999999999949</v>
      </c>
      <c r="U82" s="84"/>
    </row>
    <row r="83" spans="2:21" ht="13.5">
      <c r="B83" s="36">
        <v>75</v>
      </c>
      <c r="C83" s="81">
        <f t="shared" si="5"/>
        <v>4801891.318211066</v>
      </c>
      <c r="D83" s="81"/>
      <c r="E83" s="36"/>
      <c r="F83" s="8">
        <v>42694</v>
      </c>
      <c r="G83" s="43" t="s">
        <v>4</v>
      </c>
      <c r="H83" s="82">
        <v>100.25</v>
      </c>
      <c r="I83" s="82"/>
      <c r="J83" s="36">
        <v>49</v>
      </c>
      <c r="K83" s="81">
        <f t="shared" si="9"/>
        <v>144056.73954633196</v>
      </c>
      <c r="L83" s="81"/>
      <c r="M83" s="6">
        <f t="shared" si="6"/>
        <v>2.9399334601292235</v>
      </c>
      <c r="N83" s="36">
        <v>2014</v>
      </c>
      <c r="O83" s="8">
        <v>42382</v>
      </c>
      <c r="P83" s="82">
        <v>103.773</v>
      </c>
      <c r="Q83" s="82"/>
      <c r="R83" s="83">
        <f t="shared" si="7"/>
        <v>1035738.5580035243</v>
      </c>
      <c r="S83" s="83"/>
      <c r="T83" s="84">
        <f t="shared" si="8"/>
        <v>352.2999999999996</v>
      </c>
      <c r="U83" s="84"/>
    </row>
    <row r="84" spans="2:21" ht="13.5">
      <c r="B84" s="36">
        <v>76</v>
      </c>
      <c r="C84" s="81">
        <f t="shared" si="5"/>
        <v>5837629.87621459</v>
      </c>
      <c r="D84" s="81"/>
      <c r="E84" s="43">
        <v>2014</v>
      </c>
      <c r="F84" s="8">
        <v>42419</v>
      </c>
      <c r="G84" s="43" t="s">
        <v>4</v>
      </c>
      <c r="H84" s="82">
        <v>102.46</v>
      </c>
      <c r="I84" s="82"/>
      <c r="J84" s="36">
        <v>61</v>
      </c>
      <c r="K84" s="81">
        <f t="shared" si="9"/>
        <v>175128.8962864377</v>
      </c>
      <c r="L84" s="81"/>
      <c r="M84" s="6">
        <f t="shared" si="6"/>
        <v>2.8709655128924214</v>
      </c>
      <c r="N84" s="36"/>
      <c r="O84" s="8">
        <v>42428</v>
      </c>
      <c r="P84" s="82">
        <v>101.84</v>
      </c>
      <c r="Q84" s="82"/>
      <c r="R84" s="83">
        <f t="shared" si="7"/>
        <v>-177999.86179932737</v>
      </c>
      <c r="S84" s="83"/>
      <c r="T84" s="84">
        <f t="shared" si="8"/>
        <v>-61</v>
      </c>
      <c r="U84" s="84"/>
    </row>
    <row r="85" spans="2:21" ht="13.5">
      <c r="B85" s="36">
        <v>77</v>
      </c>
      <c r="C85" s="81">
        <f t="shared" si="5"/>
        <v>5659630.014415262</v>
      </c>
      <c r="D85" s="81"/>
      <c r="E85" s="36"/>
      <c r="F85" s="8">
        <v>42522</v>
      </c>
      <c r="G85" s="44" t="s">
        <v>4</v>
      </c>
      <c r="H85" s="82">
        <v>101.84</v>
      </c>
      <c r="I85" s="82"/>
      <c r="J85" s="36">
        <v>14</v>
      </c>
      <c r="K85" s="81">
        <f t="shared" si="9"/>
        <v>169788.90043245786</v>
      </c>
      <c r="L85" s="81"/>
      <c r="M85" s="6">
        <f t="shared" si="6"/>
        <v>12.127778602318418</v>
      </c>
      <c r="N85" s="36"/>
      <c r="O85" s="8">
        <v>42533</v>
      </c>
      <c r="P85" s="82">
        <v>101.74</v>
      </c>
      <c r="Q85" s="82"/>
      <c r="R85" s="83">
        <f t="shared" si="7"/>
        <v>-121277.78602319452</v>
      </c>
      <c r="S85" s="83"/>
      <c r="T85" s="84">
        <f t="shared" si="8"/>
        <v>-14</v>
      </c>
      <c r="U85" s="84"/>
    </row>
    <row r="86" spans="2:21" ht="13.5">
      <c r="B86" s="36">
        <v>78</v>
      </c>
      <c r="C86" s="81">
        <f t="shared" si="5"/>
        <v>5538352.228392067</v>
      </c>
      <c r="D86" s="81"/>
      <c r="E86" s="36"/>
      <c r="F86" s="8">
        <v>42545</v>
      </c>
      <c r="G86" s="36" t="s">
        <v>3</v>
      </c>
      <c r="H86" s="82">
        <v>101.81</v>
      </c>
      <c r="I86" s="82"/>
      <c r="J86" s="36">
        <v>37</v>
      </c>
      <c r="K86" s="81">
        <f t="shared" si="9"/>
        <v>166150.566851762</v>
      </c>
      <c r="L86" s="81"/>
      <c r="M86" s="6">
        <f t="shared" si="6"/>
        <v>4.490555860858432</v>
      </c>
      <c r="N86" s="36"/>
      <c r="O86" s="8">
        <v>42552</v>
      </c>
      <c r="P86" s="82">
        <v>101.47</v>
      </c>
      <c r="Q86" s="82"/>
      <c r="R86" s="83">
        <f t="shared" si="7"/>
        <v>152678.89926918823</v>
      </c>
      <c r="S86" s="83"/>
      <c r="T86" s="84">
        <f t="shared" si="8"/>
        <v>34.00000000000034</v>
      </c>
      <c r="U86" s="84"/>
    </row>
    <row r="87" spans="2:21" ht="13.5">
      <c r="B87" s="36">
        <v>79</v>
      </c>
      <c r="C87" s="81">
        <f t="shared" si="5"/>
        <v>5691031.127661255</v>
      </c>
      <c r="D87" s="81"/>
      <c r="E87" s="36"/>
      <c r="F87" s="8">
        <v>42560</v>
      </c>
      <c r="G87" s="44" t="s">
        <v>3</v>
      </c>
      <c r="H87" s="82">
        <v>101.44</v>
      </c>
      <c r="I87" s="82"/>
      <c r="J87" s="36">
        <v>42</v>
      </c>
      <c r="K87" s="81">
        <f t="shared" si="9"/>
        <v>170730.93382983765</v>
      </c>
      <c r="L87" s="81"/>
      <c r="M87" s="6">
        <f t="shared" si="6"/>
        <v>4.065022234043753</v>
      </c>
      <c r="N87" s="36"/>
      <c r="O87" s="8">
        <v>42576</v>
      </c>
      <c r="P87" s="82">
        <v>101.85</v>
      </c>
      <c r="Q87" s="82"/>
      <c r="R87" s="83">
        <f t="shared" si="7"/>
        <v>-166665.91159579248</v>
      </c>
      <c r="S87" s="83"/>
      <c r="T87" s="84">
        <f t="shared" si="8"/>
        <v>-42</v>
      </c>
      <c r="U87" s="84"/>
    </row>
    <row r="88" spans="2:21" ht="13.5">
      <c r="B88" s="36">
        <v>80</v>
      </c>
      <c r="C88" s="81">
        <f t="shared" si="5"/>
        <v>5524365.216065463</v>
      </c>
      <c r="D88" s="81"/>
      <c r="E88" s="36"/>
      <c r="F88" s="8">
        <v>42600</v>
      </c>
      <c r="G88" s="36" t="s">
        <v>4</v>
      </c>
      <c r="H88" s="82">
        <v>102.631</v>
      </c>
      <c r="I88" s="82"/>
      <c r="J88" s="36">
        <v>45</v>
      </c>
      <c r="K88" s="81">
        <f t="shared" si="9"/>
        <v>165730.95648196386</v>
      </c>
      <c r="L88" s="81"/>
      <c r="M88" s="6">
        <f t="shared" si="6"/>
        <v>3.6829101440436416</v>
      </c>
      <c r="N88" s="36"/>
      <c r="O88" s="8">
        <v>42645</v>
      </c>
      <c r="P88" s="82">
        <v>108.25</v>
      </c>
      <c r="Q88" s="82"/>
      <c r="R88" s="83">
        <f t="shared" si="7"/>
        <v>2069427.209938122</v>
      </c>
      <c r="S88" s="83"/>
      <c r="T88" s="84">
        <f t="shared" si="8"/>
        <v>561.9</v>
      </c>
      <c r="U88" s="84"/>
    </row>
    <row r="89" spans="2:21" ht="13.5">
      <c r="B89" s="36">
        <v>81</v>
      </c>
      <c r="C89" s="81">
        <f t="shared" si="5"/>
        <v>7593792.426003585</v>
      </c>
      <c r="D89" s="81"/>
      <c r="E89" s="36"/>
      <c r="F89" s="8">
        <v>42719</v>
      </c>
      <c r="G89" s="44" t="s">
        <v>3</v>
      </c>
      <c r="H89" s="82">
        <v>117.562</v>
      </c>
      <c r="I89" s="82"/>
      <c r="J89" s="36">
        <v>151</v>
      </c>
      <c r="K89" s="81">
        <f t="shared" si="9"/>
        <v>227813.77278010754</v>
      </c>
      <c r="L89" s="81"/>
      <c r="M89" s="6">
        <f t="shared" si="6"/>
        <v>1.5087004819874672</v>
      </c>
      <c r="N89" s="36"/>
      <c r="O89" s="8">
        <v>42722</v>
      </c>
      <c r="P89" s="82">
        <v>119.05</v>
      </c>
      <c r="Q89" s="82"/>
      <c r="R89" s="83">
        <f t="shared" si="7"/>
        <v>-224494.63171973507</v>
      </c>
      <c r="S89" s="83"/>
      <c r="T89" s="84">
        <f t="shared" si="8"/>
        <v>-151</v>
      </c>
      <c r="U89" s="84"/>
    </row>
    <row r="90" spans="2:21" ht="13.5">
      <c r="B90" s="36">
        <v>82</v>
      </c>
      <c r="C90" s="81">
        <f t="shared" si="5"/>
        <v>7369297.794283849</v>
      </c>
      <c r="D90" s="81"/>
      <c r="E90" s="36">
        <v>2015</v>
      </c>
      <c r="F90" s="8">
        <v>42381</v>
      </c>
      <c r="G90" s="44" t="s">
        <v>3</v>
      </c>
      <c r="H90" s="82">
        <v>118.1</v>
      </c>
      <c r="I90" s="82"/>
      <c r="J90" s="36">
        <v>123</v>
      </c>
      <c r="K90" s="81">
        <f t="shared" si="9"/>
        <v>221078.93382851547</v>
      </c>
      <c r="L90" s="81"/>
      <c r="M90" s="6">
        <f t="shared" si="6"/>
        <v>1.79738970592289</v>
      </c>
      <c r="N90" s="36"/>
      <c r="O90" s="8">
        <v>42406</v>
      </c>
      <c r="P90" s="82">
        <v>119.31</v>
      </c>
      <c r="Q90" s="82"/>
      <c r="R90" s="83">
        <f t="shared" si="7"/>
        <v>-217484.1544166711</v>
      </c>
      <c r="S90" s="83"/>
      <c r="T90" s="84">
        <f t="shared" si="8"/>
        <v>-123</v>
      </c>
      <c r="U90" s="84"/>
    </row>
    <row r="91" spans="2:21" ht="13.5">
      <c r="B91" s="36">
        <v>83</v>
      </c>
      <c r="C91" s="81">
        <f t="shared" si="5"/>
        <v>7151813.639867178</v>
      </c>
      <c r="D91" s="81"/>
      <c r="E91" s="36"/>
      <c r="F91" s="8">
        <v>42427</v>
      </c>
      <c r="G91" s="36" t="s">
        <v>4</v>
      </c>
      <c r="H91" s="82">
        <v>119.79</v>
      </c>
      <c r="I91" s="82"/>
      <c r="J91" s="36">
        <v>72</v>
      </c>
      <c r="K91" s="81">
        <f t="shared" si="9"/>
        <v>214554.40919601533</v>
      </c>
      <c r="L91" s="81"/>
      <c r="M91" s="6">
        <f t="shared" si="6"/>
        <v>2.9799223499446574</v>
      </c>
      <c r="N91" s="36"/>
      <c r="O91" s="8">
        <v>42447</v>
      </c>
      <c r="P91" s="82">
        <v>120.6</v>
      </c>
      <c r="Q91" s="82"/>
      <c r="R91" s="83">
        <f t="shared" si="7"/>
        <v>241373.7103455137</v>
      </c>
      <c r="S91" s="83"/>
      <c r="T91" s="84">
        <f t="shared" si="8"/>
        <v>80.9999999999988</v>
      </c>
      <c r="U91" s="84"/>
    </row>
    <row r="92" spans="2:21" ht="13.5">
      <c r="B92" s="36">
        <v>84</v>
      </c>
      <c r="C92" s="81">
        <f t="shared" si="5"/>
        <v>7393187.350212692</v>
      </c>
      <c r="D92" s="81"/>
      <c r="E92" s="36"/>
      <c r="F92" s="8">
        <v>42468</v>
      </c>
      <c r="G92" s="44" t="s">
        <v>4</v>
      </c>
      <c r="H92" s="82">
        <v>120.33</v>
      </c>
      <c r="I92" s="82"/>
      <c r="J92" s="36">
        <v>77</v>
      </c>
      <c r="K92" s="81">
        <f t="shared" si="9"/>
        <v>221795.62050638077</v>
      </c>
      <c r="L92" s="81"/>
      <c r="M92" s="6">
        <f t="shared" si="6"/>
        <v>2.880462603978971</v>
      </c>
      <c r="N92" s="36"/>
      <c r="O92" s="8">
        <v>42472</v>
      </c>
      <c r="P92" s="82">
        <v>120.18</v>
      </c>
      <c r="Q92" s="82"/>
      <c r="R92" s="83">
        <f t="shared" si="7"/>
        <v>-43206.93905968211</v>
      </c>
      <c r="S92" s="83"/>
      <c r="T92" s="84">
        <f t="shared" si="8"/>
        <v>-77</v>
      </c>
      <c r="U92" s="84"/>
    </row>
    <row r="93" spans="2:21" ht="13.5">
      <c r="B93" s="36">
        <v>85</v>
      </c>
      <c r="C93" s="81">
        <f t="shared" si="5"/>
        <v>7349980.41115301</v>
      </c>
      <c r="D93" s="81"/>
      <c r="E93" s="36"/>
      <c r="F93" s="8">
        <v>42497</v>
      </c>
      <c r="G93" s="36" t="s">
        <v>4</v>
      </c>
      <c r="H93" s="82">
        <v>119.85</v>
      </c>
      <c r="I93" s="82"/>
      <c r="J93" s="36">
        <v>84</v>
      </c>
      <c r="K93" s="81">
        <f t="shared" si="9"/>
        <v>220499.4123345903</v>
      </c>
      <c r="L93" s="81"/>
      <c r="M93" s="6">
        <f t="shared" si="6"/>
        <v>2.624993003983218</v>
      </c>
      <c r="N93" s="36"/>
      <c r="O93" s="8">
        <v>42503</v>
      </c>
      <c r="P93" s="82">
        <v>119.05</v>
      </c>
      <c r="Q93" s="82"/>
      <c r="R93" s="83">
        <f t="shared" si="7"/>
        <v>-209999.4403186567</v>
      </c>
      <c r="S93" s="83"/>
      <c r="T93" s="84">
        <f t="shared" si="8"/>
        <v>-84</v>
      </c>
      <c r="U93" s="84"/>
    </row>
    <row r="94" spans="2:21" ht="13.5">
      <c r="B94" s="36">
        <v>86</v>
      </c>
      <c r="C94" s="81">
        <f t="shared" si="5"/>
        <v>7139980.970834353</v>
      </c>
      <c r="D94" s="81"/>
      <c r="E94" s="36"/>
      <c r="F94" s="8">
        <v>42525</v>
      </c>
      <c r="G94" s="44" t="s">
        <v>4</v>
      </c>
      <c r="H94" s="82">
        <v>124.67</v>
      </c>
      <c r="I94" s="82"/>
      <c r="J94" s="36">
        <v>92</v>
      </c>
      <c r="K94" s="81">
        <f t="shared" si="9"/>
        <v>214199.42912503058</v>
      </c>
      <c r="L94" s="81"/>
      <c r="M94" s="6">
        <f t="shared" si="6"/>
        <v>2.3282546644025066</v>
      </c>
      <c r="N94" s="36"/>
      <c r="O94" s="8">
        <v>42531</v>
      </c>
      <c r="P94" s="82">
        <v>123.77</v>
      </c>
      <c r="Q94" s="82"/>
      <c r="R94" s="83">
        <f t="shared" si="7"/>
        <v>-209542.9197962269</v>
      </c>
      <c r="S94" s="83"/>
      <c r="T94" s="84">
        <f t="shared" si="8"/>
        <v>-92</v>
      </c>
      <c r="U94" s="84"/>
    </row>
    <row r="95" spans="2:21" ht="13.5">
      <c r="B95" s="36">
        <v>87</v>
      </c>
      <c r="C95" s="81">
        <f t="shared" si="5"/>
        <v>6930438.051038126</v>
      </c>
      <c r="D95" s="81"/>
      <c r="E95" s="36"/>
      <c r="F95" s="8">
        <v>42538</v>
      </c>
      <c r="G95" s="44" t="s">
        <v>3</v>
      </c>
      <c r="H95" s="82">
        <v>123.2</v>
      </c>
      <c r="I95" s="82"/>
      <c r="J95" s="36">
        <v>121</v>
      </c>
      <c r="K95" s="81">
        <f t="shared" si="9"/>
        <v>207913.14153114377</v>
      </c>
      <c r="L95" s="81"/>
      <c r="M95" s="6">
        <f t="shared" si="6"/>
        <v>1.7182904258772211</v>
      </c>
      <c r="N95" s="36"/>
      <c r="O95" s="8">
        <v>42566</v>
      </c>
      <c r="P95" s="82">
        <v>123.71</v>
      </c>
      <c r="Q95" s="82"/>
      <c r="R95" s="83">
        <f t="shared" si="7"/>
        <v>-87632.81171973671</v>
      </c>
      <c r="S95" s="83"/>
      <c r="T95" s="84">
        <f t="shared" si="8"/>
        <v>-121</v>
      </c>
      <c r="U95" s="84"/>
    </row>
    <row r="96" spans="2:21" ht="13.5">
      <c r="B96" s="36">
        <v>88</v>
      </c>
      <c r="C96" s="81">
        <f t="shared" si="5"/>
        <v>6842805.239318389</v>
      </c>
      <c r="D96" s="81"/>
      <c r="E96" s="36"/>
      <c r="F96" s="8">
        <v>42580</v>
      </c>
      <c r="G96" s="44" t="s">
        <v>4</v>
      </c>
      <c r="H96" s="82">
        <v>124.02</v>
      </c>
      <c r="I96" s="82"/>
      <c r="J96" s="36">
        <v>78</v>
      </c>
      <c r="K96" s="81">
        <f t="shared" si="9"/>
        <v>205284.15717955166</v>
      </c>
      <c r="L96" s="81"/>
      <c r="M96" s="6">
        <f t="shared" si="6"/>
        <v>2.631848168968611</v>
      </c>
      <c r="N96" s="36"/>
      <c r="O96" s="8">
        <v>42601</v>
      </c>
      <c r="P96" s="82">
        <v>124.1</v>
      </c>
      <c r="Q96" s="82"/>
      <c r="R96" s="83">
        <f t="shared" si="7"/>
        <v>21054.785351748436</v>
      </c>
      <c r="S96" s="83"/>
      <c r="T96" s="84">
        <f t="shared" si="8"/>
        <v>7.9999999999998295</v>
      </c>
      <c r="U96" s="84"/>
    </row>
    <row r="97" spans="2:21" ht="13.5">
      <c r="B97" s="36">
        <v>89</v>
      </c>
      <c r="C97" s="81">
        <f t="shared" si="5"/>
        <v>6863860.024670138</v>
      </c>
      <c r="D97" s="81"/>
      <c r="E97" s="36"/>
      <c r="F97" s="8">
        <v>42628</v>
      </c>
      <c r="G97" s="36" t="s">
        <v>4</v>
      </c>
      <c r="H97" s="82">
        <v>120.64</v>
      </c>
      <c r="I97" s="82"/>
      <c r="J97" s="36">
        <v>128</v>
      </c>
      <c r="K97" s="81">
        <f t="shared" si="9"/>
        <v>205915.80074010414</v>
      </c>
      <c r="L97" s="81"/>
      <c r="M97" s="6">
        <f t="shared" si="6"/>
        <v>1.6087171932820636</v>
      </c>
      <c r="N97" s="36"/>
      <c r="O97" s="8">
        <v>42633</v>
      </c>
      <c r="P97" s="82">
        <v>119.39</v>
      </c>
      <c r="Q97" s="82"/>
      <c r="R97" s="83">
        <f t="shared" si="7"/>
        <v>-201089.64916025798</v>
      </c>
      <c r="S97" s="83"/>
      <c r="T97" s="84">
        <f t="shared" si="8"/>
        <v>-128</v>
      </c>
      <c r="U97" s="84"/>
    </row>
    <row r="98" spans="2:21" ht="13.5">
      <c r="B98" s="36">
        <v>90</v>
      </c>
      <c r="C98" s="81">
        <f t="shared" si="5"/>
        <v>6662770.3755098805</v>
      </c>
      <c r="D98" s="81"/>
      <c r="E98" s="36"/>
      <c r="F98" s="8">
        <v>42637</v>
      </c>
      <c r="G98" s="44" t="s">
        <v>4</v>
      </c>
      <c r="H98" s="82">
        <v>120.38</v>
      </c>
      <c r="I98" s="82"/>
      <c r="J98" s="36">
        <v>127</v>
      </c>
      <c r="K98" s="81">
        <f t="shared" si="9"/>
        <v>199883.1112652964</v>
      </c>
      <c r="L98" s="81"/>
      <c r="M98" s="6">
        <f t="shared" si="6"/>
        <v>1.5738827658684758</v>
      </c>
      <c r="N98" s="36"/>
      <c r="O98" s="8">
        <v>42645</v>
      </c>
      <c r="P98" s="82">
        <v>119.22</v>
      </c>
      <c r="Q98" s="82"/>
      <c r="R98" s="83">
        <f t="shared" si="7"/>
        <v>-182570.40084074266</v>
      </c>
      <c r="S98" s="83"/>
      <c r="T98" s="84">
        <f t="shared" si="8"/>
        <v>-127</v>
      </c>
      <c r="U98" s="84"/>
    </row>
    <row r="99" spans="2:21" ht="13.5">
      <c r="B99" s="36">
        <v>91</v>
      </c>
      <c r="C99" s="81">
        <f t="shared" si="5"/>
        <v>6480199.974669138</v>
      </c>
      <c r="D99" s="81"/>
      <c r="E99" s="36"/>
      <c r="F99" s="8"/>
      <c r="G99" s="44" t="s">
        <v>3</v>
      </c>
      <c r="H99" s="82"/>
      <c r="I99" s="82"/>
      <c r="J99" s="36"/>
      <c r="K99" s="81">
        <f aca="true" t="shared" si="10" ref="K99:K107">IF(F99="","",C99*0.05)</f>
      </c>
      <c r="L99" s="81"/>
      <c r="M99" s="6">
        <f t="shared" si="6"/>
      </c>
      <c r="N99" s="36"/>
      <c r="O99" s="8"/>
      <c r="P99" s="82"/>
      <c r="Q99" s="82"/>
      <c r="R99" s="83">
        <f t="shared" si="7"/>
      </c>
      <c r="S99" s="83"/>
      <c r="T99" s="84">
        <f t="shared" si="8"/>
      </c>
      <c r="U99" s="84"/>
    </row>
    <row r="100" spans="2:21" ht="13.5">
      <c r="B100" s="36">
        <v>92</v>
      </c>
      <c r="C100" s="81">
        <f t="shared" si="5"/>
      </c>
      <c r="D100" s="81"/>
      <c r="E100" s="36"/>
      <c r="F100" s="8"/>
      <c r="G100" s="36" t="s">
        <v>4</v>
      </c>
      <c r="H100" s="82"/>
      <c r="I100" s="82"/>
      <c r="J100" s="36"/>
      <c r="K100" s="81">
        <f t="shared" si="10"/>
      </c>
      <c r="L100" s="81"/>
      <c r="M100" s="6">
        <f t="shared" si="6"/>
      </c>
      <c r="N100" s="36"/>
      <c r="O100" s="8"/>
      <c r="P100" s="82"/>
      <c r="Q100" s="82"/>
      <c r="R100" s="83">
        <f t="shared" si="7"/>
      </c>
      <c r="S100" s="83"/>
      <c r="T100" s="84">
        <f t="shared" si="8"/>
      </c>
      <c r="U100" s="84"/>
    </row>
    <row r="101" spans="2:21" ht="13.5">
      <c r="B101" s="36">
        <v>93</v>
      </c>
      <c r="C101" s="81">
        <f t="shared" si="5"/>
      </c>
      <c r="D101" s="81"/>
      <c r="E101" s="36"/>
      <c r="F101" s="8"/>
      <c r="G101" s="36" t="s">
        <v>3</v>
      </c>
      <c r="H101" s="82"/>
      <c r="I101" s="82"/>
      <c r="J101" s="36"/>
      <c r="K101" s="81">
        <f t="shared" si="10"/>
      </c>
      <c r="L101" s="81"/>
      <c r="M101" s="6">
        <f t="shared" si="6"/>
      </c>
      <c r="N101" s="36"/>
      <c r="O101" s="8"/>
      <c r="P101" s="82"/>
      <c r="Q101" s="82"/>
      <c r="R101" s="83">
        <f t="shared" si="7"/>
      </c>
      <c r="S101" s="83"/>
      <c r="T101" s="84">
        <f t="shared" si="8"/>
      </c>
      <c r="U101" s="84"/>
    </row>
    <row r="102" spans="2:21" ht="13.5">
      <c r="B102" s="36">
        <v>94</v>
      </c>
      <c r="C102" s="81">
        <f t="shared" si="5"/>
      </c>
      <c r="D102" s="81"/>
      <c r="E102" s="36"/>
      <c r="F102" s="8"/>
      <c r="G102" s="36" t="s">
        <v>3</v>
      </c>
      <c r="H102" s="82"/>
      <c r="I102" s="82"/>
      <c r="J102" s="36"/>
      <c r="K102" s="81">
        <f t="shared" si="10"/>
      </c>
      <c r="L102" s="81"/>
      <c r="M102" s="6">
        <f t="shared" si="6"/>
      </c>
      <c r="N102" s="36"/>
      <c r="O102" s="8"/>
      <c r="P102" s="82"/>
      <c r="Q102" s="82"/>
      <c r="R102" s="83">
        <f t="shared" si="7"/>
      </c>
      <c r="S102" s="83"/>
      <c r="T102" s="84">
        <f t="shared" si="8"/>
      </c>
      <c r="U102" s="84"/>
    </row>
    <row r="103" spans="2:21" ht="13.5">
      <c r="B103" s="36">
        <v>95</v>
      </c>
      <c r="C103" s="81">
        <f t="shared" si="5"/>
      </c>
      <c r="D103" s="81"/>
      <c r="E103" s="36"/>
      <c r="F103" s="8"/>
      <c r="G103" s="36" t="s">
        <v>3</v>
      </c>
      <c r="H103" s="82"/>
      <c r="I103" s="82"/>
      <c r="J103" s="36"/>
      <c r="K103" s="81">
        <f t="shared" si="10"/>
      </c>
      <c r="L103" s="81"/>
      <c r="M103" s="6">
        <f t="shared" si="6"/>
      </c>
      <c r="N103" s="36"/>
      <c r="O103" s="8"/>
      <c r="P103" s="82"/>
      <c r="Q103" s="82"/>
      <c r="R103" s="83">
        <f t="shared" si="7"/>
      </c>
      <c r="S103" s="83"/>
      <c r="T103" s="84">
        <f t="shared" si="8"/>
      </c>
      <c r="U103" s="84"/>
    </row>
    <row r="104" spans="2:21" ht="13.5">
      <c r="B104" s="36">
        <v>96</v>
      </c>
      <c r="C104" s="81">
        <f t="shared" si="5"/>
      </c>
      <c r="D104" s="81"/>
      <c r="E104" s="36"/>
      <c r="F104" s="8"/>
      <c r="G104" s="36" t="s">
        <v>4</v>
      </c>
      <c r="H104" s="82"/>
      <c r="I104" s="82"/>
      <c r="J104" s="36"/>
      <c r="K104" s="81">
        <f t="shared" si="10"/>
      </c>
      <c r="L104" s="81"/>
      <c r="M104" s="6">
        <f t="shared" si="6"/>
      </c>
      <c r="N104" s="36"/>
      <c r="O104" s="8"/>
      <c r="P104" s="82"/>
      <c r="Q104" s="82"/>
      <c r="R104" s="83">
        <f t="shared" si="7"/>
      </c>
      <c r="S104" s="83"/>
      <c r="T104" s="84">
        <f t="shared" si="8"/>
      </c>
      <c r="U104" s="84"/>
    </row>
    <row r="105" spans="2:21" ht="13.5">
      <c r="B105" s="36">
        <v>97</v>
      </c>
      <c r="C105" s="81">
        <f t="shared" si="5"/>
      </c>
      <c r="D105" s="81"/>
      <c r="E105" s="36"/>
      <c r="F105" s="8"/>
      <c r="G105" s="36" t="s">
        <v>3</v>
      </c>
      <c r="H105" s="82"/>
      <c r="I105" s="82"/>
      <c r="J105" s="36"/>
      <c r="K105" s="81">
        <f t="shared" si="10"/>
      </c>
      <c r="L105" s="81"/>
      <c r="M105" s="6">
        <f t="shared" si="6"/>
      </c>
      <c r="N105" s="36"/>
      <c r="O105" s="8"/>
      <c r="P105" s="82"/>
      <c r="Q105" s="82"/>
      <c r="R105" s="83">
        <f t="shared" si="7"/>
      </c>
      <c r="S105" s="83"/>
      <c r="T105" s="84">
        <f t="shared" si="8"/>
      </c>
      <c r="U105" s="84"/>
    </row>
    <row r="106" spans="2:21" ht="13.5">
      <c r="B106" s="36">
        <v>98</v>
      </c>
      <c r="C106" s="81">
        <f t="shared" si="5"/>
      </c>
      <c r="D106" s="81"/>
      <c r="E106" s="36"/>
      <c r="F106" s="8"/>
      <c r="G106" s="36" t="s">
        <v>4</v>
      </c>
      <c r="H106" s="82"/>
      <c r="I106" s="82"/>
      <c r="J106" s="36"/>
      <c r="K106" s="81">
        <f t="shared" si="10"/>
      </c>
      <c r="L106" s="81"/>
      <c r="M106" s="6">
        <f t="shared" si="6"/>
      </c>
      <c r="N106" s="36"/>
      <c r="O106" s="8"/>
      <c r="P106" s="82"/>
      <c r="Q106" s="82"/>
      <c r="R106" s="83">
        <f t="shared" si="7"/>
      </c>
      <c r="S106" s="83"/>
      <c r="T106" s="84">
        <f t="shared" si="8"/>
      </c>
      <c r="U106" s="84"/>
    </row>
    <row r="107" spans="2:21" ht="13.5">
      <c r="B107" s="36">
        <v>99</v>
      </c>
      <c r="C107" s="81">
        <f t="shared" si="5"/>
      </c>
      <c r="D107" s="81"/>
      <c r="E107" s="36"/>
      <c r="F107" s="8"/>
      <c r="G107" s="36" t="s">
        <v>4</v>
      </c>
      <c r="H107" s="82"/>
      <c r="I107" s="82"/>
      <c r="J107" s="36"/>
      <c r="K107" s="81">
        <f t="shared" si="10"/>
      </c>
      <c r="L107" s="81"/>
      <c r="M107" s="6">
        <f t="shared" si="6"/>
      </c>
      <c r="N107" s="36"/>
      <c r="O107" s="8"/>
      <c r="P107" s="82"/>
      <c r="Q107" s="82"/>
      <c r="R107" s="83">
        <f t="shared" si="7"/>
      </c>
      <c r="S107" s="83"/>
      <c r="T107" s="84">
        <f t="shared" si="8"/>
      </c>
      <c r="U107" s="84"/>
    </row>
    <row r="108" spans="2:21" ht="13.5">
      <c r="B108" s="36">
        <v>100</v>
      </c>
      <c r="C108" s="81">
        <f t="shared" si="5"/>
      </c>
      <c r="D108" s="81"/>
      <c r="E108" s="36"/>
      <c r="F108" s="8"/>
      <c r="G108" s="36" t="s">
        <v>3</v>
      </c>
      <c r="H108" s="82"/>
      <c r="I108" s="82"/>
      <c r="J108" s="36"/>
      <c r="K108" s="81">
        <f>IF(F108="","",C108*0.05)</f>
      </c>
      <c r="L108" s="81"/>
      <c r="M108" s="6">
        <f t="shared" si="6"/>
      </c>
      <c r="N108" s="36"/>
      <c r="O108" s="8"/>
      <c r="P108" s="82"/>
      <c r="Q108" s="82"/>
      <c r="R108" s="83">
        <f t="shared" si="7"/>
      </c>
      <c r="S108" s="83"/>
      <c r="T108" s="84">
        <f t="shared" si="8"/>
      </c>
      <c r="U108" s="8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D4" sqref="D4:E4"/>
    </sheetView>
  </sheetViews>
  <sheetFormatPr defaultColWidth="9.00390625" defaultRowHeight="13.5"/>
  <cols>
    <col min="1" max="1" width="2.875" style="0" customWidth="1"/>
    <col min="2" max="18" width="6.625" style="0" customWidth="1"/>
    <col min="22" max="22" width="10.875" style="23" bestFit="1" customWidth="1"/>
  </cols>
  <sheetData>
    <row r="2" spans="2:20" ht="13.5">
      <c r="B2" s="50" t="s">
        <v>5</v>
      </c>
      <c r="C2" s="50"/>
      <c r="D2" s="52" t="s">
        <v>50</v>
      </c>
      <c r="E2" s="52"/>
      <c r="F2" s="50" t="s">
        <v>6</v>
      </c>
      <c r="G2" s="50"/>
      <c r="H2" s="52" t="s">
        <v>51</v>
      </c>
      <c r="I2" s="52"/>
      <c r="J2" s="50" t="s">
        <v>7</v>
      </c>
      <c r="K2" s="50"/>
      <c r="L2" s="51">
        <f>C9</f>
        <v>1000000</v>
      </c>
      <c r="M2" s="52"/>
      <c r="N2" s="50" t="s">
        <v>8</v>
      </c>
      <c r="O2" s="50"/>
      <c r="P2" s="51">
        <f>C108+R108</f>
        <v>69207751.71047172</v>
      </c>
      <c r="Q2" s="52"/>
      <c r="R2" s="1"/>
      <c r="S2" s="1"/>
      <c r="T2" s="1"/>
    </row>
    <row r="3" spans="2:19" ht="57" customHeight="1">
      <c r="B3" s="50" t="s">
        <v>9</v>
      </c>
      <c r="C3" s="50"/>
      <c r="D3" s="53" t="s">
        <v>52</v>
      </c>
      <c r="E3" s="53"/>
      <c r="F3" s="53"/>
      <c r="G3" s="53"/>
      <c r="H3" s="53"/>
      <c r="I3" s="53"/>
      <c r="J3" s="50" t="s">
        <v>10</v>
      </c>
      <c r="K3" s="50"/>
      <c r="L3" s="53" t="s">
        <v>35</v>
      </c>
      <c r="M3" s="54"/>
      <c r="N3" s="54"/>
      <c r="O3" s="54"/>
      <c r="P3" s="54"/>
      <c r="Q3" s="54"/>
      <c r="R3" s="1"/>
      <c r="S3" s="1"/>
    </row>
    <row r="4" spans="2:20" ht="13.5">
      <c r="B4" s="50" t="s">
        <v>11</v>
      </c>
      <c r="C4" s="50"/>
      <c r="D4" s="55">
        <f>SUM($R$9:$S$993)</f>
        <v>68207751.71047172</v>
      </c>
      <c r="E4" s="55"/>
      <c r="F4" s="50" t="s">
        <v>12</v>
      </c>
      <c r="G4" s="50"/>
      <c r="H4" s="56">
        <f>SUM($T$9:$U$108)</f>
        <v>3850.9999999999964</v>
      </c>
      <c r="I4" s="52"/>
      <c r="J4" s="57" t="s">
        <v>13</v>
      </c>
      <c r="K4" s="57"/>
      <c r="L4" s="51">
        <f>MAX($C$9:$D$990)-C9</f>
        <v>68820019.57443212</v>
      </c>
      <c r="M4" s="51"/>
      <c r="N4" s="57" t="s">
        <v>14</v>
      </c>
      <c r="O4" s="57"/>
      <c r="P4" s="55">
        <f>MIN($C$9:$D$990)-C9</f>
        <v>-101427.0626636477</v>
      </c>
      <c r="Q4" s="55"/>
      <c r="R4" s="1"/>
      <c r="S4" s="1"/>
      <c r="T4" s="1"/>
    </row>
    <row r="5" spans="2:20" ht="13.5">
      <c r="B5" s="47" t="s">
        <v>15</v>
      </c>
      <c r="C5" s="2">
        <f>COUNTIF($R$9:$R$990,"&gt;0")</f>
        <v>54</v>
      </c>
      <c r="D5" s="48" t="s">
        <v>16</v>
      </c>
      <c r="E5" s="16">
        <f>COUNTIF($R$9:$R$990,"&lt;0")</f>
        <v>46</v>
      </c>
      <c r="F5" s="48" t="s">
        <v>17</v>
      </c>
      <c r="G5" s="2">
        <f>COUNTIF($R$9:$R$990,"=0")</f>
        <v>0</v>
      </c>
      <c r="H5" s="48" t="s">
        <v>18</v>
      </c>
      <c r="I5" s="3">
        <f>C5/SUM(C5,E5,G5)</f>
        <v>0.54</v>
      </c>
      <c r="J5" s="58" t="s">
        <v>19</v>
      </c>
      <c r="K5" s="50"/>
      <c r="L5" s="59"/>
      <c r="M5" s="60"/>
      <c r="N5" s="18" t="s">
        <v>20</v>
      </c>
      <c r="O5" s="9"/>
      <c r="P5" s="59"/>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69"/>
      <c r="J7" s="70" t="s">
        <v>24</v>
      </c>
      <c r="K7" s="71"/>
      <c r="L7" s="72"/>
      <c r="M7" s="73" t="s">
        <v>25</v>
      </c>
      <c r="N7" s="74" t="s">
        <v>26</v>
      </c>
      <c r="O7" s="75"/>
      <c r="P7" s="75"/>
      <c r="Q7" s="76"/>
      <c r="R7" s="77" t="s">
        <v>27</v>
      </c>
      <c r="S7" s="77"/>
      <c r="T7" s="77"/>
      <c r="U7" s="77"/>
    </row>
    <row r="8" spans="2:21" ht="13.5">
      <c r="B8" s="62"/>
      <c r="C8" s="65"/>
      <c r="D8" s="66"/>
      <c r="E8" s="19" t="s">
        <v>28</v>
      </c>
      <c r="F8" s="19" t="s">
        <v>29</v>
      </c>
      <c r="G8" s="19" t="s">
        <v>30</v>
      </c>
      <c r="H8" s="78" t="s">
        <v>31</v>
      </c>
      <c r="I8" s="69"/>
      <c r="J8" s="4" t="s">
        <v>32</v>
      </c>
      <c r="K8" s="79" t="s">
        <v>33</v>
      </c>
      <c r="L8" s="72"/>
      <c r="M8" s="73"/>
      <c r="N8" s="5" t="s">
        <v>28</v>
      </c>
      <c r="O8" s="5" t="s">
        <v>29</v>
      </c>
      <c r="P8" s="80" t="s">
        <v>31</v>
      </c>
      <c r="Q8" s="76"/>
      <c r="R8" s="77" t="s">
        <v>34</v>
      </c>
      <c r="S8" s="77"/>
      <c r="T8" s="77" t="s">
        <v>32</v>
      </c>
      <c r="U8" s="77"/>
    </row>
    <row r="9" spans="2:21" ht="13.5">
      <c r="B9" s="46">
        <v>1</v>
      </c>
      <c r="C9" s="81">
        <v>1000000</v>
      </c>
      <c r="D9" s="81"/>
      <c r="E9" s="46">
        <v>2010</v>
      </c>
      <c r="F9" s="8">
        <v>42404</v>
      </c>
      <c r="G9" s="46" t="s">
        <v>3</v>
      </c>
      <c r="H9" s="82">
        <v>90.44</v>
      </c>
      <c r="I9" s="82"/>
      <c r="J9" s="46">
        <v>42</v>
      </c>
      <c r="K9" s="81">
        <f aca="true" t="shared" si="0" ref="K9:K72">IF(F9="","",C9*0.03)</f>
        <v>30000</v>
      </c>
      <c r="L9" s="81"/>
      <c r="M9" s="6">
        <f>IF(J9="","",(K9/J9)/1000)</f>
        <v>0.7142857142857143</v>
      </c>
      <c r="N9" s="46">
        <v>2010</v>
      </c>
      <c r="O9" s="8">
        <v>42417</v>
      </c>
      <c r="P9" s="82">
        <v>90.86</v>
      </c>
      <c r="Q9" s="82"/>
      <c r="R9" s="83">
        <f>IF(O9="","",(IF(G9="売",H9-P9,P9-H9))*M9*100000)</f>
        <v>-30000.00000000012</v>
      </c>
      <c r="S9" s="83"/>
      <c r="T9" s="84">
        <f>IF(O9="","",IF(R9&lt;0,J9*(-1),IF(G9="買",(P9-H9)*100,(H9-P9)*100)))</f>
        <v>-42</v>
      </c>
      <c r="U9" s="84"/>
    </row>
    <row r="10" spans="2:21" ht="13.5">
      <c r="B10" s="46">
        <v>2</v>
      </c>
      <c r="C10" s="81">
        <f aca="true" t="shared" si="1" ref="C10:C73">IF(R9="","",C9+R9)</f>
        <v>969999.9999999999</v>
      </c>
      <c r="D10" s="81"/>
      <c r="E10" s="46"/>
      <c r="F10" s="8">
        <v>42416</v>
      </c>
      <c r="G10" s="46" t="s">
        <v>4</v>
      </c>
      <c r="H10" s="82">
        <v>90.16</v>
      </c>
      <c r="I10" s="82"/>
      <c r="J10" s="46">
        <v>38</v>
      </c>
      <c r="K10" s="81">
        <f t="shared" si="0"/>
        <v>29099.999999999996</v>
      </c>
      <c r="L10" s="81"/>
      <c r="M10" s="6">
        <f aca="true" t="shared" si="2" ref="M10:M73">IF(J10="","",(K10/J10)/1000)</f>
        <v>0.7657894736842104</v>
      </c>
      <c r="N10" s="46"/>
      <c r="O10" s="8">
        <v>42423</v>
      </c>
      <c r="P10" s="82">
        <v>90.57</v>
      </c>
      <c r="Q10" s="82"/>
      <c r="R10" s="83">
        <f aca="true" t="shared" si="3" ref="R10:R73">IF(O10="","",(IF(G10="売",H10-P10,P10-H10))*M10*100000)</f>
        <v>31397.368421052364</v>
      </c>
      <c r="S10" s="83"/>
      <c r="T10" s="84">
        <f aca="true" t="shared" si="4" ref="T10:T73">IF(O10="","",IF(R10&lt;0,J10*(-1),IF(G10="買",(P10-H10)*100,(H10-P10)*100)))</f>
        <v>40.99999999999966</v>
      </c>
      <c r="U10" s="84"/>
    </row>
    <row r="11" spans="2:21" ht="13.5">
      <c r="B11" s="46">
        <v>3</v>
      </c>
      <c r="C11" s="81">
        <f t="shared" si="1"/>
        <v>1001397.3684210522</v>
      </c>
      <c r="D11" s="81"/>
      <c r="E11" s="46"/>
      <c r="F11" s="8">
        <v>42426</v>
      </c>
      <c r="G11" s="46" t="s">
        <v>3</v>
      </c>
      <c r="H11" s="82">
        <v>89.18</v>
      </c>
      <c r="I11" s="82"/>
      <c r="J11" s="46">
        <v>21</v>
      </c>
      <c r="K11" s="81">
        <f t="shared" si="0"/>
        <v>30041.921052631566</v>
      </c>
      <c r="L11" s="81"/>
      <c r="M11" s="6">
        <f t="shared" si="2"/>
        <v>1.4305676691729319</v>
      </c>
      <c r="N11" s="46"/>
      <c r="O11" s="8">
        <v>42430</v>
      </c>
      <c r="P11" s="82">
        <v>89.39</v>
      </c>
      <c r="Q11" s="82"/>
      <c r="R11" s="83">
        <f t="shared" si="3"/>
        <v>-30041.921052630678</v>
      </c>
      <c r="S11" s="83"/>
      <c r="T11" s="84">
        <f t="shared" si="4"/>
        <v>-21</v>
      </c>
      <c r="U11" s="84"/>
    </row>
    <row r="12" spans="2:21" ht="13.5">
      <c r="B12" s="46">
        <v>4</v>
      </c>
      <c r="C12" s="81">
        <f t="shared" si="1"/>
        <v>971355.4473684216</v>
      </c>
      <c r="D12" s="81"/>
      <c r="E12" s="46"/>
      <c r="F12" s="8">
        <v>42439</v>
      </c>
      <c r="G12" s="46" t="s">
        <v>4</v>
      </c>
      <c r="H12" s="82">
        <v>90.47</v>
      </c>
      <c r="I12" s="82"/>
      <c r="J12" s="46">
        <v>56</v>
      </c>
      <c r="K12" s="81">
        <f t="shared" si="0"/>
        <v>29140.663421052646</v>
      </c>
      <c r="L12" s="81"/>
      <c r="M12" s="6">
        <f t="shared" si="2"/>
        <v>0.5203689896616543</v>
      </c>
      <c r="N12" s="46"/>
      <c r="O12" s="8">
        <v>42447</v>
      </c>
      <c r="P12" s="82">
        <v>89.94</v>
      </c>
      <c r="Q12" s="82"/>
      <c r="R12" s="83">
        <f t="shared" si="3"/>
        <v>-27579.55645206774</v>
      </c>
      <c r="S12" s="83"/>
      <c r="T12" s="84">
        <f t="shared" si="4"/>
        <v>-56</v>
      </c>
      <c r="U12" s="84"/>
    </row>
    <row r="13" spans="2:21" ht="13.5">
      <c r="B13" s="46">
        <v>5</v>
      </c>
      <c r="C13" s="81">
        <f t="shared" si="1"/>
        <v>943775.8909163539</v>
      </c>
      <c r="D13" s="81"/>
      <c r="E13" s="46"/>
      <c r="F13" s="8">
        <v>42455</v>
      </c>
      <c r="G13" s="46" t="s">
        <v>4</v>
      </c>
      <c r="H13" s="82">
        <v>92.62</v>
      </c>
      <c r="I13" s="82"/>
      <c r="J13" s="46">
        <v>27</v>
      </c>
      <c r="K13" s="81">
        <f t="shared" si="0"/>
        <v>28313.276727490615</v>
      </c>
      <c r="L13" s="81"/>
      <c r="M13" s="6">
        <f t="shared" si="2"/>
        <v>1.0486398787959488</v>
      </c>
      <c r="N13" s="46"/>
      <c r="O13" s="8">
        <v>42458</v>
      </c>
      <c r="P13" s="82">
        <v>92.39</v>
      </c>
      <c r="Q13" s="82"/>
      <c r="R13" s="83">
        <f t="shared" si="3"/>
        <v>-24118.717212307238</v>
      </c>
      <c r="S13" s="83"/>
      <c r="T13" s="84">
        <f t="shared" si="4"/>
        <v>-27</v>
      </c>
      <c r="U13" s="84"/>
    </row>
    <row r="14" spans="2:21" ht="13.5">
      <c r="B14" s="46">
        <v>6</v>
      </c>
      <c r="C14" s="81">
        <f t="shared" si="1"/>
        <v>919657.1737040466</v>
      </c>
      <c r="D14" s="81"/>
      <c r="E14" s="46"/>
      <c r="F14" s="8">
        <v>42467</v>
      </c>
      <c r="G14" s="46" t="s">
        <v>3</v>
      </c>
      <c r="H14" s="82">
        <v>93.98</v>
      </c>
      <c r="I14" s="82"/>
      <c r="J14" s="46">
        <v>30</v>
      </c>
      <c r="K14" s="81">
        <f t="shared" si="0"/>
        <v>27589.715211121398</v>
      </c>
      <c r="L14" s="81"/>
      <c r="M14" s="6">
        <f t="shared" si="2"/>
        <v>0.9196571737040466</v>
      </c>
      <c r="N14" s="46"/>
      <c r="O14" s="8">
        <v>42474</v>
      </c>
      <c r="P14" s="82">
        <v>93.59</v>
      </c>
      <c r="Q14" s="82"/>
      <c r="R14" s="83">
        <f t="shared" si="3"/>
        <v>35866.62977445787</v>
      </c>
      <c r="S14" s="83"/>
      <c r="T14" s="84">
        <f t="shared" si="4"/>
        <v>39.00000000000006</v>
      </c>
      <c r="U14" s="84"/>
    </row>
    <row r="15" spans="2:21" ht="13.5">
      <c r="B15" s="46">
        <v>7</v>
      </c>
      <c r="C15" s="81">
        <f t="shared" si="1"/>
        <v>955523.8034785045</v>
      </c>
      <c r="D15" s="81"/>
      <c r="E15" s="46"/>
      <c r="F15" s="8">
        <v>42476</v>
      </c>
      <c r="G15" s="46" t="s">
        <v>3</v>
      </c>
      <c r="H15" s="82">
        <v>92.51</v>
      </c>
      <c r="I15" s="82"/>
      <c r="J15" s="46">
        <v>58</v>
      </c>
      <c r="K15" s="81">
        <f t="shared" si="0"/>
        <v>28665.714104355135</v>
      </c>
      <c r="L15" s="81"/>
      <c r="M15" s="6">
        <f t="shared" si="2"/>
        <v>0.49423645007508854</v>
      </c>
      <c r="N15" s="46"/>
      <c r="O15" s="8">
        <v>42480</v>
      </c>
      <c r="P15" s="82">
        <v>93.1</v>
      </c>
      <c r="Q15" s="82"/>
      <c r="R15" s="83">
        <f t="shared" si="3"/>
        <v>-29159.95055442969</v>
      </c>
      <c r="S15" s="83"/>
      <c r="T15" s="84">
        <f t="shared" si="4"/>
        <v>-58</v>
      </c>
      <c r="U15" s="84"/>
    </row>
    <row r="16" spans="2:21" ht="13.5">
      <c r="B16" s="46">
        <v>8</v>
      </c>
      <c r="C16" s="81">
        <f t="shared" si="1"/>
        <v>926363.8529240749</v>
      </c>
      <c r="D16" s="81"/>
      <c r="E16" s="46"/>
      <c r="F16" s="8">
        <v>42487</v>
      </c>
      <c r="G16" s="46" t="s">
        <v>3</v>
      </c>
      <c r="H16" s="82">
        <v>93.38</v>
      </c>
      <c r="I16" s="82"/>
      <c r="J16" s="46">
        <v>51</v>
      </c>
      <c r="K16" s="81">
        <f t="shared" si="0"/>
        <v>27790.915587722244</v>
      </c>
      <c r="L16" s="81"/>
      <c r="M16" s="6">
        <f t="shared" si="2"/>
        <v>0.5449199134847498</v>
      </c>
      <c r="N16" s="46"/>
      <c r="O16" s="8">
        <v>42488</v>
      </c>
      <c r="P16" s="82">
        <v>93.89</v>
      </c>
      <c r="Q16" s="82"/>
      <c r="R16" s="83">
        <f t="shared" si="3"/>
        <v>-27790.91558772252</v>
      </c>
      <c r="S16" s="83"/>
      <c r="T16" s="84">
        <f t="shared" si="4"/>
        <v>-51</v>
      </c>
      <c r="U16" s="84"/>
    </row>
    <row r="17" spans="2:21" ht="13.5">
      <c r="B17" s="46">
        <v>9</v>
      </c>
      <c r="C17" s="81">
        <f t="shared" si="1"/>
        <v>898572.9373363523</v>
      </c>
      <c r="D17" s="81"/>
      <c r="E17" s="46"/>
      <c r="F17" s="8">
        <v>42495</v>
      </c>
      <c r="G17" s="46" t="s">
        <v>3</v>
      </c>
      <c r="H17" s="82">
        <v>93.99</v>
      </c>
      <c r="I17" s="82"/>
      <c r="J17" s="46">
        <v>48</v>
      </c>
      <c r="K17" s="81">
        <f t="shared" si="0"/>
        <v>26957.188120090566</v>
      </c>
      <c r="L17" s="81"/>
      <c r="M17" s="6">
        <f t="shared" si="2"/>
        <v>0.5616080858352201</v>
      </c>
      <c r="N17" s="46"/>
      <c r="O17" s="8">
        <v>42495</v>
      </c>
      <c r="P17" s="82">
        <v>90.84</v>
      </c>
      <c r="Q17" s="82"/>
      <c r="R17" s="83">
        <f t="shared" si="3"/>
        <v>176906.54703809388</v>
      </c>
      <c r="S17" s="83"/>
      <c r="T17" s="84">
        <f t="shared" si="4"/>
        <v>314.99999999999915</v>
      </c>
      <c r="U17" s="84"/>
    </row>
    <row r="18" spans="2:21" ht="13.5">
      <c r="B18" s="46">
        <v>10</v>
      </c>
      <c r="C18" s="81">
        <f t="shared" si="1"/>
        <v>1075479.484374446</v>
      </c>
      <c r="D18" s="81"/>
      <c r="E18" s="46"/>
      <c r="F18" s="8">
        <v>42508</v>
      </c>
      <c r="G18" s="46" t="s">
        <v>3</v>
      </c>
      <c r="H18" s="82">
        <v>91.91</v>
      </c>
      <c r="I18" s="82"/>
      <c r="J18" s="46">
        <v>58</v>
      </c>
      <c r="K18" s="81">
        <f t="shared" si="0"/>
        <v>32264.384531233383</v>
      </c>
      <c r="L18" s="81"/>
      <c r="M18" s="6">
        <f t="shared" si="2"/>
        <v>0.556282491917817</v>
      </c>
      <c r="N18" s="46"/>
      <c r="O18" s="8">
        <v>42521</v>
      </c>
      <c r="P18" s="82">
        <v>91.39</v>
      </c>
      <c r="Q18" s="82"/>
      <c r="R18" s="83">
        <f t="shared" si="3"/>
        <v>28926.689579726262</v>
      </c>
      <c r="S18" s="83"/>
      <c r="T18" s="84">
        <f t="shared" si="4"/>
        <v>51.9999999999996</v>
      </c>
      <c r="U18" s="84"/>
    </row>
    <row r="19" spans="2:21" ht="13.5">
      <c r="B19" s="46">
        <v>11</v>
      </c>
      <c r="C19" s="81">
        <f t="shared" si="1"/>
        <v>1104406.1739541723</v>
      </c>
      <c r="D19" s="81"/>
      <c r="E19" s="46"/>
      <c r="F19" s="8">
        <v>42523</v>
      </c>
      <c r="G19" s="46" t="s">
        <v>4</v>
      </c>
      <c r="H19" s="82">
        <v>91.7</v>
      </c>
      <c r="I19" s="82"/>
      <c r="J19" s="46">
        <v>50</v>
      </c>
      <c r="K19" s="81">
        <f t="shared" si="0"/>
        <v>33132.18521862517</v>
      </c>
      <c r="L19" s="81"/>
      <c r="M19" s="6">
        <f t="shared" si="2"/>
        <v>0.6626437043725034</v>
      </c>
      <c r="N19" s="46"/>
      <c r="O19" s="8">
        <v>42525</v>
      </c>
      <c r="P19" s="82">
        <v>92.22</v>
      </c>
      <c r="Q19" s="82"/>
      <c r="R19" s="83">
        <f t="shared" si="3"/>
        <v>34457.47262736991</v>
      </c>
      <c r="S19" s="83"/>
      <c r="T19" s="84">
        <f t="shared" si="4"/>
        <v>51.9999999999996</v>
      </c>
      <c r="U19" s="84"/>
    </row>
    <row r="20" spans="2:21" ht="13.5">
      <c r="B20" s="46">
        <v>12</v>
      </c>
      <c r="C20" s="81">
        <f t="shared" si="1"/>
        <v>1138863.6465815422</v>
      </c>
      <c r="D20" s="81"/>
      <c r="E20" s="46"/>
      <c r="F20" s="8">
        <v>42528</v>
      </c>
      <c r="G20" s="46" t="s">
        <v>3</v>
      </c>
      <c r="H20" s="82">
        <v>91.68</v>
      </c>
      <c r="I20" s="82"/>
      <c r="J20" s="46">
        <v>39</v>
      </c>
      <c r="K20" s="81">
        <f t="shared" si="0"/>
        <v>34165.90939744627</v>
      </c>
      <c r="L20" s="81"/>
      <c r="M20" s="6">
        <f t="shared" si="2"/>
        <v>0.8760489589088786</v>
      </c>
      <c r="N20" s="46"/>
      <c r="O20" s="8">
        <v>42532</v>
      </c>
      <c r="P20" s="82">
        <v>91.73</v>
      </c>
      <c r="Q20" s="82"/>
      <c r="R20" s="83">
        <f t="shared" si="3"/>
        <v>-4380.2447945441445</v>
      </c>
      <c r="S20" s="83"/>
      <c r="T20" s="84">
        <f t="shared" si="4"/>
        <v>-39</v>
      </c>
      <c r="U20" s="84"/>
    </row>
    <row r="21" spans="2:21" ht="13.5">
      <c r="B21" s="46">
        <v>13</v>
      </c>
      <c r="C21" s="81">
        <f t="shared" si="1"/>
        <v>1134483.4017869981</v>
      </c>
      <c r="D21" s="81"/>
      <c r="E21" s="46"/>
      <c r="F21" s="8">
        <v>42537</v>
      </c>
      <c r="G21" s="46" t="s">
        <v>3</v>
      </c>
      <c r="H21" s="82">
        <v>91.26</v>
      </c>
      <c r="I21" s="82"/>
      <c r="J21" s="46">
        <v>26</v>
      </c>
      <c r="K21" s="81">
        <f t="shared" si="0"/>
        <v>34034.50205360994</v>
      </c>
      <c r="L21" s="81"/>
      <c r="M21" s="6">
        <f t="shared" si="2"/>
        <v>1.3090193097542284</v>
      </c>
      <c r="N21" s="46"/>
      <c r="O21" s="8">
        <v>42542</v>
      </c>
      <c r="P21" s="82">
        <v>90.88</v>
      </c>
      <c r="Q21" s="82"/>
      <c r="R21" s="83">
        <f t="shared" si="3"/>
        <v>49742.733770661944</v>
      </c>
      <c r="S21" s="83"/>
      <c r="T21" s="84">
        <f t="shared" si="4"/>
        <v>38.000000000000966</v>
      </c>
      <c r="U21" s="84"/>
    </row>
    <row r="22" spans="2:21" ht="13.5">
      <c r="B22" s="46">
        <v>14</v>
      </c>
      <c r="C22" s="81">
        <f t="shared" si="1"/>
        <v>1184226.1355576601</v>
      </c>
      <c r="D22" s="81"/>
      <c r="E22" s="46"/>
      <c r="F22" s="8">
        <v>42546</v>
      </c>
      <c r="G22" s="46" t="s">
        <v>3</v>
      </c>
      <c r="H22" s="82">
        <v>89.47</v>
      </c>
      <c r="I22" s="82"/>
      <c r="J22" s="46">
        <v>31</v>
      </c>
      <c r="K22" s="81">
        <f t="shared" si="0"/>
        <v>35526.7840667298</v>
      </c>
      <c r="L22" s="81"/>
      <c r="M22" s="6">
        <f t="shared" si="2"/>
        <v>1.1460252924751548</v>
      </c>
      <c r="N22" s="46"/>
      <c r="O22" s="8">
        <v>42559</v>
      </c>
      <c r="P22" s="82">
        <v>87.95</v>
      </c>
      <c r="Q22" s="82"/>
      <c r="R22" s="83">
        <f t="shared" si="3"/>
        <v>174195.84445622307</v>
      </c>
      <c r="S22" s="83"/>
      <c r="T22" s="84">
        <f t="shared" si="4"/>
        <v>151.9999999999996</v>
      </c>
      <c r="U22" s="84"/>
    </row>
    <row r="23" spans="2:21" ht="13.5">
      <c r="B23" s="46">
        <v>15</v>
      </c>
      <c r="C23" s="81">
        <f t="shared" si="1"/>
        <v>1358421.9800138832</v>
      </c>
      <c r="D23" s="81"/>
      <c r="E23" s="46"/>
      <c r="F23" s="8">
        <v>42564</v>
      </c>
      <c r="G23" s="46" t="s">
        <v>3</v>
      </c>
      <c r="H23" s="82">
        <v>88.33</v>
      </c>
      <c r="I23" s="82"/>
      <c r="J23" s="46">
        <v>47</v>
      </c>
      <c r="K23" s="81">
        <f t="shared" si="0"/>
        <v>40752.659400416494</v>
      </c>
      <c r="L23" s="81"/>
      <c r="M23" s="6">
        <f t="shared" si="2"/>
        <v>0.8670778595833296</v>
      </c>
      <c r="N23" s="46"/>
      <c r="O23" s="8">
        <v>42565</v>
      </c>
      <c r="P23" s="82">
        <v>88.8</v>
      </c>
      <c r="Q23" s="82"/>
      <c r="R23" s="83">
        <f t="shared" si="3"/>
        <v>-40752.65940041639</v>
      </c>
      <c r="S23" s="83"/>
      <c r="T23" s="84">
        <f t="shared" si="4"/>
        <v>-47</v>
      </c>
      <c r="U23" s="84"/>
    </row>
    <row r="24" spans="2:21" ht="13.5">
      <c r="B24" s="46">
        <v>16</v>
      </c>
      <c r="C24" s="81">
        <f t="shared" si="1"/>
        <v>1317669.320613467</v>
      </c>
      <c r="D24" s="81"/>
      <c r="E24" s="46"/>
      <c r="F24" s="8">
        <v>42565</v>
      </c>
      <c r="G24" s="46" t="s">
        <v>3</v>
      </c>
      <c r="H24" s="82">
        <v>88.19</v>
      </c>
      <c r="I24" s="82"/>
      <c r="J24" s="46">
        <v>47</v>
      </c>
      <c r="K24" s="81">
        <f t="shared" si="0"/>
        <v>39530.07961840401</v>
      </c>
      <c r="L24" s="81"/>
      <c r="M24" s="6">
        <f t="shared" si="2"/>
        <v>0.84106552379583</v>
      </c>
      <c r="N24" s="46"/>
      <c r="O24" s="8">
        <v>42571</v>
      </c>
      <c r="P24" s="82">
        <v>87.35</v>
      </c>
      <c r="Q24" s="82"/>
      <c r="R24" s="83">
        <f t="shared" si="3"/>
        <v>70649.50399885</v>
      </c>
      <c r="S24" s="83"/>
      <c r="T24" s="84">
        <f t="shared" si="4"/>
        <v>84.00000000000034</v>
      </c>
      <c r="U24" s="84"/>
    </row>
    <row r="25" spans="2:21" ht="13.5">
      <c r="B25" s="46">
        <v>17</v>
      </c>
      <c r="C25" s="81">
        <f t="shared" si="1"/>
        <v>1388318.824612317</v>
      </c>
      <c r="D25" s="81"/>
      <c r="E25" s="46"/>
      <c r="F25" s="8">
        <v>42580</v>
      </c>
      <c r="G25" s="46" t="s">
        <v>3</v>
      </c>
      <c r="H25" s="82">
        <v>87.03</v>
      </c>
      <c r="I25" s="82"/>
      <c r="J25" s="46">
        <v>43</v>
      </c>
      <c r="K25" s="81">
        <f t="shared" si="0"/>
        <v>41649.5647383695</v>
      </c>
      <c r="L25" s="81"/>
      <c r="M25" s="6">
        <f t="shared" si="2"/>
        <v>0.9685945287992908</v>
      </c>
      <c r="N25" s="46"/>
      <c r="O25" s="8">
        <v>42592</v>
      </c>
      <c r="P25" s="82">
        <v>86.16</v>
      </c>
      <c r="Q25" s="82"/>
      <c r="R25" s="83">
        <f t="shared" si="3"/>
        <v>84267.72400553874</v>
      </c>
      <c r="S25" s="83"/>
      <c r="T25" s="84">
        <f t="shared" si="4"/>
        <v>87.00000000000045</v>
      </c>
      <c r="U25" s="84"/>
    </row>
    <row r="26" spans="2:21" ht="13.5">
      <c r="B26" s="46">
        <v>18</v>
      </c>
      <c r="C26" s="81">
        <f t="shared" si="1"/>
        <v>1472586.5486178556</v>
      </c>
      <c r="D26" s="81"/>
      <c r="E26" s="46"/>
      <c r="F26" s="8">
        <v>42602</v>
      </c>
      <c r="G26" s="46" t="s">
        <v>4</v>
      </c>
      <c r="H26" s="82">
        <v>85.67</v>
      </c>
      <c r="I26" s="82"/>
      <c r="J26" s="46">
        <v>43</v>
      </c>
      <c r="K26" s="81">
        <f t="shared" si="0"/>
        <v>44177.59645853567</v>
      </c>
      <c r="L26" s="81"/>
      <c r="M26" s="6">
        <f t="shared" si="2"/>
        <v>1.0273859641519922</v>
      </c>
      <c r="N26" s="46"/>
      <c r="O26" s="8">
        <v>42605</v>
      </c>
      <c r="P26" s="82">
        <v>85.25</v>
      </c>
      <c r="Q26" s="82"/>
      <c r="R26" s="83">
        <f t="shared" si="3"/>
        <v>-43150.21049438385</v>
      </c>
      <c r="S26" s="83"/>
      <c r="T26" s="84">
        <f t="shared" si="4"/>
        <v>-43</v>
      </c>
      <c r="U26" s="84"/>
    </row>
    <row r="27" spans="2:21" ht="13.5">
      <c r="B27" s="46">
        <v>19</v>
      </c>
      <c r="C27" s="81">
        <f t="shared" si="1"/>
        <v>1429436.3381234717</v>
      </c>
      <c r="D27" s="81"/>
      <c r="E27" s="46"/>
      <c r="F27" s="8">
        <v>42607</v>
      </c>
      <c r="G27" s="46" t="s">
        <v>3</v>
      </c>
      <c r="H27" s="82">
        <v>84.26</v>
      </c>
      <c r="I27" s="82"/>
      <c r="J27" s="46">
        <v>40</v>
      </c>
      <c r="K27" s="81">
        <f t="shared" si="0"/>
        <v>42883.09014370415</v>
      </c>
      <c r="L27" s="81"/>
      <c r="M27" s="6">
        <f t="shared" si="2"/>
        <v>1.0720772535926038</v>
      </c>
      <c r="N27" s="46"/>
      <c r="O27" s="8">
        <v>42607</v>
      </c>
      <c r="P27" s="82">
        <v>84.66</v>
      </c>
      <c r="Q27" s="82"/>
      <c r="R27" s="83">
        <f t="shared" si="3"/>
        <v>-42883.09014370324</v>
      </c>
      <c r="S27" s="83"/>
      <c r="T27" s="84">
        <f t="shared" si="4"/>
        <v>-40</v>
      </c>
      <c r="U27" s="84"/>
    </row>
    <row r="28" spans="2:21" ht="13.5">
      <c r="B28" s="46">
        <v>20</v>
      </c>
      <c r="C28" s="81">
        <f t="shared" si="1"/>
        <v>1386553.2479797686</v>
      </c>
      <c r="D28" s="81"/>
      <c r="E28" s="46"/>
      <c r="F28" s="8">
        <v>42634</v>
      </c>
      <c r="G28" s="46" t="s">
        <v>3</v>
      </c>
      <c r="H28" s="82">
        <v>85.56</v>
      </c>
      <c r="I28" s="82"/>
      <c r="J28" s="46">
        <v>19</v>
      </c>
      <c r="K28" s="81">
        <f t="shared" si="0"/>
        <v>41596.59743939305</v>
      </c>
      <c r="L28" s="81"/>
      <c r="M28" s="6">
        <f t="shared" si="2"/>
        <v>2.1892946020733186</v>
      </c>
      <c r="N28" s="46"/>
      <c r="O28" s="8">
        <v>42637</v>
      </c>
      <c r="P28" s="82">
        <v>84.66</v>
      </c>
      <c r="Q28" s="82"/>
      <c r="R28" s="83">
        <f t="shared" si="3"/>
        <v>197036.5141865999</v>
      </c>
      <c r="S28" s="83"/>
      <c r="T28" s="84">
        <f t="shared" si="4"/>
        <v>90.00000000000057</v>
      </c>
      <c r="U28" s="84"/>
    </row>
    <row r="29" spans="2:21" ht="13.5">
      <c r="B29" s="46">
        <v>21</v>
      </c>
      <c r="C29" s="81">
        <f t="shared" si="1"/>
        <v>1583589.7621663685</v>
      </c>
      <c r="D29" s="81"/>
      <c r="E29" s="46"/>
      <c r="F29" s="8">
        <v>42640</v>
      </c>
      <c r="G29" s="46" t="s">
        <v>3</v>
      </c>
      <c r="H29" s="82">
        <v>84.24</v>
      </c>
      <c r="I29" s="82"/>
      <c r="J29" s="46">
        <v>15</v>
      </c>
      <c r="K29" s="81">
        <f t="shared" si="0"/>
        <v>47507.692864991055</v>
      </c>
      <c r="L29" s="81"/>
      <c r="M29" s="6">
        <f t="shared" si="2"/>
        <v>3.1671795243327368</v>
      </c>
      <c r="N29" s="46"/>
      <c r="O29" s="8">
        <v>42647</v>
      </c>
      <c r="P29" s="82">
        <v>83.56</v>
      </c>
      <c r="Q29" s="82"/>
      <c r="R29" s="83">
        <f t="shared" si="3"/>
        <v>215368.20765462378</v>
      </c>
      <c r="S29" s="83"/>
      <c r="T29" s="84">
        <f t="shared" si="4"/>
        <v>67.99999999999926</v>
      </c>
      <c r="U29" s="84"/>
    </row>
    <row r="30" spans="2:21" ht="13.5">
      <c r="B30" s="46">
        <v>22</v>
      </c>
      <c r="C30" s="81">
        <f t="shared" si="1"/>
        <v>1798957.9698209923</v>
      </c>
      <c r="D30" s="81"/>
      <c r="E30" s="46"/>
      <c r="F30" s="8">
        <v>42662</v>
      </c>
      <c r="G30" s="46" t="s">
        <v>4</v>
      </c>
      <c r="H30" s="82">
        <v>81.53</v>
      </c>
      <c r="I30" s="82"/>
      <c r="J30" s="46">
        <v>26</v>
      </c>
      <c r="K30" s="81">
        <f t="shared" si="0"/>
        <v>53968.73909462977</v>
      </c>
      <c r="L30" s="81"/>
      <c r="M30" s="6">
        <f t="shared" si="2"/>
        <v>2.0757207344088373</v>
      </c>
      <c r="N30" s="46"/>
      <c r="O30" s="8">
        <v>42663</v>
      </c>
      <c r="P30" s="82">
        <v>81.3</v>
      </c>
      <c r="Q30" s="82"/>
      <c r="R30" s="83">
        <f t="shared" si="3"/>
        <v>-47741.57689140409</v>
      </c>
      <c r="S30" s="83"/>
      <c r="T30" s="84">
        <f t="shared" si="4"/>
        <v>-26</v>
      </c>
      <c r="U30" s="84"/>
    </row>
    <row r="31" spans="2:21" ht="13.5">
      <c r="B31" s="46">
        <v>23</v>
      </c>
      <c r="C31" s="81">
        <f t="shared" si="1"/>
        <v>1751216.3929295882</v>
      </c>
      <c r="D31" s="81"/>
      <c r="E31" s="46"/>
      <c r="F31" s="8">
        <v>42685</v>
      </c>
      <c r="G31" s="46" t="s">
        <v>4</v>
      </c>
      <c r="H31" s="82">
        <v>82.36</v>
      </c>
      <c r="I31" s="82"/>
      <c r="J31" s="46">
        <v>30</v>
      </c>
      <c r="K31" s="81">
        <f t="shared" si="0"/>
        <v>52536.491787887644</v>
      </c>
      <c r="L31" s="81"/>
      <c r="M31" s="6">
        <f t="shared" si="2"/>
        <v>1.7512163929295883</v>
      </c>
      <c r="N31" s="46"/>
      <c r="O31" s="8">
        <v>42686</v>
      </c>
      <c r="P31" s="82">
        <v>82.07</v>
      </c>
      <c r="Q31" s="82"/>
      <c r="R31" s="83">
        <f t="shared" si="3"/>
        <v>-50785.27539495915</v>
      </c>
      <c r="S31" s="83"/>
      <c r="T31" s="84">
        <f t="shared" si="4"/>
        <v>-30</v>
      </c>
      <c r="U31" s="84"/>
    </row>
    <row r="32" spans="2:21" ht="13.5">
      <c r="B32" s="46">
        <v>24</v>
      </c>
      <c r="C32" s="81">
        <f t="shared" si="1"/>
        <v>1700431.117534629</v>
      </c>
      <c r="D32" s="81"/>
      <c r="E32" s="46"/>
      <c r="F32" s="8">
        <v>42690</v>
      </c>
      <c r="G32" s="46" t="s">
        <v>4</v>
      </c>
      <c r="H32" s="82">
        <v>83.09</v>
      </c>
      <c r="I32" s="82"/>
      <c r="J32" s="46">
        <v>24</v>
      </c>
      <c r="K32" s="81">
        <f t="shared" si="0"/>
        <v>51012.93352603887</v>
      </c>
      <c r="L32" s="81"/>
      <c r="M32" s="6">
        <f t="shared" si="2"/>
        <v>2.1255388969182865</v>
      </c>
      <c r="N32" s="46"/>
      <c r="O32" s="8">
        <v>42697</v>
      </c>
      <c r="P32" s="82">
        <v>83.22</v>
      </c>
      <c r="Q32" s="82"/>
      <c r="R32" s="83">
        <f t="shared" si="3"/>
        <v>27632.00565993676</v>
      </c>
      <c r="S32" s="83"/>
      <c r="T32" s="84">
        <f t="shared" si="4"/>
        <v>12.999999999999545</v>
      </c>
      <c r="U32" s="84"/>
    </row>
    <row r="33" spans="2:21" ht="13.5">
      <c r="B33" s="46">
        <v>25</v>
      </c>
      <c r="C33" s="81">
        <f t="shared" si="1"/>
        <v>1728063.1231945658</v>
      </c>
      <c r="D33" s="81"/>
      <c r="E33" s="46"/>
      <c r="F33" s="8">
        <v>42698</v>
      </c>
      <c r="G33" s="46" t="s">
        <v>3</v>
      </c>
      <c r="H33" s="82">
        <v>83.12</v>
      </c>
      <c r="I33" s="82"/>
      <c r="J33" s="46">
        <v>22</v>
      </c>
      <c r="K33" s="81">
        <f t="shared" si="0"/>
        <v>51841.893695836974</v>
      </c>
      <c r="L33" s="81"/>
      <c r="M33" s="6">
        <f t="shared" si="2"/>
        <v>2.356449713447135</v>
      </c>
      <c r="N33" s="46"/>
      <c r="O33" s="8">
        <v>42698</v>
      </c>
      <c r="P33" s="82">
        <v>83.34</v>
      </c>
      <c r="Q33" s="82"/>
      <c r="R33" s="83">
        <f t="shared" si="3"/>
        <v>-51841.893695836705</v>
      </c>
      <c r="S33" s="83"/>
      <c r="T33" s="84">
        <f t="shared" si="4"/>
        <v>-22</v>
      </c>
      <c r="U33" s="84"/>
    </row>
    <row r="34" spans="2:21" ht="13.5">
      <c r="B34" s="46">
        <v>26</v>
      </c>
      <c r="C34" s="81">
        <f t="shared" si="1"/>
        <v>1676221.229498729</v>
      </c>
      <c r="D34" s="81"/>
      <c r="E34" s="46"/>
      <c r="F34" s="8">
        <v>42703</v>
      </c>
      <c r="G34" s="46" t="s">
        <v>4</v>
      </c>
      <c r="H34" s="82">
        <v>84.11</v>
      </c>
      <c r="I34" s="82"/>
      <c r="J34" s="46">
        <v>33</v>
      </c>
      <c r="K34" s="81">
        <f t="shared" si="0"/>
        <v>50286.636884961874</v>
      </c>
      <c r="L34" s="81"/>
      <c r="M34" s="6">
        <f t="shared" si="2"/>
        <v>1.5238374813624809</v>
      </c>
      <c r="N34" s="46"/>
      <c r="O34" s="8">
        <v>42704</v>
      </c>
      <c r="P34" s="82">
        <v>83.81</v>
      </c>
      <c r="Q34" s="82"/>
      <c r="R34" s="83">
        <f t="shared" si="3"/>
        <v>-45715.124440873995</v>
      </c>
      <c r="S34" s="83"/>
      <c r="T34" s="84">
        <f t="shared" si="4"/>
        <v>-33</v>
      </c>
      <c r="U34" s="84"/>
    </row>
    <row r="35" spans="2:21" ht="13.5">
      <c r="B35" s="46">
        <v>27</v>
      </c>
      <c r="C35" s="81">
        <f t="shared" si="1"/>
        <v>1630506.1050578551</v>
      </c>
      <c r="D35" s="81"/>
      <c r="E35" s="46"/>
      <c r="F35" s="8">
        <v>42706</v>
      </c>
      <c r="G35" s="46" t="s">
        <v>3</v>
      </c>
      <c r="H35" s="82">
        <v>83.74</v>
      </c>
      <c r="I35" s="82"/>
      <c r="J35" s="46">
        <v>20</v>
      </c>
      <c r="K35" s="81">
        <f t="shared" si="0"/>
        <v>48915.183151735655</v>
      </c>
      <c r="L35" s="81"/>
      <c r="M35" s="6">
        <f t="shared" si="2"/>
        <v>2.4457591575867825</v>
      </c>
      <c r="N35" s="46"/>
      <c r="O35" s="8">
        <v>42711</v>
      </c>
      <c r="P35" s="82">
        <v>82.97</v>
      </c>
      <c r="Q35" s="82"/>
      <c r="R35" s="83">
        <f t="shared" si="3"/>
        <v>188323.45513418128</v>
      </c>
      <c r="S35" s="83"/>
      <c r="T35" s="84">
        <f t="shared" si="4"/>
        <v>76.9999999999996</v>
      </c>
      <c r="U35" s="84"/>
    </row>
    <row r="36" spans="2:21" ht="13.5">
      <c r="B36" s="46">
        <v>28</v>
      </c>
      <c r="C36" s="81">
        <f t="shared" si="1"/>
        <v>1818829.5601920364</v>
      </c>
      <c r="D36" s="81"/>
      <c r="E36" s="46"/>
      <c r="F36" s="8">
        <v>42732</v>
      </c>
      <c r="G36" s="46" t="s">
        <v>3</v>
      </c>
      <c r="H36" s="82">
        <v>82.31</v>
      </c>
      <c r="I36" s="82"/>
      <c r="J36" s="46">
        <v>20</v>
      </c>
      <c r="K36" s="81">
        <f t="shared" si="0"/>
        <v>54564.88680576109</v>
      </c>
      <c r="L36" s="81"/>
      <c r="M36" s="6">
        <f t="shared" si="2"/>
        <v>2.7282443402880543</v>
      </c>
      <c r="N36" s="46">
        <v>2011</v>
      </c>
      <c r="O36" s="8">
        <v>42373</v>
      </c>
      <c r="P36" s="82">
        <v>81.83</v>
      </c>
      <c r="Q36" s="82"/>
      <c r="R36" s="83">
        <f t="shared" si="3"/>
        <v>130955.72833382769</v>
      </c>
      <c r="S36" s="83"/>
      <c r="T36" s="84">
        <f t="shared" si="4"/>
        <v>48.0000000000004</v>
      </c>
      <c r="U36" s="84"/>
    </row>
    <row r="37" spans="2:21" ht="13.5">
      <c r="B37" s="46">
        <v>29</v>
      </c>
      <c r="C37" s="81">
        <f t="shared" si="1"/>
        <v>1949785.288525864</v>
      </c>
      <c r="D37" s="81"/>
      <c r="E37" s="46">
        <v>2011</v>
      </c>
      <c r="F37" s="8">
        <v>42374</v>
      </c>
      <c r="G37" s="46" t="s">
        <v>4</v>
      </c>
      <c r="H37" s="82">
        <v>82.11</v>
      </c>
      <c r="I37" s="82"/>
      <c r="J37" s="46">
        <v>25</v>
      </c>
      <c r="K37" s="81">
        <f t="shared" si="0"/>
        <v>58493.558655775916</v>
      </c>
      <c r="L37" s="81"/>
      <c r="M37" s="6">
        <f t="shared" si="2"/>
        <v>2.3397423462310365</v>
      </c>
      <c r="N37" s="46"/>
      <c r="O37" s="8">
        <v>42376</v>
      </c>
      <c r="P37" s="82">
        <v>82.87</v>
      </c>
      <c r="Q37" s="82"/>
      <c r="R37" s="83">
        <f t="shared" si="3"/>
        <v>177820.41831355996</v>
      </c>
      <c r="S37" s="83"/>
      <c r="T37" s="84">
        <f t="shared" si="4"/>
        <v>76.00000000000051</v>
      </c>
      <c r="U37" s="84"/>
    </row>
    <row r="38" spans="2:21" ht="13.5">
      <c r="B38" s="46">
        <v>30</v>
      </c>
      <c r="C38" s="81">
        <f t="shared" si="1"/>
        <v>2127605.706839424</v>
      </c>
      <c r="D38" s="81"/>
      <c r="E38" s="46"/>
      <c r="F38" s="8">
        <v>42401</v>
      </c>
      <c r="G38" s="46" t="s">
        <v>3</v>
      </c>
      <c r="H38" s="82">
        <v>81.94</v>
      </c>
      <c r="I38" s="82"/>
      <c r="J38" s="46">
        <v>19</v>
      </c>
      <c r="K38" s="81">
        <f t="shared" si="0"/>
        <v>63828.17120518272</v>
      </c>
      <c r="L38" s="81"/>
      <c r="M38" s="6">
        <f t="shared" si="2"/>
        <v>3.359377431851722</v>
      </c>
      <c r="N38" s="46"/>
      <c r="O38" s="8">
        <v>42403</v>
      </c>
      <c r="P38" s="82">
        <v>81.84</v>
      </c>
      <c r="Q38" s="82"/>
      <c r="R38" s="83">
        <f t="shared" si="3"/>
        <v>33593.774318515316</v>
      </c>
      <c r="S38" s="83"/>
      <c r="T38" s="84">
        <f t="shared" si="4"/>
        <v>9.999999999999432</v>
      </c>
      <c r="U38" s="84"/>
    </row>
    <row r="39" spans="2:21" ht="13.5">
      <c r="B39" s="46">
        <v>31</v>
      </c>
      <c r="C39" s="81">
        <f t="shared" si="1"/>
        <v>2161199.4811579394</v>
      </c>
      <c r="D39" s="81"/>
      <c r="E39" s="46"/>
      <c r="F39" s="8">
        <v>42404</v>
      </c>
      <c r="G39" s="46" t="s">
        <v>4</v>
      </c>
      <c r="H39" s="82">
        <v>81.91</v>
      </c>
      <c r="I39" s="82"/>
      <c r="J39" s="46">
        <v>80</v>
      </c>
      <c r="K39" s="81">
        <f t="shared" si="0"/>
        <v>64835.98443473818</v>
      </c>
      <c r="L39" s="81"/>
      <c r="M39" s="6">
        <f t="shared" si="2"/>
        <v>0.8104498054342273</v>
      </c>
      <c r="N39" s="46"/>
      <c r="O39" s="8">
        <v>42416</v>
      </c>
      <c r="P39" s="82">
        <v>83.59</v>
      </c>
      <c r="Q39" s="82"/>
      <c r="R39" s="83">
        <f t="shared" si="3"/>
        <v>136155.56731295073</v>
      </c>
      <c r="S39" s="83"/>
      <c r="T39" s="84">
        <f t="shared" si="4"/>
        <v>168.00000000000068</v>
      </c>
      <c r="U39" s="84"/>
    </row>
    <row r="40" spans="2:21" ht="13.5">
      <c r="B40" s="46">
        <v>32</v>
      </c>
      <c r="C40" s="81">
        <f t="shared" si="1"/>
        <v>2297355.04847089</v>
      </c>
      <c r="D40" s="81"/>
      <c r="E40" s="46"/>
      <c r="F40" s="8">
        <v>42417</v>
      </c>
      <c r="G40" s="46" t="s">
        <v>3</v>
      </c>
      <c r="H40" s="82">
        <v>83.25</v>
      </c>
      <c r="I40" s="82"/>
      <c r="J40" s="46">
        <v>48</v>
      </c>
      <c r="K40" s="81">
        <f t="shared" si="0"/>
        <v>68920.6514541267</v>
      </c>
      <c r="L40" s="81"/>
      <c r="M40" s="6">
        <f t="shared" si="2"/>
        <v>1.4358469052943061</v>
      </c>
      <c r="N40" s="46"/>
      <c r="O40" s="8">
        <v>42421</v>
      </c>
      <c r="P40" s="82">
        <v>83.51</v>
      </c>
      <c r="Q40" s="82"/>
      <c r="R40" s="83">
        <f t="shared" si="3"/>
        <v>-37332.0195376527</v>
      </c>
      <c r="S40" s="83"/>
      <c r="T40" s="84">
        <f t="shared" si="4"/>
        <v>-48</v>
      </c>
      <c r="U40" s="84"/>
    </row>
    <row r="41" spans="2:21" ht="13.5">
      <c r="B41" s="46">
        <v>33</v>
      </c>
      <c r="C41" s="81">
        <f t="shared" si="1"/>
        <v>2260023.0289332373</v>
      </c>
      <c r="D41" s="81"/>
      <c r="E41" s="46"/>
      <c r="F41" s="8">
        <v>42421</v>
      </c>
      <c r="G41" s="46" t="s">
        <v>3</v>
      </c>
      <c r="H41" s="82">
        <v>83.08</v>
      </c>
      <c r="I41" s="82"/>
      <c r="J41" s="46">
        <v>68</v>
      </c>
      <c r="K41" s="81">
        <f t="shared" si="0"/>
        <v>67800.69086799712</v>
      </c>
      <c r="L41" s="81"/>
      <c r="M41" s="6">
        <f t="shared" si="2"/>
        <v>0.9970689833528988</v>
      </c>
      <c r="N41" s="46"/>
      <c r="O41" s="8">
        <v>42430</v>
      </c>
      <c r="P41" s="82">
        <v>82.05</v>
      </c>
      <c r="Q41" s="82"/>
      <c r="R41" s="83">
        <f t="shared" si="3"/>
        <v>102698.10528534869</v>
      </c>
      <c r="S41" s="83"/>
      <c r="T41" s="84">
        <f t="shared" si="4"/>
        <v>103.00000000000011</v>
      </c>
      <c r="U41" s="84"/>
    </row>
    <row r="42" spans="2:21" ht="13.5">
      <c r="B42" s="46">
        <v>34</v>
      </c>
      <c r="C42" s="81">
        <f t="shared" si="1"/>
        <v>2362721.134218586</v>
      </c>
      <c r="D42" s="81"/>
      <c r="E42" s="46"/>
      <c r="F42" s="8">
        <v>42437</v>
      </c>
      <c r="G42" s="46" t="s">
        <v>4</v>
      </c>
      <c r="H42" s="82">
        <v>82.38</v>
      </c>
      <c r="I42" s="82"/>
      <c r="J42" s="46">
        <v>18</v>
      </c>
      <c r="K42" s="81">
        <f t="shared" si="0"/>
        <v>70881.63402655759</v>
      </c>
      <c r="L42" s="81"/>
      <c r="M42" s="6">
        <f t="shared" si="2"/>
        <v>3.9378685570309773</v>
      </c>
      <c r="N42" s="46"/>
      <c r="O42" s="8">
        <v>42440</v>
      </c>
      <c r="P42" s="82">
        <v>82.56</v>
      </c>
      <c r="Q42" s="82"/>
      <c r="R42" s="83">
        <f t="shared" si="3"/>
        <v>70881.63402656028</v>
      </c>
      <c r="S42" s="83"/>
      <c r="T42" s="84">
        <f t="shared" si="4"/>
        <v>18.000000000000682</v>
      </c>
      <c r="U42" s="84"/>
    </row>
    <row r="43" spans="2:21" ht="13.5">
      <c r="B43" s="46">
        <v>35</v>
      </c>
      <c r="C43" s="81">
        <f t="shared" si="1"/>
        <v>2433602.7682451466</v>
      </c>
      <c r="D43" s="81"/>
      <c r="E43" s="46"/>
      <c r="F43" s="8">
        <v>42445</v>
      </c>
      <c r="G43" s="46" t="s">
        <v>3</v>
      </c>
      <c r="H43" s="82">
        <v>80.77</v>
      </c>
      <c r="I43" s="82"/>
      <c r="J43" s="46">
        <v>41</v>
      </c>
      <c r="K43" s="81">
        <f t="shared" si="0"/>
        <v>73008.08304735439</v>
      </c>
      <c r="L43" s="81"/>
      <c r="M43" s="6">
        <f t="shared" si="2"/>
        <v>1.7806849523744972</v>
      </c>
      <c r="N43" s="46"/>
      <c r="O43" s="8">
        <v>42446</v>
      </c>
      <c r="P43" s="82">
        <v>78.47</v>
      </c>
      <c r="Q43" s="82"/>
      <c r="R43" s="83">
        <f t="shared" si="3"/>
        <v>409557.5390461338</v>
      </c>
      <c r="S43" s="83"/>
      <c r="T43" s="84">
        <f t="shared" si="4"/>
        <v>229.99999999999972</v>
      </c>
      <c r="U43" s="84"/>
    </row>
    <row r="44" spans="2:21" ht="13.5">
      <c r="B44" s="46">
        <v>36</v>
      </c>
      <c r="C44" s="81">
        <f t="shared" si="1"/>
        <v>2843160.3072912805</v>
      </c>
      <c r="D44" s="81"/>
      <c r="E44" s="46"/>
      <c r="F44" s="8">
        <v>42454</v>
      </c>
      <c r="G44" s="46" t="s">
        <v>4</v>
      </c>
      <c r="H44" s="82">
        <v>81.26</v>
      </c>
      <c r="I44" s="82"/>
      <c r="J44" s="46">
        <v>44</v>
      </c>
      <c r="K44" s="81">
        <f t="shared" si="0"/>
        <v>85294.80921873842</v>
      </c>
      <c r="L44" s="81"/>
      <c r="M44" s="6">
        <f t="shared" si="2"/>
        <v>1.938518391334964</v>
      </c>
      <c r="N44" s="46"/>
      <c r="O44" s="8">
        <v>42472</v>
      </c>
      <c r="P44" s="82">
        <v>84.16</v>
      </c>
      <c r="Q44" s="82"/>
      <c r="R44" s="83">
        <f t="shared" si="3"/>
        <v>562170.3334871379</v>
      </c>
      <c r="S44" s="83"/>
      <c r="T44" s="84">
        <f t="shared" si="4"/>
        <v>289.99999999999915</v>
      </c>
      <c r="U44" s="84"/>
    </row>
    <row r="45" spans="2:21" ht="13.5">
      <c r="B45" s="46">
        <v>37</v>
      </c>
      <c r="C45" s="81">
        <f t="shared" si="1"/>
        <v>3405330.6407784186</v>
      </c>
      <c r="D45" s="81"/>
      <c r="E45" s="46"/>
      <c r="F45" s="8">
        <v>42471</v>
      </c>
      <c r="G45" s="46" t="s">
        <v>3</v>
      </c>
      <c r="H45" s="82">
        <v>84.68</v>
      </c>
      <c r="I45" s="82"/>
      <c r="J45" s="46">
        <v>46</v>
      </c>
      <c r="K45" s="81">
        <f t="shared" si="0"/>
        <v>102159.91922335255</v>
      </c>
      <c r="L45" s="81"/>
      <c r="M45" s="6">
        <f t="shared" si="2"/>
        <v>2.2208678092033165</v>
      </c>
      <c r="N45" s="46"/>
      <c r="O45" s="8">
        <v>42487</v>
      </c>
      <c r="P45" s="82">
        <v>82.41</v>
      </c>
      <c r="Q45" s="82"/>
      <c r="R45" s="83">
        <f t="shared" si="3"/>
        <v>504136.99268915516</v>
      </c>
      <c r="S45" s="83"/>
      <c r="T45" s="84">
        <f t="shared" si="4"/>
        <v>227.00000000000102</v>
      </c>
      <c r="U45" s="84"/>
    </row>
    <row r="46" spans="2:21" ht="13.5">
      <c r="B46" s="46">
        <v>38</v>
      </c>
      <c r="C46" s="81">
        <f t="shared" si="1"/>
        <v>3909467.6334675737</v>
      </c>
      <c r="D46" s="81"/>
      <c r="E46" s="46"/>
      <c r="F46" s="8">
        <v>42501</v>
      </c>
      <c r="G46" s="46" t="s">
        <v>4</v>
      </c>
      <c r="H46" s="82">
        <v>80.9</v>
      </c>
      <c r="I46" s="82"/>
      <c r="J46" s="46">
        <v>31</v>
      </c>
      <c r="K46" s="81">
        <f t="shared" si="0"/>
        <v>117284.02900402721</v>
      </c>
      <c r="L46" s="81"/>
      <c r="M46" s="6">
        <f t="shared" si="2"/>
        <v>3.783355774323458</v>
      </c>
      <c r="N46" s="46"/>
      <c r="O46" s="8">
        <v>42503</v>
      </c>
      <c r="P46" s="82">
        <v>80.61</v>
      </c>
      <c r="Q46" s="82"/>
      <c r="R46" s="83">
        <f t="shared" si="3"/>
        <v>-109717.31745538264</v>
      </c>
      <c r="S46" s="83"/>
      <c r="T46" s="84">
        <f t="shared" si="4"/>
        <v>-31</v>
      </c>
      <c r="U46" s="84"/>
    </row>
    <row r="47" spans="2:21" ht="13.5">
      <c r="B47" s="46">
        <v>39</v>
      </c>
      <c r="C47" s="81">
        <f t="shared" si="1"/>
        <v>3799750.316012191</v>
      </c>
      <c r="D47" s="81"/>
      <c r="E47" s="46"/>
      <c r="F47" s="8">
        <v>42507</v>
      </c>
      <c r="G47" s="46" t="s">
        <v>4</v>
      </c>
      <c r="H47" s="82">
        <v>81.01</v>
      </c>
      <c r="I47" s="82"/>
      <c r="J47" s="46">
        <v>29</v>
      </c>
      <c r="K47" s="81">
        <f t="shared" si="0"/>
        <v>113992.50948036573</v>
      </c>
      <c r="L47" s="81"/>
      <c r="M47" s="6">
        <f t="shared" si="2"/>
        <v>3.9307761889781285</v>
      </c>
      <c r="N47" s="46"/>
      <c r="O47" s="8">
        <v>42516</v>
      </c>
      <c r="P47" s="82">
        <v>81.79</v>
      </c>
      <c r="Q47" s="82"/>
      <c r="R47" s="83">
        <f t="shared" si="3"/>
        <v>306600.5427402945</v>
      </c>
      <c r="S47" s="83"/>
      <c r="T47" s="84">
        <f t="shared" si="4"/>
        <v>78.00000000000011</v>
      </c>
      <c r="U47" s="84"/>
    </row>
    <row r="48" spans="2:21" ht="13.5">
      <c r="B48" s="46">
        <v>40</v>
      </c>
      <c r="C48" s="81">
        <f t="shared" si="1"/>
        <v>4106350.8587524854</v>
      </c>
      <c r="D48" s="81"/>
      <c r="E48" s="46"/>
      <c r="F48" s="8">
        <v>42516</v>
      </c>
      <c r="G48" s="46" t="s">
        <v>37</v>
      </c>
      <c r="H48" s="82">
        <v>81.69</v>
      </c>
      <c r="I48" s="82"/>
      <c r="J48" s="46">
        <v>34</v>
      </c>
      <c r="K48" s="81">
        <f t="shared" si="0"/>
        <v>123190.52576257456</v>
      </c>
      <c r="L48" s="81"/>
      <c r="M48" s="6">
        <f t="shared" si="2"/>
        <v>3.623250757722781</v>
      </c>
      <c r="N48" s="46"/>
      <c r="O48" s="8">
        <v>42521</v>
      </c>
      <c r="P48" s="82">
        <v>81.28</v>
      </c>
      <c r="Q48" s="82"/>
      <c r="R48" s="83">
        <f t="shared" si="3"/>
        <v>148553.2810666328</v>
      </c>
      <c r="S48" s="83"/>
      <c r="T48" s="84">
        <f t="shared" si="4"/>
        <v>40.99999999999966</v>
      </c>
      <c r="U48" s="84"/>
    </row>
    <row r="49" spans="2:21" ht="13.5">
      <c r="B49" s="46">
        <v>41</v>
      </c>
      <c r="C49" s="81">
        <f t="shared" si="1"/>
        <v>4254904.139819118</v>
      </c>
      <c r="D49" s="81"/>
      <c r="E49" s="46"/>
      <c r="F49" s="8">
        <v>42528</v>
      </c>
      <c r="G49" s="46" t="s">
        <v>3</v>
      </c>
      <c r="H49" s="82">
        <v>80.14</v>
      </c>
      <c r="I49" s="82"/>
      <c r="J49" s="46">
        <v>13</v>
      </c>
      <c r="K49" s="81">
        <f t="shared" si="0"/>
        <v>127647.12419457354</v>
      </c>
      <c r="L49" s="81"/>
      <c r="M49" s="6">
        <f t="shared" si="2"/>
        <v>9.819009553428733</v>
      </c>
      <c r="N49" s="46"/>
      <c r="O49" s="8">
        <v>42530</v>
      </c>
      <c r="P49" s="82">
        <v>80.25</v>
      </c>
      <c r="Q49" s="82"/>
      <c r="R49" s="83">
        <f t="shared" si="3"/>
        <v>-108009.1050877155</v>
      </c>
      <c r="S49" s="83"/>
      <c r="T49" s="84">
        <f t="shared" si="4"/>
        <v>-13</v>
      </c>
      <c r="U49" s="84"/>
    </row>
    <row r="50" spans="2:21" ht="13.5">
      <c r="B50" s="46">
        <v>42</v>
      </c>
      <c r="C50" s="81">
        <f t="shared" si="1"/>
        <v>4146895.0347314025</v>
      </c>
      <c r="D50" s="81"/>
      <c r="E50" s="46"/>
      <c r="F50" s="8">
        <v>42531</v>
      </c>
      <c r="G50" s="46" t="s">
        <v>4</v>
      </c>
      <c r="H50" s="82">
        <v>80.16</v>
      </c>
      <c r="I50" s="82"/>
      <c r="J50" s="46">
        <v>15</v>
      </c>
      <c r="K50" s="81">
        <f t="shared" si="0"/>
        <v>124406.85104194208</v>
      </c>
      <c r="L50" s="81"/>
      <c r="M50" s="6">
        <f t="shared" si="2"/>
        <v>8.293790069462807</v>
      </c>
      <c r="N50" s="46"/>
      <c r="O50" s="8">
        <v>42531</v>
      </c>
      <c r="P50" s="82">
        <v>80.02</v>
      </c>
      <c r="Q50" s="82"/>
      <c r="R50" s="83">
        <f t="shared" si="3"/>
        <v>-116113.06097247975</v>
      </c>
      <c r="S50" s="83"/>
      <c r="T50" s="84">
        <f t="shared" si="4"/>
        <v>-15</v>
      </c>
      <c r="U50" s="84"/>
    </row>
    <row r="51" spans="2:21" ht="13.5">
      <c r="B51" s="46">
        <v>43</v>
      </c>
      <c r="C51" s="81">
        <f t="shared" si="1"/>
        <v>4030781.973758923</v>
      </c>
      <c r="D51" s="81"/>
      <c r="E51" s="46"/>
      <c r="F51" s="8">
        <v>42531</v>
      </c>
      <c r="G51" s="46" t="s">
        <v>4</v>
      </c>
      <c r="H51" s="82">
        <v>80.21</v>
      </c>
      <c r="I51" s="82"/>
      <c r="J51" s="46">
        <v>23</v>
      </c>
      <c r="K51" s="81">
        <f t="shared" si="0"/>
        <v>120923.45921276769</v>
      </c>
      <c r="L51" s="81"/>
      <c r="M51" s="6">
        <f t="shared" si="2"/>
        <v>5.257541704902943</v>
      </c>
      <c r="N51" s="46"/>
      <c r="O51" s="8">
        <v>42538</v>
      </c>
      <c r="P51" s="82">
        <v>80.37</v>
      </c>
      <c r="Q51" s="82"/>
      <c r="R51" s="83">
        <f t="shared" si="3"/>
        <v>84120.66727845276</v>
      </c>
      <c r="S51" s="83"/>
      <c r="T51" s="84">
        <f t="shared" si="4"/>
        <v>16.00000000000108</v>
      </c>
      <c r="U51" s="84"/>
    </row>
    <row r="52" spans="2:21" ht="13.5">
      <c r="B52" s="46">
        <v>44</v>
      </c>
      <c r="C52" s="81">
        <f t="shared" si="1"/>
        <v>4114902.6410373757</v>
      </c>
      <c r="D52" s="81"/>
      <c r="E52" s="46"/>
      <c r="F52" s="8">
        <v>42543</v>
      </c>
      <c r="G52" s="46" t="s">
        <v>4</v>
      </c>
      <c r="H52" s="82">
        <v>80.27</v>
      </c>
      <c r="I52" s="82"/>
      <c r="J52" s="46">
        <v>20</v>
      </c>
      <c r="K52" s="81">
        <f t="shared" si="0"/>
        <v>123447.07923112127</v>
      </c>
      <c r="L52" s="81"/>
      <c r="M52" s="6">
        <f t="shared" si="2"/>
        <v>6.172353961556064</v>
      </c>
      <c r="N52" s="46"/>
      <c r="O52" s="8">
        <v>42543</v>
      </c>
      <c r="P52" s="82">
        <v>80.12</v>
      </c>
      <c r="Q52" s="82"/>
      <c r="R52" s="83">
        <f t="shared" si="3"/>
        <v>-92585.30942333571</v>
      </c>
      <c r="S52" s="83"/>
      <c r="T52" s="84">
        <f t="shared" si="4"/>
        <v>-20</v>
      </c>
      <c r="U52" s="84"/>
    </row>
    <row r="53" spans="2:21" ht="13.5">
      <c r="B53" s="46">
        <v>45</v>
      </c>
      <c r="C53" s="81">
        <f t="shared" si="1"/>
        <v>4022317.33161404</v>
      </c>
      <c r="D53" s="81"/>
      <c r="E53" s="46"/>
      <c r="F53" s="8">
        <v>42543</v>
      </c>
      <c r="G53" s="46" t="s">
        <v>4</v>
      </c>
      <c r="H53" s="82">
        <v>80.37</v>
      </c>
      <c r="I53" s="82"/>
      <c r="J53" s="46">
        <v>18</v>
      </c>
      <c r="K53" s="81">
        <f t="shared" si="0"/>
        <v>120669.51994842119</v>
      </c>
      <c r="L53" s="81"/>
      <c r="M53" s="6">
        <f t="shared" si="2"/>
        <v>6.703862219356733</v>
      </c>
      <c r="N53" s="46"/>
      <c r="O53" s="8">
        <v>42545</v>
      </c>
      <c r="P53" s="82">
        <v>80.33</v>
      </c>
      <c r="Q53" s="82"/>
      <c r="R53" s="83">
        <f t="shared" si="3"/>
        <v>-26815.448877431125</v>
      </c>
      <c r="S53" s="83"/>
      <c r="T53" s="84">
        <f t="shared" si="4"/>
        <v>-18</v>
      </c>
      <c r="U53" s="84"/>
    </row>
    <row r="54" spans="2:21" ht="13.5">
      <c r="B54" s="46">
        <v>46</v>
      </c>
      <c r="C54" s="81">
        <f t="shared" si="1"/>
        <v>3995501.882736609</v>
      </c>
      <c r="D54" s="81"/>
      <c r="E54" s="46"/>
      <c r="F54" s="8">
        <v>42549</v>
      </c>
      <c r="G54" s="46" t="s">
        <v>4</v>
      </c>
      <c r="H54" s="82">
        <v>80.86</v>
      </c>
      <c r="I54" s="82"/>
      <c r="J54" s="46">
        <v>16</v>
      </c>
      <c r="K54" s="81">
        <f t="shared" si="0"/>
        <v>119865.05648209825</v>
      </c>
      <c r="L54" s="81"/>
      <c r="M54" s="6">
        <f t="shared" si="2"/>
        <v>7.491566030131141</v>
      </c>
      <c r="N54" s="46"/>
      <c r="O54" s="8">
        <v>42549</v>
      </c>
      <c r="P54" s="82">
        <v>80.72</v>
      </c>
      <c r="Q54" s="82"/>
      <c r="R54" s="83">
        <f t="shared" si="3"/>
        <v>-104881.92442183639</v>
      </c>
      <c r="S54" s="83"/>
      <c r="T54" s="84">
        <f t="shared" si="4"/>
        <v>-16</v>
      </c>
      <c r="U54" s="84"/>
    </row>
    <row r="55" spans="2:21" ht="13.5">
      <c r="B55" s="46">
        <v>47</v>
      </c>
      <c r="C55" s="81">
        <f t="shared" si="1"/>
        <v>3890619.9583147727</v>
      </c>
      <c r="D55" s="81"/>
      <c r="E55" s="46"/>
      <c r="F55" s="8">
        <v>42550</v>
      </c>
      <c r="G55" s="46" t="s">
        <v>3</v>
      </c>
      <c r="H55" s="82">
        <v>80.71</v>
      </c>
      <c r="I55" s="82"/>
      <c r="J55" s="46">
        <v>19</v>
      </c>
      <c r="K55" s="81">
        <f t="shared" si="0"/>
        <v>116718.59874944318</v>
      </c>
      <c r="L55" s="81"/>
      <c r="M55" s="6">
        <f t="shared" si="2"/>
        <v>6.143084144707536</v>
      </c>
      <c r="N55" s="46"/>
      <c r="O55" s="8">
        <v>42552</v>
      </c>
      <c r="P55" s="82">
        <v>80.91</v>
      </c>
      <c r="Q55" s="82"/>
      <c r="R55" s="83">
        <f t="shared" si="3"/>
        <v>-122861.68289415247</v>
      </c>
      <c r="S55" s="83"/>
      <c r="T55" s="84">
        <f t="shared" si="4"/>
        <v>-19</v>
      </c>
      <c r="U55" s="84"/>
    </row>
    <row r="56" spans="2:21" ht="13.5">
      <c r="B56" s="46">
        <v>48</v>
      </c>
      <c r="C56" s="81">
        <f t="shared" si="1"/>
        <v>3767758.27542062</v>
      </c>
      <c r="D56" s="81"/>
      <c r="E56" s="46"/>
      <c r="F56" s="8">
        <v>42558</v>
      </c>
      <c r="G56" s="46" t="s">
        <v>4</v>
      </c>
      <c r="H56" s="82">
        <v>80.98</v>
      </c>
      <c r="I56" s="82"/>
      <c r="J56" s="46">
        <v>21</v>
      </c>
      <c r="K56" s="81">
        <f t="shared" si="0"/>
        <v>113032.7482626186</v>
      </c>
      <c r="L56" s="81"/>
      <c r="M56" s="6">
        <f t="shared" si="2"/>
        <v>5.382511822029457</v>
      </c>
      <c r="N56" s="46"/>
      <c r="O56" s="8">
        <v>42559</v>
      </c>
      <c r="P56" s="82">
        <v>81.17</v>
      </c>
      <c r="Q56" s="82"/>
      <c r="R56" s="83">
        <f t="shared" si="3"/>
        <v>102267.72461855847</v>
      </c>
      <c r="S56" s="83"/>
      <c r="T56" s="84">
        <f t="shared" si="4"/>
        <v>18.999999999999773</v>
      </c>
      <c r="U56" s="84"/>
    </row>
    <row r="57" spans="2:21" ht="13.5">
      <c r="B57" s="46">
        <v>49</v>
      </c>
      <c r="C57" s="81">
        <f t="shared" si="1"/>
        <v>3870026.0000391784</v>
      </c>
      <c r="D57" s="81"/>
      <c r="E57" s="46"/>
      <c r="F57" s="8">
        <v>42562</v>
      </c>
      <c r="G57" s="46" t="s">
        <v>3</v>
      </c>
      <c r="H57" s="82">
        <v>80.71</v>
      </c>
      <c r="I57" s="82"/>
      <c r="J57" s="46">
        <v>12</v>
      </c>
      <c r="K57" s="81">
        <f t="shared" si="0"/>
        <v>116100.78000117534</v>
      </c>
      <c r="L57" s="81"/>
      <c r="M57" s="6">
        <f t="shared" si="2"/>
        <v>9.675065000097947</v>
      </c>
      <c r="N57" s="46"/>
      <c r="O57" s="8">
        <v>42565</v>
      </c>
      <c r="P57" s="82">
        <v>79.56</v>
      </c>
      <c r="Q57" s="82"/>
      <c r="R57" s="83">
        <f t="shared" si="3"/>
        <v>1112632.4750112556</v>
      </c>
      <c r="S57" s="83"/>
      <c r="T57" s="84">
        <f t="shared" si="4"/>
        <v>114.99999999999915</v>
      </c>
      <c r="U57" s="84"/>
    </row>
    <row r="58" spans="2:21" ht="13.5">
      <c r="B58" s="46">
        <v>50</v>
      </c>
      <c r="C58" s="81">
        <f t="shared" si="1"/>
        <v>4982658.4750504345</v>
      </c>
      <c r="D58" s="81"/>
      <c r="E58" s="46"/>
      <c r="F58" s="8">
        <v>42573</v>
      </c>
      <c r="G58" s="46" t="s">
        <v>3</v>
      </c>
      <c r="H58" s="82">
        <v>78.5</v>
      </c>
      <c r="I58" s="82"/>
      <c r="J58" s="46">
        <v>22</v>
      </c>
      <c r="K58" s="81">
        <f t="shared" si="0"/>
        <v>149479.75425151302</v>
      </c>
      <c r="L58" s="81"/>
      <c r="M58" s="6">
        <f t="shared" si="2"/>
        <v>6.794534284159683</v>
      </c>
      <c r="N58" s="46"/>
      <c r="O58" s="8">
        <v>42576</v>
      </c>
      <c r="P58" s="82">
        <v>78.48</v>
      </c>
      <c r="Q58" s="82"/>
      <c r="R58" s="83">
        <f t="shared" si="3"/>
        <v>13589.068568316661</v>
      </c>
      <c r="S58" s="83"/>
      <c r="T58" s="84">
        <f t="shared" si="4"/>
        <v>1.999999999999602</v>
      </c>
      <c r="U58" s="84"/>
    </row>
    <row r="59" spans="2:21" ht="13.5">
      <c r="B59" s="46">
        <v>51</v>
      </c>
      <c r="C59" s="81">
        <f t="shared" si="1"/>
        <v>4996247.543618751</v>
      </c>
      <c r="D59" s="81"/>
      <c r="E59" s="46"/>
      <c r="F59" s="8">
        <v>42620</v>
      </c>
      <c r="G59" s="46" t="s">
        <v>4</v>
      </c>
      <c r="H59" s="82">
        <v>77.35</v>
      </c>
      <c r="I59" s="82"/>
      <c r="J59" s="46">
        <v>14</v>
      </c>
      <c r="K59" s="81">
        <f t="shared" si="0"/>
        <v>149887.4263085625</v>
      </c>
      <c r="L59" s="81"/>
      <c r="M59" s="6">
        <f t="shared" si="2"/>
        <v>10.706244736325894</v>
      </c>
      <c r="N59" s="46"/>
      <c r="O59" s="8">
        <v>42621</v>
      </c>
      <c r="P59" s="82">
        <v>77.2</v>
      </c>
      <c r="Q59" s="82"/>
      <c r="R59" s="83">
        <f t="shared" si="3"/>
        <v>-160593.6710448793</v>
      </c>
      <c r="S59" s="83"/>
      <c r="T59" s="84">
        <f t="shared" si="4"/>
        <v>-14</v>
      </c>
      <c r="U59" s="84"/>
    </row>
    <row r="60" spans="2:21" ht="13.5">
      <c r="B60" s="46">
        <v>52</v>
      </c>
      <c r="C60" s="81">
        <f t="shared" si="1"/>
        <v>4835653.872573871</v>
      </c>
      <c r="D60" s="81"/>
      <c r="E60" s="46"/>
      <c r="F60" s="8">
        <v>42621</v>
      </c>
      <c r="G60" s="46" t="s">
        <v>4</v>
      </c>
      <c r="H60" s="82">
        <v>77.4</v>
      </c>
      <c r="I60" s="82"/>
      <c r="J60" s="46">
        <v>28</v>
      </c>
      <c r="K60" s="81">
        <f t="shared" si="0"/>
        <v>145069.61617721614</v>
      </c>
      <c r="L60" s="81"/>
      <c r="M60" s="6">
        <f t="shared" si="2"/>
        <v>5.181057720614862</v>
      </c>
      <c r="N60" s="46"/>
      <c r="O60" s="8">
        <v>42622</v>
      </c>
      <c r="P60" s="82">
        <v>77.41</v>
      </c>
      <c r="Q60" s="82"/>
      <c r="R60" s="83">
        <f t="shared" si="3"/>
        <v>5181.05772061015</v>
      </c>
      <c r="S60" s="83"/>
      <c r="T60" s="84">
        <f t="shared" si="4"/>
        <v>0.9999999999990905</v>
      </c>
      <c r="U60" s="84"/>
    </row>
    <row r="61" spans="2:21" ht="13.5">
      <c r="B61" s="46">
        <v>53</v>
      </c>
      <c r="C61" s="81">
        <f t="shared" si="1"/>
        <v>4840834.930294481</v>
      </c>
      <c r="D61" s="81"/>
      <c r="E61" s="46"/>
      <c r="F61" s="8">
        <v>42647</v>
      </c>
      <c r="G61" s="46" t="s">
        <v>4</v>
      </c>
      <c r="H61" s="82">
        <v>76.78</v>
      </c>
      <c r="I61" s="82"/>
      <c r="J61" s="46">
        <v>26</v>
      </c>
      <c r="K61" s="81">
        <f t="shared" si="0"/>
        <v>145225.04790883441</v>
      </c>
      <c r="L61" s="81"/>
      <c r="M61" s="6">
        <f t="shared" si="2"/>
        <v>5.585578765724401</v>
      </c>
      <c r="N61" s="46"/>
      <c r="O61" s="8">
        <v>42648</v>
      </c>
      <c r="P61" s="82">
        <v>76.67</v>
      </c>
      <c r="Q61" s="82"/>
      <c r="R61" s="83">
        <f t="shared" si="3"/>
        <v>-61441.366422968094</v>
      </c>
      <c r="S61" s="83"/>
      <c r="T61" s="84">
        <f t="shared" si="4"/>
        <v>-26</v>
      </c>
      <c r="U61" s="84"/>
    </row>
    <row r="62" spans="2:21" ht="13.5">
      <c r="B62" s="46">
        <v>54</v>
      </c>
      <c r="C62" s="81">
        <f t="shared" si="1"/>
        <v>4779393.563871513</v>
      </c>
      <c r="D62" s="81"/>
      <c r="E62" s="46"/>
      <c r="F62" s="8">
        <v>42661</v>
      </c>
      <c r="G62" s="46" t="s">
        <v>3</v>
      </c>
      <c r="H62" s="82">
        <v>76.725</v>
      </c>
      <c r="I62" s="82"/>
      <c r="J62" s="46">
        <v>15</v>
      </c>
      <c r="K62" s="81">
        <f t="shared" si="0"/>
        <v>143381.80691614537</v>
      </c>
      <c r="L62" s="81"/>
      <c r="M62" s="6">
        <f t="shared" si="2"/>
        <v>9.558787127743026</v>
      </c>
      <c r="N62" s="46"/>
      <c r="O62" s="8">
        <v>42663</v>
      </c>
      <c r="P62" s="82">
        <v>76.864</v>
      </c>
      <c r="Q62" s="82"/>
      <c r="R62" s="83">
        <f t="shared" si="3"/>
        <v>-132867.14107563763</v>
      </c>
      <c r="S62" s="83"/>
      <c r="T62" s="84">
        <f t="shared" si="4"/>
        <v>-15</v>
      </c>
      <c r="U62" s="84"/>
    </row>
    <row r="63" spans="2:21" ht="13.5">
      <c r="B63" s="46">
        <v>55</v>
      </c>
      <c r="C63" s="81">
        <f t="shared" si="1"/>
        <v>4646526.422795876</v>
      </c>
      <c r="D63" s="81"/>
      <c r="E63" s="46"/>
      <c r="F63" s="8">
        <v>42668</v>
      </c>
      <c r="G63" s="49" t="s">
        <v>3</v>
      </c>
      <c r="H63" s="82">
        <v>76.07</v>
      </c>
      <c r="I63" s="82"/>
      <c r="J63" s="46">
        <v>16</v>
      </c>
      <c r="K63" s="81">
        <f t="shared" si="0"/>
        <v>139395.79268387627</v>
      </c>
      <c r="L63" s="81"/>
      <c r="M63" s="6">
        <f t="shared" si="2"/>
        <v>8.712237042742267</v>
      </c>
      <c r="N63" s="46"/>
      <c r="O63" s="8">
        <v>42668</v>
      </c>
      <c r="P63" s="82">
        <v>76.225</v>
      </c>
      <c r="Q63" s="82"/>
      <c r="R63" s="83">
        <f t="shared" si="3"/>
        <v>-135039.67416250613</v>
      </c>
      <c r="S63" s="83"/>
      <c r="T63" s="84">
        <f t="shared" si="4"/>
        <v>-16</v>
      </c>
      <c r="U63" s="84"/>
    </row>
    <row r="64" spans="2:21" ht="13.5">
      <c r="B64" s="46">
        <v>56</v>
      </c>
      <c r="C64" s="81">
        <f t="shared" si="1"/>
        <v>4511486.74863337</v>
      </c>
      <c r="D64" s="81"/>
      <c r="E64" s="46"/>
      <c r="F64" s="8">
        <v>42669</v>
      </c>
      <c r="G64" s="46" t="s">
        <v>3</v>
      </c>
      <c r="H64" s="82">
        <v>75.97</v>
      </c>
      <c r="I64" s="82"/>
      <c r="J64" s="46">
        <v>18</v>
      </c>
      <c r="K64" s="81">
        <f t="shared" si="0"/>
        <v>135344.6024590011</v>
      </c>
      <c r="L64" s="81"/>
      <c r="M64" s="6">
        <f t="shared" si="2"/>
        <v>7.519144581055616</v>
      </c>
      <c r="N64" s="46"/>
      <c r="O64" s="8">
        <v>42669</v>
      </c>
      <c r="P64" s="82">
        <v>76.06</v>
      </c>
      <c r="Q64" s="82"/>
      <c r="R64" s="83">
        <f t="shared" si="3"/>
        <v>-67672.30122950311</v>
      </c>
      <c r="S64" s="83"/>
      <c r="T64" s="84">
        <f t="shared" si="4"/>
        <v>-18</v>
      </c>
      <c r="U64" s="84"/>
    </row>
    <row r="65" spans="2:21" ht="13.5">
      <c r="B65" s="46">
        <v>57</v>
      </c>
      <c r="C65" s="81">
        <f t="shared" si="1"/>
        <v>4443814.447403867</v>
      </c>
      <c r="D65" s="81"/>
      <c r="E65" s="46"/>
      <c r="F65" s="8">
        <v>42675</v>
      </c>
      <c r="G65" s="49" t="s">
        <v>4</v>
      </c>
      <c r="H65" s="82">
        <v>78.19</v>
      </c>
      <c r="I65" s="82"/>
      <c r="J65" s="46">
        <v>16</v>
      </c>
      <c r="K65" s="81">
        <f t="shared" si="0"/>
        <v>133314.433422116</v>
      </c>
      <c r="L65" s="81"/>
      <c r="M65" s="6">
        <f t="shared" si="2"/>
        <v>8.33215208888225</v>
      </c>
      <c r="N65" s="46"/>
      <c r="O65" s="8">
        <v>42676</v>
      </c>
      <c r="P65" s="82">
        <v>78.02</v>
      </c>
      <c r="Q65" s="82"/>
      <c r="R65" s="83">
        <f t="shared" si="3"/>
        <v>-141646.58551099966</v>
      </c>
      <c r="S65" s="83"/>
      <c r="T65" s="84">
        <f t="shared" si="4"/>
        <v>-16</v>
      </c>
      <c r="U65" s="84"/>
    </row>
    <row r="66" spans="2:21" ht="13.5">
      <c r="B66" s="46">
        <v>58</v>
      </c>
      <c r="C66" s="81">
        <f t="shared" si="1"/>
        <v>4302167.861892867</v>
      </c>
      <c r="D66" s="81"/>
      <c r="E66" s="46"/>
      <c r="F66" s="8">
        <v>42684</v>
      </c>
      <c r="G66" s="46" t="s">
        <v>3</v>
      </c>
      <c r="H66" s="82">
        <v>77.54</v>
      </c>
      <c r="I66" s="82"/>
      <c r="J66" s="46">
        <v>16</v>
      </c>
      <c r="K66" s="81">
        <f t="shared" si="0"/>
        <v>129065.03585678601</v>
      </c>
      <c r="L66" s="81"/>
      <c r="M66" s="6">
        <f t="shared" si="2"/>
        <v>8.066564741049126</v>
      </c>
      <c r="N66" s="46"/>
      <c r="O66" s="8">
        <v>42696</v>
      </c>
      <c r="P66" s="82">
        <v>77.01</v>
      </c>
      <c r="Q66" s="82"/>
      <c r="R66" s="83">
        <f t="shared" si="3"/>
        <v>427527.93127560464</v>
      </c>
      <c r="S66" s="83"/>
      <c r="T66" s="84">
        <f t="shared" si="4"/>
        <v>53.000000000000114</v>
      </c>
      <c r="U66" s="84"/>
    </row>
    <row r="67" spans="2:21" ht="13.5">
      <c r="B67" s="46">
        <v>59</v>
      </c>
      <c r="C67" s="81">
        <f t="shared" si="1"/>
        <v>4729695.793168471</v>
      </c>
      <c r="D67" s="81"/>
      <c r="E67" s="46"/>
      <c r="F67" s="8">
        <v>42697</v>
      </c>
      <c r="G67" s="49" t="s">
        <v>4</v>
      </c>
      <c r="H67" s="82">
        <v>76.99</v>
      </c>
      <c r="I67" s="82"/>
      <c r="J67" s="46">
        <v>8</v>
      </c>
      <c r="K67" s="81">
        <f t="shared" si="0"/>
        <v>141890.87379505413</v>
      </c>
      <c r="L67" s="81"/>
      <c r="M67" s="6">
        <f t="shared" si="2"/>
        <v>17.736359224381765</v>
      </c>
      <c r="N67" s="46"/>
      <c r="O67" s="8">
        <v>42704</v>
      </c>
      <c r="P67" s="82">
        <v>77.61</v>
      </c>
      <c r="Q67" s="82"/>
      <c r="R67" s="83">
        <f t="shared" si="3"/>
        <v>1099654.2719116774</v>
      </c>
      <c r="S67" s="83"/>
      <c r="T67" s="84">
        <f t="shared" si="4"/>
        <v>62.000000000000455</v>
      </c>
      <c r="U67" s="84"/>
    </row>
    <row r="68" spans="2:21" ht="13.5">
      <c r="B68" s="46">
        <v>60</v>
      </c>
      <c r="C68" s="81">
        <f t="shared" si="1"/>
        <v>5829350.065080149</v>
      </c>
      <c r="D68" s="81"/>
      <c r="E68" s="46"/>
      <c r="F68" s="8">
        <v>42704</v>
      </c>
      <c r="G68" s="49" t="s">
        <v>3</v>
      </c>
      <c r="H68" s="82">
        <v>77.41</v>
      </c>
      <c r="I68" s="82"/>
      <c r="J68" s="46">
        <v>41</v>
      </c>
      <c r="K68" s="81">
        <f t="shared" si="0"/>
        <v>174880.50195240448</v>
      </c>
      <c r="L68" s="81"/>
      <c r="M68" s="6">
        <f t="shared" si="2"/>
        <v>4.265378096400109</v>
      </c>
      <c r="N68" s="46"/>
      <c r="O68" s="8">
        <v>42706</v>
      </c>
      <c r="P68" s="82">
        <v>77.79</v>
      </c>
      <c r="Q68" s="82"/>
      <c r="R68" s="83">
        <f t="shared" si="3"/>
        <v>-162084.36766320828</v>
      </c>
      <c r="S68" s="83"/>
      <c r="T68" s="84">
        <f t="shared" si="4"/>
        <v>-41</v>
      </c>
      <c r="U68" s="84"/>
    </row>
    <row r="69" spans="2:21" ht="13.5">
      <c r="B69" s="46">
        <v>61</v>
      </c>
      <c r="C69" s="81">
        <f t="shared" si="1"/>
        <v>5667265.697416941</v>
      </c>
      <c r="D69" s="81"/>
      <c r="E69" s="46"/>
      <c r="F69" s="8">
        <v>42734</v>
      </c>
      <c r="G69" s="49" t="s">
        <v>3</v>
      </c>
      <c r="H69" s="82">
        <v>77.53</v>
      </c>
      <c r="I69" s="82"/>
      <c r="J69" s="46">
        <v>20</v>
      </c>
      <c r="K69" s="81">
        <f t="shared" si="0"/>
        <v>170017.97092250822</v>
      </c>
      <c r="L69" s="81"/>
      <c r="M69" s="6">
        <f t="shared" si="2"/>
        <v>8.500898546125411</v>
      </c>
      <c r="N69" s="46">
        <v>2012</v>
      </c>
      <c r="O69" s="8">
        <v>42374</v>
      </c>
      <c r="P69" s="82">
        <v>76.88</v>
      </c>
      <c r="Q69" s="82"/>
      <c r="R69" s="83">
        <f t="shared" si="3"/>
        <v>552558.4054981566</v>
      </c>
      <c r="S69" s="83"/>
      <c r="T69" s="84">
        <f t="shared" si="4"/>
        <v>65.00000000000057</v>
      </c>
      <c r="U69" s="84"/>
    </row>
    <row r="70" spans="2:21" ht="13.5">
      <c r="B70" s="46">
        <v>62</v>
      </c>
      <c r="C70" s="81">
        <f t="shared" si="1"/>
        <v>6219824.102915097</v>
      </c>
      <c r="D70" s="81"/>
      <c r="E70" s="46">
        <v>2012</v>
      </c>
      <c r="F70" s="8">
        <v>42375</v>
      </c>
      <c r="G70" s="49" t="s">
        <v>4</v>
      </c>
      <c r="H70" s="82">
        <v>77.19</v>
      </c>
      <c r="I70" s="82"/>
      <c r="J70" s="46">
        <v>20</v>
      </c>
      <c r="K70" s="81">
        <f t="shared" si="0"/>
        <v>186594.7230874529</v>
      </c>
      <c r="L70" s="81"/>
      <c r="M70" s="6">
        <f t="shared" si="2"/>
        <v>9.329736154372645</v>
      </c>
      <c r="N70" s="46"/>
      <c r="O70" s="8">
        <v>42375</v>
      </c>
      <c r="P70" s="82">
        <v>77.01</v>
      </c>
      <c r="Q70" s="82"/>
      <c r="R70" s="83">
        <f t="shared" si="3"/>
        <v>-167935.25077870072</v>
      </c>
      <c r="S70" s="83"/>
      <c r="T70" s="84">
        <f t="shared" si="4"/>
        <v>-20</v>
      </c>
      <c r="U70" s="84"/>
    </row>
    <row r="71" spans="2:21" ht="13.5">
      <c r="B71" s="46">
        <v>63</v>
      </c>
      <c r="C71" s="81">
        <f t="shared" si="1"/>
        <v>6051888.852136396</v>
      </c>
      <c r="D71" s="81"/>
      <c r="E71" s="46"/>
      <c r="F71" s="8">
        <v>42393</v>
      </c>
      <c r="G71" s="46" t="s">
        <v>4</v>
      </c>
      <c r="H71" s="82">
        <v>77.04</v>
      </c>
      <c r="I71" s="82"/>
      <c r="J71" s="46">
        <v>6</v>
      </c>
      <c r="K71" s="81">
        <f t="shared" si="0"/>
        <v>181556.66556409188</v>
      </c>
      <c r="L71" s="81"/>
      <c r="M71" s="6">
        <f t="shared" si="2"/>
        <v>30.25944426068198</v>
      </c>
      <c r="N71" s="46"/>
      <c r="O71" s="8">
        <v>42394</v>
      </c>
      <c r="P71" s="82">
        <v>77.83</v>
      </c>
      <c r="Q71" s="82"/>
      <c r="R71" s="83">
        <f t="shared" si="3"/>
        <v>2390496.0965938526</v>
      </c>
      <c r="S71" s="83"/>
      <c r="T71" s="84">
        <f t="shared" si="4"/>
        <v>78.9999999999992</v>
      </c>
      <c r="U71" s="84"/>
    </row>
    <row r="72" spans="2:21" ht="13.5">
      <c r="B72" s="46">
        <v>64</v>
      </c>
      <c r="C72" s="81">
        <f t="shared" si="1"/>
        <v>8442384.948730249</v>
      </c>
      <c r="D72" s="81"/>
      <c r="E72" s="46"/>
      <c r="F72" s="8">
        <v>42403</v>
      </c>
      <c r="G72" s="49" t="s">
        <v>4</v>
      </c>
      <c r="H72" s="82">
        <v>76.24</v>
      </c>
      <c r="I72" s="82"/>
      <c r="J72" s="46">
        <v>9</v>
      </c>
      <c r="K72" s="81">
        <f t="shared" si="0"/>
        <v>253271.54846190746</v>
      </c>
      <c r="L72" s="81"/>
      <c r="M72" s="6">
        <f t="shared" si="2"/>
        <v>28.141283162434164</v>
      </c>
      <c r="N72" s="46"/>
      <c r="O72" s="8">
        <v>42413</v>
      </c>
      <c r="P72" s="82">
        <v>77.51</v>
      </c>
      <c r="Q72" s="82"/>
      <c r="R72" s="83">
        <f t="shared" si="3"/>
        <v>3573942.961629167</v>
      </c>
      <c r="S72" s="83"/>
      <c r="T72" s="84">
        <f t="shared" si="4"/>
        <v>127.00000000000102</v>
      </c>
      <c r="U72" s="84"/>
    </row>
    <row r="73" spans="2:21" ht="13.5">
      <c r="B73" s="46">
        <v>65</v>
      </c>
      <c r="C73" s="81">
        <f t="shared" si="1"/>
        <v>12016327.910359416</v>
      </c>
      <c r="D73" s="81"/>
      <c r="E73" s="46"/>
      <c r="F73" s="8">
        <v>42416</v>
      </c>
      <c r="G73" s="46" t="s">
        <v>4</v>
      </c>
      <c r="H73" s="82">
        <v>78.46</v>
      </c>
      <c r="I73" s="82"/>
      <c r="J73" s="46">
        <v>12</v>
      </c>
      <c r="K73" s="81">
        <f aca="true" t="shared" si="5" ref="K73:K108">IF(F73="","",C73*0.03)</f>
        <v>360489.83731078246</v>
      </c>
      <c r="L73" s="81"/>
      <c r="M73" s="6">
        <f t="shared" si="2"/>
        <v>30.040819775898537</v>
      </c>
      <c r="N73" s="46"/>
      <c r="O73" s="8">
        <v>42435</v>
      </c>
      <c r="P73" s="82">
        <v>80.83</v>
      </c>
      <c r="Q73" s="82"/>
      <c r="R73" s="83">
        <f t="shared" si="3"/>
        <v>7119674.286887967</v>
      </c>
      <c r="S73" s="83"/>
      <c r="T73" s="84">
        <f t="shared" si="4"/>
        <v>237.00000000000045</v>
      </c>
      <c r="U73" s="84"/>
    </row>
    <row r="74" spans="2:21" ht="13.5">
      <c r="B74" s="46">
        <v>66</v>
      </c>
      <c r="C74" s="81">
        <f aca="true" t="shared" si="6" ref="C74:C108">IF(R73="","",C73+R73)</f>
        <v>19136002.197247382</v>
      </c>
      <c r="D74" s="81"/>
      <c r="E74" s="46"/>
      <c r="F74" s="8">
        <v>42438</v>
      </c>
      <c r="G74" s="46" t="s">
        <v>4</v>
      </c>
      <c r="H74" s="82">
        <v>81.83</v>
      </c>
      <c r="I74" s="82"/>
      <c r="J74" s="46">
        <v>35</v>
      </c>
      <c r="K74" s="81">
        <f t="shared" si="5"/>
        <v>574080.0659174215</v>
      </c>
      <c r="L74" s="81"/>
      <c r="M74" s="6">
        <f aca="true" t="shared" si="7" ref="M74:M108">IF(J74="","",(K74/J74)/1000)</f>
        <v>16.402287597640616</v>
      </c>
      <c r="N74" s="46"/>
      <c r="O74" s="8">
        <v>42451</v>
      </c>
      <c r="P74" s="82">
        <v>83.01</v>
      </c>
      <c r="Q74" s="82"/>
      <c r="R74" s="83">
        <f aca="true" t="shared" si="8" ref="R74:R108">IF(O74="","",(IF(G74="売",H74-P74,P74-H74))*M74*100000)</f>
        <v>1935469.936521604</v>
      </c>
      <c r="S74" s="83"/>
      <c r="T74" s="84">
        <f aca="true" t="shared" si="9" ref="T74:T108">IF(O74="","",IF(R74&lt;0,J74*(-1),IF(G74="買",(P74-H74)*100,(H74-P74)*100)))</f>
        <v>118.00000000000068</v>
      </c>
      <c r="U74" s="84"/>
    </row>
    <row r="75" spans="2:21" ht="13.5">
      <c r="B75" s="46">
        <v>67</v>
      </c>
      <c r="C75" s="81">
        <f t="shared" si="6"/>
        <v>21071472.133768987</v>
      </c>
      <c r="D75" s="81"/>
      <c r="E75" s="46"/>
      <c r="F75" s="8">
        <v>42452</v>
      </c>
      <c r="G75" s="46" t="s">
        <v>3</v>
      </c>
      <c r="H75" s="82">
        <v>82.72</v>
      </c>
      <c r="I75" s="82"/>
      <c r="J75" s="46">
        <v>22</v>
      </c>
      <c r="K75" s="81">
        <f t="shared" si="5"/>
        <v>632144.1640130696</v>
      </c>
      <c r="L75" s="81"/>
      <c r="M75" s="6">
        <f t="shared" si="7"/>
        <v>28.73382563695771</v>
      </c>
      <c r="N75" s="46"/>
      <c r="O75" s="8">
        <v>42455</v>
      </c>
      <c r="P75" s="82">
        <v>82.93</v>
      </c>
      <c r="Q75" s="82"/>
      <c r="R75" s="83">
        <f t="shared" si="8"/>
        <v>-603410.3383761348</v>
      </c>
      <c r="S75" s="83"/>
      <c r="T75" s="84">
        <f t="shared" si="9"/>
        <v>-22</v>
      </c>
      <c r="U75" s="84"/>
    </row>
    <row r="76" spans="2:21" ht="13.5">
      <c r="B76" s="46">
        <v>68</v>
      </c>
      <c r="C76" s="81">
        <f t="shared" si="6"/>
        <v>20468061.795392852</v>
      </c>
      <c r="D76" s="81"/>
      <c r="E76" s="46"/>
      <c r="F76" s="8">
        <v>42472</v>
      </c>
      <c r="G76" s="46" t="s">
        <v>3</v>
      </c>
      <c r="H76" s="82">
        <v>80.73</v>
      </c>
      <c r="I76" s="82"/>
      <c r="J76" s="46">
        <v>28</v>
      </c>
      <c r="K76" s="81">
        <f t="shared" si="5"/>
        <v>614041.8538617855</v>
      </c>
      <c r="L76" s="81"/>
      <c r="M76" s="6">
        <f t="shared" si="7"/>
        <v>21.930066209349484</v>
      </c>
      <c r="N76" s="46"/>
      <c r="O76" s="8">
        <v>42473</v>
      </c>
      <c r="P76" s="82">
        <v>80.99</v>
      </c>
      <c r="Q76" s="82"/>
      <c r="R76" s="83">
        <f t="shared" si="8"/>
        <v>-570181.7214430666</v>
      </c>
      <c r="S76" s="83"/>
      <c r="T76" s="84">
        <f t="shared" si="9"/>
        <v>-28</v>
      </c>
      <c r="U76" s="84"/>
    </row>
    <row r="77" spans="2:21" ht="13.5">
      <c r="B77" s="46">
        <v>69</v>
      </c>
      <c r="C77" s="81">
        <f t="shared" si="6"/>
        <v>19897880.073949784</v>
      </c>
      <c r="D77" s="81"/>
      <c r="E77" s="46"/>
      <c r="F77" s="8">
        <v>42480</v>
      </c>
      <c r="G77" s="49" t="s">
        <v>4</v>
      </c>
      <c r="H77" s="82">
        <v>81.51</v>
      </c>
      <c r="I77" s="82"/>
      <c r="J77" s="46">
        <v>21</v>
      </c>
      <c r="K77" s="81">
        <f t="shared" si="5"/>
        <v>596936.4022184935</v>
      </c>
      <c r="L77" s="81"/>
      <c r="M77" s="6">
        <f t="shared" si="7"/>
        <v>28.425542962785407</v>
      </c>
      <c r="N77" s="46"/>
      <c r="O77" s="8">
        <v>42483</v>
      </c>
      <c r="P77" s="82">
        <v>81.32</v>
      </c>
      <c r="Q77" s="82"/>
      <c r="R77" s="83">
        <f t="shared" si="8"/>
        <v>-540085.3162929566</v>
      </c>
      <c r="S77" s="83"/>
      <c r="T77" s="84">
        <f t="shared" si="9"/>
        <v>-21</v>
      </c>
      <c r="U77" s="84"/>
    </row>
    <row r="78" spans="2:21" ht="13.5">
      <c r="B78" s="46">
        <v>70</v>
      </c>
      <c r="C78" s="81">
        <f t="shared" si="6"/>
        <v>19357794.757656828</v>
      </c>
      <c r="D78" s="81"/>
      <c r="E78" s="46"/>
      <c r="F78" s="8">
        <v>42505</v>
      </c>
      <c r="G78" s="46" t="s">
        <v>4</v>
      </c>
      <c r="H78" s="82">
        <v>80.05</v>
      </c>
      <c r="I78" s="82"/>
      <c r="J78" s="46">
        <v>25</v>
      </c>
      <c r="K78" s="81">
        <f t="shared" si="5"/>
        <v>580733.8427297048</v>
      </c>
      <c r="L78" s="81"/>
      <c r="M78" s="6">
        <f t="shared" si="7"/>
        <v>23.229353709188192</v>
      </c>
      <c r="N78" s="46"/>
      <c r="O78" s="8">
        <v>42507</v>
      </c>
      <c r="P78" s="82">
        <v>80.14</v>
      </c>
      <c r="Q78" s="82"/>
      <c r="R78" s="83">
        <f t="shared" si="8"/>
        <v>209064.18338270165</v>
      </c>
      <c r="S78" s="83"/>
      <c r="T78" s="84">
        <f t="shared" si="9"/>
        <v>9.000000000000341</v>
      </c>
      <c r="U78" s="84"/>
    </row>
    <row r="79" spans="2:21" ht="13.5">
      <c r="B79" s="46">
        <v>71</v>
      </c>
      <c r="C79" s="81">
        <f t="shared" si="6"/>
        <v>19566858.94103953</v>
      </c>
      <c r="D79" s="81"/>
      <c r="E79" s="46"/>
      <c r="F79" s="8">
        <v>42536</v>
      </c>
      <c r="G79" s="46" t="s">
        <v>3</v>
      </c>
      <c r="H79" s="82">
        <v>79.21</v>
      </c>
      <c r="I79" s="82"/>
      <c r="J79" s="46">
        <v>31</v>
      </c>
      <c r="K79" s="81">
        <f t="shared" si="5"/>
        <v>587005.7682311859</v>
      </c>
      <c r="L79" s="81"/>
      <c r="M79" s="6">
        <f t="shared" si="7"/>
        <v>18.93566994294148</v>
      </c>
      <c r="N79" s="46"/>
      <c r="O79" s="8">
        <v>42541</v>
      </c>
      <c r="P79" s="82">
        <v>79.11</v>
      </c>
      <c r="Q79" s="82"/>
      <c r="R79" s="83">
        <f t="shared" si="8"/>
        <v>189356.69942940402</v>
      </c>
      <c r="S79" s="83"/>
      <c r="T79" s="84">
        <f t="shared" si="9"/>
        <v>9.999999999999432</v>
      </c>
      <c r="U79" s="84"/>
    </row>
    <row r="80" spans="2:21" ht="13.5">
      <c r="B80" s="46">
        <v>72</v>
      </c>
      <c r="C80" s="81">
        <f t="shared" si="6"/>
        <v>19756215.640468933</v>
      </c>
      <c r="D80" s="81"/>
      <c r="E80" s="46"/>
      <c r="F80" s="8">
        <v>42555</v>
      </c>
      <c r="G80" s="46" t="s">
        <v>4</v>
      </c>
      <c r="H80" s="82">
        <v>79.82</v>
      </c>
      <c r="I80" s="82"/>
      <c r="J80" s="46">
        <v>15</v>
      </c>
      <c r="K80" s="81">
        <f t="shared" si="5"/>
        <v>592686.4692140679</v>
      </c>
      <c r="L80" s="81"/>
      <c r="M80" s="6">
        <f t="shared" si="7"/>
        <v>39.51243128093786</v>
      </c>
      <c r="N80" s="46"/>
      <c r="O80" s="8">
        <v>42556</v>
      </c>
      <c r="P80" s="82">
        <v>79.68</v>
      </c>
      <c r="Q80" s="82"/>
      <c r="R80" s="83">
        <f t="shared" si="8"/>
        <v>-553174.0379330761</v>
      </c>
      <c r="S80" s="83"/>
      <c r="T80" s="84">
        <f t="shared" si="9"/>
        <v>-15</v>
      </c>
      <c r="U80" s="84"/>
    </row>
    <row r="81" spans="2:21" ht="13.5">
      <c r="B81" s="46">
        <v>73</v>
      </c>
      <c r="C81" s="81">
        <f t="shared" si="6"/>
        <v>19203041.602535855</v>
      </c>
      <c r="D81" s="81"/>
      <c r="E81" s="46"/>
      <c r="F81" s="8">
        <v>42560</v>
      </c>
      <c r="G81" s="46" t="s">
        <v>3</v>
      </c>
      <c r="H81" s="82">
        <v>79.57</v>
      </c>
      <c r="I81" s="82"/>
      <c r="J81" s="46">
        <v>13</v>
      </c>
      <c r="K81" s="81">
        <f t="shared" si="5"/>
        <v>576091.2480760756</v>
      </c>
      <c r="L81" s="81"/>
      <c r="M81" s="6">
        <f t="shared" si="7"/>
        <v>44.31471139046735</v>
      </c>
      <c r="N81" s="46"/>
      <c r="O81" s="8">
        <v>42562</v>
      </c>
      <c r="P81" s="82">
        <v>79.39</v>
      </c>
      <c r="Q81" s="82"/>
      <c r="R81" s="83">
        <f t="shared" si="8"/>
        <v>797664.8050283795</v>
      </c>
      <c r="S81" s="83"/>
      <c r="T81" s="84">
        <f t="shared" si="9"/>
        <v>17.99999999999926</v>
      </c>
      <c r="U81" s="84"/>
    </row>
    <row r="82" spans="2:21" ht="13.5">
      <c r="B82" s="46">
        <v>74</v>
      </c>
      <c r="C82" s="81">
        <f t="shared" si="6"/>
        <v>20000706.407564234</v>
      </c>
      <c r="D82" s="81"/>
      <c r="E82" s="46"/>
      <c r="F82" s="8">
        <v>42564</v>
      </c>
      <c r="G82" s="46" t="s">
        <v>3</v>
      </c>
      <c r="H82" s="82">
        <v>79.13</v>
      </c>
      <c r="I82" s="82"/>
      <c r="J82" s="46">
        <v>18</v>
      </c>
      <c r="K82" s="81">
        <f t="shared" si="5"/>
        <v>600021.192226927</v>
      </c>
      <c r="L82" s="81"/>
      <c r="M82" s="6">
        <f t="shared" si="7"/>
        <v>33.33451067927372</v>
      </c>
      <c r="N82" s="46"/>
      <c r="O82" s="8">
        <v>42574</v>
      </c>
      <c r="P82" s="82">
        <v>78.45</v>
      </c>
      <c r="Q82" s="82"/>
      <c r="R82" s="83">
        <f t="shared" si="8"/>
        <v>2266746.7261905884</v>
      </c>
      <c r="S82" s="83"/>
      <c r="T82" s="84">
        <f t="shared" si="9"/>
        <v>67.99999999999926</v>
      </c>
      <c r="U82" s="84"/>
    </row>
    <row r="83" spans="2:21" ht="13.5">
      <c r="B83" s="46">
        <v>75</v>
      </c>
      <c r="C83" s="81">
        <f t="shared" si="6"/>
        <v>22267453.133754823</v>
      </c>
      <c r="D83" s="81"/>
      <c r="E83" s="46"/>
      <c r="F83" s="8">
        <v>42591</v>
      </c>
      <c r="G83" s="49" t="s">
        <v>4</v>
      </c>
      <c r="H83" s="82">
        <v>78.73</v>
      </c>
      <c r="I83" s="82"/>
      <c r="J83" s="46">
        <v>48</v>
      </c>
      <c r="K83" s="81">
        <f t="shared" si="5"/>
        <v>668023.5940126447</v>
      </c>
      <c r="L83" s="81"/>
      <c r="M83" s="6">
        <f t="shared" si="7"/>
        <v>13.917158208596765</v>
      </c>
      <c r="N83" s="46"/>
      <c r="O83" s="8">
        <v>42592</v>
      </c>
      <c r="P83" s="82">
        <v>78.28</v>
      </c>
      <c r="Q83" s="82"/>
      <c r="R83" s="83">
        <f t="shared" si="8"/>
        <v>-626272.1193868584</v>
      </c>
      <c r="S83" s="83"/>
      <c r="T83" s="84">
        <f t="shared" si="9"/>
        <v>-48</v>
      </c>
      <c r="U83" s="84"/>
    </row>
    <row r="84" spans="2:21" ht="13.5">
      <c r="B84" s="46">
        <v>76</v>
      </c>
      <c r="C84" s="81">
        <f t="shared" si="6"/>
        <v>21641181.014367964</v>
      </c>
      <c r="D84" s="81"/>
      <c r="E84" s="46"/>
      <c r="F84" s="8">
        <v>42596</v>
      </c>
      <c r="G84" s="49" t="s">
        <v>4</v>
      </c>
      <c r="H84" s="82">
        <v>78.46</v>
      </c>
      <c r="I84" s="82"/>
      <c r="J84" s="46">
        <v>8</v>
      </c>
      <c r="K84" s="81">
        <f t="shared" si="5"/>
        <v>649235.430431039</v>
      </c>
      <c r="L84" s="81"/>
      <c r="M84" s="6">
        <f t="shared" si="7"/>
        <v>81.15442880387987</v>
      </c>
      <c r="N84" s="46"/>
      <c r="O84" s="8">
        <v>42603</v>
      </c>
      <c r="P84" s="82">
        <v>79.29</v>
      </c>
      <c r="Q84" s="82"/>
      <c r="R84" s="83">
        <f t="shared" si="8"/>
        <v>6735817.590722131</v>
      </c>
      <c r="S84" s="83"/>
      <c r="T84" s="84">
        <f t="shared" si="9"/>
        <v>83.00000000000125</v>
      </c>
      <c r="U84" s="84"/>
    </row>
    <row r="85" spans="2:21" ht="13.5">
      <c r="B85" s="46">
        <v>77</v>
      </c>
      <c r="C85" s="81">
        <f t="shared" si="6"/>
        <v>28376998.605090097</v>
      </c>
      <c r="D85" s="81"/>
      <c r="E85" s="46"/>
      <c r="F85" s="8">
        <v>42603</v>
      </c>
      <c r="G85" s="49" t="s">
        <v>3</v>
      </c>
      <c r="H85" s="82">
        <v>79.31</v>
      </c>
      <c r="I85" s="82"/>
      <c r="J85" s="46">
        <v>24</v>
      </c>
      <c r="K85" s="81">
        <f t="shared" si="5"/>
        <v>851309.9581527029</v>
      </c>
      <c r="L85" s="81"/>
      <c r="M85" s="6">
        <f t="shared" si="7"/>
        <v>35.47124825636262</v>
      </c>
      <c r="N85" s="46"/>
      <c r="O85" s="8">
        <v>42609</v>
      </c>
      <c r="P85" s="82">
        <v>78.7</v>
      </c>
      <c r="Q85" s="82"/>
      <c r="R85" s="83">
        <f t="shared" si="8"/>
        <v>2163746.143638118</v>
      </c>
      <c r="S85" s="83"/>
      <c r="T85" s="84">
        <f t="shared" si="9"/>
        <v>60.99999999999994</v>
      </c>
      <c r="U85" s="84"/>
    </row>
    <row r="86" spans="2:21" ht="13.5">
      <c r="B86" s="46">
        <v>78</v>
      </c>
      <c r="C86" s="81">
        <f t="shared" si="6"/>
        <v>30540744.748728216</v>
      </c>
      <c r="D86" s="81"/>
      <c r="E86" s="46"/>
      <c r="F86" s="8">
        <v>42609</v>
      </c>
      <c r="G86" s="49" t="s">
        <v>4</v>
      </c>
      <c r="H86" s="82">
        <v>78.7</v>
      </c>
      <c r="I86" s="82"/>
      <c r="J86" s="46">
        <v>9</v>
      </c>
      <c r="K86" s="81">
        <f t="shared" si="5"/>
        <v>916222.3424618464</v>
      </c>
      <c r="L86" s="81"/>
      <c r="M86" s="6">
        <f t="shared" si="7"/>
        <v>101.80248249576071</v>
      </c>
      <c r="N86" s="46"/>
      <c r="O86" s="8">
        <v>42610</v>
      </c>
      <c r="P86" s="82">
        <v>78.64</v>
      </c>
      <c r="Q86" s="82"/>
      <c r="R86" s="83">
        <f t="shared" si="8"/>
        <v>-610814.8949745874</v>
      </c>
      <c r="S86" s="83"/>
      <c r="T86" s="84">
        <f t="shared" si="9"/>
        <v>-9</v>
      </c>
      <c r="U86" s="84"/>
    </row>
    <row r="87" spans="2:21" ht="13.5">
      <c r="B87" s="46">
        <v>79</v>
      </c>
      <c r="C87" s="81">
        <f t="shared" si="6"/>
        <v>29929929.85375363</v>
      </c>
      <c r="D87" s="81"/>
      <c r="E87" s="46"/>
      <c r="F87" s="8">
        <v>42610</v>
      </c>
      <c r="G87" s="49" t="s">
        <v>3</v>
      </c>
      <c r="H87" s="82">
        <v>78.5</v>
      </c>
      <c r="I87" s="82"/>
      <c r="J87" s="46">
        <v>22</v>
      </c>
      <c r="K87" s="81">
        <f t="shared" si="5"/>
        <v>897897.8956126089</v>
      </c>
      <c r="L87" s="81"/>
      <c r="M87" s="6">
        <f t="shared" si="7"/>
        <v>40.81354070966404</v>
      </c>
      <c r="N87" s="46"/>
      <c r="O87" s="8">
        <v>42611</v>
      </c>
      <c r="P87" s="82">
        <v>78.71</v>
      </c>
      <c r="Q87" s="82"/>
      <c r="R87" s="83">
        <f t="shared" si="8"/>
        <v>-857084.3549029194</v>
      </c>
      <c r="S87" s="83"/>
      <c r="T87" s="84">
        <f t="shared" si="9"/>
        <v>-22</v>
      </c>
      <c r="U87" s="84"/>
    </row>
    <row r="88" spans="2:21" ht="13.5">
      <c r="B88" s="46">
        <v>80</v>
      </c>
      <c r="C88" s="81">
        <f t="shared" si="6"/>
        <v>29072845.49885071</v>
      </c>
      <c r="D88" s="81"/>
      <c r="E88" s="46"/>
      <c r="F88" s="8">
        <v>42631</v>
      </c>
      <c r="G88" s="46" t="s">
        <v>4</v>
      </c>
      <c r="H88" s="82">
        <v>78.69</v>
      </c>
      <c r="I88" s="82"/>
      <c r="J88" s="46">
        <v>17</v>
      </c>
      <c r="K88" s="81">
        <f t="shared" si="5"/>
        <v>872185.3649655213</v>
      </c>
      <c r="L88" s="81"/>
      <c r="M88" s="6">
        <f t="shared" si="7"/>
        <v>51.30502146856007</v>
      </c>
      <c r="N88" s="46"/>
      <c r="O88" s="8">
        <v>42632</v>
      </c>
      <c r="P88" s="82">
        <v>78.58</v>
      </c>
      <c r="Q88" s="82"/>
      <c r="R88" s="83">
        <f t="shared" si="8"/>
        <v>-564355.2361541579</v>
      </c>
      <c r="S88" s="83"/>
      <c r="T88" s="84">
        <f t="shared" si="9"/>
        <v>-17</v>
      </c>
      <c r="U88" s="84"/>
    </row>
    <row r="89" spans="2:21" ht="13.5">
      <c r="B89" s="46">
        <v>81</v>
      </c>
      <c r="C89" s="81">
        <f t="shared" si="6"/>
        <v>28508490.262696553</v>
      </c>
      <c r="D89" s="81"/>
      <c r="E89" s="46"/>
      <c r="F89" s="8">
        <v>42633</v>
      </c>
      <c r="G89" s="49" t="s">
        <v>3</v>
      </c>
      <c r="H89" s="82">
        <v>78.18</v>
      </c>
      <c r="I89" s="82"/>
      <c r="J89" s="46">
        <v>14</v>
      </c>
      <c r="K89" s="81">
        <f t="shared" si="5"/>
        <v>855254.7078808965</v>
      </c>
      <c r="L89" s="81"/>
      <c r="M89" s="6">
        <f t="shared" si="7"/>
        <v>61.08962199149261</v>
      </c>
      <c r="N89" s="46"/>
      <c r="O89" s="8">
        <v>42634</v>
      </c>
      <c r="P89" s="82">
        <v>78.34</v>
      </c>
      <c r="Q89" s="82"/>
      <c r="R89" s="83">
        <f t="shared" si="8"/>
        <v>-977433.9518638611</v>
      </c>
      <c r="S89" s="83"/>
      <c r="T89" s="84">
        <f t="shared" si="9"/>
        <v>-14</v>
      </c>
      <c r="U89" s="84"/>
    </row>
    <row r="90" spans="2:21" ht="13.5">
      <c r="B90" s="46">
        <v>82</v>
      </c>
      <c r="C90" s="81">
        <f t="shared" si="6"/>
        <v>27531056.31083269</v>
      </c>
      <c r="D90" s="81"/>
      <c r="E90" s="46"/>
      <c r="F90" s="8">
        <v>42638</v>
      </c>
      <c r="G90" s="49" t="s">
        <v>3</v>
      </c>
      <c r="H90" s="82">
        <v>77.81</v>
      </c>
      <c r="I90" s="82"/>
      <c r="J90" s="46">
        <v>12</v>
      </c>
      <c r="K90" s="81">
        <f t="shared" si="5"/>
        <v>825931.6893249807</v>
      </c>
      <c r="L90" s="81"/>
      <c r="M90" s="6">
        <f t="shared" si="7"/>
        <v>68.82764077708173</v>
      </c>
      <c r="N90" s="46"/>
      <c r="O90" s="8">
        <v>42641</v>
      </c>
      <c r="P90" s="82">
        <v>77.7</v>
      </c>
      <c r="Q90" s="82"/>
      <c r="R90" s="83">
        <f t="shared" si="8"/>
        <v>757104.048547895</v>
      </c>
      <c r="S90" s="83"/>
      <c r="T90" s="84">
        <f t="shared" si="9"/>
        <v>10.999999999999943</v>
      </c>
      <c r="U90" s="84"/>
    </row>
    <row r="91" spans="2:21" ht="13.5">
      <c r="B91" s="46">
        <v>83</v>
      </c>
      <c r="C91" s="81">
        <f t="shared" si="6"/>
        <v>28288160.359380584</v>
      </c>
      <c r="D91" s="81"/>
      <c r="E91" s="46"/>
      <c r="F91" s="8">
        <v>42645</v>
      </c>
      <c r="G91" s="46" t="s">
        <v>4</v>
      </c>
      <c r="H91" s="82">
        <v>78.12</v>
      </c>
      <c r="I91" s="82"/>
      <c r="J91" s="46">
        <v>17</v>
      </c>
      <c r="K91" s="81">
        <f t="shared" si="5"/>
        <v>848644.8107814175</v>
      </c>
      <c r="L91" s="81"/>
      <c r="M91" s="6">
        <f t="shared" si="7"/>
        <v>49.92028298714221</v>
      </c>
      <c r="N91" s="46"/>
      <c r="O91" s="8">
        <v>42651</v>
      </c>
      <c r="P91" s="82">
        <v>78.26</v>
      </c>
      <c r="Q91" s="82"/>
      <c r="R91" s="83">
        <f t="shared" si="8"/>
        <v>698883.9618199938</v>
      </c>
      <c r="S91" s="83"/>
      <c r="T91" s="84">
        <f t="shared" si="9"/>
        <v>14.000000000000057</v>
      </c>
      <c r="U91" s="84"/>
    </row>
    <row r="92" spans="2:21" ht="13.5">
      <c r="B92" s="46">
        <v>84</v>
      </c>
      <c r="C92" s="81">
        <f t="shared" si="6"/>
        <v>28987044.32120058</v>
      </c>
      <c r="D92" s="81"/>
      <c r="E92" s="46"/>
      <c r="F92" s="8">
        <v>42653</v>
      </c>
      <c r="G92" s="46" t="s">
        <v>3</v>
      </c>
      <c r="H92" s="82">
        <v>78.11</v>
      </c>
      <c r="I92" s="82"/>
      <c r="J92" s="46">
        <v>15</v>
      </c>
      <c r="K92" s="81">
        <f t="shared" si="5"/>
        <v>869611.3296360173</v>
      </c>
      <c r="L92" s="81"/>
      <c r="M92" s="6">
        <f t="shared" si="7"/>
        <v>57.974088642401156</v>
      </c>
      <c r="N92" s="46"/>
      <c r="O92" s="8">
        <v>42654</v>
      </c>
      <c r="P92" s="82">
        <v>78.25</v>
      </c>
      <c r="Q92" s="82"/>
      <c r="R92" s="83">
        <f t="shared" si="8"/>
        <v>-811637.2409936195</v>
      </c>
      <c r="S92" s="83"/>
      <c r="T92" s="84">
        <f t="shared" si="9"/>
        <v>-15</v>
      </c>
      <c r="U92" s="84"/>
    </row>
    <row r="93" spans="2:21" ht="13.5">
      <c r="B93" s="46">
        <v>85</v>
      </c>
      <c r="C93" s="81">
        <f t="shared" si="6"/>
        <v>28175407.08020696</v>
      </c>
      <c r="D93" s="81"/>
      <c r="E93" s="46"/>
      <c r="F93" s="8">
        <v>42661</v>
      </c>
      <c r="G93" s="46" t="s">
        <v>4</v>
      </c>
      <c r="H93" s="82">
        <v>79.28</v>
      </c>
      <c r="I93" s="82"/>
      <c r="J93" s="46">
        <v>32</v>
      </c>
      <c r="K93" s="81">
        <f t="shared" si="5"/>
        <v>845262.2124062087</v>
      </c>
      <c r="L93" s="81"/>
      <c r="M93" s="6">
        <f t="shared" si="7"/>
        <v>26.414444137694023</v>
      </c>
      <c r="N93" s="46"/>
      <c r="O93" s="8">
        <v>42669</v>
      </c>
      <c r="P93" s="82">
        <v>79.68</v>
      </c>
      <c r="Q93" s="82"/>
      <c r="R93" s="83">
        <f t="shared" si="8"/>
        <v>1056577.765507776</v>
      </c>
      <c r="S93" s="83"/>
      <c r="T93" s="84">
        <f t="shared" si="9"/>
        <v>40.00000000000057</v>
      </c>
      <c r="U93" s="84"/>
    </row>
    <row r="94" spans="2:21" ht="13.5">
      <c r="B94" s="46">
        <v>86</v>
      </c>
      <c r="C94" s="81">
        <f t="shared" si="6"/>
        <v>29231984.845714737</v>
      </c>
      <c r="D94" s="81"/>
      <c r="E94" s="46"/>
      <c r="F94" s="8">
        <v>42687</v>
      </c>
      <c r="G94" s="46" t="s">
        <v>3</v>
      </c>
      <c r="H94" s="82">
        <v>79.44</v>
      </c>
      <c r="I94" s="82"/>
      <c r="J94" s="46">
        <v>23</v>
      </c>
      <c r="K94" s="81">
        <f t="shared" si="5"/>
        <v>876959.5453714421</v>
      </c>
      <c r="L94" s="81"/>
      <c r="M94" s="6">
        <f t="shared" si="7"/>
        <v>38.12867588571488</v>
      </c>
      <c r="N94" s="46"/>
      <c r="O94" s="8">
        <v>42688</v>
      </c>
      <c r="P94" s="82">
        <v>79.65</v>
      </c>
      <c r="Q94" s="82"/>
      <c r="R94" s="83">
        <f t="shared" si="8"/>
        <v>-800702.1936000427</v>
      </c>
      <c r="S94" s="83"/>
      <c r="T94" s="84">
        <f t="shared" si="9"/>
        <v>-23</v>
      </c>
      <c r="U94" s="84"/>
    </row>
    <row r="95" spans="2:21" ht="13.5">
      <c r="B95" s="46">
        <v>87</v>
      </c>
      <c r="C95" s="81">
        <f t="shared" si="6"/>
        <v>28431282.652114693</v>
      </c>
      <c r="D95" s="81"/>
      <c r="E95" s="46"/>
      <c r="F95" s="8">
        <v>42690</v>
      </c>
      <c r="G95" s="46" t="s">
        <v>4</v>
      </c>
      <c r="H95" s="82">
        <v>81.15</v>
      </c>
      <c r="I95" s="82"/>
      <c r="J95" s="46">
        <v>28</v>
      </c>
      <c r="K95" s="81">
        <f t="shared" si="5"/>
        <v>852938.4795634408</v>
      </c>
      <c r="L95" s="81"/>
      <c r="M95" s="6">
        <f t="shared" si="7"/>
        <v>30.46208855583717</v>
      </c>
      <c r="N95" s="46"/>
      <c r="O95" s="8">
        <v>42702</v>
      </c>
      <c r="P95" s="82">
        <v>81.85</v>
      </c>
      <c r="Q95" s="82"/>
      <c r="R95" s="83">
        <f t="shared" si="8"/>
        <v>2132346.1989085674</v>
      </c>
      <c r="S95" s="83"/>
      <c r="T95" s="84">
        <f t="shared" si="9"/>
        <v>69.99999999999886</v>
      </c>
      <c r="U95" s="84"/>
    </row>
    <row r="96" spans="2:21" ht="13.5">
      <c r="B96" s="46">
        <v>88</v>
      </c>
      <c r="C96" s="81">
        <f t="shared" si="6"/>
        <v>30563628.85102326</v>
      </c>
      <c r="D96" s="81"/>
      <c r="E96" s="46"/>
      <c r="F96" s="8">
        <v>42707</v>
      </c>
      <c r="G96" s="46" t="s">
        <v>3</v>
      </c>
      <c r="H96" s="82">
        <v>82.18</v>
      </c>
      <c r="I96" s="82"/>
      <c r="J96" s="46">
        <v>23</v>
      </c>
      <c r="K96" s="81">
        <f t="shared" si="5"/>
        <v>916908.8655306977</v>
      </c>
      <c r="L96" s="81"/>
      <c r="M96" s="6">
        <f t="shared" si="7"/>
        <v>39.86560284916077</v>
      </c>
      <c r="N96" s="46"/>
      <c r="O96" s="8">
        <v>42709</v>
      </c>
      <c r="P96" s="82">
        <v>82.38</v>
      </c>
      <c r="Q96" s="82"/>
      <c r="R96" s="83">
        <f t="shared" si="8"/>
        <v>-797312.0569831702</v>
      </c>
      <c r="S96" s="83"/>
      <c r="T96" s="84">
        <f t="shared" si="9"/>
        <v>-23</v>
      </c>
      <c r="U96" s="84"/>
    </row>
    <row r="97" spans="2:21" ht="13.5">
      <c r="B97" s="46">
        <v>89</v>
      </c>
      <c r="C97" s="81">
        <f t="shared" si="6"/>
        <v>29766316.79404009</v>
      </c>
      <c r="D97" s="81"/>
      <c r="E97" s="46"/>
      <c r="F97" s="8">
        <v>42721</v>
      </c>
      <c r="G97" s="46" t="s">
        <v>4</v>
      </c>
      <c r="H97" s="82">
        <v>83.81</v>
      </c>
      <c r="I97" s="82"/>
      <c r="J97" s="46">
        <v>21</v>
      </c>
      <c r="K97" s="81">
        <f t="shared" si="5"/>
        <v>892989.5038212027</v>
      </c>
      <c r="L97" s="81"/>
      <c r="M97" s="6">
        <f t="shared" si="7"/>
        <v>42.52330970577156</v>
      </c>
      <c r="N97" s="46">
        <v>2013</v>
      </c>
      <c r="O97" s="8">
        <v>42384</v>
      </c>
      <c r="P97" s="82">
        <v>88.73</v>
      </c>
      <c r="Q97" s="82"/>
      <c r="R97" s="83">
        <f t="shared" si="8"/>
        <v>20921468.375239614</v>
      </c>
      <c r="S97" s="83"/>
      <c r="T97" s="84">
        <f t="shared" si="9"/>
        <v>492.00000000000017</v>
      </c>
      <c r="U97" s="84"/>
    </row>
    <row r="98" spans="2:21" ht="13.5">
      <c r="B98" s="46">
        <v>90</v>
      </c>
      <c r="C98" s="81">
        <f t="shared" si="6"/>
        <v>50687785.16927971</v>
      </c>
      <c r="D98" s="81"/>
      <c r="E98" s="46">
        <v>2013</v>
      </c>
      <c r="F98" s="8">
        <v>42391</v>
      </c>
      <c r="G98" s="46" t="s">
        <v>3</v>
      </c>
      <c r="H98" s="82">
        <v>88.89</v>
      </c>
      <c r="I98" s="82"/>
      <c r="J98" s="46">
        <v>124</v>
      </c>
      <c r="K98" s="81">
        <f t="shared" si="5"/>
        <v>1520633.5550783912</v>
      </c>
      <c r="L98" s="81"/>
      <c r="M98" s="6">
        <f t="shared" si="7"/>
        <v>12.26317383127735</v>
      </c>
      <c r="N98" s="46"/>
      <c r="O98" s="8">
        <v>42393</v>
      </c>
      <c r="P98" s="82">
        <v>88.78</v>
      </c>
      <c r="Q98" s="82"/>
      <c r="R98" s="83">
        <f t="shared" si="8"/>
        <v>134894.91214405015</v>
      </c>
      <c r="S98" s="83"/>
      <c r="T98" s="84">
        <f t="shared" si="9"/>
        <v>10.999999999999943</v>
      </c>
      <c r="U98" s="84"/>
    </row>
    <row r="99" spans="2:21" ht="13.5">
      <c r="B99" s="46">
        <v>91</v>
      </c>
      <c r="C99" s="81">
        <f t="shared" si="6"/>
        <v>50822680.08142376</v>
      </c>
      <c r="D99" s="81"/>
      <c r="E99" s="46"/>
      <c r="F99" s="8">
        <v>42427</v>
      </c>
      <c r="G99" s="49" t="s">
        <v>3</v>
      </c>
      <c r="H99" s="82">
        <v>91.64</v>
      </c>
      <c r="I99" s="82"/>
      <c r="J99" s="46">
        <v>67</v>
      </c>
      <c r="K99" s="81">
        <f t="shared" si="5"/>
        <v>1524680.4024427128</v>
      </c>
      <c r="L99" s="81"/>
      <c r="M99" s="6">
        <f t="shared" si="7"/>
        <v>22.756423917055415</v>
      </c>
      <c r="N99" s="46"/>
      <c r="O99" s="8">
        <v>42427</v>
      </c>
      <c r="P99" s="82">
        <v>92.26</v>
      </c>
      <c r="Q99" s="82"/>
      <c r="R99" s="83">
        <f t="shared" si="8"/>
        <v>-1410898.282857446</v>
      </c>
      <c r="S99" s="83"/>
      <c r="T99" s="84">
        <f t="shared" si="9"/>
        <v>-67</v>
      </c>
      <c r="U99" s="84"/>
    </row>
    <row r="100" spans="2:21" ht="13.5">
      <c r="B100" s="46">
        <v>92</v>
      </c>
      <c r="C100" s="81">
        <f t="shared" si="6"/>
        <v>49411781.79856631</v>
      </c>
      <c r="D100" s="81"/>
      <c r="E100" s="46"/>
      <c r="F100" s="8">
        <v>42428</v>
      </c>
      <c r="G100" s="46" t="s">
        <v>4</v>
      </c>
      <c r="H100" s="82">
        <v>92.42</v>
      </c>
      <c r="I100" s="82"/>
      <c r="J100" s="46">
        <v>24</v>
      </c>
      <c r="K100" s="81">
        <f t="shared" si="5"/>
        <v>1482353.4539569893</v>
      </c>
      <c r="L100" s="81"/>
      <c r="M100" s="6">
        <f t="shared" si="7"/>
        <v>61.76472724820789</v>
      </c>
      <c r="N100" s="46"/>
      <c r="O100" s="8">
        <v>42433</v>
      </c>
      <c r="P100" s="82">
        <v>93.27</v>
      </c>
      <c r="Q100" s="82"/>
      <c r="R100" s="83">
        <f t="shared" si="8"/>
        <v>5250001.816097635</v>
      </c>
      <c r="S100" s="83"/>
      <c r="T100" s="84">
        <f t="shared" si="9"/>
        <v>84.99999999999943</v>
      </c>
      <c r="U100" s="84"/>
    </row>
    <row r="101" spans="2:21" ht="13.5">
      <c r="B101" s="46">
        <v>93</v>
      </c>
      <c r="C101" s="81">
        <f t="shared" si="6"/>
        <v>54661783.61466394</v>
      </c>
      <c r="D101" s="81"/>
      <c r="E101" s="46"/>
      <c r="F101" s="8">
        <v>42450</v>
      </c>
      <c r="G101" s="46" t="s">
        <v>3</v>
      </c>
      <c r="H101" s="82">
        <v>95.07</v>
      </c>
      <c r="I101" s="82"/>
      <c r="J101" s="46">
        <v>68</v>
      </c>
      <c r="K101" s="81">
        <f t="shared" si="5"/>
        <v>1639853.5084399183</v>
      </c>
      <c r="L101" s="81"/>
      <c r="M101" s="6">
        <f t="shared" si="7"/>
        <v>24.11549277117527</v>
      </c>
      <c r="N101" s="46"/>
      <c r="O101" s="8">
        <v>42456</v>
      </c>
      <c r="P101" s="82">
        <v>94.93</v>
      </c>
      <c r="Q101" s="82"/>
      <c r="R101" s="83">
        <f t="shared" si="8"/>
        <v>337616.89879642084</v>
      </c>
      <c r="S101" s="83"/>
      <c r="T101" s="84">
        <f t="shared" si="9"/>
        <v>13.999999999998636</v>
      </c>
      <c r="U101" s="84"/>
    </row>
    <row r="102" spans="2:21" ht="13.5">
      <c r="B102" s="46">
        <v>94</v>
      </c>
      <c r="C102" s="81">
        <f t="shared" si="6"/>
        <v>54999400.51346037</v>
      </c>
      <c r="D102" s="81"/>
      <c r="E102" s="46"/>
      <c r="F102" s="8">
        <v>42465</v>
      </c>
      <c r="G102" s="49" t="s">
        <v>4</v>
      </c>
      <c r="H102" s="82">
        <v>96.65</v>
      </c>
      <c r="I102" s="82"/>
      <c r="J102" s="46">
        <v>93</v>
      </c>
      <c r="K102" s="81">
        <f t="shared" si="5"/>
        <v>1649982.015403811</v>
      </c>
      <c r="L102" s="81"/>
      <c r="M102" s="6">
        <f t="shared" si="7"/>
        <v>17.741742101116248</v>
      </c>
      <c r="N102" s="46"/>
      <c r="O102" s="8">
        <v>42472</v>
      </c>
      <c r="P102" s="82">
        <v>99.13</v>
      </c>
      <c r="Q102" s="82"/>
      <c r="R102" s="83">
        <f t="shared" si="8"/>
        <v>4399952.041076811</v>
      </c>
      <c r="S102" s="83"/>
      <c r="T102" s="84">
        <f t="shared" si="9"/>
        <v>247.99999999999898</v>
      </c>
      <c r="U102" s="84"/>
    </row>
    <row r="103" spans="2:21" ht="13.5">
      <c r="B103" s="46">
        <v>95</v>
      </c>
      <c r="C103" s="81">
        <f t="shared" si="6"/>
        <v>59399352.55453718</v>
      </c>
      <c r="D103" s="81"/>
      <c r="E103" s="46"/>
      <c r="F103" s="8">
        <v>42472</v>
      </c>
      <c r="G103" s="46" t="s">
        <v>3</v>
      </c>
      <c r="H103" s="82">
        <v>98.85</v>
      </c>
      <c r="I103" s="82"/>
      <c r="J103" s="46">
        <v>64</v>
      </c>
      <c r="K103" s="81">
        <f t="shared" si="5"/>
        <v>1781980.5766361153</v>
      </c>
      <c r="L103" s="81"/>
      <c r="M103" s="6">
        <f t="shared" si="7"/>
        <v>27.8434465099393</v>
      </c>
      <c r="N103" s="46"/>
      <c r="O103" s="8">
        <v>42478</v>
      </c>
      <c r="P103" s="82">
        <v>98.42</v>
      </c>
      <c r="Q103" s="82"/>
      <c r="R103" s="83">
        <f t="shared" si="8"/>
        <v>1197268.1999273694</v>
      </c>
      <c r="S103" s="83"/>
      <c r="T103" s="84">
        <f t="shared" si="9"/>
        <v>42.99999999999926</v>
      </c>
      <c r="U103" s="84"/>
    </row>
    <row r="104" spans="2:21" ht="13.5">
      <c r="B104" s="46">
        <v>96</v>
      </c>
      <c r="C104" s="81">
        <f t="shared" si="6"/>
        <v>60596620.754464544</v>
      </c>
      <c r="D104" s="81"/>
      <c r="E104" s="46"/>
      <c r="F104" s="8">
        <v>42478</v>
      </c>
      <c r="G104" s="46" t="s">
        <v>4</v>
      </c>
      <c r="H104" s="82">
        <v>98.25</v>
      </c>
      <c r="I104" s="82"/>
      <c r="J104" s="46">
        <v>37</v>
      </c>
      <c r="K104" s="81">
        <f t="shared" si="5"/>
        <v>1817898.6226339363</v>
      </c>
      <c r="L104" s="81"/>
      <c r="M104" s="6">
        <f t="shared" si="7"/>
        <v>49.132395206322606</v>
      </c>
      <c r="N104" s="46"/>
      <c r="O104" s="8">
        <v>42486</v>
      </c>
      <c r="P104" s="82">
        <v>98.48</v>
      </c>
      <c r="Q104" s="82"/>
      <c r="R104" s="83">
        <f t="shared" si="8"/>
        <v>1130045.0897454396</v>
      </c>
      <c r="S104" s="83"/>
      <c r="T104" s="84">
        <f t="shared" si="9"/>
        <v>23.000000000000398</v>
      </c>
      <c r="U104" s="84"/>
    </row>
    <row r="105" spans="2:21" ht="13.5">
      <c r="B105" s="46">
        <v>97</v>
      </c>
      <c r="C105" s="81">
        <f t="shared" si="6"/>
        <v>61726665.844209984</v>
      </c>
      <c r="D105" s="81"/>
      <c r="E105" s="46"/>
      <c r="F105" s="8">
        <v>42498</v>
      </c>
      <c r="G105" s="46" t="s">
        <v>3</v>
      </c>
      <c r="H105" s="82">
        <v>98.68</v>
      </c>
      <c r="I105" s="82"/>
      <c r="J105" s="46">
        <v>40</v>
      </c>
      <c r="K105" s="81">
        <f t="shared" si="5"/>
        <v>1851799.9753262994</v>
      </c>
      <c r="L105" s="81"/>
      <c r="M105" s="6">
        <f t="shared" si="7"/>
        <v>46.29499938315748</v>
      </c>
      <c r="N105" s="46"/>
      <c r="O105" s="8">
        <v>42499</v>
      </c>
      <c r="P105" s="82">
        <v>99.03</v>
      </c>
      <c r="Q105" s="82"/>
      <c r="R105" s="83">
        <f t="shared" si="8"/>
        <v>-1620324.9784104854</v>
      </c>
      <c r="S105" s="83"/>
      <c r="T105" s="84">
        <f t="shared" si="9"/>
        <v>-40</v>
      </c>
      <c r="U105" s="84"/>
    </row>
    <row r="106" spans="2:21" ht="13.5">
      <c r="B106" s="46">
        <v>98</v>
      </c>
      <c r="C106" s="81">
        <f t="shared" si="6"/>
        <v>60106340.8657995</v>
      </c>
      <c r="D106" s="81"/>
      <c r="E106" s="46"/>
      <c r="F106" s="8">
        <v>42507</v>
      </c>
      <c r="G106" s="46" t="s">
        <v>4</v>
      </c>
      <c r="H106" s="82">
        <v>103.11</v>
      </c>
      <c r="I106" s="82"/>
      <c r="J106" s="46">
        <v>36</v>
      </c>
      <c r="K106" s="81">
        <f t="shared" si="5"/>
        <v>1803190.225973985</v>
      </c>
      <c r="L106" s="81"/>
      <c r="M106" s="6">
        <f t="shared" si="7"/>
        <v>50.08861738816625</v>
      </c>
      <c r="N106" s="46"/>
      <c r="O106" s="8">
        <v>5020</v>
      </c>
      <c r="P106" s="82">
        <v>102.27</v>
      </c>
      <c r="Q106" s="82"/>
      <c r="R106" s="83">
        <f t="shared" si="8"/>
        <v>-4207443.860605982</v>
      </c>
      <c r="S106" s="83"/>
      <c r="T106" s="84">
        <f t="shared" si="9"/>
        <v>-36</v>
      </c>
      <c r="U106" s="84"/>
    </row>
    <row r="107" spans="2:21" ht="13.5">
      <c r="B107" s="46">
        <v>99</v>
      </c>
      <c r="C107" s="81">
        <f t="shared" si="6"/>
        <v>55898897.00519352</v>
      </c>
      <c r="D107" s="81"/>
      <c r="E107" s="46"/>
      <c r="F107" s="8">
        <v>42514</v>
      </c>
      <c r="G107" s="49" t="s">
        <v>3</v>
      </c>
      <c r="H107" s="82">
        <v>101.87</v>
      </c>
      <c r="I107" s="82"/>
      <c r="J107" s="46">
        <v>73</v>
      </c>
      <c r="K107" s="81">
        <f t="shared" si="5"/>
        <v>1676966.9101558055</v>
      </c>
      <c r="L107" s="81"/>
      <c r="M107" s="6">
        <f t="shared" si="7"/>
        <v>22.972149454189115</v>
      </c>
      <c r="N107" s="46"/>
      <c r="O107" s="8">
        <v>42540</v>
      </c>
      <c r="P107" s="82">
        <v>95.81</v>
      </c>
      <c r="Q107" s="82"/>
      <c r="R107" s="83">
        <f t="shared" si="8"/>
        <v>13921122.569238609</v>
      </c>
      <c r="S107" s="83"/>
      <c r="T107" s="84">
        <f t="shared" si="9"/>
        <v>606.0000000000002</v>
      </c>
      <c r="U107" s="84"/>
    </row>
    <row r="108" spans="2:21" ht="13.5">
      <c r="B108" s="46">
        <v>100</v>
      </c>
      <c r="C108" s="81">
        <f t="shared" si="6"/>
        <v>69820019.57443212</v>
      </c>
      <c r="D108" s="81"/>
      <c r="E108" s="46"/>
      <c r="F108" s="8">
        <v>42542</v>
      </c>
      <c r="G108" s="49" t="s">
        <v>4</v>
      </c>
      <c r="H108" s="82">
        <v>97.45</v>
      </c>
      <c r="I108" s="82"/>
      <c r="J108" s="46">
        <v>65</v>
      </c>
      <c r="K108" s="81">
        <f t="shared" si="5"/>
        <v>2094600.5872329634</v>
      </c>
      <c r="L108" s="81"/>
      <c r="M108" s="6">
        <f t="shared" si="7"/>
        <v>32.224624418968666</v>
      </c>
      <c r="N108" s="46"/>
      <c r="O108" s="8">
        <v>42545</v>
      </c>
      <c r="P108" s="82">
        <v>97.26</v>
      </c>
      <c r="Q108" s="82"/>
      <c r="R108" s="83">
        <f t="shared" si="8"/>
        <v>-612267.8639603973</v>
      </c>
      <c r="S108" s="83"/>
      <c r="T108" s="84">
        <f t="shared" si="9"/>
        <v>-65</v>
      </c>
      <c r="U108" s="8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24" operator="equal" stopIfTrue="1">
      <formula>"買"</formula>
    </cfRule>
    <cfRule type="cellIs" priority="8" dxfId="25" operator="equal" stopIfTrue="1">
      <formula>"売"</formula>
    </cfRule>
  </conditionalFormatting>
  <conditionalFormatting sqref="G9:G11 G14:G45 G47:G108">
    <cfRule type="cellIs" priority="5" dxfId="24" operator="equal" stopIfTrue="1">
      <formula>"買"</formula>
    </cfRule>
    <cfRule type="cellIs" priority="6" dxfId="25" operator="equal" stopIfTrue="1">
      <formula>"売"</formula>
    </cfRule>
  </conditionalFormatting>
  <conditionalFormatting sqref="G12">
    <cfRule type="cellIs" priority="3" dxfId="24" operator="equal" stopIfTrue="1">
      <formula>"買"</formula>
    </cfRule>
    <cfRule type="cellIs" priority="4" dxfId="25" operator="equal" stopIfTrue="1">
      <formula>"売"</formula>
    </cfRule>
  </conditionalFormatting>
  <conditionalFormatting sqref="G13">
    <cfRule type="cellIs" priority="1" dxfId="24" operator="equal" stopIfTrue="1">
      <formula>"買"</formula>
    </cfRule>
    <cfRule type="cellIs" priority="2"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55" zoomScaleNormal="55" zoomScalePageLayoutView="0" workbookViewId="0" topLeftCell="A1">
      <selection activeCell="A112" sqref="A112"/>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J30" sqref="J30"/>
    </sheetView>
  </sheetViews>
  <sheetFormatPr defaultColWidth="9.00390625" defaultRowHeight="13.5"/>
  <sheetData>
    <row r="1" ht="13.5">
      <c r="A1" t="s">
        <v>0</v>
      </c>
    </row>
    <row r="2" spans="1:10" ht="13.5">
      <c r="A2" s="85" t="s">
        <v>53</v>
      </c>
      <c r="B2" s="86"/>
      <c r="C2" s="86"/>
      <c r="D2" s="86"/>
      <c r="E2" s="86"/>
      <c r="F2" s="86"/>
      <c r="G2" s="86"/>
      <c r="H2" s="86"/>
      <c r="I2" s="86"/>
      <c r="J2" s="86"/>
    </row>
    <row r="3" spans="1:10" ht="13.5">
      <c r="A3" s="86"/>
      <c r="B3" s="86"/>
      <c r="C3" s="86"/>
      <c r="D3" s="86"/>
      <c r="E3" s="86"/>
      <c r="F3" s="86"/>
      <c r="G3" s="86"/>
      <c r="H3" s="86"/>
      <c r="I3" s="86"/>
      <c r="J3" s="86"/>
    </row>
    <row r="4" spans="1:10" ht="13.5">
      <c r="A4" s="86"/>
      <c r="B4" s="86"/>
      <c r="C4" s="86"/>
      <c r="D4" s="86"/>
      <c r="E4" s="86"/>
      <c r="F4" s="86"/>
      <c r="G4" s="86"/>
      <c r="H4" s="86"/>
      <c r="I4" s="86"/>
      <c r="J4" s="86"/>
    </row>
    <row r="5" spans="1:10" ht="13.5">
      <c r="A5" s="86"/>
      <c r="B5" s="86"/>
      <c r="C5" s="86"/>
      <c r="D5" s="86"/>
      <c r="E5" s="86"/>
      <c r="F5" s="86"/>
      <c r="G5" s="86"/>
      <c r="H5" s="86"/>
      <c r="I5" s="86"/>
      <c r="J5" s="86"/>
    </row>
    <row r="6" spans="1:10" ht="13.5">
      <c r="A6" s="86"/>
      <c r="B6" s="86"/>
      <c r="C6" s="86"/>
      <c r="D6" s="86"/>
      <c r="E6" s="86"/>
      <c r="F6" s="86"/>
      <c r="G6" s="86"/>
      <c r="H6" s="86"/>
      <c r="I6" s="86"/>
      <c r="J6" s="86"/>
    </row>
    <row r="7" spans="1:10" ht="13.5">
      <c r="A7" s="86"/>
      <c r="B7" s="86"/>
      <c r="C7" s="86"/>
      <c r="D7" s="86"/>
      <c r="E7" s="86"/>
      <c r="F7" s="86"/>
      <c r="G7" s="86"/>
      <c r="H7" s="86"/>
      <c r="I7" s="86"/>
      <c r="J7" s="86"/>
    </row>
    <row r="8" spans="1:10" ht="13.5">
      <c r="A8" s="86"/>
      <c r="B8" s="86"/>
      <c r="C8" s="86"/>
      <c r="D8" s="86"/>
      <c r="E8" s="86"/>
      <c r="F8" s="86"/>
      <c r="G8" s="86"/>
      <c r="H8" s="86"/>
      <c r="I8" s="86"/>
      <c r="J8" s="86"/>
    </row>
    <row r="9" spans="1:10" ht="13.5">
      <c r="A9" s="86"/>
      <c r="B9" s="86"/>
      <c r="C9" s="86"/>
      <c r="D9" s="86"/>
      <c r="E9" s="86"/>
      <c r="F9" s="86"/>
      <c r="G9" s="86"/>
      <c r="H9" s="86"/>
      <c r="I9" s="86"/>
      <c r="J9" s="86"/>
    </row>
    <row r="11" ht="13.5">
      <c r="A11" t="s">
        <v>1</v>
      </c>
    </row>
    <row r="12" spans="1:10" ht="13.5">
      <c r="A12" s="87" t="s">
        <v>54</v>
      </c>
      <c r="B12" s="88"/>
      <c r="C12" s="88"/>
      <c r="D12" s="88"/>
      <c r="E12" s="88"/>
      <c r="F12" s="88"/>
      <c r="G12" s="88"/>
      <c r="H12" s="88"/>
      <c r="I12" s="88"/>
      <c r="J12" s="88"/>
    </row>
    <row r="13" spans="1:10" ht="13.5">
      <c r="A13" s="88"/>
      <c r="B13" s="88"/>
      <c r="C13" s="88"/>
      <c r="D13" s="88"/>
      <c r="E13" s="88"/>
      <c r="F13" s="88"/>
      <c r="G13" s="88"/>
      <c r="H13" s="88"/>
      <c r="I13" s="88"/>
      <c r="J13" s="88"/>
    </row>
    <row r="14" spans="1:10" ht="13.5">
      <c r="A14" s="88"/>
      <c r="B14" s="88"/>
      <c r="C14" s="88"/>
      <c r="D14" s="88"/>
      <c r="E14" s="88"/>
      <c r="F14" s="88"/>
      <c r="G14" s="88"/>
      <c r="H14" s="88"/>
      <c r="I14" s="88"/>
      <c r="J14" s="88"/>
    </row>
    <row r="15" spans="1:10" ht="13.5">
      <c r="A15" s="88"/>
      <c r="B15" s="88"/>
      <c r="C15" s="88"/>
      <c r="D15" s="88"/>
      <c r="E15" s="88"/>
      <c r="F15" s="88"/>
      <c r="G15" s="88"/>
      <c r="H15" s="88"/>
      <c r="I15" s="88"/>
      <c r="J15" s="88"/>
    </row>
    <row r="16" spans="1:10" ht="13.5">
      <c r="A16" s="88"/>
      <c r="B16" s="88"/>
      <c r="C16" s="88"/>
      <c r="D16" s="88"/>
      <c r="E16" s="88"/>
      <c r="F16" s="88"/>
      <c r="G16" s="88"/>
      <c r="H16" s="88"/>
      <c r="I16" s="88"/>
      <c r="J16" s="88"/>
    </row>
    <row r="17" spans="1:10" ht="13.5">
      <c r="A17" s="88"/>
      <c r="B17" s="88"/>
      <c r="C17" s="88"/>
      <c r="D17" s="88"/>
      <c r="E17" s="88"/>
      <c r="F17" s="88"/>
      <c r="G17" s="88"/>
      <c r="H17" s="88"/>
      <c r="I17" s="88"/>
      <c r="J17" s="88"/>
    </row>
    <row r="18" spans="1:10" ht="13.5">
      <c r="A18" s="88"/>
      <c r="B18" s="88"/>
      <c r="C18" s="88"/>
      <c r="D18" s="88"/>
      <c r="E18" s="88"/>
      <c r="F18" s="88"/>
      <c r="G18" s="88"/>
      <c r="H18" s="88"/>
      <c r="I18" s="88"/>
      <c r="J18" s="88"/>
    </row>
    <row r="19" spans="1:10" ht="13.5">
      <c r="A19" s="88"/>
      <c r="B19" s="88"/>
      <c r="C19" s="88"/>
      <c r="D19" s="88"/>
      <c r="E19" s="88"/>
      <c r="F19" s="88"/>
      <c r="G19" s="88"/>
      <c r="H19" s="88"/>
      <c r="I19" s="88"/>
      <c r="J19" s="88"/>
    </row>
    <row r="21" ht="13.5">
      <c r="A21" t="s">
        <v>2</v>
      </c>
    </row>
    <row r="22" spans="1:10" ht="13.5">
      <c r="A22" s="87" t="s">
        <v>55</v>
      </c>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87"/>
      <c r="B25" s="87"/>
      <c r="C25" s="87"/>
      <c r="D25" s="87"/>
      <c r="E25" s="87"/>
      <c r="F25" s="87"/>
      <c r="G25" s="87"/>
      <c r="H25" s="87"/>
      <c r="I25" s="87"/>
      <c r="J25" s="87"/>
    </row>
    <row r="26" spans="1:10" ht="13.5">
      <c r="A26" s="87"/>
      <c r="B26" s="87"/>
      <c r="C26" s="87"/>
      <c r="D26" s="87"/>
      <c r="E26" s="87"/>
      <c r="F26" s="87"/>
      <c r="G26" s="87"/>
      <c r="H26" s="87"/>
      <c r="I26" s="87"/>
      <c r="J26" s="87"/>
    </row>
    <row r="27" spans="1:10" ht="13.5">
      <c r="A27" s="87"/>
      <c r="B27" s="87"/>
      <c r="C27" s="87"/>
      <c r="D27" s="87"/>
      <c r="E27" s="87"/>
      <c r="F27" s="87"/>
      <c r="G27" s="87"/>
      <c r="H27" s="87"/>
      <c r="I27" s="87"/>
      <c r="J27" s="87"/>
    </row>
    <row r="28" spans="1:10" ht="13.5">
      <c r="A28" s="87"/>
      <c r="B28" s="87"/>
      <c r="C28" s="87"/>
      <c r="D28" s="87"/>
      <c r="E28" s="87"/>
      <c r="F28" s="87"/>
      <c r="G28" s="87"/>
      <c r="H28" s="87"/>
      <c r="I28" s="87"/>
      <c r="J28" s="87"/>
    </row>
    <row r="29" spans="1:10" ht="13.5">
      <c r="A29" s="87"/>
      <c r="B29" s="87"/>
      <c r="C29" s="87"/>
      <c r="D29" s="87"/>
      <c r="E29" s="87"/>
      <c r="F29" s="87"/>
      <c r="G29" s="87"/>
      <c r="H29" s="87"/>
      <c r="I29" s="87"/>
      <c r="J29" s="8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A6" sqref="A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v>90</v>
      </c>
      <c r="E5" s="33">
        <v>42116</v>
      </c>
      <c r="F5" s="29">
        <v>100</v>
      </c>
      <c r="G5" s="33">
        <v>42120</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50" t="s">
        <v>5</v>
      </c>
      <c r="C2" s="50"/>
      <c r="D2" s="52"/>
      <c r="E2" s="52"/>
      <c r="F2" s="50" t="s">
        <v>6</v>
      </c>
      <c r="G2" s="50"/>
      <c r="H2" s="52" t="s">
        <v>36</v>
      </c>
      <c r="I2" s="52"/>
      <c r="J2" s="50" t="s">
        <v>7</v>
      </c>
      <c r="K2" s="50"/>
      <c r="L2" s="51">
        <f>C9</f>
        <v>1000000</v>
      </c>
      <c r="M2" s="52"/>
      <c r="N2" s="50" t="s">
        <v>8</v>
      </c>
      <c r="O2" s="50"/>
      <c r="P2" s="51" t="e">
        <f>C108+R108</f>
        <v>#VALUE!</v>
      </c>
      <c r="Q2" s="52"/>
      <c r="R2" s="1"/>
      <c r="S2" s="1"/>
      <c r="T2" s="1"/>
    </row>
    <row r="3" spans="2:19" ht="57" customHeight="1">
      <c r="B3" s="50" t="s">
        <v>9</v>
      </c>
      <c r="C3" s="50"/>
      <c r="D3" s="53" t="s">
        <v>38</v>
      </c>
      <c r="E3" s="53"/>
      <c r="F3" s="53"/>
      <c r="G3" s="53"/>
      <c r="H3" s="53"/>
      <c r="I3" s="53"/>
      <c r="J3" s="50" t="s">
        <v>10</v>
      </c>
      <c r="K3" s="50"/>
      <c r="L3" s="53" t="s">
        <v>35</v>
      </c>
      <c r="M3" s="54"/>
      <c r="N3" s="54"/>
      <c r="O3" s="54"/>
      <c r="P3" s="54"/>
      <c r="Q3" s="54"/>
      <c r="R3" s="1"/>
      <c r="S3" s="1"/>
    </row>
    <row r="4" spans="2:20" ht="13.5">
      <c r="B4" s="50" t="s">
        <v>11</v>
      </c>
      <c r="C4" s="50"/>
      <c r="D4" s="55">
        <f>SUM($R$9:$S$993)</f>
        <v>153684.21052631587</v>
      </c>
      <c r="E4" s="55"/>
      <c r="F4" s="50" t="s">
        <v>12</v>
      </c>
      <c r="G4" s="50"/>
      <c r="H4" s="56">
        <f>SUM($T$9:$U$108)</f>
        <v>292.00000000000017</v>
      </c>
      <c r="I4" s="52"/>
      <c r="J4" s="57" t="s">
        <v>13</v>
      </c>
      <c r="K4" s="57"/>
      <c r="L4" s="51">
        <f>MAX($C$9:$D$990)-C9</f>
        <v>153684.21052631596</v>
      </c>
      <c r="M4" s="51"/>
      <c r="N4" s="57" t="s">
        <v>14</v>
      </c>
      <c r="O4" s="57"/>
      <c r="P4" s="55">
        <f>MIN($C$9:$D$990)-C9</f>
        <v>0</v>
      </c>
      <c r="Q4" s="55"/>
      <c r="R4" s="1"/>
      <c r="S4" s="1"/>
      <c r="T4" s="1"/>
    </row>
    <row r="5" spans="2:20" ht="13.5">
      <c r="B5" s="22" t="s">
        <v>15</v>
      </c>
      <c r="C5" s="2">
        <f>COUNTIF($R$9:$R$990,"&gt;0")</f>
        <v>1</v>
      </c>
      <c r="D5" s="21" t="s">
        <v>16</v>
      </c>
      <c r="E5" s="16">
        <f>COUNTIF($R$9:$R$990,"&lt;0")</f>
        <v>0</v>
      </c>
      <c r="F5" s="21" t="s">
        <v>17</v>
      </c>
      <c r="G5" s="2">
        <f>COUNTIF($R$9:$R$990,"=0")</f>
        <v>0</v>
      </c>
      <c r="H5" s="21" t="s">
        <v>18</v>
      </c>
      <c r="I5" s="3">
        <f>C5/SUM(C5,E5,G5)</f>
        <v>1</v>
      </c>
      <c r="J5" s="58" t="s">
        <v>19</v>
      </c>
      <c r="K5" s="50"/>
      <c r="L5" s="59"/>
      <c r="M5" s="60"/>
      <c r="N5" s="18" t="s">
        <v>20</v>
      </c>
      <c r="O5" s="9"/>
      <c r="P5" s="59"/>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69"/>
      <c r="J7" s="70" t="s">
        <v>24</v>
      </c>
      <c r="K7" s="71"/>
      <c r="L7" s="72"/>
      <c r="M7" s="73" t="s">
        <v>25</v>
      </c>
      <c r="N7" s="74" t="s">
        <v>26</v>
      </c>
      <c r="O7" s="75"/>
      <c r="P7" s="75"/>
      <c r="Q7" s="76"/>
      <c r="R7" s="77" t="s">
        <v>27</v>
      </c>
      <c r="S7" s="77"/>
      <c r="T7" s="77"/>
      <c r="U7" s="77"/>
    </row>
    <row r="8" spans="2:21" ht="13.5">
      <c r="B8" s="62"/>
      <c r="C8" s="65"/>
      <c r="D8" s="66"/>
      <c r="E8" s="19" t="s">
        <v>28</v>
      </c>
      <c r="F8" s="19" t="s">
        <v>29</v>
      </c>
      <c r="G8" s="19" t="s">
        <v>30</v>
      </c>
      <c r="H8" s="78" t="s">
        <v>31</v>
      </c>
      <c r="I8" s="69"/>
      <c r="J8" s="4" t="s">
        <v>32</v>
      </c>
      <c r="K8" s="79" t="s">
        <v>33</v>
      </c>
      <c r="L8" s="72"/>
      <c r="M8" s="73"/>
      <c r="N8" s="5" t="s">
        <v>28</v>
      </c>
      <c r="O8" s="5" t="s">
        <v>29</v>
      </c>
      <c r="P8" s="80" t="s">
        <v>31</v>
      </c>
      <c r="Q8" s="76"/>
      <c r="R8" s="77" t="s">
        <v>34</v>
      </c>
      <c r="S8" s="77"/>
      <c r="T8" s="77" t="s">
        <v>32</v>
      </c>
      <c r="U8" s="77"/>
    </row>
    <row r="9" spans="2:21" ht="13.5">
      <c r="B9" s="20">
        <v>1</v>
      </c>
      <c r="C9" s="81">
        <v>1000000</v>
      </c>
      <c r="D9" s="81"/>
      <c r="E9" s="20">
        <v>2001</v>
      </c>
      <c r="F9" s="8">
        <v>42111</v>
      </c>
      <c r="G9" s="20" t="s">
        <v>4</v>
      </c>
      <c r="H9" s="82">
        <v>105.33</v>
      </c>
      <c r="I9" s="82"/>
      <c r="J9" s="20">
        <v>57</v>
      </c>
      <c r="K9" s="81">
        <f aca="true" t="shared" si="0" ref="K9:K72">IF(F9="","",C9*0.03)</f>
        <v>30000</v>
      </c>
      <c r="L9" s="81"/>
      <c r="M9" s="6">
        <f>IF(J9="","",(K9/J9)/1000)</f>
        <v>0.5263157894736842</v>
      </c>
      <c r="N9" s="20">
        <v>2001</v>
      </c>
      <c r="O9" s="8">
        <v>42111</v>
      </c>
      <c r="P9" s="82">
        <v>108.25</v>
      </c>
      <c r="Q9" s="82"/>
      <c r="R9" s="83">
        <f>IF(O9="","",(IF(G9="売",H9-P9,P9-H9))*M9*100000)</f>
        <v>153684.21052631587</v>
      </c>
      <c r="S9" s="83"/>
      <c r="T9" s="84">
        <f>IF(O9="","",IF(R9&lt;0,J9*(-1),IF(G9="買",(P9-H9)*100,(H9-P9)*100)))</f>
        <v>292.00000000000017</v>
      </c>
      <c r="U9" s="84"/>
    </row>
    <row r="10" spans="2:21" ht="13.5">
      <c r="B10" s="20">
        <v>2</v>
      </c>
      <c r="C10" s="81">
        <f aca="true" t="shared" si="1" ref="C10:C73">IF(R9="","",C9+R9)</f>
        <v>1153684.210526316</v>
      </c>
      <c r="D10" s="81"/>
      <c r="E10" s="20"/>
      <c r="F10" s="8"/>
      <c r="G10" s="20" t="s">
        <v>4</v>
      </c>
      <c r="H10" s="82"/>
      <c r="I10" s="82"/>
      <c r="J10" s="20"/>
      <c r="K10" s="81">
        <f t="shared" si="0"/>
      </c>
      <c r="L10" s="81"/>
      <c r="M10" s="6">
        <f aca="true" t="shared" si="2" ref="M10:M73">IF(J10="","",(K10/J10)/1000)</f>
      </c>
      <c r="N10" s="20"/>
      <c r="O10" s="8"/>
      <c r="P10" s="82"/>
      <c r="Q10" s="82"/>
      <c r="R10" s="83">
        <f aca="true" t="shared" si="3" ref="R10:R73">IF(O10="","",(IF(G10="売",H10-P10,P10-H10))*M10*100000)</f>
      </c>
      <c r="S10" s="83"/>
      <c r="T10" s="84">
        <f aca="true" t="shared" si="4" ref="T10:T73">IF(O10="","",IF(R10&lt;0,J10*(-1),IF(G10="買",(P10-H10)*100,(H10-P10)*100)))</f>
      </c>
      <c r="U10" s="84"/>
    </row>
    <row r="11" spans="2:21" ht="13.5">
      <c r="B11" s="20">
        <v>3</v>
      </c>
      <c r="C11" s="81">
        <f t="shared" si="1"/>
      </c>
      <c r="D11" s="81"/>
      <c r="E11" s="20"/>
      <c r="F11" s="8"/>
      <c r="G11" s="20" t="s">
        <v>4</v>
      </c>
      <c r="H11" s="82"/>
      <c r="I11" s="82"/>
      <c r="J11" s="20"/>
      <c r="K11" s="81">
        <f t="shared" si="0"/>
      </c>
      <c r="L11" s="81"/>
      <c r="M11" s="6">
        <f t="shared" si="2"/>
      </c>
      <c r="N11" s="20"/>
      <c r="O11" s="8"/>
      <c r="P11" s="82"/>
      <c r="Q11" s="82"/>
      <c r="R11" s="83">
        <f t="shared" si="3"/>
      </c>
      <c r="S11" s="83"/>
      <c r="T11" s="84">
        <f t="shared" si="4"/>
      </c>
      <c r="U11" s="84"/>
    </row>
    <row r="12" spans="2:21" ht="13.5">
      <c r="B12" s="20">
        <v>4</v>
      </c>
      <c r="C12" s="81">
        <f t="shared" si="1"/>
      </c>
      <c r="D12" s="81"/>
      <c r="E12" s="20"/>
      <c r="F12" s="8"/>
      <c r="G12" s="20" t="s">
        <v>3</v>
      </c>
      <c r="H12" s="82"/>
      <c r="I12" s="82"/>
      <c r="J12" s="20"/>
      <c r="K12" s="81">
        <f t="shared" si="0"/>
      </c>
      <c r="L12" s="81"/>
      <c r="M12" s="6">
        <f t="shared" si="2"/>
      </c>
      <c r="N12" s="20"/>
      <c r="O12" s="8"/>
      <c r="P12" s="82"/>
      <c r="Q12" s="82"/>
      <c r="R12" s="83">
        <f t="shared" si="3"/>
      </c>
      <c r="S12" s="83"/>
      <c r="T12" s="84">
        <f t="shared" si="4"/>
      </c>
      <c r="U12" s="84"/>
    </row>
    <row r="13" spans="2:21" ht="13.5">
      <c r="B13" s="20">
        <v>5</v>
      </c>
      <c r="C13" s="81">
        <f t="shared" si="1"/>
      </c>
      <c r="D13" s="81"/>
      <c r="E13" s="20"/>
      <c r="F13" s="8"/>
      <c r="G13" s="20" t="s">
        <v>3</v>
      </c>
      <c r="H13" s="82"/>
      <c r="I13" s="82"/>
      <c r="J13" s="20"/>
      <c r="K13" s="81">
        <f t="shared" si="0"/>
      </c>
      <c r="L13" s="81"/>
      <c r="M13" s="6">
        <f t="shared" si="2"/>
      </c>
      <c r="N13" s="20"/>
      <c r="O13" s="8"/>
      <c r="P13" s="82"/>
      <c r="Q13" s="82"/>
      <c r="R13" s="83">
        <f t="shared" si="3"/>
      </c>
      <c r="S13" s="83"/>
      <c r="T13" s="84">
        <f t="shared" si="4"/>
      </c>
      <c r="U13" s="84"/>
    </row>
    <row r="14" spans="2:21" ht="13.5">
      <c r="B14" s="20">
        <v>6</v>
      </c>
      <c r="C14" s="81">
        <f t="shared" si="1"/>
      </c>
      <c r="D14" s="81"/>
      <c r="E14" s="20"/>
      <c r="F14" s="8"/>
      <c r="G14" s="20" t="s">
        <v>4</v>
      </c>
      <c r="H14" s="82"/>
      <c r="I14" s="82"/>
      <c r="J14" s="20"/>
      <c r="K14" s="81">
        <f t="shared" si="0"/>
      </c>
      <c r="L14" s="81"/>
      <c r="M14" s="6">
        <f t="shared" si="2"/>
      </c>
      <c r="N14" s="20"/>
      <c r="O14" s="8"/>
      <c r="P14" s="82"/>
      <c r="Q14" s="82"/>
      <c r="R14" s="83">
        <f t="shared" si="3"/>
      </c>
      <c r="S14" s="83"/>
      <c r="T14" s="84">
        <f t="shared" si="4"/>
      </c>
      <c r="U14" s="84"/>
    </row>
    <row r="15" spans="2:21" ht="13.5">
      <c r="B15" s="20">
        <v>7</v>
      </c>
      <c r="C15" s="81">
        <f t="shared" si="1"/>
      </c>
      <c r="D15" s="81"/>
      <c r="E15" s="20"/>
      <c r="F15" s="8"/>
      <c r="G15" s="20" t="s">
        <v>4</v>
      </c>
      <c r="H15" s="82"/>
      <c r="I15" s="82"/>
      <c r="J15" s="20"/>
      <c r="K15" s="81">
        <f t="shared" si="0"/>
      </c>
      <c r="L15" s="81"/>
      <c r="M15" s="6">
        <f t="shared" si="2"/>
      </c>
      <c r="N15" s="20"/>
      <c r="O15" s="8"/>
      <c r="P15" s="82"/>
      <c r="Q15" s="82"/>
      <c r="R15" s="83">
        <f t="shared" si="3"/>
      </c>
      <c r="S15" s="83"/>
      <c r="T15" s="84">
        <f t="shared" si="4"/>
      </c>
      <c r="U15" s="84"/>
    </row>
    <row r="16" spans="2:21" ht="13.5">
      <c r="B16" s="20">
        <v>8</v>
      </c>
      <c r="C16" s="81">
        <f t="shared" si="1"/>
      </c>
      <c r="D16" s="81"/>
      <c r="E16" s="20"/>
      <c r="F16" s="8"/>
      <c r="G16" s="20" t="s">
        <v>4</v>
      </c>
      <c r="H16" s="82"/>
      <c r="I16" s="82"/>
      <c r="J16" s="20"/>
      <c r="K16" s="81">
        <f t="shared" si="0"/>
      </c>
      <c r="L16" s="81"/>
      <c r="M16" s="6">
        <f t="shared" si="2"/>
      </c>
      <c r="N16" s="20"/>
      <c r="O16" s="8"/>
      <c r="P16" s="82"/>
      <c r="Q16" s="82"/>
      <c r="R16" s="83">
        <f t="shared" si="3"/>
      </c>
      <c r="S16" s="83"/>
      <c r="T16" s="84">
        <f t="shared" si="4"/>
      </c>
      <c r="U16" s="84"/>
    </row>
    <row r="17" spans="2:21" ht="13.5">
      <c r="B17" s="20">
        <v>9</v>
      </c>
      <c r="C17" s="81">
        <f t="shared" si="1"/>
      </c>
      <c r="D17" s="81"/>
      <c r="E17" s="20"/>
      <c r="F17" s="8"/>
      <c r="G17" s="20" t="s">
        <v>4</v>
      </c>
      <c r="H17" s="82"/>
      <c r="I17" s="82"/>
      <c r="J17" s="20"/>
      <c r="K17" s="81">
        <f t="shared" si="0"/>
      </c>
      <c r="L17" s="81"/>
      <c r="M17" s="6">
        <f t="shared" si="2"/>
      </c>
      <c r="N17" s="20"/>
      <c r="O17" s="8"/>
      <c r="P17" s="82"/>
      <c r="Q17" s="82"/>
      <c r="R17" s="83">
        <f t="shared" si="3"/>
      </c>
      <c r="S17" s="83"/>
      <c r="T17" s="84">
        <f t="shared" si="4"/>
      </c>
      <c r="U17" s="84"/>
    </row>
    <row r="18" spans="2:21" ht="13.5">
      <c r="B18" s="20">
        <v>10</v>
      </c>
      <c r="C18" s="81">
        <f t="shared" si="1"/>
      </c>
      <c r="D18" s="81"/>
      <c r="E18" s="20"/>
      <c r="F18" s="8"/>
      <c r="G18" s="20" t="s">
        <v>4</v>
      </c>
      <c r="H18" s="82"/>
      <c r="I18" s="82"/>
      <c r="J18" s="20"/>
      <c r="K18" s="81">
        <f t="shared" si="0"/>
      </c>
      <c r="L18" s="81"/>
      <c r="M18" s="6">
        <f t="shared" si="2"/>
      </c>
      <c r="N18" s="20"/>
      <c r="O18" s="8"/>
      <c r="P18" s="82"/>
      <c r="Q18" s="82"/>
      <c r="R18" s="83">
        <f t="shared" si="3"/>
      </c>
      <c r="S18" s="83"/>
      <c r="T18" s="84">
        <f t="shared" si="4"/>
      </c>
      <c r="U18" s="84"/>
    </row>
    <row r="19" spans="2:21" ht="13.5">
      <c r="B19" s="20">
        <v>11</v>
      </c>
      <c r="C19" s="81">
        <f t="shared" si="1"/>
      </c>
      <c r="D19" s="81"/>
      <c r="E19" s="20"/>
      <c r="F19" s="8"/>
      <c r="G19" s="20" t="s">
        <v>4</v>
      </c>
      <c r="H19" s="82"/>
      <c r="I19" s="82"/>
      <c r="J19" s="20"/>
      <c r="K19" s="81">
        <f t="shared" si="0"/>
      </c>
      <c r="L19" s="81"/>
      <c r="M19" s="6">
        <f t="shared" si="2"/>
      </c>
      <c r="N19" s="20"/>
      <c r="O19" s="8"/>
      <c r="P19" s="82"/>
      <c r="Q19" s="82"/>
      <c r="R19" s="83">
        <f t="shared" si="3"/>
      </c>
      <c r="S19" s="83"/>
      <c r="T19" s="84">
        <f t="shared" si="4"/>
      </c>
      <c r="U19" s="84"/>
    </row>
    <row r="20" spans="2:21" ht="13.5">
      <c r="B20" s="20">
        <v>12</v>
      </c>
      <c r="C20" s="81">
        <f t="shared" si="1"/>
      </c>
      <c r="D20" s="81"/>
      <c r="E20" s="20"/>
      <c r="F20" s="8"/>
      <c r="G20" s="20" t="s">
        <v>4</v>
      </c>
      <c r="H20" s="82"/>
      <c r="I20" s="82"/>
      <c r="J20" s="20"/>
      <c r="K20" s="81">
        <f t="shared" si="0"/>
      </c>
      <c r="L20" s="81"/>
      <c r="M20" s="6">
        <f t="shared" si="2"/>
      </c>
      <c r="N20" s="20"/>
      <c r="O20" s="8"/>
      <c r="P20" s="82"/>
      <c r="Q20" s="82"/>
      <c r="R20" s="83">
        <f t="shared" si="3"/>
      </c>
      <c r="S20" s="83"/>
      <c r="T20" s="84">
        <f t="shared" si="4"/>
      </c>
      <c r="U20" s="84"/>
    </row>
    <row r="21" spans="2:21" ht="13.5">
      <c r="B21" s="20">
        <v>13</v>
      </c>
      <c r="C21" s="81">
        <f t="shared" si="1"/>
      </c>
      <c r="D21" s="81"/>
      <c r="E21" s="20"/>
      <c r="F21" s="8"/>
      <c r="G21" s="20" t="s">
        <v>4</v>
      </c>
      <c r="H21" s="82"/>
      <c r="I21" s="82"/>
      <c r="J21" s="20"/>
      <c r="K21" s="81">
        <f t="shared" si="0"/>
      </c>
      <c r="L21" s="81"/>
      <c r="M21" s="6">
        <f t="shared" si="2"/>
      </c>
      <c r="N21" s="20"/>
      <c r="O21" s="8"/>
      <c r="P21" s="82"/>
      <c r="Q21" s="82"/>
      <c r="R21" s="83">
        <f t="shared" si="3"/>
      </c>
      <c r="S21" s="83"/>
      <c r="T21" s="84">
        <f t="shared" si="4"/>
      </c>
      <c r="U21" s="84"/>
    </row>
    <row r="22" spans="2:21" ht="13.5">
      <c r="B22" s="20">
        <v>14</v>
      </c>
      <c r="C22" s="81">
        <f t="shared" si="1"/>
      </c>
      <c r="D22" s="81"/>
      <c r="E22" s="20"/>
      <c r="F22" s="8"/>
      <c r="G22" s="20" t="s">
        <v>3</v>
      </c>
      <c r="H22" s="82"/>
      <c r="I22" s="82"/>
      <c r="J22" s="20"/>
      <c r="K22" s="81">
        <f t="shared" si="0"/>
      </c>
      <c r="L22" s="81"/>
      <c r="M22" s="6">
        <f t="shared" si="2"/>
      </c>
      <c r="N22" s="20"/>
      <c r="O22" s="8"/>
      <c r="P22" s="82"/>
      <c r="Q22" s="82"/>
      <c r="R22" s="83">
        <f t="shared" si="3"/>
      </c>
      <c r="S22" s="83"/>
      <c r="T22" s="84">
        <f t="shared" si="4"/>
      </c>
      <c r="U22" s="84"/>
    </row>
    <row r="23" spans="2:21" ht="13.5">
      <c r="B23" s="20">
        <v>15</v>
      </c>
      <c r="C23" s="81">
        <f t="shared" si="1"/>
      </c>
      <c r="D23" s="81"/>
      <c r="E23" s="20"/>
      <c r="F23" s="8"/>
      <c r="G23" s="20" t="s">
        <v>4</v>
      </c>
      <c r="H23" s="82"/>
      <c r="I23" s="82"/>
      <c r="J23" s="20"/>
      <c r="K23" s="81">
        <f t="shared" si="0"/>
      </c>
      <c r="L23" s="81"/>
      <c r="M23" s="6">
        <f t="shared" si="2"/>
      </c>
      <c r="N23" s="20"/>
      <c r="O23" s="8"/>
      <c r="P23" s="82"/>
      <c r="Q23" s="82"/>
      <c r="R23" s="83">
        <f t="shared" si="3"/>
      </c>
      <c r="S23" s="83"/>
      <c r="T23" s="84">
        <f t="shared" si="4"/>
      </c>
      <c r="U23" s="84"/>
    </row>
    <row r="24" spans="2:21" ht="13.5">
      <c r="B24" s="20">
        <v>16</v>
      </c>
      <c r="C24" s="81">
        <f t="shared" si="1"/>
      </c>
      <c r="D24" s="81"/>
      <c r="E24" s="20"/>
      <c r="F24" s="8"/>
      <c r="G24" s="20" t="s">
        <v>4</v>
      </c>
      <c r="H24" s="82"/>
      <c r="I24" s="82"/>
      <c r="J24" s="20"/>
      <c r="K24" s="81">
        <f t="shared" si="0"/>
      </c>
      <c r="L24" s="81"/>
      <c r="M24" s="6">
        <f t="shared" si="2"/>
      </c>
      <c r="N24" s="20"/>
      <c r="O24" s="8"/>
      <c r="P24" s="82"/>
      <c r="Q24" s="82"/>
      <c r="R24" s="83">
        <f t="shared" si="3"/>
      </c>
      <c r="S24" s="83"/>
      <c r="T24" s="84">
        <f t="shared" si="4"/>
      </c>
      <c r="U24" s="84"/>
    </row>
    <row r="25" spans="2:21" ht="13.5">
      <c r="B25" s="20">
        <v>17</v>
      </c>
      <c r="C25" s="81">
        <f t="shared" si="1"/>
      </c>
      <c r="D25" s="81"/>
      <c r="E25" s="20"/>
      <c r="F25" s="8"/>
      <c r="G25" s="20" t="s">
        <v>4</v>
      </c>
      <c r="H25" s="82"/>
      <c r="I25" s="82"/>
      <c r="J25" s="20"/>
      <c r="K25" s="81">
        <f t="shared" si="0"/>
      </c>
      <c r="L25" s="81"/>
      <c r="M25" s="6">
        <f t="shared" si="2"/>
      </c>
      <c r="N25" s="20"/>
      <c r="O25" s="8"/>
      <c r="P25" s="82"/>
      <c r="Q25" s="82"/>
      <c r="R25" s="83">
        <f t="shared" si="3"/>
      </c>
      <c r="S25" s="83"/>
      <c r="T25" s="84">
        <f t="shared" si="4"/>
      </c>
      <c r="U25" s="84"/>
    </row>
    <row r="26" spans="2:21" ht="13.5">
      <c r="B26" s="20">
        <v>18</v>
      </c>
      <c r="C26" s="81">
        <f t="shared" si="1"/>
      </c>
      <c r="D26" s="81"/>
      <c r="E26" s="20"/>
      <c r="F26" s="8"/>
      <c r="G26" s="20" t="s">
        <v>4</v>
      </c>
      <c r="H26" s="82"/>
      <c r="I26" s="82"/>
      <c r="J26" s="20"/>
      <c r="K26" s="81">
        <f t="shared" si="0"/>
      </c>
      <c r="L26" s="81"/>
      <c r="M26" s="6">
        <f t="shared" si="2"/>
      </c>
      <c r="N26" s="20"/>
      <c r="O26" s="8"/>
      <c r="P26" s="82"/>
      <c r="Q26" s="82"/>
      <c r="R26" s="83">
        <f t="shared" si="3"/>
      </c>
      <c r="S26" s="83"/>
      <c r="T26" s="84">
        <f t="shared" si="4"/>
      </c>
      <c r="U26" s="84"/>
    </row>
    <row r="27" spans="2:21" ht="13.5">
      <c r="B27" s="20">
        <v>19</v>
      </c>
      <c r="C27" s="81">
        <f t="shared" si="1"/>
      </c>
      <c r="D27" s="81"/>
      <c r="E27" s="20"/>
      <c r="F27" s="8"/>
      <c r="G27" s="20" t="s">
        <v>3</v>
      </c>
      <c r="H27" s="82"/>
      <c r="I27" s="82"/>
      <c r="J27" s="20"/>
      <c r="K27" s="81">
        <f t="shared" si="0"/>
      </c>
      <c r="L27" s="81"/>
      <c r="M27" s="6">
        <f t="shared" si="2"/>
      </c>
      <c r="N27" s="20"/>
      <c r="O27" s="8"/>
      <c r="P27" s="82"/>
      <c r="Q27" s="82"/>
      <c r="R27" s="83">
        <f t="shared" si="3"/>
      </c>
      <c r="S27" s="83"/>
      <c r="T27" s="84">
        <f t="shared" si="4"/>
      </c>
      <c r="U27" s="84"/>
    </row>
    <row r="28" spans="2:21" ht="13.5">
      <c r="B28" s="20">
        <v>20</v>
      </c>
      <c r="C28" s="81">
        <f t="shared" si="1"/>
      </c>
      <c r="D28" s="81"/>
      <c r="E28" s="20"/>
      <c r="F28" s="8"/>
      <c r="G28" s="20" t="s">
        <v>4</v>
      </c>
      <c r="H28" s="82"/>
      <c r="I28" s="82"/>
      <c r="J28" s="20"/>
      <c r="K28" s="81">
        <f t="shared" si="0"/>
      </c>
      <c r="L28" s="81"/>
      <c r="M28" s="6">
        <f t="shared" si="2"/>
      </c>
      <c r="N28" s="20"/>
      <c r="O28" s="8"/>
      <c r="P28" s="82"/>
      <c r="Q28" s="82"/>
      <c r="R28" s="83">
        <f t="shared" si="3"/>
      </c>
      <c r="S28" s="83"/>
      <c r="T28" s="84">
        <f t="shared" si="4"/>
      </c>
      <c r="U28" s="84"/>
    </row>
    <row r="29" spans="2:21" ht="13.5">
      <c r="B29" s="20">
        <v>21</v>
      </c>
      <c r="C29" s="81">
        <f t="shared" si="1"/>
      </c>
      <c r="D29" s="81"/>
      <c r="E29" s="20"/>
      <c r="F29" s="8"/>
      <c r="G29" s="20" t="s">
        <v>3</v>
      </c>
      <c r="H29" s="82"/>
      <c r="I29" s="82"/>
      <c r="J29" s="20"/>
      <c r="K29" s="81">
        <f t="shared" si="0"/>
      </c>
      <c r="L29" s="81"/>
      <c r="M29" s="6">
        <f t="shared" si="2"/>
      </c>
      <c r="N29" s="20"/>
      <c r="O29" s="8"/>
      <c r="P29" s="82"/>
      <c r="Q29" s="82"/>
      <c r="R29" s="83">
        <f t="shared" si="3"/>
      </c>
      <c r="S29" s="83"/>
      <c r="T29" s="84">
        <f t="shared" si="4"/>
      </c>
      <c r="U29" s="84"/>
    </row>
    <row r="30" spans="2:21" ht="13.5">
      <c r="B30" s="20">
        <v>22</v>
      </c>
      <c r="C30" s="81">
        <f t="shared" si="1"/>
      </c>
      <c r="D30" s="81"/>
      <c r="E30" s="20"/>
      <c r="F30" s="8"/>
      <c r="G30" s="20" t="s">
        <v>3</v>
      </c>
      <c r="H30" s="82"/>
      <c r="I30" s="82"/>
      <c r="J30" s="20"/>
      <c r="K30" s="81">
        <f t="shared" si="0"/>
      </c>
      <c r="L30" s="81"/>
      <c r="M30" s="6">
        <f t="shared" si="2"/>
      </c>
      <c r="N30" s="20"/>
      <c r="O30" s="8"/>
      <c r="P30" s="82"/>
      <c r="Q30" s="82"/>
      <c r="R30" s="83">
        <f t="shared" si="3"/>
      </c>
      <c r="S30" s="83"/>
      <c r="T30" s="84">
        <f t="shared" si="4"/>
      </c>
      <c r="U30" s="84"/>
    </row>
    <row r="31" spans="2:21" ht="13.5">
      <c r="B31" s="20">
        <v>23</v>
      </c>
      <c r="C31" s="81">
        <f t="shared" si="1"/>
      </c>
      <c r="D31" s="81"/>
      <c r="E31" s="20"/>
      <c r="F31" s="8"/>
      <c r="G31" s="20" t="s">
        <v>3</v>
      </c>
      <c r="H31" s="82"/>
      <c r="I31" s="82"/>
      <c r="J31" s="20"/>
      <c r="K31" s="81">
        <f t="shared" si="0"/>
      </c>
      <c r="L31" s="81"/>
      <c r="M31" s="6">
        <f t="shared" si="2"/>
      </c>
      <c r="N31" s="20"/>
      <c r="O31" s="8"/>
      <c r="P31" s="82"/>
      <c r="Q31" s="82"/>
      <c r="R31" s="83">
        <f t="shared" si="3"/>
      </c>
      <c r="S31" s="83"/>
      <c r="T31" s="84">
        <f t="shared" si="4"/>
      </c>
      <c r="U31" s="84"/>
    </row>
    <row r="32" spans="2:21" ht="13.5">
      <c r="B32" s="20">
        <v>24</v>
      </c>
      <c r="C32" s="81">
        <f t="shared" si="1"/>
      </c>
      <c r="D32" s="81"/>
      <c r="E32" s="20"/>
      <c r="F32" s="8"/>
      <c r="G32" s="20" t="s">
        <v>3</v>
      </c>
      <c r="H32" s="82"/>
      <c r="I32" s="82"/>
      <c r="J32" s="20"/>
      <c r="K32" s="81">
        <f t="shared" si="0"/>
      </c>
      <c r="L32" s="81"/>
      <c r="M32" s="6">
        <f t="shared" si="2"/>
      </c>
      <c r="N32" s="20"/>
      <c r="O32" s="8"/>
      <c r="P32" s="82"/>
      <c r="Q32" s="82"/>
      <c r="R32" s="83">
        <f t="shared" si="3"/>
      </c>
      <c r="S32" s="83"/>
      <c r="T32" s="84">
        <f t="shared" si="4"/>
      </c>
      <c r="U32" s="84"/>
    </row>
    <row r="33" spans="2:21" ht="13.5">
      <c r="B33" s="20">
        <v>25</v>
      </c>
      <c r="C33" s="81">
        <f t="shared" si="1"/>
      </c>
      <c r="D33" s="81"/>
      <c r="E33" s="20"/>
      <c r="F33" s="8"/>
      <c r="G33" s="20" t="s">
        <v>4</v>
      </c>
      <c r="H33" s="82"/>
      <c r="I33" s="82"/>
      <c r="J33" s="20"/>
      <c r="K33" s="81">
        <f t="shared" si="0"/>
      </c>
      <c r="L33" s="81"/>
      <c r="M33" s="6">
        <f t="shared" si="2"/>
      </c>
      <c r="N33" s="20"/>
      <c r="O33" s="8"/>
      <c r="P33" s="82"/>
      <c r="Q33" s="82"/>
      <c r="R33" s="83">
        <f t="shared" si="3"/>
      </c>
      <c r="S33" s="83"/>
      <c r="T33" s="84">
        <f t="shared" si="4"/>
      </c>
      <c r="U33" s="84"/>
    </row>
    <row r="34" spans="2:21" ht="13.5">
      <c r="B34" s="20">
        <v>26</v>
      </c>
      <c r="C34" s="81">
        <f t="shared" si="1"/>
      </c>
      <c r="D34" s="81"/>
      <c r="E34" s="20"/>
      <c r="F34" s="8"/>
      <c r="G34" s="20" t="s">
        <v>3</v>
      </c>
      <c r="H34" s="82"/>
      <c r="I34" s="82"/>
      <c r="J34" s="20"/>
      <c r="K34" s="81">
        <f t="shared" si="0"/>
      </c>
      <c r="L34" s="81"/>
      <c r="M34" s="6">
        <f t="shared" si="2"/>
      </c>
      <c r="N34" s="20"/>
      <c r="O34" s="8"/>
      <c r="P34" s="82"/>
      <c r="Q34" s="82"/>
      <c r="R34" s="83">
        <f t="shared" si="3"/>
      </c>
      <c r="S34" s="83"/>
      <c r="T34" s="84">
        <f t="shared" si="4"/>
      </c>
      <c r="U34" s="84"/>
    </row>
    <row r="35" spans="2:21" ht="13.5">
      <c r="B35" s="20">
        <v>27</v>
      </c>
      <c r="C35" s="81">
        <f t="shared" si="1"/>
      </c>
      <c r="D35" s="81"/>
      <c r="E35" s="20"/>
      <c r="F35" s="8"/>
      <c r="G35" s="20" t="s">
        <v>3</v>
      </c>
      <c r="H35" s="82"/>
      <c r="I35" s="82"/>
      <c r="J35" s="20"/>
      <c r="K35" s="81">
        <f t="shared" si="0"/>
      </c>
      <c r="L35" s="81"/>
      <c r="M35" s="6">
        <f t="shared" si="2"/>
      </c>
      <c r="N35" s="20"/>
      <c r="O35" s="8"/>
      <c r="P35" s="82"/>
      <c r="Q35" s="82"/>
      <c r="R35" s="83">
        <f t="shared" si="3"/>
      </c>
      <c r="S35" s="83"/>
      <c r="T35" s="84">
        <f t="shared" si="4"/>
      </c>
      <c r="U35" s="84"/>
    </row>
    <row r="36" spans="2:21" ht="13.5">
      <c r="B36" s="20">
        <v>28</v>
      </c>
      <c r="C36" s="81">
        <f t="shared" si="1"/>
      </c>
      <c r="D36" s="81"/>
      <c r="E36" s="20"/>
      <c r="F36" s="8"/>
      <c r="G36" s="20" t="s">
        <v>3</v>
      </c>
      <c r="H36" s="82"/>
      <c r="I36" s="82"/>
      <c r="J36" s="20"/>
      <c r="K36" s="81">
        <f t="shared" si="0"/>
      </c>
      <c r="L36" s="81"/>
      <c r="M36" s="6">
        <f t="shared" si="2"/>
      </c>
      <c r="N36" s="20"/>
      <c r="O36" s="8"/>
      <c r="P36" s="82"/>
      <c r="Q36" s="82"/>
      <c r="R36" s="83">
        <f t="shared" si="3"/>
      </c>
      <c r="S36" s="83"/>
      <c r="T36" s="84">
        <f t="shared" si="4"/>
      </c>
      <c r="U36" s="84"/>
    </row>
    <row r="37" spans="2:21" ht="13.5">
      <c r="B37" s="20">
        <v>29</v>
      </c>
      <c r="C37" s="81">
        <f t="shared" si="1"/>
      </c>
      <c r="D37" s="81"/>
      <c r="E37" s="20"/>
      <c r="F37" s="8"/>
      <c r="G37" s="20" t="s">
        <v>3</v>
      </c>
      <c r="H37" s="82"/>
      <c r="I37" s="82"/>
      <c r="J37" s="20"/>
      <c r="K37" s="81">
        <f t="shared" si="0"/>
      </c>
      <c r="L37" s="81"/>
      <c r="M37" s="6">
        <f t="shared" si="2"/>
      </c>
      <c r="N37" s="20"/>
      <c r="O37" s="8"/>
      <c r="P37" s="82"/>
      <c r="Q37" s="82"/>
      <c r="R37" s="83">
        <f t="shared" si="3"/>
      </c>
      <c r="S37" s="83"/>
      <c r="T37" s="84">
        <f t="shared" si="4"/>
      </c>
      <c r="U37" s="84"/>
    </row>
    <row r="38" spans="2:21" ht="13.5">
      <c r="B38" s="20">
        <v>30</v>
      </c>
      <c r="C38" s="81">
        <f t="shared" si="1"/>
      </c>
      <c r="D38" s="81"/>
      <c r="E38" s="20"/>
      <c r="F38" s="8"/>
      <c r="G38" s="20" t="s">
        <v>4</v>
      </c>
      <c r="H38" s="82"/>
      <c r="I38" s="82"/>
      <c r="J38" s="20"/>
      <c r="K38" s="81">
        <f t="shared" si="0"/>
      </c>
      <c r="L38" s="81"/>
      <c r="M38" s="6">
        <f t="shared" si="2"/>
      </c>
      <c r="N38" s="20"/>
      <c r="O38" s="8"/>
      <c r="P38" s="82"/>
      <c r="Q38" s="82"/>
      <c r="R38" s="83">
        <f t="shared" si="3"/>
      </c>
      <c r="S38" s="83"/>
      <c r="T38" s="84">
        <f t="shared" si="4"/>
      </c>
      <c r="U38" s="84"/>
    </row>
    <row r="39" spans="2:21" ht="13.5">
      <c r="B39" s="20">
        <v>31</v>
      </c>
      <c r="C39" s="81">
        <f t="shared" si="1"/>
      </c>
      <c r="D39" s="81"/>
      <c r="E39" s="20"/>
      <c r="F39" s="8"/>
      <c r="G39" s="20" t="s">
        <v>4</v>
      </c>
      <c r="H39" s="82"/>
      <c r="I39" s="82"/>
      <c r="J39" s="20"/>
      <c r="K39" s="81">
        <f t="shared" si="0"/>
      </c>
      <c r="L39" s="81"/>
      <c r="M39" s="6">
        <f t="shared" si="2"/>
      </c>
      <c r="N39" s="20"/>
      <c r="O39" s="8"/>
      <c r="P39" s="82"/>
      <c r="Q39" s="82"/>
      <c r="R39" s="83">
        <f t="shared" si="3"/>
      </c>
      <c r="S39" s="83"/>
      <c r="T39" s="84">
        <f t="shared" si="4"/>
      </c>
      <c r="U39" s="84"/>
    </row>
    <row r="40" spans="2:21" ht="13.5">
      <c r="B40" s="20">
        <v>32</v>
      </c>
      <c r="C40" s="81">
        <f t="shared" si="1"/>
      </c>
      <c r="D40" s="81"/>
      <c r="E40" s="20"/>
      <c r="F40" s="8"/>
      <c r="G40" s="20" t="s">
        <v>4</v>
      </c>
      <c r="H40" s="82"/>
      <c r="I40" s="82"/>
      <c r="J40" s="20"/>
      <c r="K40" s="81">
        <f t="shared" si="0"/>
      </c>
      <c r="L40" s="81"/>
      <c r="M40" s="6">
        <f t="shared" si="2"/>
      </c>
      <c r="N40" s="20"/>
      <c r="O40" s="8"/>
      <c r="P40" s="82"/>
      <c r="Q40" s="82"/>
      <c r="R40" s="83">
        <f t="shared" si="3"/>
      </c>
      <c r="S40" s="83"/>
      <c r="T40" s="84">
        <f t="shared" si="4"/>
      </c>
      <c r="U40" s="84"/>
    </row>
    <row r="41" spans="2:21" ht="13.5">
      <c r="B41" s="20">
        <v>33</v>
      </c>
      <c r="C41" s="81">
        <f t="shared" si="1"/>
      </c>
      <c r="D41" s="81"/>
      <c r="E41" s="20"/>
      <c r="F41" s="8"/>
      <c r="G41" s="20" t="s">
        <v>3</v>
      </c>
      <c r="H41" s="82"/>
      <c r="I41" s="82"/>
      <c r="J41" s="20"/>
      <c r="K41" s="81">
        <f t="shared" si="0"/>
      </c>
      <c r="L41" s="81"/>
      <c r="M41" s="6">
        <f t="shared" si="2"/>
      </c>
      <c r="N41" s="20"/>
      <c r="O41" s="8"/>
      <c r="P41" s="82"/>
      <c r="Q41" s="82"/>
      <c r="R41" s="83">
        <f t="shared" si="3"/>
      </c>
      <c r="S41" s="83"/>
      <c r="T41" s="84">
        <f t="shared" si="4"/>
      </c>
      <c r="U41" s="84"/>
    </row>
    <row r="42" spans="2:21" ht="13.5">
      <c r="B42" s="20">
        <v>34</v>
      </c>
      <c r="C42" s="81">
        <f t="shared" si="1"/>
      </c>
      <c r="D42" s="81"/>
      <c r="E42" s="20"/>
      <c r="F42" s="8"/>
      <c r="G42" s="20" t="s">
        <v>4</v>
      </c>
      <c r="H42" s="82"/>
      <c r="I42" s="82"/>
      <c r="J42" s="20"/>
      <c r="K42" s="81">
        <f t="shared" si="0"/>
      </c>
      <c r="L42" s="81"/>
      <c r="M42" s="6">
        <f t="shared" si="2"/>
      </c>
      <c r="N42" s="20"/>
      <c r="O42" s="8"/>
      <c r="P42" s="82"/>
      <c r="Q42" s="82"/>
      <c r="R42" s="83">
        <f t="shared" si="3"/>
      </c>
      <c r="S42" s="83"/>
      <c r="T42" s="84">
        <f t="shared" si="4"/>
      </c>
      <c r="U42" s="84"/>
    </row>
    <row r="43" spans="2:21" ht="13.5">
      <c r="B43" s="20">
        <v>35</v>
      </c>
      <c r="C43" s="81">
        <f t="shared" si="1"/>
      </c>
      <c r="D43" s="81"/>
      <c r="E43" s="20"/>
      <c r="F43" s="8"/>
      <c r="G43" s="20" t="s">
        <v>3</v>
      </c>
      <c r="H43" s="82"/>
      <c r="I43" s="82"/>
      <c r="J43" s="20"/>
      <c r="K43" s="81">
        <f t="shared" si="0"/>
      </c>
      <c r="L43" s="81"/>
      <c r="M43" s="6">
        <f t="shared" si="2"/>
      </c>
      <c r="N43" s="20"/>
      <c r="O43" s="8"/>
      <c r="P43" s="82"/>
      <c r="Q43" s="82"/>
      <c r="R43" s="83">
        <f t="shared" si="3"/>
      </c>
      <c r="S43" s="83"/>
      <c r="T43" s="84">
        <f t="shared" si="4"/>
      </c>
      <c r="U43" s="84"/>
    </row>
    <row r="44" spans="2:21" ht="13.5">
      <c r="B44" s="20">
        <v>36</v>
      </c>
      <c r="C44" s="81">
        <f t="shared" si="1"/>
      </c>
      <c r="D44" s="81"/>
      <c r="E44" s="20"/>
      <c r="F44" s="8"/>
      <c r="G44" s="20" t="s">
        <v>4</v>
      </c>
      <c r="H44" s="82"/>
      <c r="I44" s="82"/>
      <c r="J44" s="20"/>
      <c r="K44" s="81">
        <f t="shared" si="0"/>
      </c>
      <c r="L44" s="81"/>
      <c r="M44" s="6">
        <f t="shared" si="2"/>
      </c>
      <c r="N44" s="20"/>
      <c r="O44" s="8"/>
      <c r="P44" s="82"/>
      <c r="Q44" s="82"/>
      <c r="R44" s="83">
        <f t="shared" si="3"/>
      </c>
      <c r="S44" s="83"/>
      <c r="T44" s="84">
        <f t="shared" si="4"/>
      </c>
      <c r="U44" s="84"/>
    </row>
    <row r="45" spans="2:21" ht="13.5">
      <c r="B45" s="20">
        <v>37</v>
      </c>
      <c r="C45" s="81">
        <f t="shared" si="1"/>
      </c>
      <c r="D45" s="81"/>
      <c r="E45" s="20"/>
      <c r="F45" s="8"/>
      <c r="G45" s="20" t="s">
        <v>3</v>
      </c>
      <c r="H45" s="82"/>
      <c r="I45" s="82"/>
      <c r="J45" s="20"/>
      <c r="K45" s="81">
        <f t="shared" si="0"/>
      </c>
      <c r="L45" s="81"/>
      <c r="M45" s="6">
        <f t="shared" si="2"/>
      </c>
      <c r="N45" s="20"/>
      <c r="O45" s="8"/>
      <c r="P45" s="82"/>
      <c r="Q45" s="82"/>
      <c r="R45" s="83">
        <f t="shared" si="3"/>
      </c>
      <c r="S45" s="83"/>
      <c r="T45" s="84">
        <f t="shared" si="4"/>
      </c>
      <c r="U45" s="84"/>
    </row>
    <row r="46" spans="2:21" ht="13.5">
      <c r="B46" s="20">
        <v>38</v>
      </c>
      <c r="C46" s="81">
        <f t="shared" si="1"/>
      </c>
      <c r="D46" s="81"/>
      <c r="E46" s="20"/>
      <c r="F46" s="8"/>
      <c r="G46" s="20" t="s">
        <v>4</v>
      </c>
      <c r="H46" s="82"/>
      <c r="I46" s="82"/>
      <c r="J46" s="20"/>
      <c r="K46" s="81">
        <f t="shared" si="0"/>
      </c>
      <c r="L46" s="81"/>
      <c r="M46" s="6">
        <f t="shared" si="2"/>
      </c>
      <c r="N46" s="20"/>
      <c r="O46" s="8"/>
      <c r="P46" s="82"/>
      <c r="Q46" s="82"/>
      <c r="R46" s="83">
        <f t="shared" si="3"/>
      </c>
      <c r="S46" s="83"/>
      <c r="T46" s="84">
        <f t="shared" si="4"/>
      </c>
      <c r="U46" s="84"/>
    </row>
    <row r="47" spans="2:21" ht="13.5">
      <c r="B47" s="20">
        <v>39</v>
      </c>
      <c r="C47" s="81">
        <f t="shared" si="1"/>
      </c>
      <c r="D47" s="81"/>
      <c r="E47" s="20"/>
      <c r="F47" s="8"/>
      <c r="G47" s="20" t="s">
        <v>4</v>
      </c>
      <c r="H47" s="82"/>
      <c r="I47" s="82"/>
      <c r="J47" s="20"/>
      <c r="K47" s="81">
        <f t="shared" si="0"/>
      </c>
      <c r="L47" s="81"/>
      <c r="M47" s="6">
        <f t="shared" si="2"/>
      </c>
      <c r="N47" s="20"/>
      <c r="O47" s="8"/>
      <c r="P47" s="82"/>
      <c r="Q47" s="82"/>
      <c r="R47" s="83">
        <f t="shared" si="3"/>
      </c>
      <c r="S47" s="83"/>
      <c r="T47" s="84">
        <f t="shared" si="4"/>
      </c>
      <c r="U47" s="84"/>
    </row>
    <row r="48" spans="2:21" ht="13.5">
      <c r="B48" s="20">
        <v>40</v>
      </c>
      <c r="C48" s="81">
        <f t="shared" si="1"/>
      </c>
      <c r="D48" s="81"/>
      <c r="E48" s="20"/>
      <c r="F48" s="8"/>
      <c r="G48" s="20" t="s">
        <v>37</v>
      </c>
      <c r="H48" s="82"/>
      <c r="I48" s="82"/>
      <c r="J48" s="20"/>
      <c r="K48" s="81">
        <f t="shared" si="0"/>
      </c>
      <c r="L48" s="81"/>
      <c r="M48" s="6">
        <f t="shared" si="2"/>
      </c>
      <c r="N48" s="20"/>
      <c r="O48" s="8"/>
      <c r="P48" s="82"/>
      <c r="Q48" s="82"/>
      <c r="R48" s="83">
        <f t="shared" si="3"/>
      </c>
      <c r="S48" s="83"/>
      <c r="T48" s="84">
        <f t="shared" si="4"/>
      </c>
      <c r="U48" s="84"/>
    </row>
    <row r="49" spans="2:21" ht="13.5">
      <c r="B49" s="20">
        <v>41</v>
      </c>
      <c r="C49" s="81">
        <f t="shared" si="1"/>
      </c>
      <c r="D49" s="81"/>
      <c r="E49" s="20"/>
      <c r="F49" s="8"/>
      <c r="G49" s="20" t="s">
        <v>4</v>
      </c>
      <c r="H49" s="82"/>
      <c r="I49" s="82"/>
      <c r="J49" s="20"/>
      <c r="K49" s="81">
        <f t="shared" si="0"/>
      </c>
      <c r="L49" s="81"/>
      <c r="M49" s="6">
        <f t="shared" si="2"/>
      </c>
      <c r="N49" s="20"/>
      <c r="O49" s="8"/>
      <c r="P49" s="82"/>
      <c r="Q49" s="82"/>
      <c r="R49" s="83">
        <f t="shared" si="3"/>
      </c>
      <c r="S49" s="83"/>
      <c r="T49" s="84">
        <f t="shared" si="4"/>
      </c>
      <c r="U49" s="84"/>
    </row>
    <row r="50" spans="2:21" ht="13.5">
      <c r="B50" s="20">
        <v>42</v>
      </c>
      <c r="C50" s="81">
        <f t="shared" si="1"/>
      </c>
      <c r="D50" s="81"/>
      <c r="E50" s="20"/>
      <c r="F50" s="8"/>
      <c r="G50" s="20" t="s">
        <v>4</v>
      </c>
      <c r="H50" s="82"/>
      <c r="I50" s="82"/>
      <c r="J50" s="20"/>
      <c r="K50" s="81">
        <f t="shared" si="0"/>
      </c>
      <c r="L50" s="81"/>
      <c r="M50" s="6">
        <f t="shared" si="2"/>
      </c>
      <c r="N50" s="20"/>
      <c r="O50" s="8"/>
      <c r="P50" s="82"/>
      <c r="Q50" s="82"/>
      <c r="R50" s="83">
        <f t="shared" si="3"/>
      </c>
      <c r="S50" s="83"/>
      <c r="T50" s="84">
        <f t="shared" si="4"/>
      </c>
      <c r="U50" s="84"/>
    </row>
    <row r="51" spans="2:21" ht="13.5">
      <c r="B51" s="20">
        <v>43</v>
      </c>
      <c r="C51" s="81">
        <f t="shared" si="1"/>
      </c>
      <c r="D51" s="81"/>
      <c r="E51" s="20"/>
      <c r="F51" s="8"/>
      <c r="G51" s="20" t="s">
        <v>3</v>
      </c>
      <c r="H51" s="82"/>
      <c r="I51" s="82"/>
      <c r="J51" s="20"/>
      <c r="K51" s="81">
        <f t="shared" si="0"/>
      </c>
      <c r="L51" s="81"/>
      <c r="M51" s="6">
        <f t="shared" si="2"/>
      </c>
      <c r="N51" s="20"/>
      <c r="O51" s="8"/>
      <c r="P51" s="82"/>
      <c r="Q51" s="82"/>
      <c r="R51" s="83">
        <f t="shared" si="3"/>
      </c>
      <c r="S51" s="83"/>
      <c r="T51" s="84">
        <f t="shared" si="4"/>
      </c>
      <c r="U51" s="84"/>
    </row>
    <row r="52" spans="2:21" ht="13.5">
      <c r="B52" s="20">
        <v>44</v>
      </c>
      <c r="C52" s="81">
        <f t="shared" si="1"/>
      </c>
      <c r="D52" s="81"/>
      <c r="E52" s="20"/>
      <c r="F52" s="8"/>
      <c r="G52" s="20" t="s">
        <v>3</v>
      </c>
      <c r="H52" s="82"/>
      <c r="I52" s="82"/>
      <c r="J52" s="20"/>
      <c r="K52" s="81">
        <f t="shared" si="0"/>
      </c>
      <c r="L52" s="81"/>
      <c r="M52" s="6">
        <f t="shared" si="2"/>
      </c>
      <c r="N52" s="20"/>
      <c r="O52" s="8"/>
      <c r="P52" s="82"/>
      <c r="Q52" s="82"/>
      <c r="R52" s="83">
        <f t="shared" si="3"/>
      </c>
      <c r="S52" s="83"/>
      <c r="T52" s="84">
        <f t="shared" si="4"/>
      </c>
      <c r="U52" s="84"/>
    </row>
    <row r="53" spans="2:21" ht="13.5">
      <c r="B53" s="20">
        <v>45</v>
      </c>
      <c r="C53" s="81">
        <f t="shared" si="1"/>
      </c>
      <c r="D53" s="81"/>
      <c r="E53" s="20"/>
      <c r="F53" s="8"/>
      <c r="G53" s="20" t="s">
        <v>4</v>
      </c>
      <c r="H53" s="82"/>
      <c r="I53" s="82"/>
      <c r="J53" s="20"/>
      <c r="K53" s="81">
        <f t="shared" si="0"/>
      </c>
      <c r="L53" s="81"/>
      <c r="M53" s="6">
        <f t="shared" si="2"/>
      </c>
      <c r="N53" s="20"/>
      <c r="O53" s="8"/>
      <c r="P53" s="82"/>
      <c r="Q53" s="82"/>
      <c r="R53" s="83">
        <f t="shared" si="3"/>
      </c>
      <c r="S53" s="83"/>
      <c r="T53" s="84">
        <f t="shared" si="4"/>
      </c>
      <c r="U53" s="84"/>
    </row>
    <row r="54" spans="2:21" ht="13.5">
      <c r="B54" s="20">
        <v>46</v>
      </c>
      <c r="C54" s="81">
        <f t="shared" si="1"/>
      </c>
      <c r="D54" s="81"/>
      <c r="E54" s="20"/>
      <c r="F54" s="8"/>
      <c r="G54" s="20" t="s">
        <v>4</v>
      </c>
      <c r="H54" s="82"/>
      <c r="I54" s="82"/>
      <c r="J54" s="20"/>
      <c r="K54" s="81">
        <f t="shared" si="0"/>
      </c>
      <c r="L54" s="81"/>
      <c r="M54" s="6">
        <f t="shared" si="2"/>
      </c>
      <c r="N54" s="20"/>
      <c r="O54" s="8"/>
      <c r="P54" s="82"/>
      <c r="Q54" s="82"/>
      <c r="R54" s="83">
        <f t="shared" si="3"/>
      </c>
      <c r="S54" s="83"/>
      <c r="T54" s="84">
        <f t="shared" si="4"/>
      </c>
      <c r="U54" s="84"/>
    </row>
    <row r="55" spans="2:21" ht="13.5">
      <c r="B55" s="20">
        <v>47</v>
      </c>
      <c r="C55" s="81">
        <f t="shared" si="1"/>
      </c>
      <c r="D55" s="81"/>
      <c r="E55" s="20"/>
      <c r="F55" s="8"/>
      <c r="G55" s="20" t="s">
        <v>3</v>
      </c>
      <c r="H55" s="82"/>
      <c r="I55" s="82"/>
      <c r="J55" s="20"/>
      <c r="K55" s="81">
        <f t="shared" si="0"/>
      </c>
      <c r="L55" s="81"/>
      <c r="M55" s="6">
        <f t="shared" si="2"/>
      </c>
      <c r="N55" s="20"/>
      <c r="O55" s="8"/>
      <c r="P55" s="82"/>
      <c r="Q55" s="82"/>
      <c r="R55" s="83">
        <f t="shared" si="3"/>
      </c>
      <c r="S55" s="83"/>
      <c r="T55" s="84">
        <f t="shared" si="4"/>
      </c>
      <c r="U55" s="84"/>
    </row>
    <row r="56" spans="2:21" ht="13.5">
      <c r="B56" s="20">
        <v>48</v>
      </c>
      <c r="C56" s="81">
        <f t="shared" si="1"/>
      </c>
      <c r="D56" s="81"/>
      <c r="E56" s="20"/>
      <c r="F56" s="8"/>
      <c r="G56" s="20" t="s">
        <v>3</v>
      </c>
      <c r="H56" s="82"/>
      <c r="I56" s="82"/>
      <c r="J56" s="20"/>
      <c r="K56" s="81">
        <f t="shared" si="0"/>
      </c>
      <c r="L56" s="81"/>
      <c r="M56" s="6">
        <f t="shared" si="2"/>
      </c>
      <c r="N56" s="20"/>
      <c r="O56" s="8"/>
      <c r="P56" s="82"/>
      <c r="Q56" s="82"/>
      <c r="R56" s="83">
        <f t="shared" si="3"/>
      </c>
      <c r="S56" s="83"/>
      <c r="T56" s="84">
        <f t="shared" si="4"/>
      </c>
      <c r="U56" s="84"/>
    </row>
    <row r="57" spans="2:21" ht="13.5">
      <c r="B57" s="20">
        <v>49</v>
      </c>
      <c r="C57" s="81">
        <f t="shared" si="1"/>
      </c>
      <c r="D57" s="81"/>
      <c r="E57" s="20"/>
      <c r="F57" s="8"/>
      <c r="G57" s="20" t="s">
        <v>3</v>
      </c>
      <c r="H57" s="82"/>
      <c r="I57" s="82"/>
      <c r="J57" s="20"/>
      <c r="K57" s="81">
        <f t="shared" si="0"/>
      </c>
      <c r="L57" s="81"/>
      <c r="M57" s="6">
        <f t="shared" si="2"/>
      </c>
      <c r="N57" s="20"/>
      <c r="O57" s="8"/>
      <c r="P57" s="82"/>
      <c r="Q57" s="82"/>
      <c r="R57" s="83">
        <f t="shared" si="3"/>
      </c>
      <c r="S57" s="83"/>
      <c r="T57" s="84">
        <f t="shared" si="4"/>
      </c>
      <c r="U57" s="84"/>
    </row>
    <row r="58" spans="2:21" ht="13.5">
      <c r="B58" s="20">
        <v>50</v>
      </c>
      <c r="C58" s="81">
        <f t="shared" si="1"/>
      </c>
      <c r="D58" s="81"/>
      <c r="E58" s="20"/>
      <c r="F58" s="8"/>
      <c r="G58" s="20" t="s">
        <v>3</v>
      </c>
      <c r="H58" s="82"/>
      <c r="I58" s="82"/>
      <c r="J58" s="20"/>
      <c r="K58" s="81">
        <f t="shared" si="0"/>
      </c>
      <c r="L58" s="81"/>
      <c r="M58" s="6">
        <f t="shared" si="2"/>
      </c>
      <c r="N58" s="20"/>
      <c r="O58" s="8"/>
      <c r="P58" s="82"/>
      <c r="Q58" s="82"/>
      <c r="R58" s="83">
        <f t="shared" si="3"/>
      </c>
      <c r="S58" s="83"/>
      <c r="T58" s="84">
        <f t="shared" si="4"/>
      </c>
      <c r="U58" s="84"/>
    </row>
    <row r="59" spans="2:21" ht="13.5">
      <c r="B59" s="20">
        <v>51</v>
      </c>
      <c r="C59" s="81">
        <f t="shared" si="1"/>
      </c>
      <c r="D59" s="81"/>
      <c r="E59" s="20"/>
      <c r="F59" s="8"/>
      <c r="G59" s="20" t="s">
        <v>3</v>
      </c>
      <c r="H59" s="82"/>
      <c r="I59" s="82"/>
      <c r="J59" s="20"/>
      <c r="K59" s="81">
        <f t="shared" si="0"/>
      </c>
      <c r="L59" s="81"/>
      <c r="M59" s="6">
        <f t="shared" si="2"/>
      </c>
      <c r="N59" s="20"/>
      <c r="O59" s="8"/>
      <c r="P59" s="82"/>
      <c r="Q59" s="82"/>
      <c r="R59" s="83">
        <f t="shared" si="3"/>
      </c>
      <c r="S59" s="83"/>
      <c r="T59" s="84">
        <f t="shared" si="4"/>
      </c>
      <c r="U59" s="84"/>
    </row>
    <row r="60" spans="2:21" ht="13.5">
      <c r="B60" s="20">
        <v>52</v>
      </c>
      <c r="C60" s="81">
        <f t="shared" si="1"/>
      </c>
      <c r="D60" s="81"/>
      <c r="E60" s="20"/>
      <c r="F60" s="8"/>
      <c r="G60" s="20" t="s">
        <v>3</v>
      </c>
      <c r="H60" s="82"/>
      <c r="I60" s="82"/>
      <c r="J60" s="20"/>
      <c r="K60" s="81">
        <f t="shared" si="0"/>
      </c>
      <c r="L60" s="81"/>
      <c r="M60" s="6">
        <f t="shared" si="2"/>
      </c>
      <c r="N60" s="20"/>
      <c r="O60" s="8"/>
      <c r="P60" s="82"/>
      <c r="Q60" s="82"/>
      <c r="R60" s="83">
        <f t="shared" si="3"/>
      </c>
      <c r="S60" s="83"/>
      <c r="T60" s="84">
        <f t="shared" si="4"/>
      </c>
      <c r="U60" s="84"/>
    </row>
    <row r="61" spans="2:21" ht="13.5">
      <c r="B61" s="20">
        <v>53</v>
      </c>
      <c r="C61" s="81">
        <f t="shared" si="1"/>
      </c>
      <c r="D61" s="81"/>
      <c r="E61" s="20"/>
      <c r="F61" s="8"/>
      <c r="G61" s="20" t="s">
        <v>3</v>
      </c>
      <c r="H61" s="82"/>
      <c r="I61" s="82"/>
      <c r="J61" s="20"/>
      <c r="K61" s="81">
        <f t="shared" si="0"/>
      </c>
      <c r="L61" s="81"/>
      <c r="M61" s="6">
        <f t="shared" si="2"/>
      </c>
      <c r="N61" s="20"/>
      <c r="O61" s="8"/>
      <c r="P61" s="82"/>
      <c r="Q61" s="82"/>
      <c r="R61" s="83">
        <f t="shared" si="3"/>
      </c>
      <c r="S61" s="83"/>
      <c r="T61" s="84">
        <f t="shared" si="4"/>
      </c>
      <c r="U61" s="84"/>
    </row>
    <row r="62" spans="2:21" ht="13.5">
      <c r="B62" s="20">
        <v>54</v>
      </c>
      <c r="C62" s="81">
        <f t="shared" si="1"/>
      </c>
      <c r="D62" s="81"/>
      <c r="E62" s="20"/>
      <c r="F62" s="8"/>
      <c r="G62" s="20" t="s">
        <v>3</v>
      </c>
      <c r="H62" s="82"/>
      <c r="I62" s="82"/>
      <c r="J62" s="20"/>
      <c r="K62" s="81">
        <f t="shared" si="0"/>
      </c>
      <c r="L62" s="81"/>
      <c r="M62" s="6">
        <f t="shared" si="2"/>
      </c>
      <c r="N62" s="20"/>
      <c r="O62" s="8"/>
      <c r="P62" s="82"/>
      <c r="Q62" s="82"/>
      <c r="R62" s="83">
        <f t="shared" si="3"/>
      </c>
      <c r="S62" s="83"/>
      <c r="T62" s="84">
        <f t="shared" si="4"/>
      </c>
      <c r="U62" s="84"/>
    </row>
    <row r="63" spans="2:21" ht="13.5">
      <c r="B63" s="20">
        <v>55</v>
      </c>
      <c r="C63" s="81">
        <f t="shared" si="1"/>
      </c>
      <c r="D63" s="81"/>
      <c r="E63" s="20"/>
      <c r="F63" s="8"/>
      <c r="G63" s="20" t="s">
        <v>4</v>
      </c>
      <c r="H63" s="82"/>
      <c r="I63" s="82"/>
      <c r="J63" s="20"/>
      <c r="K63" s="81">
        <f t="shared" si="0"/>
      </c>
      <c r="L63" s="81"/>
      <c r="M63" s="6">
        <f t="shared" si="2"/>
      </c>
      <c r="N63" s="20"/>
      <c r="O63" s="8"/>
      <c r="P63" s="82"/>
      <c r="Q63" s="82"/>
      <c r="R63" s="83">
        <f t="shared" si="3"/>
      </c>
      <c r="S63" s="83"/>
      <c r="T63" s="84">
        <f t="shared" si="4"/>
      </c>
      <c r="U63" s="84"/>
    </row>
    <row r="64" spans="2:21" ht="13.5">
      <c r="B64" s="20">
        <v>56</v>
      </c>
      <c r="C64" s="81">
        <f t="shared" si="1"/>
      </c>
      <c r="D64" s="81"/>
      <c r="E64" s="20"/>
      <c r="F64" s="8"/>
      <c r="G64" s="20" t="s">
        <v>3</v>
      </c>
      <c r="H64" s="82"/>
      <c r="I64" s="82"/>
      <c r="J64" s="20"/>
      <c r="K64" s="81">
        <f t="shared" si="0"/>
      </c>
      <c r="L64" s="81"/>
      <c r="M64" s="6">
        <f t="shared" si="2"/>
      </c>
      <c r="N64" s="20"/>
      <c r="O64" s="8"/>
      <c r="P64" s="82"/>
      <c r="Q64" s="82"/>
      <c r="R64" s="83">
        <f t="shared" si="3"/>
      </c>
      <c r="S64" s="83"/>
      <c r="T64" s="84">
        <f t="shared" si="4"/>
      </c>
      <c r="U64" s="84"/>
    </row>
    <row r="65" spans="2:21" ht="13.5">
      <c r="B65" s="20">
        <v>57</v>
      </c>
      <c r="C65" s="81">
        <f t="shared" si="1"/>
      </c>
      <c r="D65" s="81"/>
      <c r="E65" s="20"/>
      <c r="F65" s="8"/>
      <c r="G65" s="20" t="s">
        <v>3</v>
      </c>
      <c r="H65" s="82"/>
      <c r="I65" s="82"/>
      <c r="J65" s="20"/>
      <c r="K65" s="81">
        <f t="shared" si="0"/>
      </c>
      <c r="L65" s="81"/>
      <c r="M65" s="6">
        <f t="shared" si="2"/>
      </c>
      <c r="N65" s="20"/>
      <c r="O65" s="8"/>
      <c r="P65" s="82"/>
      <c r="Q65" s="82"/>
      <c r="R65" s="83">
        <f t="shared" si="3"/>
      </c>
      <c r="S65" s="83"/>
      <c r="T65" s="84">
        <f t="shared" si="4"/>
      </c>
      <c r="U65" s="84"/>
    </row>
    <row r="66" spans="2:21" ht="13.5">
      <c r="B66" s="20">
        <v>58</v>
      </c>
      <c r="C66" s="81">
        <f t="shared" si="1"/>
      </c>
      <c r="D66" s="81"/>
      <c r="E66" s="20"/>
      <c r="F66" s="8"/>
      <c r="G66" s="20" t="s">
        <v>3</v>
      </c>
      <c r="H66" s="82"/>
      <c r="I66" s="82"/>
      <c r="J66" s="20"/>
      <c r="K66" s="81">
        <f t="shared" si="0"/>
      </c>
      <c r="L66" s="81"/>
      <c r="M66" s="6">
        <f t="shared" si="2"/>
      </c>
      <c r="N66" s="20"/>
      <c r="O66" s="8"/>
      <c r="P66" s="82"/>
      <c r="Q66" s="82"/>
      <c r="R66" s="83">
        <f t="shared" si="3"/>
      </c>
      <c r="S66" s="83"/>
      <c r="T66" s="84">
        <f t="shared" si="4"/>
      </c>
      <c r="U66" s="84"/>
    </row>
    <row r="67" spans="2:21" ht="13.5">
      <c r="B67" s="20">
        <v>59</v>
      </c>
      <c r="C67" s="81">
        <f t="shared" si="1"/>
      </c>
      <c r="D67" s="81"/>
      <c r="E67" s="20"/>
      <c r="F67" s="8"/>
      <c r="G67" s="20" t="s">
        <v>3</v>
      </c>
      <c r="H67" s="82"/>
      <c r="I67" s="82"/>
      <c r="J67" s="20"/>
      <c r="K67" s="81">
        <f t="shared" si="0"/>
      </c>
      <c r="L67" s="81"/>
      <c r="M67" s="6">
        <f t="shared" si="2"/>
      </c>
      <c r="N67" s="20"/>
      <c r="O67" s="8"/>
      <c r="P67" s="82"/>
      <c r="Q67" s="82"/>
      <c r="R67" s="83">
        <f t="shared" si="3"/>
      </c>
      <c r="S67" s="83"/>
      <c r="T67" s="84">
        <f t="shared" si="4"/>
      </c>
      <c r="U67" s="84"/>
    </row>
    <row r="68" spans="2:21" ht="13.5">
      <c r="B68" s="20">
        <v>60</v>
      </c>
      <c r="C68" s="81">
        <f t="shared" si="1"/>
      </c>
      <c r="D68" s="81"/>
      <c r="E68" s="20"/>
      <c r="F68" s="8"/>
      <c r="G68" s="20" t="s">
        <v>4</v>
      </c>
      <c r="H68" s="82"/>
      <c r="I68" s="82"/>
      <c r="J68" s="20"/>
      <c r="K68" s="81">
        <f t="shared" si="0"/>
      </c>
      <c r="L68" s="81"/>
      <c r="M68" s="6">
        <f t="shared" si="2"/>
      </c>
      <c r="N68" s="20"/>
      <c r="O68" s="8"/>
      <c r="P68" s="82"/>
      <c r="Q68" s="82"/>
      <c r="R68" s="83">
        <f t="shared" si="3"/>
      </c>
      <c r="S68" s="83"/>
      <c r="T68" s="84">
        <f t="shared" si="4"/>
      </c>
      <c r="U68" s="84"/>
    </row>
    <row r="69" spans="2:21" ht="13.5">
      <c r="B69" s="20">
        <v>61</v>
      </c>
      <c r="C69" s="81">
        <f t="shared" si="1"/>
      </c>
      <c r="D69" s="81"/>
      <c r="E69" s="20"/>
      <c r="F69" s="8"/>
      <c r="G69" s="20" t="s">
        <v>4</v>
      </c>
      <c r="H69" s="82"/>
      <c r="I69" s="82"/>
      <c r="J69" s="20"/>
      <c r="K69" s="81">
        <f t="shared" si="0"/>
      </c>
      <c r="L69" s="81"/>
      <c r="M69" s="6">
        <f t="shared" si="2"/>
      </c>
      <c r="N69" s="20"/>
      <c r="O69" s="8"/>
      <c r="P69" s="82"/>
      <c r="Q69" s="82"/>
      <c r="R69" s="83">
        <f t="shared" si="3"/>
      </c>
      <c r="S69" s="83"/>
      <c r="T69" s="84">
        <f t="shared" si="4"/>
      </c>
      <c r="U69" s="84"/>
    </row>
    <row r="70" spans="2:21" ht="13.5">
      <c r="B70" s="20">
        <v>62</v>
      </c>
      <c r="C70" s="81">
        <f t="shared" si="1"/>
      </c>
      <c r="D70" s="81"/>
      <c r="E70" s="20"/>
      <c r="F70" s="8"/>
      <c r="G70" s="20" t="s">
        <v>3</v>
      </c>
      <c r="H70" s="82"/>
      <c r="I70" s="82"/>
      <c r="J70" s="20"/>
      <c r="K70" s="81">
        <f t="shared" si="0"/>
      </c>
      <c r="L70" s="81"/>
      <c r="M70" s="6">
        <f t="shared" si="2"/>
      </c>
      <c r="N70" s="20"/>
      <c r="O70" s="8"/>
      <c r="P70" s="82"/>
      <c r="Q70" s="82"/>
      <c r="R70" s="83">
        <f t="shared" si="3"/>
      </c>
      <c r="S70" s="83"/>
      <c r="T70" s="84">
        <f t="shared" si="4"/>
      </c>
      <c r="U70" s="84"/>
    </row>
    <row r="71" spans="2:21" ht="13.5">
      <c r="B71" s="20">
        <v>63</v>
      </c>
      <c r="C71" s="81">
        <f t="shared" si="1"/>
      </c>
      <c r="D71" s="81"/>
      <c r="E71" s="20"/>
      <c r="F71" s="8"/>
      <c r="G71" s="20" t="s">
        <v>4</v>
      </c>
      <c r="H71" s="82"/>
      <c r="I71" s="82"/>
      <c r="J71" s="20"/>
      <c r="K71" s="81">
        <f t="shared" si="0"/>
      </c>
      <c r="L71" s="81"/>
      <c r="M71" s="6">
        <f t="shared" si="2"/>
      </c>
      <c r="N71" s="20"/>
      <c r="O71" s="8"/>
      <c r="P71" s="82"/>
      <c r="Q71" s="82"/>
      <c r="R71" s="83">
        <f t="shared" si="3"/>
      </c>
      <c r="S71" s="83"/>
      <c r="T71" s="84">
        <f t="shared" si="4"/>
      </c>
      <c r="U71" s="84"/>
    </row>
    <row r="72" spans="2:21" ht="13.5">
      <c r="B72" s="20">
        <v>64</v>
      </c>
      <c r="C72" s="81">
        <f t="shared" si="1"/>
      </c>
      <c r="D72" s="81"/>
      <c r="E72" s="20"/>
      <c r="F72" s="8"/>
      <c r="G72" s="20" t="s">
        <v>3</v>
      </c>
      <c r="H72" s="82"/>
      <c r="I72" s="82"/>
      <c r="J72" s="20"/>
      <c r="K72" s="81">
        <f t="shared" si="0"/>
      </c>
      <c r="L72" s="81"/>
      <c r="M72" s="6">
        <f t="shared" si="2"/>
      </c>
      <c r="N72" s="20"/>
      <c r="O72" s="8"/>
      <c r="P72" s="82"/>
      <c r="Q72" s="82"/>
      <c r="R72" s="83">
        <f t="shared" si="3"/>
      </c>
      <c r="S72" s="83"/>
      <c r="T72" s="84">
        <f t="shared" si="4"/>
      </c>
      <c r="U72" s="84"/>
    </row>
    <row r="73" spans="2:21" ht="13.5">
      <c r="B73" s="20">
        <v>65</v>
      </c>
      <c r="C73" s="81">
        <f t="shared" si="1"/>
      </c>
      <c r="D73" s="81"/>
      <c r="E73" s="20"/>
      <c r="F73" s="8"/>
      <c r="G73" s="20" t="s">
        <v>4</v>
      </c>
      <c r="H73" s="82"/>
      <c r="I73" s="82"/>
      <c r="J73" s="20"/>
      <c r="K73" s="81">
        <f aca="true" t="shared" si="5" ref="K73:K108">IF(F73="","",C73*0.03)</f>
      </c>
      <c r="L73" s="81"/>
      <c r="M73" s="6">
        <f t="shared" si="2"/>
      </c>
      <c r="N73" s="20"/>
      <c r="O73" s="8"/>
      <c r="P73" s="82"/>
      <c r="Q73" s="82"/>
      <c r="R73" s="83">
        <f t="shared" si="3"/>
      </c>
      <c r="S73" s="83"/>
      <c r="T73" s="84">
        <f t="shared" si="4"/>
      </c>
      <c r="U73" s="84"/>
    </row>
    <row r="74" spans="2:21" ht="13.5">
      <c r="B74" s="20">
        <v>66</v>
      </c>
      <c r="C74" s="81">
        <f aca="true" t="shared" si="6" ref="C74:C108">IF(R73="","",C73+R73)</f>
      </c>
      <c r="D74" s="81"/>
      <c r="E74" s="20"/>
      <c r="F74" s="8"/>
      <c r="G74" s="20" t="s">
        <v>4</v>
      </c>
      <c r="H74" s="82"/>
      <c r="I74" s="82"/>
      <c r="J74" s="20"/>
      <c r="K74" s="81">
        <f t="shared" si="5"/>
      </c>
      <c r="L74" s="81"/>
      <c r="M74" s="6">
        <f aca="true" t="shared" si="7" ref="M74:M108">IF(J74="","",(K74/J74)/1000)</f>
      </c>
      <c r="N74" s="20"/>
      <c r="O74" s="8"/>
      <c r="P74" s="82"/>
      <c r="Q74" s="82"/>
      <c r="R74" s="83">
        <f aca="true" t="shared" si="8" ref="R74:R108">IF(O74="","",(IF(G74="売",H74-P74,P74-H74))*M74*100000)</f>
      </c>
      <c r="S74" s="83"/>
      <c r="T74" s="84">
        <f aca="true" t="shared" si="9" ref="T74:T108">IF(O74="","",IF(R74&lt;0,J74*(-1),IF(G74="買",(P74-H74)*100,(H74-P74)*100)))</f>
      </c>
      <c r="U74" s="84"/>
    </row>
    <row r="75" spans="2:21" ht="13.5">
      <c r="B75" s="20">
        <v>67</v>
      </c>
      <c r="C75" s="81">
        <f t="shared" si="6"/>
      </c>
      <c r="D75" s="81"/>
      <c r="E75" s="20"/>
      <c r="F75" s="8"/>
      <c r="G75" s="20" t="s">
        <v>3</v>
      </c>
      <c r="H75" s="82"/>
      <c r="I75" s="82"/>
      <c r="J75" s="20"/>
      <c r="K75" s="81">
        <f t="shared" si="5"/>
      </c>
      <c r="L75" s="81"/>
      <c r="M75" s="6">
        <f t="shared" si="7"/>
      </c>
      <c r="N75" s="20"/>
      <c r="O75" s="8"/>
      <c r="P75" s="82"/>
      <c r="Q75" s="82"/>
      <c r="R75" s="83">
        <f t="shared" si="8"/>
      </c>
      <c r="S75" s="83"/>
      <c r="T75" s="84">
        <f t="shared" si="9"/>
      </c>
      <c r="U75" s="84"/>
    </row>
    <row r="76" spans="2:21" ht="13.5">
      <c r="B76" s="20">
        <v>68</v>
      </c>
      <c r="C76" s="81">
        <f t="shared" si="6"/>
      </c>
      <c r="D76" s="81"/>
      <c r="E76" s="20"/>
      <c r="F76" s="8"/>
      <c r="G76" s="20" t="s">
        <v>3</v>
      </c>
      <c r="H76" s="82"/>
      <c r="I76" s="82"/>
      <c r="J76" s="20"/>
      <c r="K76" s="81">
        <f t="shared" si="5"/>
      </c>
      <c r="L76" s="81"/>
      <c r="M76" s="6">
        <f t="shared" si="7"/>
      </c>
      <c r="N76" s="20"/>
      <c r="O76" s="8"/>
      <c r="P76" s="82"/>
      <c r="Q76" s="82"/>
      <c r="R76" s="83">
        <f t="shared" si="8"/>
      </c>
      <c r="S76" s="83"/>
      <c r="T76" s="84">
        <f t="shared" si="9"/>
      </c>
      <c r="U76" s="84"/>
    </row>
    <row r="77" spans="2:21" ht="13.5">
      <c r="B77" s="20">
        <v>69</v>
      </c>
      <c r="C77" s="81">
        <f t="shared" si="6"/>
      </c>
      <c r="D77" s="81"/>
      <c r="E77" s="20"/>
      <c r="F77" s="8"/>
      <c r="G77" s="20" t="s">
        <v>3</v>
      </c>
      <c r="H77" s="82"/>
      <c r="I77" s="82"/>
      <c r="J77" s="20"/>
      <c r="K77" s="81">
        <f t="shared" si="5"/>
      </c>
      <c r="L77" s="81"/>
      <c r="M77" s="6">
        <f t="shared" si="7"/>
      </c>
      <c r="N77" s="20"/>
      <c r="O77" s="8"/>
      <c r="P77" s="82"/>
      <c r="Q77" s="82"/>
      <c r="R77" s="83">
        <f t="shared" si="8"/>
      </c>
      <c r="S77" s="83"/>
      <c r="T77" s="84">
        <f t="shared" si="9"/>
      </c>
      <c r="U77" s="84"/>
    </row>
    <row r="78" spans="2:21" ht="13.5">
      <c r="B78" s="20">
        <v>70</v>
      </c>
      <c r="C78" s="81">
        <f t="shared" si="6"/>
      </c>
      <c r="D78" s="81"/>
      <c r="E78" s="20"/>
      <c r="F78" s="8"/>
      <c r="G78" s="20" t="s">
        <v>4</v>
      </c>
      <c r="H78" s="82"/>
      <c r="I78" s="82"/>
      <c r="J78" s="20"/>
      <c r="K78" s="81">
        <f t="shared" si="5"/>
      </c>
      <c r="L78" s="81"/>
      <c r="M78" s="6">
        <f t="shared" si="7"/>
      </c>
      <c r="N78" s="20"/>
      <c r="O78" s="8"/>
      <c r="P78" s="82"/>
      <c r="Q78" s="82"/>
      <c r="R78" s="83">
        <f t="shared" si="8"/>
      </c>
      <c r="S78" s="83"/>
      <c r="T78" s="84">
        <f t="shared" si="9"/>
      </c>
      <c r="U78" s="84"/>
    </row>
    <row r="79" spans="2:21" ht="13.5">
      <c r="B79" s="20">
        <v>71</v>
      </c>
      <c r="C79" s="81">
        <f t="shared" si="6"/>
      </c>
      <c r="D79" s="81"/>
      <c r="E79" s="20"/>
      <c r="F79" s="8"/>
      <c r="G79" s="20" t="s">
        <v>3</v>
      </c>
      <c r="H79" s="82"/>
      <c r="I79" s="82"/>
      <c r="J79" s="20"/>
      <c r="K79" s="81">
        <f t="shared" si="5"/>
      </c>
      <c r="L79" s="81"/>
      <c r="M79" s="6">
        <f t="shared" si="7"/>
      </c>
      <c r="N79" s="20"/>
      <c r="O79" s="8"/>
      <c r="P79" s="82"/>
      <c r="Q79" s="82"/>
      <c r="R79" s="83">
        <f t="shared" si="8"/>
      </c>
      <c r="S79" s="83"/>
      <c r="T79" s="84">
        <f t="shared" si="9"/>
      </c>
      <c r="U79" s="84"/>
    </row>
    <row r="80" spans="2:21" ht="13.5">
      <c r="B80" s="20">
        <v>72</v>
      </c>
      <c r="C80" s="81">
        <f t="shared" si="6"/>
      </c>
      <c r="D80" s="81"/>
      <c r="E80" s="20"/>
      <c r="F80" s="8"/>
      <c r="G80" s="20" t="s">
        <v>4</v>
      </c>
      <c r="H80" s="82"/>
      <c r="I80" s="82"/>
      <c r="J80" s="20"/>
      <c r="K80" s="81">
        <f t="shared" si="5"/>
      </c>
      <c r="L80" s="81"/>
      <c r="M80" s="6">
        <f t="shared" si="7"/>
      </c>
      <c r="N80" s="20"/>
      <c r="O80" s="8"/>
      <c r="P80" s="82"/>
      <c r="Q80" s="82"/>
      <c r="R80" s="83">
        <f t="shared" si="8"/>
      </c>
      <c r="S80" s="83"/>
      <c r="T80" s="84">
        <f t="shared" si="9"/>
      </c>
      <c r="U80" s="84"/>
    </row>
    <row r="81" spans="2:21" ht="13.5">
      <c r="B81" s="20">
        <v>73</v>
      </c>
      <c r="C81" s="81">
        <f t="shared" si="6"/>
      </c>
      <c r="D81" s="81"/>
      <c r="E81" s="20"/>
      <c r="F81" s="8"/>
      <c r="G81" s="20" t="s">
        <v>3</v>
      </c>
      <c r="H81" s="82"/>
      <c r="I81" s="82"/>
      <c r="J81" s="20"/>
      <c r="K81" s="81">
        <f t="shared" si="5"/>
      </c>
      <c r="L81" s="81"/>
      <c r="M81" s="6">
        <f t="shared" si="7"/>
      </c>
      <c r="N81" s="20"/>
      <c r="O81" s="8"/>
      <c r="P81" s="82"/>
      <c r="Q81" s="82"/>
      <c r="R81" s="83">
        <f t="shared" si="8"/>
      </c>
      <c r="S81" s="83"/>
      <c r="T81" s="84">
        <f t="shared" si="9"/>
      </c>
      <c r="U81" s="84"/>
    </row>
    <row r="82" spans="2:21" ht="13.5">
      <c r="B82" s="20">
        <v>74</v>
      </c>
      <c r="C82" s="81">
        <f t="shared" si="6"/>
      </c>
      <c r="D82" s="81"/>
      <c r="E82" s="20"/>
      <c r="F82" s="8"/>
      <c r="G82" s="20" t="s">
        <v>3</v>
      </c>
      <c r="H82" s="82"/>
      <c r="I82" s="82"/>
      <c r="J82" s="20"/>
      <c r="K82" s="81">
        <f t="shared" si="5"/>
      </c>
      <c r="L82" s="81"/>
      <c r="M82" s="6">
        <f t="shared" si="7"/>
      </c>
      <c r="N82" s="20"/>
      <c r="O82" s="8"/>
      <c r="P82" s="82"/>
      <c r="Q82" s="82"/>
      <c r="R82" s="83">
        <f t="shared" si="8"/>
      </c>
      <c r="S82" s="83"/>
      <c r="T82" s="84">
        <f t="shared" si="9"/>
      </c>
      <c r="U82" s="84"/>
    </row>
    <row r="83" spans="2:21" ht="13.5">
      <c r="B83" s="20">
        <v>75</v>
      </c>
      <c r="C83" s="81">
        <f t="shared" si="6"/>
      </c>
      <c r="D83" s="81"/>
      <c r="E83" s="20"/>
      <c r="F83" s="8"/>
      <c r="G83" s="20" t="s">
        <v>3</v>
      </c>
      <c r="H83" s="82"/>
      <c r="I83" s="82"/>
      <c r="J83" s="20"/>
      <c r="K83" s="81">
        <f t="shared" si="5"/>
      </c>
      <c r="L83" s="81"/>
      <c r="M83" s="6">
        <f t="shared" si="7"/>
      </c>
      <c r="N83" s="20"/>
      <c r="O83" s="8"/>
      <c r="P83" s="82"/>
      <c r="Q83" s="82"/>
      <c r="R83" s="83">
        <f t="shared" si="8"/>
      </c>
      <c r="S83" s="83"/>
      <c r="T83" s="84">
        <f t="shared" si="9"/>
      </c>
      <c r="U83" s="84"/>
    </row>
    <row r="84" spans="2:21" ht="13.5">
      <c r="B84" s="20">
        <v>76</v>
      </c>
      <c r="C84" s="81">
        <f t="shared" si="6"/>
      </c>
      <c r="D84" s="81"/>
      <c r="E84" s="20"/>
      <c r="F84" s="8"/>
      <c r="G84" s="20" t="s">
        <v>3</v>
      </c>
      <c r="H84" s="82"/>
      <c r="I84" s="82"/>
      <c r="J84" s="20"/>
      <c r="K84" s="81">
        <f t="shared" si="5"/>
      </c>
      <c r="L84" s="81"/>
      <c r="M84" s="6">
        <f t="shared" si="7"/>
      </c>
      <c r="N84" s="20"/>
      <c r="O84" s="8"/>
      <c r="P84" s="82"/>
      <c r="Q84" s="82"/>
      <c r="R84" s="83">
        <f t="shared" si="8"/>
      </c>
      <c r="S84" s="83"/>
      <c r="T84" s="84">
        <f t="shared" si="9"/>
      </c>
      <c r="U84" s="84"/>
    </row>
    <row r="85" spans="2:21" ht="13.5">
      <c r="B85" s="20">
        <v>77</v>
      </c>
      <c r="C85" s="81">
        <f t="shared" si="6"/>
      </c>
      <c r="D85" s="81"/>
      <c r="E85" s="20"/>
      <c r="F85" s="8"/>
      <c r="G85" s="20" t="s">
        <v>4</v>
      </c>
      <c r="H85" s="82"/>
      <c r="I85" s="82"/>
      <c r="J85" s="20"/>
      <c r="K85" s="81">
        <f t="shared" si="5"/>
      </c>
      <c r="L85" s="81"/>
      <c r="M85" s="6">
        <f t="shared" si="7"/>
      </c>
      <c r="N85" s="20"/>
      <c r="O85" s="8"/>
      <c r="P85" s="82"/>
      <c r="Q85" s="82"/>
      <c r="R85" s="83">
        <f t="shared" si="8"/>
      </c>
      <c r="S85" s="83"/>
      <c r="T85" s="84">
        <f t="shared" si="9"/>
      </c>
      <c r="U85" s="84"/>
    </row>
    <row r="86" spans="2:21" ht="13.5">
      <c r="B86" s="20">
        <v>78</v>
      </c>
      <c r="C86" s="81">
        <f t="shared" si="6"/>
      </c>
      <c r="D86" s="81"/>
      <c r="E86" s="20"/>
      <c r="F86" s="8"/>
      <c r="G86" s="20" t="s">
        <v>3</v>
      </c>
      <c r="H86" s="82"/>
      <c r="I86" s="82"/>
      <c r="J86" s="20"/>
      <c r="K86" s="81">
        <f t="shared" si="5"/>
      </c>
      <c r="L86" s="81"/>
      <c r="M86" s="6">
        <f t="shared" si="7"/>
      </c>
      <c r="N86" s="20"/>
      <c r="O86" s="8"/>
      <c r="P86" s="82"/>
      <c r="Q86" s="82"/>
      <c r="R86" s="83">
        <f t="shared" si="8"/>
      </c>
      <c r="S86" s="83"/>
      <c r="T86" s="84">
        <f t="shared" si="9"/>
      </c>
      <c r="U86" s="84"/>
    </row>
    <row r="87" spans="2:21" ht="13.5">
      <c r="B87" s="20">
        <v>79</v>
      </c>
      <c r="C87" s="81">
        <f t="shared" si="6"/>
      </c>
      <c r="D87" s="81"/>
      <c r="E87" s="20"/>
      <c r="F87" s="8"/>
      <c r="G87" s="20" t="s">
        <v>4</v>
      </c>
      <c r="H87" s="82"/>
      <c r="I87" s="82"/>
      <c r="J87" s="20"/>
      <c r="K87" s="81">
        <f t="shared" si="5"/>
      </c>
      <c r="L87" s="81"/>
      <c r="M87" s="6">
        <f t="shared" si="7"/>
      </c>
      <c r="N87" s="20"/>
      <c r="O87" s="8"/>
      <c r="P87" s="82"/>
      <c r="Q87" s="82"/>
      <c r="R87" s="83">
        <f t="shared" si="8"/>
      </c>
      <c r="S87" s="83"/>
      <c r="T87" s="84">
        <f t="shared" si="9"/>
      </c>
      <c r="U87" s="84"/>
    </row>
    <row r="88" spans="2:21" ht="13.5">
      <c r="B88" s="20">
        <v>80</v>
      </c>
      <c r="C88" s="81">
        <f t="shared" si="6"/>
      </c>
      <c r="D88" s="81"/>
      <c r="E88" s="20"/>
      <c r="F88" s="8"/>
      <c r="G88" s="20" t="s">
        <v>4</v>
      </c>
      <c r="H88" s="82"/>
      <c r="I88" s="82"/>
      <c r="J88" s="20"/>
      <c r="K88" s="81">
        <f t="shared" si="5"/>
      </c>
      <c r="L88" s="81"/>
      <c r="M88" s="6">
        <f t="shared" si="7"/>
      </c>
      <c r="N88" s="20"/>
      <c r="O88" s="8"/>
      <c r="P88" s="82"/>
      <c r="Q88" s="82"/>
      <c r="R88" s="83">
        <f t="shared" si="8"/>
      </c>
      <c r="S88" s="83"/>
      <c r="T88" s="84">
        <f t="shared" si="9"/>
      </c>
      <c r="U88" s="84"/>
    </row>
    <row r="89" spans="2:21" ht="13.5">
      <c r="B89" s="20">
        <v>81</v>
      </c>
      <c r="C89" s="81">
        <f t="shared" si="6"/>
      </c>
      <c r="D89" s="81"/>
      <c r="E89" s="20"/>
      <c r="F89" s="8"/>
      <c r="G89" s="20" t="s">
        <v>4</v>
      </c>
      <c r="H89" s="82"/>
      <c r="I89" s="82"/>
      <c r="J89" s="20"/>
      <c r="K89" s="81">
        <f t="shared" si="5"/>
      </c>
      <c r="L89" s="81"/>
      <c r="M89" s="6">
        <f t="shared" si="7"/>
      </c>
      <c r="N89" s="20"/>
      <c r="O89" s="8"/>
      <c r="P89" s="82"/>
      <c r="Q89" s="82"/>
      <c r="R89" s="83">
        <f t="shared" si="8"/>
      </c>
      <c r="S89" s="83"/>
      <c r="T89" s="84">
        <f t="shared" si="9"/>
      </c>
      <c r="U89" s="84"/>
    </row>
    <row r="90" spans="2:21" ht="13.5">
      <c r="B90" s="20">
        <v>82</v>
      </c>
      <c r="C90" s="81">
        <f t="shared" si="6"/>
      </c>
      <c r="D90" s="81"/>
      <c r="E90" s="20"/>
      <c r="F90" s="8"/>
      <c r="G90" s="20" t="s">
        <v>4</v>
      </c>
      <c r="H90" s="82"/>
      <c r="I90" s="82"/>
      <c r="J90" s="20"/>
      <c r="K90" s="81">
        <f t="shared" si="5"/>
      </c>
      <c r="L90" s="81"/>
      <c r="M90" s="6">
        <f t="shared" si="7"/>
      </c>
      <c r="N90" s="20"/>
      <c r="O90" s="8"/>
      <c r="P90" s="82"/>
      <c r="Q90" s="82"/>
      <c r="R90" s="83">
        <f t="shared" si="8"/>
      </c>
      <c r="S90" s="83"/>
      <c r="T90" s="84">
        <f t="shared" si="9"/>
      </c>
      <c r="U90" s="84"/>
    </row>
    <row r="91" spans="2:21" ht="13.5">
      <c r="B91" s="20">
        <v>83</v>
      </c>
      <c r="C91" s="81">
        <f t="shared" si="6"/>
      </c>
      <c r="D91" s="81"/>
      <c r="E91" s="20"/>
      <c r="F91" s="8"/>
      <c r="G91" s="20" t="s">
        <v>4</v>
      </c>
      <c r="H91" s="82"/>
      <c r="I91" s="82"/>
      <c r="J91" s="20"/>
      <c r="K91" s="81">
        <f t="shared" si="5"/>
      </c>
      <c r="L91" s="81"/>
      <c r="M91" s="6">
        <f t="shared" si="7"/>
      </c>
      <c r="N91" s="20"/>
      <c r="O91" s="8"/>
      <c r="P91" s="82"/>
      <c r="Q91" s="82"/>
      <c r="R91" s="83">
        <f t="shared" si="8"/>
      </c>
      <c r="S91" s="83"/>
      <c r="T91" s="84">
        <f t="shared" si="9"/>
      </c>
      <c r="U91" s="84"/>
    </row>
    <row r="92" spans="2:21" ht="13.5">
      <c r="B92" s="20">
        <v>84</v>
      </c>
      <c r="C92" s="81">
        <f t="shared" si="6"/>
      </c>
      <c r="D92" s="81"/>
      <c r="E92" s="20"/>
      <c r="F92" s="8"/>
      <c r="G92" s="20" t="s">
        <v>3</v>
      </c>
      <c r="H92" s="82"/>
      <c r="I92" s="82"/>
      <c r="J92" s="20"/>
      <c r="K92" s="81">
        <f t="shared" si="5"/>
      </c>
      <c r="L92" s="81"/>
      <c r="M92" s="6">
        <f t="shared" si="7"/>
      </c>
      <c r="N92" s="20"/>
      <c r="O92" s="8"/>
      <c r="P92" s="82"/>
      <c r="Q92" s="82"/>
      <c r="R92" s="83">
        <f t="shared" si="8"/>
      </c>
      <c r="S92" s="83"/>
      <c r="T92" s="84">
        <f t="shared" si="9"/>
      </c>
      <c r="U92" s="84"/>
    </row>
    <row r="93" spans="2:21" ht="13.5">
      <c r="B93" s="20">
        <v>85</v>
      </c>
      <c r="C93" s="81">
        <f t="shared" si="6"/>
      </c>
      <c r="D93" s="81"/>
      <c r="E93" s="20"/>
      <c r="F93" s="8"/>
      <c r="G93" s="20" t="s">
        <v>4</v>
      </c>
      <c r="H93" s="82"/>
      <c r="I93" s="82"/>
      <c r="J93" s="20"/>
      <c r="K93" s="81">
        <f t="shared" si="5"/>
      </c>
      <c r="L93" s="81"/>
      <c r="M93" s="6">
        <f t="shared" si="7"/>
      </c>
      <c r="N93" s="20"/>
      <c r="O93" s="8"/>
      <c r="P93" s="82"/>
      <c r="Q93" s="82"/>
      <c r="R93" s="83">
        <f t="shared" si="8"/>
      </c>
      <c r="S93" s="83"/>
      <c r="T93" s="84">
        <f t="shared" si="9"/>
      </c>
      <c r="U93" s="84"/>
    </row>
    <row r="94" spans="2:21" ht="13.5">
      <c r="B94" s="20">
        <v>86</v>
      </c>
      <c r="C94" s="81">
        <f t="shared" si="6"/>
      </c>
      <c r="D94" s="81"/>
      <c r="E94" s="20"/>
      <c r="F94" s="8"/>
      <c r="G94" s="20" t="s">
        <v>3</v>
      </c>
      <c r="H94" s="82"/>
      <c r="I94" s="82"/>
      <c r="J94" s="20"/>
      <c r="K94" s="81">
        <f t="shared" si="5"/>
      </c>
      <c r="L94" s="81"/>
      <c r="M94" s="6">
        <f t="shared" si="7"/>
      </c>
      <c r="N94" s="20"/>
      <c r="O94" s="8"/>
      <c r="P94" s="82"/>
      <c r="Q94" s="82"/>
      <c r="R94" s="83">
        <f t="shared" si="8"/>
      </c>
      <c r="S94" s="83"/>
      <c r="T94" s="84">
        <f t="shared" si="9"/>
      </c>
      <c r="U94" s="84"/>
    </row>
    <row r="95" spans="2:21" ht="13.5">
      <c r="B95" s="20">
        <v>87</v>
      </c>
      <c r="C95" s="81">
        <f t="shared" si="6"/>
      </c>
      <c r="D95" s="81"/>
      <c r="E95" s="20"/>
      <c r="F95" s="8"/>
      <c r="G95" s="20" t="s">
        <v>4</v>
      </c>
      <c r="H95" s="82"/>
      <c r="I95" s="82"/>
      <c r="J95" s="20"/>
      <c r="K95" s="81">
        <f t="shared" si="5"/>
      </c>
      <c r="L95" s="81"/>
      <c r="M95" s="6">
        <f t="shared" si="7"/>
      </c>
      <c r="N95" s="20"/>
      <c r="O95" s="8"/>
      <c r="P95" s="82"/>
      <c r="Q95" s="82"/>
      <c r="R95" s="83">
        <f t="shared" si="8"/>
      </c>
      <c r="S95" s="83"/>
      <c r="T95" s="84">
        <f t="shared" si="9"/>
      </c>
      <c r="U95" s="84"/>
    </row>
    <row r="96" spans="2:21" ht="13.5">
      <c r="B96" s="20">
        <v>88</v>
      </c>
      <c r="C96" s="81">
        <f t="shared" si="6"/>
      </c>
      <c r="D96" s="81"/>
      <c r="E96" s="20"/>
      <c r="F96" s="8"/>
      <c r="G96" s="20" t="s">
        <v>3</v>
      </c>
      <c r="H96" s="82"/>
      <c r="I96" s="82"/>
      <c r="J96" s="20"/>
      <c r="K96" s="81">
        <f t="shared" si="5"/>
      </c>
      <c r="L96" s="81"/>
      <c r="M96" s="6">
        <f t="shared" si="7"/>
      </c>
      <c r="N96" s="20"/>
      <c r="O96" s="8"/>
      <c r="P96" s="82"/>
      <c r="Q96" s="82"/>
      <c r="R96" s="83">
        <f t="shared" si="8"/>
      </c>
      <c r="S96" s="83"/>
      <c r="T96" s="84">
        <f t="shared" si="9"/>
      </c>
      <c r="U96" s="84"/>
    </row>
    <row r="97" spans="2:21" ht="13.5">
      <c r="B97" s="20">
        <v>89</v>
      </c>
      <c r="C97" s="81">
        <f t="shared" si="6"/>
      </c>
      <c r="D97" s="81"/>
      <c r="E97" s="20"/>
      <c r="F97" s="8"/>
      <c r="G97" s="20" t="s">
        <v>4</v>
      </c>
      <c r="H97" s="82"/>
      <c r="I97" s="82"/>
      <c r="J97" s="20"/>
      <c r="K97" s="81">
        <f t="shared" si="5"/>
      </c>
      <c r="L97" s="81"/>
      <c r="M97" s="6">
        <f t="shared" si="7"/>
      </c>
      <c r="N97" s="20"/>
      <c r="O97" s="8"/>
      <c r="P97" s="82"/>
      <c r="Q97" s="82"/>
      <c r="R97" s="83">
        <f t="shared" si="8"/>
      </c>
      <c r="S97" s="83"/>
      <c r="T97" s="84">
        <f t="shared" si="9"/>
      </c>
      <c r="U97" s="84"/>
    </row>
    <row r="98" spans="2:21" ht="13.5">
      <c r="B98" s="20">
        <v>90</v>
      </c>
      <c r="C98" s="81">
        <f t="shared" si="6"/>
      </c>
      <c r="D98" s="81"/>
      <c r="E98" s="20"/>
      <c r="F98" s="8"/>
      <c r="G98" s="20" t="s">
        <v>3</v>
      </c>
      <c r="H98" s="82"/>
      <c r="I98" s="82"/>
      <c r="J98" s="20"/>
      <c r="K98" s="81">
        <f t="shared" si="5"/>
      </c>
      <c r="L98" s="81"/>
      <c r="M98" s="6">
        <f t="shared" si="7"/>
      </c>
      <c r="N98" s="20"/>
      <c r="O98" s="8"/>
      <c r="P98" s="82"/>
      <c r="Q98" s="82"/>
      <c r="R98" s="83">
        <f t="shared" si="8"/>
      </c>
      <c r="S98" s="83"/>
      <c r="T98" s="84">
        <f t="shared" si="9"/>
      </c>
      <c r="U98" s="84"/>
    </row>
    <row r="99" spans="2:21" ht="13.5">
      <c r="B99" s="20">
        <v>91</v>
      </c>
      <c r="C99" s="81">
        <f t="shared" si="6"/>
      </c>
      <c r="D99" s="81"/>
      <c r="E99" s="20"/>
      <c r="F99" s="8"/>
      <c r="G99" s="20" t="s">
        <v>4</v>
      </c>
      <c r="H99" s="82"/>
      <c r="I99" s="82"/>
      <c r="J99" s="20"/>
      <c r="K99" s="81">
        <f t="shared" si="5"/>
      </c>
      <c r="L99" s="81"/>
      <c r="M99" s="6">
        <f t="shared" si="7"/>
      </c>
      <c r="N99" s="20"/>
      <c r="O99" s="8"/>
      <c r="P99" s="82"/>
      <c r="Q99" s="82"/>
      <c r="R99" s="83">
        <f t="shared" si="8"/>
      </c>
      <c r="S99" s="83"/>
      <c r="T99" s="84">
        <f t="shared" si="9"/>
      </c>
      <c r="U99" s="84"/>
    </row>
    <row r="100" spans="2:21" ht="13.5">
      <c r="B100" s="20">
        <v>92</v>
      </c>
      <c r="C100" s="81">
        <f t="shared" si="6"/>
      </c>
      <c r="D100" s="81"/>
      <c r="E100" s="20"/>
      <c r="F100" s="8"/>
      <c r="G100" s="20" t="s">
        <v>4</v>
      </c>
      <c r="H100" s="82"/>
      <c r="I100" s="82"/>
      <c r="J100" s="20"/>
      <c r="K100" s="81">
        <f t="shared" si="5"/>
      </c>
      <c r="L100" s="81"/>
      <c r="M100" s="6">
        <f t="shared" si="7"/>
      </c>
      <c r="N100" s="20"/>
      <c r="O100" s="8"/>
      <c r="P100" s="82"/>
      <c r="Q100" s="82"/>
      <c r="R100" s="83">
        <f t="shared" si="8"/>
      </c>
      <c r="S100" s="83"/>
      <c r="T100" s="84">
        <f t="shared" si="9"/>
      </c>
      <c r="U100" s="84"/>
    </row>
    <row r="101" spans="2:21" ht="13.5">
      <c r="B101" s="20">
        <v>93</v>
      </c>
      <c r="C101" s="81">
        <f t="shared" si="6"/>
      </c>
      <c r="D101" s="81"/>
      <c r="E101" s="20"/>
      <c r="F101" s="8"/>
      <c r="G101" s="20" t="s">
        <v>3</v>
      </c>
      <c r="H101" s="82"/>
      <c r="I101" s="82"/>
      <c r="J101" s="20"/>
      <c r="K101" s="81">
        <f t="shared" si="5"/>
      </c>
      <c r="L101" s="81"/>
      <c r="M101" s="6">
        <f t="shared" si="7"/>
      </c>
      <c r="N101" s="20"/>
      <c r="O101" s="8"/>
      <c r="P101" s="82"/>
      <c r="Q101" s="82"/>
      <c r="R101" s="83">
        <f t="shared" si="8"/>
      </c>
      <c r="S101" s="83"/>
      <c r="T101" s="84">
        <f t="shared" si="9"/>
      </c>
      <c r="U101" s="84"/>
    </row>
    <row r="102" spans="2:21" ht="13.5">
      <c r="B102" s="20">
        <v>94</v>
      </c>
      <c r="C102" s="81">
        <f t="shared" si="6"/>
      </c>
      <c r="D102" s="81"/>
      <c r="E102" s="20"/>
      <c r="F102" s="8"/>
      <c r="G102" s="20" t="s">
        <v>3</v>
      </c>
      <c r="H102" s="82"/>
      <c r="I102" s="82"/>
      <c r="J102" s="20"/>
      <c r="K102" s="81">
        <f t="shared" si="5"/>
      </c>
      <c r="L102" s="81"/>
      <c r="M102" s="6">
        <f t="shared" si="7"/>
      </c>
      <c r="N102" s="20"/>
      <c r="O102" s="8"/>
      <c r="P102" s="82"/>
      <c r="Q102" s="82"/>
      <c r="R102" s="83">
        <f t="shared" si="8"/>
      </c>
      <c r="S102" s="83"/>
      <c r="T102" s="84">
        <f t="shared" si="9"/>
      </c>
      <c r="U102" s="84"/>
    </row>
    <row r="103" spans="2:21" ht="13.5">
      <c r="B103" s="20">
        <v>95</v>
      </c>
      <c r="C103" s="81">
        <f t="shared" si="6"/>
      </c>
      <c r="D103" s="81"/>
      <c r="E103" s="20"/>
      <c r="F103" s="8"/>
      <c r="G103" s="20" t="s">
        <v>3</v>
      </c>
      <c r="H103" s="82"/>
      <c r="I103" s="82"/>
      <c r="J103" s="20"/>
      <c r="K103" s="81">
        <f t="shared" si="5"/>
      </c>
      <c r="L103" s="81"/>
      <c r="M103" s="6">
        <f t="shared" si="7"/>
      </c>
      <c r="N103" s="20"/>
      <c r="O103" s="8"/>
      <c r="P103" s="82"/>
      <c r="Q103" s="82"/>
      <c r="R103" s="83">
        <f t="shared" si="8"/>
      </c>
      <c r="S103" s="83"/>
      <c r="T103" s="84">
        <f t="shared" si="9"/>
      </c>
      <c r="U103" s="84"/>
    </row>
    <row r="104" spans="2:21" ht="13.5">
      <c r="B104" s="20">
        <v>96</v>
      </c>
      <c r="C104" s="81">
        <f t="shared" si="6"/>
      </c>
      <c r="D104" s="81"/>
      <c r="E104" s="20"/>
      <c r="F104" s="8"/>
      <c r="G104" s="20" t="s">
        <v>4</v>
      </c>
      <c r="H104" s="82"/>
      <c r="I104" s="82"/>
      <c r="J104" s="20"/>
      <c r="K104" s="81">
        <f t="shared" si="5"/>
      </c>
      <c r="L104" s="81"/>
      <c r="M104" s="6">
        <f t="shared" si="7"/>
      </c>
      <c r="N104" s="20"/>
      <c r="O104" s="8"/>
      <c r="P104" s="82"/>
      <c r="Q104" s="82"/>
      <c r="R104" s="83">
        <f t="shared" si="8"/>
      </c>
      <c r="S104" s="83"/>
      <c r="T104" s="84">
        <f t="shared" si="9"/>
      </c>
      <c r="U104" s="84"/>
    </row>
    <row r="105" spans="2:21" ht="13.5">
      <c r="B105" s="20">
        <v>97</v>
      </c>
      <c r="C105" s="81">
        <f t="shared" si="6"/>
      </c>
      <c r="D105" s="81"/>
      <c r="E105" s="20"/>
      <c r="F105" s="8"/>
      <c r="G105" s="20" t="s">
        <v>3</v>
      </c>
      <c r="H105" s="82"/>
      <c r="I105" s="82"/>
      <c r="J105" s="20"/>
      <c r="K105" s="81">
        <f t="shared" si="5"/>
      </c>
      <c r="L105" s="81"/>
      <c r="M105" s="6">
        <f t="shared" si="7"/>
      </c>
      <c r="N105" s="20"/>
      <c r="O105" s="8"/>
      <c r="P105" s="82"/>
      <c r="Q105" s="82"/>
      <c r="R105" s="83">
        <f t="shared" si="8"/>
      </c>
      <c r="S105" s="83"/>
      <c r="T105" s="84">
        <f t="shared" si="9"/>
      </c>
      <c r="U105" s="84"/>
    </row>
    <row r="106" spans="2:21" ht="13.5">
      <c r="B106" s="20">
        <v>98</v>
      </c>
      <c r="C106" s="81">
        <f t="shared" si="6"/>
      </c>
      <c r="D106" s="81"/>
      <c r="E106" s="20"/>
      <c r="F106" s="8"/>
      <c r="G106" s="20" t="s">
        <v>4</v>
      </c>
      <c r="H106" s="82"/>
      <c r="I106" s="82"/>
      <c r="J106" s="20"/>
      <c r="K106" s="81">
        <f t="shared" si="5"/>
      </c>
      <c r="L106" s="81"/>
      <c r="M106" s="6">
        <f t="shared" si="7"/>
      </c>
      <c r="N106" s="20"/>
      <c r="O106" s="8"/>
      <c r="P106" s="82"/>
      <c r="Q106" s="82"/>
      <c r="R106" s="83">
        <f t="shared" si="8"/>
      </c>
      <c r="S106" s="83"/>
      <c r="T106" s="84">
        <f t="shared" si="9"/>
      </c>
      <c r="U106" s="84"/>
    </row>
    <row r="107" spans="2:21" ht="13.5">
      <c r="B107" s="20">
        <v>99</v>
      </c>
      <c r="C107" s="81">
        <f t="shared" si="6"/>
      </c>
      <c r="D107" s="81"/>
      <c r="E107" s="20"/>
      <c r="F107" s="8"/>
      <c r="G107" s="20" t="s">
        <v>4</v>
      </c>
      <c r="H107" s="82"/>
      <c r="I107" s="82"/>
      <c r="J107" s="20"/>
      <c r="K107" s="81">
        <f t="shared" si="5"/>
      </c>
      <c r="L107" s="81"/>
      <c r="M107" s="6">
        <f t="shared" si="7"/>
      </c>
      <c r="N107" s="20"/>
      <c r="O107" s="8"/>
      <c r="P107" s="82"/>
      <c r="Q107" s="82"/>
      <c r="R107" s="83">
        <f t="shared" si="8"/>
      </c>
      <c r="S107" s="83"/>
      <c r="T107" s="84">
        <f t="shared" si="9"/>
      </c>
      <c r="U107" s="84"/>
    </row>
    <row r="108" spans="2:21" ht="13.5">
      <c r="B108" s="20">
        <v>100</v>
      </c>
      <c r="C108" s="81">
        <f t="shared" si="6"/>
      </c>
      <c r="D108" s="81"/>
      <c r="E108" s="20"/>
      <c r="F108" s="8"/>
      <c r="G108" s="20" t="s">
        <v>3</v>
      </c>
      <c r="H108" s="82"/>
      <c r="I108" s="82"/>
      <c r="J108" s="20"/>
      <c r="K108" s="81">
        <f t="shared" si="5"/>
      </c>
      <c r="L108" s="81"/>
      <c r="M108" s="6">
        <f t="shared" si="7"/>
      </c>
      <c r="N108" s="20"/>
      <c r="O108" s="8"/>
      <c r="P108" s="82"/>
      <c r="Q108" s="82"/>
      <c r="R108" s="83">
        <f t="shared" si="8"/>
      </c>
      <c r="S108" s="83"/>
      <c r="T108" s="84">
        <f t="shared" si="9"/>
      </c>
      <c r="U108" s="8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ko-kenhome</cp:lastModifiedBy>
  <cp:lastPrinted>2015-07-15T10:17:15Z</cp:lastPrinted>
  <dcterms:created xsi:type="dcterms:W3CDTF">2013-10-09T23:04:08Z</dcterms:created>
  <dcterms:modified xsi:type="dcterms:W3CDTF">2016-04-26T07:13:48Z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