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GBPJPY(1D)" sheetId="1" r:id="rId1"/>
    <sheet name="GBPJPY(1D)の画像" sheetId="2" r:id="rId2"/>
    <sheet name="GBPJPY (4H)" sheetId="4" r:id="rId3"/>
    <sheet name="GBPJPY (4H)の画像" sheetId="9" r:id="rId4"/>
  </sheets>
  <calcPr calcId="145621"/>
</workbook>
</file>

<file path=xl/calcChain.xml><?xml version="1.0" encoding="utf-8"?>
<calcChain xmlns="http://schemas.openxmlformats.org/spreadsheetml/2006/main">
  <c r="L4" i="4" l="1"/>
  <c r="P4" i="1" l="1"/>
  <c r="L4" i="1"/>
  <c r="H4" i="1"/>
  <c r="O40" i="1"/>
  <c r="D4" i="1"/>
  <c r="O39" i="4" l="1"/>
  <c r="N39" i="4"/>
  <c r="N12" i="4" l="1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9" i="4"/>
  <c r="N10" i="4"/>
  <c r="N11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9" i="4"/>
  <c r="H10" i="4"/>
  <c r="H11" i="4"/>
  <c r="H12" i="4"/>
  <c r="H13" i="4"/>
  <c r="N8" i="4"/>
  <c r="H8" i="4" l="1"/>
  <c r="I8" i="4" s="1"/>
  <c r="L2" i="4"/>
  <c r="L2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8" i="4" l="1"/>
  <c r="R8" i="4"/>
  <c r="O18" i="1"/>
  <c r="O19" i="1"/>
  <c r="O9" i="1"/>
  <c r="O10" i="1"/>
  <c r="O11" i="1"/>
  <c r="O12" i="1"/>
  <c r="O13" i="1"/>
  <c r="O14" i="1"/>
  <c r="O15" i="1"/>
  <c r="O16" i="1"/>
  <c r="O17" i="1"/>
  <c r="O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8" i="1"/>
  <c r="J8" i="1" s="1"/>
  <c r="Q8" i="4" l="1"/>
  <c r="B9" i="4" s="1"/>
  <c r="P8" i="4"/>
  <c r="P8" i="1"/>
  <c r="I9" i="4" l="1"/>
  <c r="O9" i="4" s="1"/>
  <c r="Q9" i="4"/>
  <c r="Q8" i="1"/>
  <c r="R8" i="1"/>
  <c r="B9" i="1" s="1"/>
  <c r="J9" i="1" s="1"/>
  <c r="P9" i="1" s="1"/>
  <c r="P9" i="4" l="1"/>
  <c r="B10" i="4"/>
  <c r="R9" i="1"/>
  <c r="I10" i="4" l="1"/>
  <c r="O10" i="4" s="1"/>
  <c r="B10" i="1"/>
  <c r="J10" i="1" s="1"/>
  <c r="P10" i="1" s="1"/>
  <c r="Q9" i="1"/>
  <c r="P10" i="4" l="1"/>
  <c r="Q10" i="4"/>
  <c r="R10" i="1"/>
  <c r="Q10" i="1"/>
  <c r="B11" i="1" l="1"/>
  <c r="J11" i="1" s="1"/>
  <c r="P11" i="1" s="1"/>
  <c r="Q11" i="1" s="1"/>
  <c r="B11" i="4"/>
  <c r="I11" i="4" l="1"/>
  <c r="O11" i="4" s="1"/>
  <c r="R11" i="1"/>
  <c r="P11" i="4" l="1"/>
  <c r="Q11" i="4"/>
  <c r="B12" i="1"/>
  <c r="B12" i="4"/>
  <c r="I12" i="4" l="1"/>
  <c r="O12" i="4" s="1"/>
  <c r="J12" i="1"/>
  <c r="P12" i="1" s="1"/>
  <c r="P12" i="4" l="1"/>
  <c r="Q12" i="4"/>
  <c r="Q12" i="1"/>
  <c r="R12" i="1"/>
  <c r="B13" i="4"/>
  <c r="I13" i="4" l="1"/>
  <c r="O13" i="4" s="1"/>
  <c r="P13" i="4" s="1"/>
  <c r="B13" i="1"/>
  <c r="Q13" i="4" l="1"/>
  <c r="J13" i="1"/>
  <c r="P13" i="1" s="1"/>
  <c r="R13" i="1" s="1"/>
  <c r="B14" i="4"/>
  <c r="I14" i="4" l="1"/>
  <c r="O14" i="4" s="1"/>
  <c r="P14" i="4" s="1"/>
  <c r="B14" i="1"/>
  <c r="Q13" i="1"/>
  <c r="Q14" i="4" l="1"/>
  <c r="B15" i="4" s="1"/>
  <c r="J14" i="1"/>
  <c r="P14" i="1" s="1"/>
  <c r="R14" i="1"/>
  <c r="B15" i="1" s="1"/>
  <c r="I15" i="4" l="1"/>
  <c r="O15" i="4" s="1"/>
  <c r="P15" i="4" s="1"/>
  <c r="J15" i="1"/>
  <c r="P15" i="1" s="1"/>
  <c r="R15" i="1" s="1"/>
  <c r="B16" i="1" s="1"/>
  <c r="Q14" i="1"/>
  <c r="Q15" i="4" l="1"/>
  <c r="B16" i="4" s="1"/>
  <c r="Q15" i="1"/>
  <c r="J16" i="1"/>
  <c r="P16" i="1" s="1"/>
  <c r="Q16" i="1" s="1"/>
  <c r="R16" i="1"/>
  <c r="B17" i="1" s="1"/>
  <c r="I16" i="4" l="1"/>
  <c r="O16" i="4" s="1"/>
  <c r="P16" i="4" s="1"/>
  <c r="J17" i="1"/>
  <c r="P17" i="1" s="1"/>
  <c r="Q17" i="1" s="1"/>
  <c r="R17" i="1" l="1"/>
  <c r="B18" i="1" s="1"/>
  <c r="J18" i="1" s="1"/>
  <c r="P18" i="1" s="1"/>
  <c r="Q18" i="1" s="1"/>
  <c r="Q16" i="4"/>
  <c r="B17" i="4" s="1"/>
  <c r="I17" i="4"/>
  <c r="O17" i="4" s="1"/>
  <c r="R18" i="1" l="1"/>
  <c r="B19" i="1" s="1"/>
  <c r="J19" i="1" s="1"/>
  <c r="P19" i="1" s="1"/>
  <c r="R19" i="1" s="1"/>
  <c r="B20" i="1" s="1"/>
  <c r="P17" i="4"/>
  <c r="Q17" i="4"/>
  <c r="B18" i="4" s="1"/>
  <c r="I18" i="4" l="1"/>
  <c r="O18" i="4" s="1"/>
  <c r="J20" i="1"/>
  <c r="P20" i="1" s="1"/>
  <c r="Q20" i="1" s="1"/>
  <c r="Q19" i="1"/>
  <c r="P18" i="4" l="1"/>
  <c r="Q18" i="4"/>
  <c r="B19" i="4" s="1"/>
  <c r="R20" i="1"/>
  <c r="B21" i="1" s="1"/>
  <c r="I19" i="4" l="1"/>
  <c r="O19" i="4" s="1"/>
  <c r="J21" i="1"/>
  <c r="P21" i="1" s="1"/>
  <c r="Q21" i="1" s="1"/>
  <c r="R21" i="1" l="1"/>
  <c r="B22" i="1" s="1"/>
  <c r="J22" i="1" s="1"/>
  <c r="P22" i="1" s="1"/>
  <c r="Q22" i="1" s="1"/>
  <c r="P19" i="4"/>
  <c r="Q19" i="4"/>
  <c r="B20" i="4" s="1"/>
  <c r="R22" i="1" l="1"/>
  <c r="B23" i="1" s="1"/>
  <c r="J23" i="1" s="1"/>
  <c r="P23" i="1" s="1"/>
  <c r="Q23" i="1" s="1"/>
  <c r="I20" i="4"/>
  <c r="O20" i="4" s="1"/>
  <c r="P20" i="4" l="1"/>
  <c r="Q20" i="4"/>
  <c r="B21" i="4" s="1"/>
  <c r="R23" i="1"/>
  <c r="B24" i="1" s="1"/>
  <c r="I21" i="4" l="1"/>
  <c r="O21" i="4" s="1"/>
  <c r="J24" i="1"/>
  <c r="P24" i="1" s="1"/>
  <c r="R24" i="1"/>
  <c r="B25" i="1" s="1"/>
  <c r="P21" i="4" l="1"/>
  <c r="Q21" i="4"/>
  <c r="B22" i="4" s="1"/>
  <c r="J25" i="1"/>
  <c r="P25" i="1" s="1"/>
  <c r="Q25" i="1" s="1"/>
  <c r="R25" i="1"/>
  <c r="B26" i="1" s="1"/>
  <c r="Q24" i="1"/>
  <c r="I22" i="4" l="1"/>
  <c r="O22" i="4" s="1"/>
  <c r="J26" i="1"/>
  <c r="P26" i="1" s="1"/>
  <c r="Q26" i="1" s="1"/>
  <c r="P22" i="4" l="1"/>
  <c r="Q22" i="4"/>
  <c r="B23" i="4" s="1"/>
  <c r="R26" i="1"/>
  <c r="B27" i="1" s="1"/>
  <c r="I23" i="4" l="1"/>
  <c r="O23" i="4" s="1"/>
  <c r="P23" i="4" s="1"/>
  <c r="J27" i="1"/>
  <c r="P27" i="1" s="1"/>
  <c r="R27" i="1" s="1"/>
  <c r="B28" i="1" s="1"/>
  <c r="J28" i="1" s="1"/>
  <c r="P28" i="1" s="1"/>
  <c r="Q23" i="4" l="1"/>
  <c r="B24" i="4" s="1"/>
  <c r="R28" i="1"/>
  <c r="B29" i="1" s="1"/>
  <c r="Q27" i="1"/>
  <c r="Q28" i="1"/>
  <c r="I24" i="4" l="1"/>
  <c r="O24" i="4" s="1"/>
  <c r="P24" i="4" s="1"/>
  <c r="J29" i="1"/>
  <c r="P29" i="1" s="1"/>
  <c r="Q29" i="1" s="1"/>
  <c r="R29" i="1" l="1"/>
  <c r="B30" i="1" s="1"/>
  <c r="J30" i="1" s="1"/>
  <c r="P30" i="1" s="1"/>
  <c r="Q30" i="1" s="1"/>
  <c r="Q24" i="4"/>
  <c r="B25" i="4" s="1"/>
  <c r="R30" i="1" l="1"/>
  <c r="B31" i="1" s="1"/>
  <c r="I25" i="4"/>
  <c r="O25" i="4" s="1"/>
  <c r="P25" i="4" s="1"/>
  <c r="J31" i="1" l="1"/>
  <c r="P31" i="1" s="1"/>
  <c r="Q31" i="1" s="1"/>
  <c r="Q25" i="4"/>
  <c r="B26" i="4" s="1"/>
  <c r="R31" i="1" l="1"/>
  <c r="B32" i="1" s="1"/>
  <c r="I26" i="4"/>
  <c r="O26" i="4" s="1"/>
  <c r="P26" i="4" s="1"/>
  <c r="J32" i="1" l="1"/>
  <c r="P32" i="1" s="1"/>
  <c r="Q26" i="4"/>
  <c r="B27" i="4" s="1"/>
  <c r="Q32" i="1" l="1"/>
  <c r="R32" i="1"/>
  <c r="B33" i="1" s="1"/>
  <c r="J33" i="1" s="1"/>
  <c r="P33" i="1" s="1"/>
  <c r="R33" i="1" s="1"/>
  <c r="B34" i="1" s="1"/>
  <c r="I27" i="4"/>
  <c r="O27" i="4" s="1"/>
  <c r="P27" i="4" s="1"/>
  <c r="J34" i="1" l="1"/>
  <c r="P34" i="1" s="1"/>
  <c r="R34" i="1" s="1"/>
  <c r="B35" i="1" s="1"/>
  <c r="Q33" i="1"/>
  <c r="Q27" i="4"/>
  <c r="B28" i="4" s="1"/>
  <c r="J35" i="1" l="1"/>
  <c r="P35" i="1" s="1"/>
  <c r="Q35" i="1" s="1"/>
  <c r="Q34" i="1"/>
  <c r="I28" i="4"/>
  <c r="O28" i="4" s="1"/>
  <c r="P28" i="4" s="1"/>
  <c r="Q38" i="1" l="1"/>
  <c r="Q37" i="1"/>
  <c r="R35" i="1"/>
  <c r="B36" i="1" s="1"/>
  <c r="J36" i="1" s="1"/>
  <c r="P36" i="1" s="1"/>
  <c r="R36" i="1" s="1"/>
  <c r="B37" i="1" s="1"/>
  <c r="J37" i="1" s="1"/>
  <c r="P37" i="1" s="1"/>
  <c r="R37" i="1" s="1"/>
  <c r="B38" i="1" s="1"/>
  <c r="J38" i="1" s="1"/>
  <c r="P38" i="1" s="1"/>
  <c r="R38" i="1" s="1"/>
  <c r="Q28" i="4"/>
  <c r="B29" i="4" s="1"/>
  <c r="Q36" i="1" l="1"/>
  <c r="I29" i="4"/>
  <c r="O29" i="4" s="1"/>
  <c r="P29" i="4" s="1"/>
  <c r="Q29" i="4" l="1"/>
  <c r="B30" i="4" s="1"/>
  <c r="I30" i="4" l="1"/>
  <c r="O30" i="4" s="1"/>
  <c r="P30" i="4" s="1"/>
  <c r="Q30" i="4" l="1"/>
  <c r="B31" i="4" s="1"/>
  <c r="I31" i="4" l="1"/>
  <c r="O31" i="4" s="1"/>
  <c r="P31" i="4" s="1"/>
  <c r="Q31" i="4" l="1"/>
  <c r="B32" i="4" s="1"/>
  <c r="I32" i="4" l="1"/>
  <c r="O32" i="4" s="1"/>
  <c r="P32" i="4" s="1"/>
  <c r="Q32" i="4" l="1"/>
  <c r="B33" i="4" s="1"/>
  <c r="Q33" i="4" l="1"/>
  <c r="B34" i="4" s="1"/>
  <c r="I33" i="4"/>
  <c r="O33" i="4" s="1"/>
  <c r="P33" i="4" s="1"/>
  <c r="Q34" i="4" l="1"/>
  <c r="B35" i="4" s="1"/>
  <c r="I34" i="4"/>
  <c r="O34" i="4" s="1"/>
  <c r="P34" i="4" s="1"/>
  <c r="I35" i="4" l="1"/>
  <c r="O35" i="4" s="1"/>
  <c r="P35" i="4" s="1"/>
  <c r="Q35" i="4" l="1"/>
  <c r="B36" i="4" s="1"/>
  <c r="Q36" i="4" l="1"/>
  <c r="B37" i="4" s="1"/>
  <c r="I36" i="4"/>
  <c r="O36" i="4" s="1"/>
  <c r="P36" i="4" s="1"/>
  <c r="Q37" i="4" l="1"/>
  <c r="I37" i="4"/>
  <c r="O37" i="4" s="1"/>
  <c r="P37" i="4" s="1"/>
  <c r="I5" i="1" l="1"/>
  <c r="I5" i="4" l="1"/>
</calcChain>
</file>

<file path=xl/sharedStrings.xml><?xml version="1.0" encoding="utf-8"?>
<sst xmlns="http://schemas.openxmlformats.org/spreadsheetml/2006/main" count="353" uniqueCount="61">
  <si>
    <t>勝率</t>
    <rPh sb="0" eb="2">
      <t>ショウリツ</t>
    </rPh>
    <phoneticPr fontId="1"/>
  </si>
  <si>
    <t>月利</t>
    <rPh sb="0" eb="2">
      <t>ゲツリ</t>
    </rPh>
    <phoneticPr fontId="1"/>
  </si>
  <si>
    <t>年利</t>
    <rPh sb="0" eb="2">
      <t>ネンリ</t>
    </rPh>
    <phoneticPr fontId="1"/>
  </si>
  <si>
    <t>時間足</t>
    <rPh sb="0" eb="2">
      <t>ジカン</t>
    </rPh>
    <rPh sb="2" eb="3">
      <t>アシ</t>
    </rPh>
    <phoneticPr fontId="1"/>
  </si>
  <si>
    <t>エントリー日時</t>
    <rPh sb="5" eb="7">
      <t>ニチジ</t>
    </rPh>
    <phoneticPr fontId="1"/>
  </si>
  <si>
    <t>エントリー価格</t>
    <rPh sb="5" eb="7">
      <t>カカク</t>
    </rPh>
    <phoneticPr fontId="1"/>
  </si>
  <si>
    <t>決済日時</t>
    <rPh sb="0" eb="2">
      <t>ケッサイ</t>
    </rPh>
    <rPh sb="2" eb="4">
      <t>ニチジ</t>
    </rPh>
    <phoneticPr fontId="1"/>
  </si>
  <si>
    <t>決済価格</t>
    <rPh sb="0" eb="2">
      <t>ケッサイ</t>
    </rPh>
    <rPh sb="2" eb="4">
      <t>カカク</t>
    </rPh>
    <phoneticPr fontId="1"/>
  </si>
  <si>
    <t>結果</t>
    <rPh sb="0" eb="2">
      <t>ケッカ</t>
    </rPh>
    <phoneticPr fontId="1"/>
  </si>
  <si>
    <t>損益pips</t>
    <rPh sb="0" eb="2">
      <t>ソンエキ</t>
    </rPh>
    <phoneticPr fontId="1"/>
  </si>
  <si>
    <t>元手</t>
    <rPh sb="0" eb="2">
      <t>モトデ</t>
    </rPh>
    <phoneticPr fontId="1"/>
  </si>
  <si>
    <t>損益額(単)</t>
    <rPh sb="0" eb="2">
      <t>ソンエキ</t>
    </rPh>
    <rPh sb="2" eb="3">
      <t>ガク</t>
    </rPh>
    <rPh sb="4" eb="5">
      <t>タン</t>
    </rPh>
    <phoneticPr fontId="1"/>
  </si>
  <si>
    <t>損益額(合計)</t>
    <rPh sb="0" eb="2">
      <t>ソンエキ</t>
    </rPh>
    <rPh sb="2" eb="3">
      <t>ガク</t>
    </rPh>
    <rPh sb="4" eb="6">
      <t>ゴウケイ</t>
    </rPh>
    <phoneticPr fontId="1"/>
  </si>
  <si>
    <t>元手合計額</t>
    <rPh sb="0" eb="2">
      <t>モトデ</t>
    </rPh>
    <rPh sb="2" eb="4">
      <t>ゴウケイ</t>
    </rPh>
    <rPh sb="4" eb="5">
      <t>ガク</t>
    </rPh>
    <phoneticPr fontId="1"/>
  </si>
  <si>
    <t>日足</t>
    <rPh sb="0" eb="2">
      <t>ヒアシ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</si>
  <si>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</si>
  <si>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</si>
  <si>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PB+MA10交差</t>
    <rPh sb="7" eb="9">
      <t>コウサ</t>
    </rPh>
    <phoneticPr fontId="1"/>
  </si>
  <si>
    <t>ストップロスまでのpips</t>
    <phoneticPr fontId="1"/>
  </si>
  <si>
    <t>GBPJPY</t>
    <phoneticPr fontId="1"/>
  </si>
  <si>
    <t>1円＝100pips</t>
    <rPh sb="1" eb="2">
      <t>エン</t>
    </rPh>
    <phoneticPr fontId="1"/>
  </si>
  <si>
    <t>ストップ</t>
    <phoneticPr fontId="1"/>
  </si>
  <si>
    <t>勝ち</t>
    <rPh sb="0" eb="1">
      <t>カ</t>
    </rPh>
    <phoneticPr fontId="1"/>
  </si>
  <si>
    <t>種類</t>
    <rPh sb="0" eb="2">
      <t>シュルイ</t>
    </rPh>
    <phoneticPr fontId="1"/>
  </si>
  <si>
    <t>売</t>
    <rPh sb="0" eb="1">
      <t>ウ</t>
    </rPh>
    <phoneticPr fontId="1"/>
  </si>
  <si>
    <t>買</t>
    <rPh sb="0" eb="1">
      <t>カ</t>
    </rPh>
    <phoneticPr fontId="1"/>
  </si>
  <si>
    <t>-</t>
    <phoneticPr fontId="1"/>
  </si>
  <si>
    <t>PB+MA10、20交差</t>
    <rPh sb="10" eb="12">
      <t>コウサ</t>
    </rPh>
    <phoneticPr fontId="1"/>
  </si>
  <si>
    <t>建値決済</t>
    <rPh sb="0" eb="2">
      <t>タテネ</t>
    </rPh>
    <rPh sb="2" eb="4">
      <t>ケッサイ</t>
    </rPh>
    <phoneticPr fontId="1"/>
  </si>
  <si>
    <t>負け</t>
    <rPh sb="0" eb="1">
      <t>マ</t>
    </rPh>
    <phoneticPr fontId="1"/>
  </si>
  <si>
    <t>損切</t>
    <rPh sb="0" eb="2">
      <t>ソンギリ</t>
    </rPh>
    <phoneticPr fontId="1"/>
  </si>
  <si>
    <t>ストップ設定価格</t>
    <rPh sb="4" eb="6">
      <t>セッテイ</t>
    </rPh>
    <rPh sb="6" eb="8">
      <t>カカク</t>
    </rPh>
    <phoneticPr fontId="1"/>
  </si>
  <si>
    <t>PB+MA20交差</t>
    <rPh sb="7" eb="9">
      <t>コウサ</t>
    </rPh>
    <phoneticPr fontId="1"/>
  </si>
  <si>
    <t>lot数
(1lot=十万通貨)</t>
    <rPh sb="3" eb="4">
      <t>スウ</t>
    </rPh>
    <rPh sb="11" eb="13">
      <t>ジュウマン</t>
    </rPh>
    <rPh sb="13" eb="15">
      <t>ツウカ</t>
    </rPh>
    <phoneticPr fontId="1"/>
  </si>
  <si>
    <t>通貨ペア</t>
    <rPh sb="0" eb="2">
      <t>ツウカ</t>
    </rPh>
    <phoneticPr fontId="4"/>
  </si>
  <si>
    <t>時間足</t>
    <rPh sb="0" eb="2">
      <t>ジカン</t>
    </rPh>
    <rPh sb="2" eb="3">
      <t>アシ</t>
    </rPh>
    <phoneticPr fontId="4"/>
  </si>
  <si>
    <t>当初資金</t>
    <rPh sb="0" eb="2">
      <t>トウショ</t>
    </rPh>
    <rPh sb="2" eb="4">
      <t>シキン</t>
    </rPh>
    <phoneticPr fontId="4"/>
  </si>
  <si>
    <t>最終資金</t>
    <rPh sb="0" eb="2">
      <t>サイシュウ</t>
    </rPh>
    <rPh sb="2" eb="4">
      <t>シキン</t>
    </rPh>
    <phoneticPr fontId="4"/>
  </si>
  <si>
    <t>エントリー理由</t>
    <rPh sb="5" eb="7">
      <t>リユウ</t>
    </rPh>
    <phoneticPr fontId="4"/>
  </si>
  <si>
    <t>決済理由</t>
    <rPh sb="0" eb="2">
      <t>ケッサイ</t>
    </rPh>
    <rPh sb="2" eb="4">
      <t>リユウ</t>
    </rPh>
    <phoneticPr fontId="4"/>
  </si>
  <si>
    <t>損益金額</t>
    <rPh sb="0" eb="2">
      <t>ソンエキ</t>
    </rPh>
    <rPh sb="2" eb="4">
      <t>キンガク</t>
    </rPh>
    <phoneticPr fontId="4"/>
  </si>
  <si>
    <t>損益pips</t>
    <rPh sb="0" eb="2">
      <t>ソンエキ</t>
    </rPh>
    <phoneticPr fontId="4"/>
  </si>
  <si>
    <t>最大ドローアップ</t>
    <rPh sb="0" eb="2">
      <t>サイダイ</t>
    </rPh>
    <phoneticPr fontId="4"/>
  </si>
  <si>
    <t>最大ドローダウン</t>
    <rPh sb="0" eb="2">
      <t>サイダイ</t>
    </rPh>
    <phoneticPr fontId="4"/>
  </si>
  <si>
    <t>勝数</t>
    <rPh sb="0" eb="1">
      <t>カ</t>
    </rPh>
    <rPh sb="1" eb="2">
      <t>カズ</t>
    </rPh>
    <phoneticPr fontId="4"/>
  </si>
  <si>
    <t>負数</t>
    <rPh sb="0" eb="1">
      <t>マ</t>
    </rPh>
    <rPh sb="1" eb="2">
      <t>カズ</t>
    </rPh>
    <phoneticPr fontId="4"/>
  </si>
  <si>
    <t>引分</t>
    <rPh sb="0" eb="1">
      <t>ヒ</t>
    </rPh>
    <rPh sb="1" eb="2">
      <t>ワ</t>
    </rPh>
    <phoneticPr fontId="4"/>
  </si>
  <si>
    <t>勝率</t>
    <rPh sb="0" eb="2">
      <t>ショウリツ</t>
    </rPh>
    <phoneticPr fontId="4"/>
  </si>
  <si>
    <t>最大連勝</t>
    <rPh sb="0" eb="2">
      <t>サイダイ</t>
    </rPh>
    <rPh sb="2" eb="4">
      <t>レンショウ</t>
    </rPh>
    <phoneticPr fontId="4"/>
  </si>
  <si>
    <t>最大連敗</t>
    <rPh sb="0" eb="2">
      <t>サイダイ</t>
    </rPh>
    <rPh sb="2" eb="4">
      <t>レンパイ</t>
    </rPh>
    <phoneticPr fontId="4"/>
  </si>
  <si>
    <t>GBP/JPY</t>
    <phoneticPr fontId="4"/>
  </si>
  <si>
    <t>Daily</t>
    <phoneticPr fontId="4"/>
  </si>
  <si>
    <t>4H</t>
    <phoneticPr fontId="4"/>
  </si>
  <si>
    <t>ストップ(D,PB)</t>
    <phoneticPr fontId="1"/>
  </si>
  <si>
    <t>勝</t>
    <rPh sb="0" eb="1">
      <t>カ</t>
    </rPh>
    <phoneticPr fontId="1"/>
  </si>
  <si>
    <t>PB+MA10,20交差</t>
    <rPh sb="10" eb="12">
      <t>コウサ</t>
    </rPh>
    <phoneticPr fontId="1"/>
  </si>
  <si>
    <t>負</t>
    <rPh sb="0" eb="1">
      <t>マ</t>
    </rPh>
    <phoneticPr fontId="1"/>
  </si>
  <si>
    <t>・トレーリングストップ（ダウ理論）
・建値決済(+20pips)</t>
    <rPh sb="14" eb="16">
      <t>リロン</t>
    </rPh>
    <rPh sb="19" eb="21">
      <t>タテネ</t>
    </rPh>
    <rPh sb="21" eb="23">
      <t>ケッサイ</t>
    </rPh>
    <phoneticPr fontId="4"/>
  </si>
  <si>
    <t>・トレーリングストップ（ダウ理論、PB）
・建値決済(20pipsで建値へアップ)</t>
    <rPh sb="14" eb="16">
      <t>リロン</t>
    </rPh>
    <rPh sb="22" eb="24">
      <t>タテネ</t>
    </rPh>
    <rPh sb="24" eb="26">
      <t>ケッサイ</t>
    </rPh>
    <rPh sb="34" eb="36">
      <t>タテネ</t>
    </rPh>
    <phoneticPr fontId="4"/>
  </si>
  <si>
    <t>PB仕掛け①　＋　MA10・20　　(2010/01 ～ 2015/06)</t>
    <rPh sb="2" eb="4">
      <t>シカ</t>
    </rPh>
    <phoneticPr fontId="4"/>
  </si>
  <si>
    <t>PB仕掛け①　＋　MA10・20　　(2014/02～2015/02)</t>
    <rPh sb="2" eb="4">
      <t>シカ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</si>
</sst>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.000;[Red]#,##0.000"/>
    <numFmt numFmtId="178" formatCode="0_ "/>
    <numFmt numFmtId="179" formatCode="#,##0.00_);[Red]\(#,##0.00\)"/>
    <numFmt numFmtId="180" formatCode="#,##0_ ;[Red]\-#,##0\ "/>
    <numFmt numFmtId="181" formatCode="0.0_ ;[Red]\-0.0\ "/>
    <numFmt numFmtId="182" formatCode="0.0%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0" xfId="0" applyNumberFormat="1"/>
    <xf numFmtId="14" fontId="0" fillId="0" borderId="0" xfId="0" applyNumberFormat="1"/>
    <xf numFmtId="177" fontId="0" fillId="0" borderId="0" xfId="0" applyNumberFormat="1"/>
    <xf numFmtId="178" fontId="0" fillId="0" borderId="0" xfId="0" applyNumberFormat="1"/>
    <xf numFmtId="0" fontId="0" fillId="0" borderId="0" xfId="0" quotePrefix="1" applyAlignment="1">
      <alignment horizontal="center"/>
    </xf>
    <xf numFmtId="179" fontId="0" fillId="0" borderId="0" xfId="0" applyNumberFormat="1" applyAlignment="1">
      <alignment horizontal="center" vertical="center" wrapText="1"/>
    </xf>
    <xf numFmtId="179" fontId="0" fillId="0" borderId="0" xfId="0" applyNumberForma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82" fontId="0" fillId="0" borderId="1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39</xdr:row>
      <xdr:rowOff>161925</xdr:rowOff>
    </xdr:from>
    <xdr:to>
      <xdr:col>6</xdr:col>
      <xdr:colOff>1162050</xdr:colOff>
      <xdr:row>48</xdr:row>
      <xdr:rowOff>19051</xdr:rowOff>
    </xdr:to>
    <xdr:sp macro="" textlink="">
      <xdr:nvSpPr>
        <xdr:cNvPr id="2" name="角丸四角形 1"/>
        <xdr:cNvSpPr/>
      </xdr:nvSpPr>
      <xdr:spPr>
        <a:xfrm>
          <a:off x="1800225" y="7324725"/>
          <a:ext cx="2962275" cy="140017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・約</a:t>
          </a:r>
          <a:r>
            <a:rPr kumimoji="1" lang="en-US" altLang="ja-JP" sz="1600">
              <a:solidFill>
                <a:sysClr val="windowText" lastClr="000000"/>
              </a:solidFill>
            </a:rPr>
            <a:t>5</a:t>
          </a:r>
          <a:r>
            <a:rPr kumimoji="1" lang="ja-JP" altLang="en-US" sz="1600">
              <a:solidFill>
                <a:sysClr val="windowText" lastClr="000000"/>
              </a:solidFill>
            </a:rPr>
            <a:t>年半で約</a:t>
          </a:r>
          <a:r>
            <a:rPr kumimoji="1" lang="en-US" altLang="ja-JP" sz="1600">
              <a:solidFill>
                <a:sysClr val="windowText" lastClr="000000"/>
              </a:solidFill>
            </a:rPr>
            <a:t>88%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・勝率が低い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・トレンドの見極めが難しい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・仕掛け</a:t>
          </a:r>
          <a:r>
            <a:rPr kumimoji="1" lang="en-US" altLang="ja-JP" sz="1600">
              <a:solidFill>
                <a:sysClr val="windowText" lastClr="000000"/>
              </a:solidFill>
            </a:rPr>
            <a:t>1</a:t>
          </a:r>
          <a:r>
            <a:rPr kumimoji="1" lang="ja-JP" altLang="en-US" sz="1600">
              <a:solidFill>
                <a:sysClr val="windowText" lastClr="000000"/>
              </a:solidFill>
            </a:rPr>
            <a:t>で勝てる環境を探す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665125</xdr:colOff>
      <xdr:row>42</xdr:row>
      <xdr:rowOff>113386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09525" cy="7314286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9</xdr:row>
      <xdr:rowOff>114301</xdr:rowOff>
    </xdr:from>
    <xdr:to>
      <xdr:col>2</xdr:col>
      <xdr:colOff>342900</xdr:colOff>
      <xdr:row>17</xdr:row>
      <xdr:rowOff>19051</xdr:rowOff>
    </xdr:to>
    <xdr:sp macro="" textlink="">
      <xdr:nvSpPr>
        <xdr:cNvPr id="3" name="円/楕円 2"/>
        <xdr:cNvSpPr/>
      </xdr:nvSpPr>
      <xdr:spPr>
        <a:xfrm>
          <a:off x="1581150" y="1657351"/>
          <a:ext cx="133350" cy="1276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266699</xdr:colOff>
      <xdr:row>16</xdr:row>
      <xdr:rowOff>152400</xdr:rowOff>
    </xdr:from>
    <xdr:to>
      <xdr:col>13</xdr:col>
      <xdr:colOff>447675</xdr:colOff>
      <xdr:row>21</xdr:row>
      <xdr:rowOff>0</xdr:rowOff>
    </xdr:to>
    <xdr:sp macro="" textlink="">
      <xdr:nvSpPr>
        <xdr:cNvPr id="4" name="円/楕円 3"/>
        <xdr:cNvSpPr/>
      </xdr:nvSpPr>
      <xdr:spPr>
        <a:xfrm>
          <a:off x="9182099" y="2895600"/>
          <a:ext cx="180976" cy="704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428625</xdr:colOff>
      <xdr:row>14</xdr:row>
      <xdr:rowOff>66675</xdr:rowOff>
    </xdr:from>
    <xdr:to>
      <xdr:col>15</xdr:col>
      <xdr:colOff>590551</xdr:colOff>
      <xdr:row>19</xdr:row>
      <xdr:rowOff>38100</xdr:rowOff>
    </xdr:to>
    <xdr:sp macro="" textlink="">
      <xdr:nvSpPr>
        <xdr:cNvPr id="5" name="円/楕円 4"/>
        <xdr:cNvSpPr/>
      </xdr:nvSpPr>
      <xdr:spPr>
        <a:xfrm>
          <a:off x="10715625" y="2466975"/>
          <a:ext cx="161926" cy="8286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37</xdr:row>
      <xdr:rowOff>142875</xdr:rowOff>
    </xdr:from>
    <xdr:to>
      <xdr:col>7</xdr:col>
      <xdr:colOff>180975</xdr:colOff>
      <xdr:row>44</xdr:row>
      <xdr:rowOff>38100</xdr:rowOff>
    </xdr:to>
    <xdr:sp macro="" textlink="">
      <xdr:nvSpPr>
        <xdr:cNvPr id="2" name="角丸四角形 1"/>
        <xdr:cNvSpPr/>
      </xdr:nvSpPr>
      <xdr:spPr>
        <a:xfrm>
          <a:off x="1647825" y="6962775"/>
          <a:ext cx="3467100" cy="1095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・約</a:t>
          </a:r>
          <a:r>
            <a:rPr kumimoji="1" lang="en-US" altLang="ja-JP" sz="1600">
              <a:solidFill>
                <a:sysClr val="windowText" lastClr="000000"/>
              </a:solidFill>
            </a:rPr>
            <a:t>1</a:t>
          </a:r>
          <a:r>
            <a:rPr kumimoji="1" lang="ja-JP" altLang="en-US" sz="1600">
              <a:solidFill>
                <a:sysClr val="windowText" lastClr="000000"/>
              </a:solidFill>
            </a:rPr>
            <a:t>年で約</a:t>
          </a:r>
          <a:r>
            <a:rPr kumimoji="1" lang="en-US" altLang="ja-JP" sz="1600">
              <a:solidFill>
                <a:sysClr val="windowText" lastClr="000000"/>
              </a:solidFill>
            </a:rPr>
            <a:t>24%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・勝率が低い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・トレンド発生開始の見極めが難しい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17</xdr:col>
      <xdr:colOff>684258</xdr:colOff>
      <xdr:row>33</xdr:row>
      <xdr:rowOff>104078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12342858" cy="55809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18</xdr:col>
      <xdr:colOff>150839</xdr:colOff>
      <xdr:row>68</xdr:row>
      <xdr:rowOff>142172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72200"/>
          <a:ext cx="12495239" cy="5628572"/>
        </a:xfrm>
        <a:prstGeom prst="rect">
          <a:avLst/>
        </a:prstGeom>
      </xdr:spPr>
    </xdr:pic>
    <xdr:clientData/>
  </xdr:twoCellAnchor>
  <xdr:twoCellAnchor>
    <xdr:from>
      <xdr:col>16</xdr:col>
      <xdr:colOff>285750</xdr:colOff>
      <xdr:row>40</xdr:row>
      <xdr:rowOff>38100</xdr:rowOff>
    </xdr:from>
    <xdr:to>
      <xdr:col>16</xdr:col>
      <xdr:colOff>428626</xdr:colOff>
      <xdr:row>47</xdr:row>
      <xdr:rowOff>9525</xdr:rowOff>
    </xdr:to>
    <xdr:sp macro="" textlink="">
      <xdr:nvSpPr>
        <xdr:cNvPr id="4" name="円/楕円 3"/>
        <xdr:cNvSpPr/>
      </xdr:nvSpPr>
      <xdr:spPr>
        <a:xfrm>
          <a:off x="11258550" y="6896100"/>
          <a:ext cx="142876" cy="1171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276225</xdr:colOff>
      <xdr:row>15</xdr:row>
      <xdr:rowOff>66675</xdr:rowOff>
    </xdr:from>
    <xdr:to>
      <xdr:col>8</xdr:col>
      <xdr:colOff>419101</xdr:colOff>
      <xdr:row>22</xdr:row>
      <xdr:rowOff>38100</xdr:rowOff>
    </xdr:to>
    <xdr:sp macro="" textlink="">
      <xdr:nvSpPr>
        <xdr:cNvPr id="5" name="円/楕円 4"/>
        <xdr:cNvSpPr/>
      </xdr:nvSpPr>
      <xdr:spPr>
        <a:xfrm>
          <a:off x="5762625" y="2638425"/>
          <a:ext cx="142876" cy="1171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pane ySplit="7" topLeftCell="A26" activePane="bottomLeft" state="frozen"/>
      <selection pane="bottomLeft" activeCell="K46" sqref="K46"/>
    </sheetView>
  </sheetViews>
  <sheetFormatPr defaultRowHeight="13.5" x14ac:dyDescent="0.15"/>
  <cols>
    <col min="1" max="1" width="4.125" style="3" customWidth="1"/>
    <col min="2" max="2" width="9.875" bestFit="1" customWidth="1"/>
    <col min="3" max="3" width="7.125" style="3" bestFit="1" customWidth="1"/>
    <col min="4" max="4" width="5.25" style="3" bestFit="1" customWidth="1"/>
    <col min="5" max="5" width="11.875" customWidth="1"/>
    <col min="6" max="6" width="9" customWidth="1"/>
    <col min="7" max="7" width="15.875" customWidth="1"/>
    <col min="8" max="8" width="8.25" customWidth="1"/>
    <col min="9" max="9" width="10.25" customWidth="1"/>
    <col min="10" max="10" width="7.5" style="10" bestFit="1" customWidth="1"/>
    <col min="11" max="11" width="11.625" bestFit="1" customWidth="1"/>
    <col min="14" max="14" width="5.25" style="3" bestFit="1" customWidth="1"/>
    <col min="15" max="15" width="8.25" bestFit="1" customWidth="1"/>
    <col min="16" max="16" width="10.25" style="12" bestFit="1" customWidth="1"/>
    <col min="17" max="17" width="12.375" bestFit="1" customWidth="1"/>
    <col min="18" max="18" width="11" bestFit="1" customWidth="1"/>
    <col min="19" max="19" width="5.25" bestFit="1" customWidth="1"/>
  </cols>
  <sheetData>
    <row r="1" spans="1:19" ht="4.5" customHeight="1" x14ac:dyDescent="0.15"/>
    <row r="2" spans="1:19" x14ac:dyDescent="0.15">
      <c r="B2" s="20" t="s">
        <v>34</v>
      </c>
      <c r="C2" s="20"/>
      <c r="D2" s="25" t="s">
        <v>50</v>
      </c>
      <c r="E2" s="25"/>
      <c r="F2" s="20" t="s">
        <v>35</v>
      </c>
      <c r="G2" s="20"/>
      <c r="H2" s="25" t="s">
        <v>51</v>
      </c>
      <c r="I2" s="25"/>
      <c r="J2" s="20" t="s">
        <v>36</v>
      </c>
      <c r="K2" s="20"/>
      <c r="L2" s="19">
        <f>B8</f>
        <v>1000000</v>
      </c>
      <c r="M2" s="25"/>
      <c r="N2" s="20" t="s">
        <v>37</v>
      </c>
      <c r="O2" s="20"/>
      <c r="P2" s="19">
        <v>1881541</v>
      </c>
      <c r="Q2" s="25"/>
    </row>
    <row r="3" spans="1:19" ht="41.25" customHeight="1" x14ac:dyDescent="0.15">
      <c r="B3" s="20" t="s">
        <v>38</v>
      </c>
      <c r="C3" s="20"/>
      <c r="D3" s="26" t="s">
        <v>59</v>
      </c>
      <c r="E3" s="26"/>
      <c r="F3" s="26"/>
      <c r="G3" s="26"/>
      <c r="H3" s="26"/>
      <c r="I3" s="26"/>
      <c r="J3" s="20" t="s">
        <v>39</v>
      </c>
      <c r="K3" s="20"/>
      <c r="L3" s="26" t="s">
        <v>57</v>
      </c>
      <c r="M3" s="27"/>
      <c r="N3" s="27"/>
      <c r="O3" s="27"/>
      <c r="P3" s="27"/>
      <c r="Q3" s="27"/>
    </row>
    <row r="4" spans="1:19" x14ac:dyDescent="0.15">
      <c r="B4" s="20" t="s">
        <v>40</v>
      </c>
      <c r="C4" s="20"/>
      <c r="D4" s="23">
        <f>Q38</f>
        <v>881540.83148651663</v>
      </c>
      <c r="E4" s="23"/>
      <c r="F4" s="20" t="s">
        <v>41</v>
      </c>
      <c r="G4" s="20"/>
      <c r="H4" s="24">
        <f>O40</f>
        <v>2739.2999999999988</v>
      </c>
      <c r="I4" s="25"/>
      <c r="J4" s="18" t="s">
        <v>42</v>
      </c>
      <c r="K4" s="18"/>
      <c r="L4" s="19">
        <f>P27</f>
        <v>306775.15639631386</v>
      </c>
      <c r="M4" s="19"/>
      <c r="N4" s="18" t="s">
        <v>43</v>
      </c>
      <c r="O4" s="18"/>
      <c r="P4" s="19">
        <f>P17</f>
        <v>-21484.090235913322</v>
      </c>
      <c r="Q4" s="19"/>
    </row>
    <row r="5" spans="1:19" x14ac:dyDescent="0.15">
      <c r="B5" s="14" t="s">
        <v>44</v>
      </c>
      <c r="C5" s="13">
        <v>8</v>
      </c>
      <c r="D5" s="14" t="s">
        <v>45</v>
      </c>
      <c r="E5" s="13">
        <v>3</v>
      </c>
      <c r="F5" s="14" t="s">
        <v>46</v>
      </c>
      <c r="G5" s="13">
        <v>20</v>
      </c>
      <c r="H5" s="14" t="s">
        <v>47</v>
      </c>
      <c r="I5" s="15">
        <f>C5/SUM(C5,E5,G5)</f>
        <v>0.25806451612903225</v>
      </c>
      <c r="J5" s="20" t="s">
        <v>48</v>
      </c>
      <c r="K5" s="20"/>
      <c r="L5" s="21">
        <v>2</v>
      </c>
      <c r="M5" s="22"/>
      <c r="N5" s="17" t="s">
        <v>49</v>
      </c>
      <c r="O5" s="16"/>
      <c r="P5" s="21">
        <v>1</v>
      </c>
      <c r="Q5" s="22"/>
    </row>
    <row r="6" spans="1:19" ht="5.25" customHeight="1" x14ac:dyDescent="0.15"/>
    <row r="7" spans="1:19" s="1" customFormat="1" ht="40.5" x14ac:dyDescent="0.15">
      <c r="A7" s="2"/>
      <c r="B7" s="2" t="s">
        <v>10</v>
      </c>
      <c r="C7" s="2" t="s">
        <v>3</v>
      </c>
      <c r="D7" s="2" t="s">
        <v>23</v>
      </c>
      <c r="E7" s="2" t="s">
        <v>4</v>
      </c>
      <c r="F7" s="2" t="s">
        <v>5</v>
      </c>
      <c r="G7" s="2" t="s">
        <v>15</v>
      </c>
      <c r="H7" s="2" t="s">
        <v>31</v>
      </c>
      <c r="I7" s="2" t="s">
        <v>18</v>
      </c>
      <c r="J7" s="9" t="s">
        <v>33</v>
      </c>
      <c r="K7" s="2" t="s">
        <v>6</v>
      </c>
      <c r="L7" s="2" t="s">
        <v>7</v>
      </c>
      <c r="M7" s="2" t="s">
        <v>16</v>
      </c>
      <c r="N7" s="2" t="s">
        <v>8</v>
      </c>
      <c r="O7" s="2" t="s">
        <v>9</v>
      </c>
      <c r="P7" s="11" t="s">
        <v>11</v>
      </c>
      <c r="Q7" s="2" t="s">
        <v>12</v>
      </c>
      <c r="R7" s="2" t="s">
        <v>13</v>
      </c>
      <c r="S7" s="2"/>
    </row>
    <row r="8" spans="1:19" x14ac:dyDescent="0.15">
      <c r="A8" s="3">
        <v>1</v>
      </c>
      <c r="B8" s="4">
        <v>1000000</v>
      </c>
      <c r="C8" s="3" t="s">
        <v>14</v>
      </c>
      <c r="D8" s="3" t="s">
        <v>24</v>
      </c>
      <c r="E8" s="5">
        <v>40207</v>
      </c>
      <c r="F8">
        <v>144.60499999999999</v>
      </c>
      <c r="G8" t="s">
        <v>17</v>
      </c>
      <c r="H8">
        <v>147.21199999999999</v>
      </c>
      <c r="I8" s="6">
        <f>ABS(H8-F8)*100</f>
        <v>260.69999999999993</v>
      </c>
      <c r="J8" s="10">
        <f t="shared" ref="J8:J38" si="0">B8*2/I8/100000</f>
        <v>7.6716532412734975E-2</v>
      </c>
      <c r="K8" s="5">
        <v>40269</v>
      </c>
      <c r="L8">
        <v>143.59899999999999</v>
      </c>
      <c r="M8" t="s">
        <v>21</v>
      </c>
      <c r="N8" s="3" t="s">
        <v>22</v>
      </c>
      <c r="O8">
        <f>IF(N8="負け",ABS(L8-F8)*(-100),ABS(L8-F8)*100)</f>
        <v>100.60000000000002</v>
      </c>
      <c r="P8" s="12">
        <f t="shared" ref="P8:P38" si="1">O8*J8*1000</f>
        <v>7717.6831607211407</v>
      </c>
      <c r="Q8" s="7">
        <f>SUM($P$8:P8)</f>
        <v>7717.6831607211407</v>
      </c>
      <c r="R8" s="4">
        <f>B8+P8</f>
        <v>1007717.6831607211</v>
      </c>
    </row>
    <row r="9" spans="1:19" x14ac:dyDescent="0.15">
      <c r="A9" s="3">
        <v>2</v>
      </c>
      <c r="B9" s="4">
        <f>R8</f>
        <v>1007717.6831607211</v>
      </c>
      <c r="C9" s="3" t="s">
        <v>14</v>
      </c>
      <c r="D9" s="3" t="s">
        <v>25</v>
      </c>
      <c r="E9" s="5">
        <v>40277</v>
      </c>
      <c r="F9">
        <v>142.65199999999999</v>
      </c>
      <c r="G9" t="s">
        <v>17</v>
      </c>
      <c r="H9">
        <v>140.94300000000001</v>
      </c>
      <c r="I9" s="6">
        <f t="shared" ref="I9:I38" si="2">ABS(H9-F9)*100</f>
        <v>170.89999999999748</v>
      </c>
      <c r="J9" s="10">
        <f t="shared" si="0"/>
        <v>0.11793068264022658</v>
      </c>
      <c r="K9" s="5">
        <v>40281</v>
      </c>
      <c r="L9">
        <v>142.65199999999999</v>
      </c>
      <c r="M9" t="s">
        <v>28</v>
      </c>
      <c r="N9" s="8" t="s">
        <v>26</v>
      </c>
      <c r="O9">
        <f t="shared" ref="O9:O38" si="3">IF(N9="負け",ABS(L9-F9)*(-100),ABS(L9-F9)*100)</f>
        <v>0</v>
      </c>
      <c r="P9" s="12">
        <f t="shared" si="1"/>
        <v>0</v>
      </c>
      <c r="Q9" s="7">
        <f>SUM($P$8:P9)</f>
        <v>7717.6831607211407</v>
      </c>
      <c r="R9" s="4">
        <f t="shared" ref="R9:R38" si="4">B9+P9</f>
        <v>1007717.6831607211</v>
      </c>
    </row>
    <row r="10" spans="1:19" x14ac:dyDescent="0.15">
      <c r="A10" s="3">
        <v>3</v>
      </c>
      <c r="B10" s="4">
        <f t="shared" ref="B10:B38" si="5">R9</f>
        <v>1007717.6831607211</v>
      </c>
      <c r="C10" s="3" t="s">
        <v>14</v>
      </c>
      <c r="D10" s="3" t="s">
        <v>25</v>
      </c>
      <c r="E10" s="5">
        <v>40291</v>
      </c>
      <c r="F10">
        <v>144.16499999999999</v>
      </c>
      <c r="G10" t="s">
        <v>27</v>
      </c>
      <c r="H10">
        <v>142.42500000000001</v>
      </c>
      <c r="I10" s="6">
        <f t="shared" si="2"/>
        <v>173.99999999999807</v>
      </c>
      <c r="J10" s="10">
        <f t="shared" si="0"/>
        <v>0.11582961875410716</v>
      </c>
      <c r="K10" s="5">
        <v>40295</v>
      </c>
      <c r="L10">
        <v>144.16499999999999</v>
      </c>
      <c r="M10" t="s">
        <v>28</v>
      </c>
      <c r="N10" s="8" t="s">
        <v>26</v>
      </c>
      <c r="O10">
        <f t="shared" si="3"/>
        <v>0</v>
      </c>
      <c r="P10" s="12">
        <f t="shared" si="1"/>
        <v>0</v>
      </c>
      <c r="Q10" s="7">
        <f>SUM($P$8:P10)</f>
        <v>7717.6831607211407</v>
      </c>
      <c r="R10" s="4">
        <f t="shared" si="4"/>
        <v>1007717.6831607211</v>
      </c>
    </row>
    <row r="11" spans="1:19" x14ac:dyDescent="0.15">
      <c r="A11" s="3">
        <v>4</v>
      </c>
      <c r="B11" s="4">
        <f t="shared" si="5"/>
        <v>1007717.6831607211</v>
      </c>
      <c r="C11" s="3" t="s">
        <v>14</v>
      </c>
      <c r="D11" s="3" t="s">
        <v>25</v>
      </c>
      <c r="E11" s="5">
        <v>40346</v>
      </c>
      <c r="F11">
        <v>135.47800000000001</v>
      </c>
      <c r="G11" t="s">
        <v>17</v>
      </c>
      <c r="H11">
        <v>133.52099999999999</v>
      </c>
      <c r="I11" s="6">
        <f t="shared" si="2"/>
        <v>195.70000000000221</v>
      </c>
      <c r="J11" s="10">
        <f t="shared" si="0"/>
        <v>0.1029859665979264</v>
      </c>
      <c r="K11" s="5">
        <v>40350</v>
      </c>
      <c r="L11">
        <v>135.47800000000001</v>
      </c>
      <c r="M11" t="s">
        <v>28</v>
      </c>
      <c r="N11" s="8" t="s">
        <v>26</v>
      </c>
      <c r="O11">
        <f t="shared" si="3"/>
        <v>0</v>
      </c>
      <c r="P11" s="12">
        <f t="shared" si="1"/>
        <v>0</v>
      </c>
      <c r="Q11" s="7">
        <f>SUM($P$8:P11)</f>
        <v>7717.6831607211407</v>
      </c>
      <c r="R11" s="4">
        <f t="shared" si="4"/>
        <v>1007717.6831607211</v>
      </c>
    </row>
    <row r="12" spans="1:19" x14ac:dyDescent="0.15">
      <c r="A12" s="3">
        <v>5</v>
      </c>
      <c r="B12" s="4">
        <f t="shared" si="5"/>
        <v>1007717.6831607211</v>
      </c>
      <c r="C12" s="3" t="s">
        <v>14</v>
      </c>
      <c r="D12" s="3" t="s">
        <v>25</v>
      </c>
      <c r="E12" s="5">
        <v>40392</v>
      </c>
      <c r="F12">
        <v>136.024</v>
      </c>
      <c r="G12" t="s">
        <v>17</v>
      </c>
      <c r="H12">
        <v>134.179</v>
      </c>
      <c r="I12" s="6">
        <f t="shared" si="2"/>
        <v>184.49999999999989</v>
      </c>
      <c r="J12" s="10">
        <f t="shared" si="0"/>
        <v>0.10923768923151454</v>
      </c>
      <c r="K12" s="5">
        <v>40394</v>
      </c>
      <c r="L12">
        <v>136.024</v>
      </c>
      <c r="M12" t="s">
        <v>28</v>
      </c>
      <c r="N12" s="8" t="s">
        <v>26</v>
      </c>
      <c r="O12">
        <f t="shared" si="3"/>
        <v>0</v>
      </c>
      <c r="P12" s="12">
        <f t="shared" si="1"/>
        <v>0</v>
      </c>
      <c r="Q12" s="7">
        <f>SUM($P$8:P12)</f>
        <v>7717.6831607211407</v>
      </c>
      <c r="R12" s="4">
        <f t="shared" si="4"/>
        <v>1007717.6831607211</v>
      </c>
    </row>
    <row r="13" spans="1:19" x14ac:dyDescent="0.15">
      <c r="A13" s="3">
        <v>6</v>
      </c>
      <c r="B13" s="4">
        <f t="shared" si="5"/>
        <v>1007717.6831607211</v>
      </c>
      <c r="C13" s="3" t="s">
        <v>14</v>
      </c>
      <c r="D13" s="3" t="s">
        <v>24</v>
      </c>
      <c r="E13" s="5">
        <v>40427</v>
      </c>
      <c r="F13">
        <v>129.64099999999999</v>
      </c>
      <c r="G13" t="s">
        <v>17</v>
      </c>
      <c r="H13">
        <v>131.65899999999999</v>
      </c>
      <c r="I13" s="6">
        <f t="shared" si="2"/>
        <v>201.80000000000007</v>
      </c>
      <c r="J13" s="10">
        <f t="shared" si="0"/>
        <v>9.9872912107108094E-2</v>
      </c>
      <c r="K13" s="5">
        <v>40434</v>
      </c>
      <c r="L13">
        <v>130.042</v>
      </c>
      <c r="M13" t="s">
        <v>21</v>
      </c>
      <c r="N13" s="3" t="s">
        <v>22</v>
      </c>
      <c r="O13">
        <f t="shared" si="3"/>
        <v>40.100000000001046</v>
      </c>
      <c r="P13" s="12">
        <f t="shared" si="1"/>
        <v>4004.9037754951387</v>
      </c>
      <c r="Q13" s="7">
        <f>SUM($P$8:P13)</f>
        <v>11722.586936216279</v>
      </c>
      <c r="R13" s="4">
        <f t="shared" si="4"/>
        <v>1011722.5869362162</v>
      </c>
    </row>
    <row r="14" spans="1:19" x14ac:dyDescent="0.15">
      <c r="A14" s="3">
        <v>7</v>
      </c>
      <c r="B14" s="4">
        <f t="shared" si="5"/>
        <v>1011722.5869362162</v>
      </c>
      <c r="C14" s="3" t="s">
        <v>14</v>
      </c>
      <c r="D14" s="3" t="s">
        <v>25</v>
      </c>
      <c r="E14" s="5">
        <v>40497</v>
      </c>
      <c r="F14">
        <v>133.548</v>
      </c>
      <c r="G14" t="s">
        <v>17</v>
      </c>
      <c r="H14">
        <v>130.96700000000001</v>
      </c>
      <c r="I14" s="6">
        <f t="shared" si="2"/>
        <v>258.09999999999889</v>
      </c>
      <c r="J14" s="10">
        <f t="shared" si="0"/>
        <v>7.8397720800946966E-2</v>
      </c>
      <c r="K14" s="5">
        <v>40500</v>
      </c>
      <c r="L14">
        <v>133.548</v>
      </c>
      <c r="M14" t="s">
        <v>28</v>
      </c>
      <c r="N14" s="8" t="s">
        <v>26</v>
      </c>
      <c r="O14">
        <f t="shared" si="3"/>
        <v>0</v>
      </c>
      <c r="P14" s="12">
        <f t="shared" si="1"/>
        <v>0</v>
      </c>
      <c r="Q14" s="7">
        <f>SUM($P$8:P14)</f>
        <v>11722.586936216279</v>
      </c>
      <c r="R14" s="4">
        <f t="shared" si="4"/>
        <v>1011722.5869362162</v>
      </c>
    </row>
    <row r="15" spans="1:19" x14ac:dyDescent="0.15">
      <c r="A15" s="3">
        <v>8</v>
      </c>
      <c r="B15" s="4">
        <f t="shared" si="5"/>
        <v>1011722.5869362162</v>
      </c>
      <c r="C15" s="3" t="s">
        <v>14</v>
      </c>
      <c r="D15" s="3" t="s">
        <v>24</v>
      </c>
      <c r="E15" s="5">
        <v>40529</v>
      </c>
      <c r="F15">
        <v>130.84</v>
      </c>
      <c r="G15" t="s">
        <v>27</v>
      </c>
      <c r="H15">
        <v>131.625</v>
      </c>
      <c r="I15" s="6">
        <f t="shared" si="2"/>
        <v>78.499999999999659</v>
      </c>
      <c r="J15" s="10">
        <f t="shared" si="0"/>
        <v>0.25776371641687151</v>
      </c>
      <c r="K15" s="5">
        <v>40547</v>
      </c>
      <c r="L15">
        <v>128.416</v>
      </c>
      <c r="M15" t="s">
        <v>21</v>
      </c>
      <c r="N15" s="3" t="s">
        <v>22</v>
      </c>
      <c r="O15">
        <f t="shared" si="3"/>
        <v>242.40000000000066</v>
      </c>
      <c r="P15" s="12">
        <f t="shared" si="1"/>
        <v>62481.924859449828</v>
      </c>
      <c r="Q15" s="7">
        <f>SUM($P$8:P15)</f>
        <v>74204.511795666112</v>
      </c>
      <c r="R15" s="4">
        <f t="shared" si="4"/>
        <v>1074204.5117956661</v>
      </c>
    </row>
    <row r="16" spans="1:19" x14ac:dyDescent="0.15">
      <c r="A16" s="3">
        <v>9</v>
      </c>
      <c r="B16" s="4">
        <f t="shared" si="5"/>
        <v>1074204.5117956661</v>
      </c>
      <c r="C16" s="3" t="s">
        <v>14</v>
      </c>
      <c r="D16" s="3" t="s">
        <v>25</v>
      </c>
      <c r="E16" s="5">
        <v>40583</v>
      </c>
      <c r="F16">
        <v>132.892</v>
      </c>
      <c r="G16" t="s">
        <v>17</v>
      </c>
      <c r="H16">
        <v>131.547</v>
      </c>
      <c r="I16" s="6">
        <f t="shared" si="2"/>
        <v>134.49999999999989</v>
      </c>
      <c r="J16" s="10">
        <f t="shared" si="0"/>
        <v>0.15973301290641889</v>
      </c>
      <c r="K16" s="5">
        <v>40598</v>
      </c>
      <c r="L16">
        <v>132.892</v>
      </c>
      <c r="M16" t="s">
        <v>28</v>
      </c>
      <c r="N16" s="8" t="s">
        <v>26</v>
      </c>
      <c r="O16">
        <f t="shared" si="3"/>
        <v>0</v>
      </c>
      <c r="P16" s="12">
        <f t="shared" si="1"/>
        <v>0</v>
      </c>
      <c r="Q16" s="7">
        <f>SUM($P$8:P16)</f>
        <v>74204.511795666112</v>
      </c>
      <c r="R16" s="4">
        <f t="shared" si="4"/>
        <v>1074204.5117956661</v>
      </c>
    </row>
    <row r="17" spans="1:18" x14ac:dyDescent="0.15">
      <c r="A17" s="3">
        <v>10</v>
      </c>
      <c r="B17" s="4">
        <f t="shared" si="5"/>
        <v>1074204.5117956661</v>
      </c>
      <c r="C17" s="3" t="s">
        <v>14</v>
      </c>
      <c r="D17" s="3" t="s">
        <v>24</v>
      </c>
      <c r="E17" s="5">
        <v>40583</v>
      </c>
      <c r="F17">
        <v>132.90899999999999</v>
      </c>
      <c r="G17" t="s">
        <v>27</v>
      </c>
      <c r="H17">
        <v>134.12100000000001</v>
      </c>
      <c r="I17" s="6">
        <f t="shared" si="2"/>
        <v>121.20000000000175</v>
      </c>
      <c r="J17" s="10">
        <f t="shared" si="0"/>
        <v>0.17726147059334169</v>
      </c>
      <c r="K17" s="5">
        <v>40605</v>
      </c>
      <c r="L17">
        <v>134.12100000000001</v>
      </c>
      <c r="M17" t="s">
        <v>30</v>
      </c>
      <c r="N17" s="3" t="s">
        <v>29</v>
      </c>
      <c r="O17">
        <f t="shared" si="3"/>
        <v>-121.20000000000175</v>
      </c>
      <c r="P17" s="12">
        <f t="shared" si="1"/>
        <v>-21484.090235913322</v>
      </c>
      <c r="Q17" s="7">
        <f>SUM($P$8:P17)</f>
        <v>52720.421559752795</v>
      </c>
      <c r="R17" s="4">
        <f t="shared" si="4"/>
        <v>1052720.4215597527</v>
      </c>
    </row>
    <row r="18" spans="1:18" x14ac:dyDescent="0.15">
      <c r="A18" s="3">
        <v>11</v>
      </c>
      <c r="B18" s="4">
        <f t="shared" si="5"/>
        <v>1052720.4215597527</v>
      </c>
      <c r="C18" s="3" t="s">
        <v>14</v>
      </c>
      <c r="D18" s="3" t="s">
        <v>24</v>
      </c>
      <c r="E18" s="5">
        <v>40675</v>
      </c>
      <c r="F18">
        <v>131.80099999999999</v>
      </c>
      <c r="G18" t="s">
        <v>17</v>
      </c>
      <c r="H18">
        <v>134.03299999999999</v>
      </c>
      <c r="I18" s="6">
        <f t="shared" si="2"/>
        <v>223.19999999999993</v>
      </c>
      <c r="J18" s="10">
        <f t="shared" si="0"/>
        <v>9.4329786878114066E-2</v>
      </c>
      <c r="K18" s="5">
        <v>40680</v>
      </c>
      <c r="L18">
        <v>131.80099999999999</v>
      </c>
      <c r="M18" t="s">
        <v>28</v>
      </c>
      <c r="N18" s="8" t="s">
        <v>26</v>
      </c>
      <c r="O18">
        <f t="shared" si="3"/>
        <v>0</v>
      </c>
      <c r="P18" s="12">
        <f t="shared" si="1"/>
        <v>0</v>
      </c>
      <c r="Q18" s="7">
        <f>SUM($P$8:P18)</f>
        <v>52720.421559752795</v>
      </c>
      <c r="R18" s="4">
        <f t="shared" si="4"/>
        <v>1052720.4215597527</v>
      </c>
    </row>
    <row r="19" spans="1:18" x14ac:dyDescent="0.15">
      <c r="A19" s="3">
        <v>12</v>
      </c>
      <c r="B19" s="4">
        <f t="shared" si="5"/>
        <v>1052720.4215597527</v>
      </c>
      <c r="C19" s="3" t="s">
        <v>14</v>
      </c>
      <c r="D19" s="3" t="s">
        <v>24</v>
      </c>
      <c r="E19" s="5">
        <v>40758</v>
      </c>
      <c r="F19">
        <v>125.3</v>
      </c>
      <c r="G19" t="s">
        <v>17</v>
      </c>
      <c r="H19">
        <v>126.965</v>
      </c>
      <c r="I19" s="6">
        <f t="shared" si="2"/>
        <v>166.50000000000063</v>
      </c>
      <c r="J19" s="10">
        <f t="shared" si="0"/>
        <v>0.12645290349066049</v>
      </c>
      <c r="K19" s="5">
        <v>40759</v>
      </c>
      <c r="L19">
        <v>126.965</v>
      </c>
      <c r="M19" t="s">
        <v>30</v>
      </c>
      <c r="N19" s="3" t="s">
        <v>29</v>
      </c>
      <c r="O19">
        <f t="shared" si="3"/>
        <v>-166.50000000000063</v>
      </c>
      <c r="P19" s="12">
        <f t="shared" si="1"/>
        <v>-21054.40843119505</v>
      </c>
      <c r="Q19" s="7">
        <f>SUM($P$8:P19)</f>
        <v>31666.013128557744</v>
      </c>
      <c r="R19" s="4">
        <f t="shared" si="4"/>
        <v>1031666.0131285576</v>
      </c>
    </row>
    <row r="20" spans="1:18" x14ac:dyDescent="0.15">
      <c r="A20" s="3">
        <v>13</v>
      </c>
      <c r="B20" s="4">
        <f t="shared" si="5"/>
        <v>1031666.0131285576</v>
      </c>
      <c r="C20" s="3" t="s">
        <v>14</v>
      </c>
      <c r="D20" s="3" t="s">
        <v>25</v>
      </c>
      <c r="E20" s="5">
        <v>40837</v>
      </c>
      <c r="F20">
        <v>121.512</v>
      </c>
      <c r="G20" t="s">
        <v>17</v>
      </c>
      <c r="H20">
        <v>120.358</v>
      </c>
      <c r="I20" s="6">
        <f t="shared" si="2"/>
        <v>115.39999999999964</v>
      </c>
      <c r="J20" s="10">
        <f t="shared" si="0"/>
        <v>0.1787982691730608</v>
      </c>
      <c r="K20" s="5">
        <v>40837</v>
      </c>
      <c r="L20">
        <v>121.512</v>
      </c>
      <c r="M20" t="s">
        <v>28</v>
      </c>
      <c r="N20" s="8" t="s">
        <v>26</v>
      </c>
      <c r="O20">
        <f t="shared" si="3"/>
        <v>0</v>
      </c>
      <c r="P20" s="12">
        <f t="shared" si="1"/>
        <v>0</v>
      </c>
      <c r="Q20" s="7">
        <f>SUM($P$8:P20)</f>
        <v>31666.013128557744</v>
      </c>
      <c r="R20" s="4">
        <f t="shared" si="4"/>
        <v>1031666.0131285576</v>
      </c>
    </row>
    <row r="21" spans="1:18" x14ac:dyDescent="0.15">
      <c r="A21" s="3">
        <v>14</v>
      </c>
      <c r="B21" s="4">
        <f t="shared" si="5"/>
        <v>1031666.0131285576</v>
      </c>
      <c r="C21" s="3" t="s">
        <v>14</v>
      </c>
      <c r="D21" s="3" t="s">
        <v>25</v>
      </c>
      <c r="E21" s="5">
        <v>40843</v>
      </c>
      <c r="F21">
        <v>122.02</v>
      </c>
      <c r="G21" t="s">
        <v>17</v>
      </c>
      <c r="H21">
        <v>120.926</v>
      </c>
      <c r="I21" s="6">
        <f t="shared" si="2"/>
        <v>109.39999999999941</v>
      </c>
      <c r="J21" s="10">
        <f t="shared" si="0"/>
        <v>0.18860438996865872</v>
      </c>
      <c r="K21" s="5">
        <v>40843</v>
      </c>
      <c r="L21">
        <v>122.02</v>
      </c>
      <c r="M21" t="s">
        <v>28</v>
      </c>
      <c r="N21" s="8" t="s">
        <v>26</v>
      </c>
      <c r="O21">
        <f t="shared" si="3"/>
        <v>0</v>
      </c>
      <c r="P21" s="12">
        <f t="shared" si="1"/>
        <v>0</v>
      </c>
      <c r="Q21" s="7">
        <f>SUM($P$8:P21)</f>
        <v>31666.013128557744</v>
      </c>
      <c r="R21" s="4">
        <f t="shared" si="4"/>
        <v>1031666.0131285576</v>
      </c>
    </row>
    <row r="22" spans="1:18" x14ac:dyDescent="0.15">
      <c r="A22" s="3">
        <v>15</v>
      </c>
      <c r="B22" s="4">
        <f t="shared" si="5"/>
        <v>1031666.0131285576</v>
      </c>
      <c r="C22" s="3" t="s">
        <v>14</v>
      </c>
      <c r="D22" s="3" t="s">
        <v>25</v>
      </c>
      <c r="E22" s="5">
        <v>40946</v>
      </c>
      <c r="F22">
        <v>121.23399999999999</v>
      </c>
      <c r="G22" t="s">
        <v>17</v>
      </c>
      <c r="H22">
        <v>120.46899999999999</v>
      </c>
      <c r="I22" s="6">
        <f t="shared" si="2"/>
        <v>76.500000000000057</v>
      </c>
      <c r="J22" s="10">
        <f t="shared" si="0"/>
        <v>0.26971660473949199</v>
      </c>
      <c r="K22" s="5">
        <v>40980</v>
      </c>
      <c r="L22">
        <v>128.20699999999999</v>
      </c>
      <c r="M22" t="s">
        <v>21</v>
      </c>
      <c r="N22" s="3" t="s">
        <v>22</v>
      </c>
      <c r="O22">
        <f t="shared" si="3"/>
        <v>697.3</v>
      </c>
      <c r="P22" s="12">
        <f t="shared" si="1"/>
        <v>188073.38848484776</v>
      </c>
      <c r="Q22" s="7">
        <f>SUM($P$8:P22)</f>
        <v>219739.4016134055</v>
      </c>
      <c r="R22" s="4">
        <f t="shared" si="4"/>
        <v>1219739.4016134054</v>
      </c>
    </row>
    <row r="23" spans="1:18" x14ac:dyDescent="0.15">
      <c r="A23" s="3">
        <v>16</v>
      </c>
      <c r="B23" s="4">
        <f t="shared" si="5"/>
        <v>1219739.4016134054</v>
      </c>
      <c r="C23" s="3" t="s">
        <v>14</v>
      </c>
      <c r="D23" s="3" t="s">
        <v>24</v>
      </c>
      <c r="E23" s="5">
        <v>41033</v>
      </c>
      <c r="F23">
        <v>129.672</v>
      </c>
      <c r="G23" t="s">
        <v>32</v>
      </c>
      <c r="H23">
        <v>130.44200000000001</v>
      </c>
      <c r="I23" s="6">
        <f t="shared" si="2"/>
        <v>77.000000000001023</v>
      </c>
      <c r="J23" s="10">
        <f t="shared" si="0"/>
        <v>0.31681542899049076</v>
      </c>
      <c r="K23" s="5">
        <v>41116</v>
      </c>
      <c r="L23">
        <v>121.681</v>
      </c>
      <c r="M23" t="s">
        <v>21</v>
      </c>
      <c r="N23" s="3" t="s">
        <v>22</v>
      </c>
      <c r="O23">
        <f t="shared" si="3"/>
        <v>799.09999999999991</v>
      </c>
      <c r="P23" s="12">
        <f t="shared" si="1"/>
        <v>253167.20930630114</v>
      </c>
      <c r="Q23" s="7">
        <f>SUM($P$8:P23)</f>
        <v>472906.61091970664</v>
      </c>
      <c r="R23" s="4">
        <f t="shared" si="4"/>
        <v>1472906.6109197065</v>
      </c>
    </row>
    <row r="24" spans="1:18" x14ac:dyDescent="0.15">
      <c r="A24" s="3">
        <v>17</v>
      </c>
      <c r="B24" s="4">
        <f t="shared" si="5"/>
        <v>1472906.6109197065</v>
      </c>
      <c r="C24" s="3" t="s">
        <v>14</v>
      </c>
      <c r="D24" s="3" t="s">
        <v>25</v>
      </c>
      <c r="E24" s="5">
        <v>41130</v>
      </c>
      <c r="F24">
        <v>122.952</v>
      </c>
      <c r="G24" t="s">
        <v>27</v>
      </c>
      <c r="H24">
        <v>121.89100000000001</v>
      </c>
      <c r="I24" s="6">
        <f t="shared" si="2"/>
        <v>106.09999999999928</v>
      </c>
      <c r="J24" s="10">
        <f t="shared" si="0"/>
        <v>0.27764497849570524</v>
      </c>
      <c r="K24" s="5">
        <v>41130</v>
      </c>
      <c r="L24">
        <v>122.952</v>
      </c>
      <c r="M24" t="s">
        <v>28</v>
      </c>
      <c r="N24" s="8" t="s">
        <v>26</v>
      </c>
      <c r="O24">
        <f t="shared" si="3"/>
        <v>0</v>
      </c>
      <c r="P24" s="12">
        <f t="shared" si="1"/>
        <v>0</v>
      </c>
      <c r="Q24" s="7">
        <f>SUM($P$8:P24)</f>
        <v>472906.61091970664</v>
      </c>
      <c r="R24" s="4">
        <f t="shared" si="4"/>
        <v>1472906.6109197065</v>
      </c>
    </row>
    <row r="25" spans="1:18" x14ac:dyDescent="0.15">
      <c r="A25" s="3">
        <v>18</v>
      </c>
      <c r="B25" s="4">
        <f t="shared" si="5"/>
        <v>1472906.6109197065</v>
      </c>
      <c r="C25" s="3" t="s">
        <v>14</v>
      </c>
      <c r="D25" s="3" t="s">
        <v>25</v>
      </c>
      <c r="E25" s="5">
        <v>41166</v>
      </c>
      <c r="F25">
        <v>125.41200000000001</v>
      </c>
      <c r="G25" t="s">
        <v>27</v>
      </c>
      <c r="H25">
        <v>124.386</v>
      </c>
      <c r="I25" s="6">
        <f t="shared" si="2"/>
        <v>102.60000000000105</v>
      </c>
      <c r="J25" s="10">
        <f t="shared" si="0"/>
        <v>0.28711629842489111</v>
      </c>
      <c r="K25" s="5">
        <v>41171</v>
      </c>
      <c r="L25">
        <v>127.429</v>
      </c>
      <c r="M25" t="s">
        <v>21</v>
      </c>
      <c r="N25" s="3" t="s">
        <v>22</v>
      </c>
      <c r="O25">
        <f t="shared" si="3"/>
        <v>201.69999999999959</v>
      </c>
      <c r="P25" s="12">
        <f t="shared" si="1"/>
        <v>57911.357392300415</v>
      </c>
      <c r="Q25" s="7">
        <f>SUM($P$8:P25)</f>
        <v>530817.96831200703</v>
      </c>
      <c r="R25" s="4">
        <f t="shared" si="4"/>
        <v>1530817.9683120069</v>
      </c>
    </row>
    <row r="26" spans="1:18" x14ac:dyDescent="0.15">
      <c r="A26" s="3">
        <v>19</v>
      </c>
      <c r="B26" s="4">
        <f t="shared" si="5"/>
        <v>1530817.9683120069</v>
      </c>
      <c r="C26" s="3" t="s">
        <v>14</v>
      </c>
      <c r="D26" s="3" t="s">
        <v>25</v>
      </c>
      <c r="E26" s="5">
        <v>41242</v>
      </c>
      <c r="F26">
        <v>131.66999999999999</v>
      </c>
      <c r="G26" t="s">
        <v>17</v>
      </c>
      <c r="H26">
        <v>130.43799999999999</v>
      </c>
      <c r="I26" s="6">
        <f t="shared" si="2"/>
        <v>123.19999999999993</v>
      </c>
      <c r="J26" s="10">
        <f t="shared" si="0"/>
        <v>0.24850941044026101</v>
      </c>
      <c r="K26" s="5">
        <v>41243</v>
      </c>
      <c r="L26">
        <v>131.66999999999999</v>
      </c>
      <c r="M26" t="s">
        <v>28</v>
      </c>
      <c r="N26" s="8" t="s">
        <v>26</v>
      </c>
      <c r="O26">
        <f t="shared" si="3"/>
        <v>0</v>
      </c>
      <c r="P26" s="12">
        <f t="shared" si="1"/>
        <v>0</v>
      </c>
      <c r="Q26" s="7">
        <f>SUM($P$8:P26)</f>
        <v>530817.96831200703</v>
      </c>
      <c r="R26" s="4">
        <f t="shared" si="4"/>
        <v>1530817.9683120069</v>
      </c>
    </row>
    <row r="27" spans="1:18" x14ac:dyDescent="0.15">
      <c r="A27" s="3">
        <v>20</v>
      </c>
      <c r="B27" s="4">
        <f t="shared" si="5"/>
        <v>1530817.9683120069</v>
      </c>
      <c r="C27" s="3" t="s">
        <v>14</v>
      </c>
      <c r="D27" s="3" t="s">
        <v>25</v>
      </c>
      <c r="E27" s="5">
        <v>41254</v>
      </c>
      <c r="F27">
        <v>132.45699999999999</v>
      </c>
      <c r="G27" t="s">
        <v>17</v>
      </c>
      <c r="H27">
        <v>131.65600000000001</v>
      </c>
      <c r="I27" s="6">
        <f t="shared" si="2"/>
        <v>80.099999999998772</v>
      </c>
      <c r="J27" s="10">
        <f t="shared" si="0"/>
        <v>0.38222670869214243</v>
      </c>
      <c r="K27" s="5">
        <v>41290</v>
      </c>
      <c r="L27">
        <v>140.483</v>
      </c>
      <c r="M27" t="s">
        <v>21</v>
      </c>
      <c r="N27" s="3" t="s">
        <v>22</v>
      </c>
      <c r="O27">
        <f t="shared" si="3"/>
        <v>802.60000000000105</v>
      </c>
      <c r="P27" s="12">
        <f t="shared" si="1"/>
        <v>306775.15639631386</v>
      </c>
      <c r="Q27" s="7">
        <f>SUM($P$8:P27)</f>
        <v>837593.12470832095</v>
      </c>
      <c r="R27" s="4">
        <f t="shared" si="4"/>
        <v>1837593.1247083207</v>
      </c>
    </row>
    <row r="28" spans="1:18" x14ac:dyDescent="0.15">
      <c r="A28" s="3">
        <v>21</v>
      </c>
      <c r="B28" s="4">
        <f t="shared" si="5"/>
        <v>1837593.1247083207</v>
      </c>
      <c r="C28" s="3" t="s">
        <v>14</v>
      </c>
      <c r="D28" s="3" t="s">
        <v>25</v>
      </c>
      <c r="E28" s="5">
        <v>41304</v>
      </c>
      <c r="F28">
        <v>143.12200000000001</v>
      </c>
      <c r="G28" t="s">
        <v>27</v>
      </c>
      <c r="H28">
        <v>141.87100000000001</v>
      </c>
      <c r="I28" s="6">
        <f t="shared" si="2"/>
        <v>125.10000000000048</v>
      </c>
      <c r="J28" s="10">
        <f t="shared" si="0"/>
        <v>0.29377987605248823</v>
      </c>
      <c r="K28" s="5">
        <v>41313</v>
      </c>
      <c r="L28">
        <v>145.92500000000001</v>
      </c>
      <c r="M28" t="s">
        <v>21</v>
      </c>
      <c r="N28" s="3" t="s">
        <v>22</v>
      </c>
      <c r="O28">
        <f t="shared" si="3"/>
        <v>280.29999999999973</v>
      </c>
      <c r="P28" s="12">
        <f t="shared" si="1"/>
        <v>82346.499257512376</v>
      </c>
      <c r="Q28" s="7">
        <f>SUM($P$8:P28)</f>
        <v>919939.62396583334</v>
      </c>
      <c r="R28" s="4">
        <f t="shared" si="4"/>
        <v>1919939.6239658331</v>
      </c>
    </row>
    <row r="29" spans="1:18" x14ac:dyDescent="0.15">
      <c r="A29" s="3">
        <v>22</v>
      </c>
      <c r="B29" s="4">
        <f t="shared" si="5"/>
        <v>1919939.6239658331</v>
      </c>
      <c r="C29" s="3" t="s">
        <v>14</v>
      </c>
      <c r="D29" s="3" t="s">
        <v>25</v>
      </c>
      <c r="E29" s="5">
        <v>41388</v>
      </c>
      <c r="F29">
        <v>152.00299999999999</v>
      </c>
      <c r="G29" t="s">
        <v>17</v>
      </c>
      <c r="H29">
        <v>149.95400000000001</v>
      </c>
      <c r="I29" s="6">
        <f t="shared" si="2"/>
        <v>204.89999999999782</v>
      </c>
      <c r="J29" s="10">
        <f t="shared" si="0"/>
        <v>0.18740259872775536</v>
      </c>
      <c r="K29" s="5">
        <v>41390</v>
      </c>
      <c r="L29">
        <v>152.00299999999999</v>
      </c>
      <c r="M29" t="s">
        <v>28</v>
      </c>
      <c r="N29" s="8" t="s">
        <v>26</v>
      </c>
      <c r="O29">
        <f t="shared" si="3"/>
        <v>0</v>
      </c>
      <c r="P29" s="12">
        <f t="shared" si="1"/>
        <v>0</v>
      </c>
      <c r="Q29" s="7">
        <f>SUM($P$8:P29)</f>
        <v>919939.62396583334</v>
      </c>
      <c r="R29" s="4">
        <f t="shared" si="4"/>
        <v>1919939.6239658331</v>
      </c>
    </row>
    <row r="30" spans="1:18" x14ac:dyDescent="0.15">
      <c r="A30" s="3">
        <v>23</v>
      </c>
      <c r="B30" s="4">
        <f t="shared" si="5"/>
        <v>1919939.6239658331</v>
      </c>
      <c r="C30" s="3" t="s">
        <v>14</v>
      </c>
      <c r="D30" s="3" t="s">
        <v>25</v>
      </c>
      <c r="E30" s="5">
        <v>41415</v>
      </c>
      <c r="F30">
        <v>156.31</v>
      </c>
      <c r="G30" t="s">
        <v>17</v>
      </c>
      <c r="H30">
        <v>154.93899999999999</v>
      </c>
      <c r="I30" s="6">
        <f t="shared" si="2"/>
        <v>137.10000000000093</v>
      </c>
      <c r="J30" s="10">
        <f t="shared" si="0"/>
        <v>0.28007871976160759</v>
      </c>
      <c r="K30" s="5">
        <v>41416</v>
      </c>
      <c r="L30">
        <v>154.93899999999999</v>
      </c>
      <c r="M30" t="s">
        <v>30</v>
      </c>
      <c r="N30" s="3" t="s">
        <v>29</v>
      </c>
      <c r="O30">
        <f t="shared" si="3"/>
        <v>-137.10000000000093</v>
      </c>
      <c r="P30" s="12">
        <f t="shared" si="1"/>
        <v>-38398.79247931666</v>
      </c>
      <c r="Q30" s="7">
        <f>SUM($P$8:P30)</f>
        <v>881540.83148651663</v>
      </c>
      <c r="R30" s="4">
        <f t="shared" si="4"/>
        <v>1881540.8314865164</v>
      </c>
    </row>
    <row r="31" spans="1:18" x14ac:dyDescent="0.15">
      <c r="A31" s="3">
        <v>24</v>
      </c>
      <c r="B31" s="4">
        <f t="shared" si="5"/>
        <v>1881540.8314865164</v>
      </c>
      <c r="C31" s="3" t="s">
        <v>14</v>
      </c>
      <c r="D31" s="3" t="s">
        <v>25</v>
      </c>
      <c r="E31" s="5">
        <v>41691</v>
      </c>
      <c r="F31">
        <v>170.762</v>
      </c>
      <c r="G31" t="s">
        <v>17</v>
      </c>
      <c r="H31">
        <v>169.20500000000001</v>
      </c>
      <c r="I31" s="6">
        <f t="shared" si="2"/>
        <v>155.69999999999879</v>
      </c>
      <c r="J31" s="10">
        <f t="shared" si="0"/>
        <v>0.24168796807791018</v>
      </c>
      <c r="K31" s="5">
        <v>41691</v>
      </c>
      <c r="L31">
        <v>170.762</v>
      </c>
      <c r="M31" t="s">
        <v>28</v>
      </c>
      <c r="N31" s="8" t="s">
        <v>26</v>
      </c>
      <c r="O31">
        <f t="shared" si="3"/>
        <v>0</v>
      </c>
      <c r="P31" s="12">
        <f t="shared" si="1"/>
        <v>0</v>
      </c>
      <c r="Q31" s="7">
        <f>SUM($P$8:P31)</f>
        <v>881540.83148651663</v>
      </c>
      <c r="R31" s="4">
        <f t="shared" si="4"/>
        <v>1881540.8314865164</v>
      </c>
    </row>
    <row r="32" spans="1:18" x14ac:dyDescent="0.15">
      <c r="A32" s="3">
        <v>25</v>
      </c>
      <c r="B32" s="4">
        <f t="shared" si="5"/>
        <v>1881540.8314865164</v>
      </c>
      <c r="C32" s="3" t="s">
        <v>14</v>
      </c>
      <c r="D32" s="3" t="s">
        <v>25</v>
      </c>
      <c r="E32" s="5">
        <v>41760</v>
      </c>
      <c r="F32">
        <v>172.71700000000001</v>
      </c>
      <c r="G32" t="s">
        <v>17</v>
      </c>
      <c r="H32">
        <v>171.92</v>
      </c>
      <c r="I32" s="6">
        <f t="shared" si="2"/>
        <v>79.700000000002547</v>
      </c>
      <c r="J32" s="10">
        <f t="shared" si="0"/>
        <v>0.47215579209195896</v>
      </c>
      <c r="K32" s="5">
        <v>41761</v>
      </c>
      <c r="L32">
        <v>172.71700000000001</v>
      </c>
      <c r="M32" t="s">
        <v>28</v>
      </c>
      <c r="N32" s="8" t="s">
        <v>26</v>
      </c>
      <c r="O32">
        <f t="shared" si="3"/>
        <v>0</v>
      </c>
      <c r="P32" s="12">
        <f t="shared" si="1"/>
        <v>0</v>
      </c>
      <c r="Q32" s="7">
        <f>SUM($P$8:P32)</f>
        <v>881540.83148651663</v>
      </c>
      <c r="R32" s="4">
        <f t="shared" si="4"/>
        <v>1881540.8314865164</v>
      </c>
    </row>
    <row r="33" spans="1:18" x14ac:dyDescent="0.15">
      <c r="A33" s="3">
        <v>26</v>
      </c>
      <c r="B33" s="4">
        <f t="shared" si="5"/>
        <v>1881540.8314865164</v>
      </c>
      <c r="C33" s="3" t="s">
        <v>14</v>
      </c>
      <c r="D33" s="3" t="s">
        <v>24</v>
      </c>
      <c r="E33" s="5">
        <v>41918</v>
      </c>
      <c r="F33">
        <v>174.9</v>
      </c>
      <c r="G33" t="s">
        <v>32</v>
      </c>
      <c r="H33">
        <v>175.89400000000001</v>
      </c>
      <c r="I33" s="6">
        <f t="shared" si="2"/>
        <v>99.399999999999977</v>
      </c>
      <c r="J33" s="10">
        <f t="shared" si="0"/>
        <v>0.37857964416227702</v>
      </c>
      <c r="K33" s="5">
        <v>41918</v>
      </c>
      <c r="L33">
        <v>174.9</v>
      </c>
      <c r="M33" t="s">
        <v>28</v>
      </c>
      <c r="N33" s="8" t="s">
        <v>26</v>
      </c>
      <c r="O33">
        <f t="shared" si="3"/>
        <v>0</v>
      </c>
      <c r="P33" s="12">
        <f t="shared" si="1"/>
        <v>0</v>
      </c>
      <c r="Q33" s="7">
        <f>SUM($P$8:P33)</f>
        <v>881540.83148651663</v>
      </c>
      <c r="R33" s="4">
        <f t="shared" si="4"/>
        <v>1881540.8314865164</v>
      </c>
    </row>
    <row r="34" spans="1:18" x14ac:dyDescent="0.15">
      <c r="A34" s="3">
        <v>27</v>
      </c>
      <c r="B34" s="4">
        <f t="shared" si="5"/>
        <v>1881540.8314865164</v>
      </c>
      <c r="C34" s="3" t="s">
        <v>14</v>
      </c>
      <c r="D34" s="3" t="s">
        <v>25</v>
      </c>
      <c r="E34" s="5">
        <v>41940</v>
      </c>
      <c r="F34">
        <v>174.18600000000001</v>
      </c>
      <c r="G34" t="s">
        <v>32</v>
      </c>
      <c r="H34">
        <v>173.37299999999999</v>
      </c>
      <c r="I34" s="6">
        <f t="shared" si="2"/>
        <v>81.30000000000166</v>
      </c>
      <c r="J34" s="10">
        <f t="shared" si="0"/>
        <v>0.4628636731824054</v>
      </c>
      <c r="K34" s="5">
        <v>41941</v>
      </c>
      <c r="L34">
        <v>174.18600000000001</v>
      </c>
      <c r="M34" t="s">
        <v>28</v>
      </c>
      <c r="N34" s="8" t="s">
        <v>26</v>
      </c>
      <c r="O34">
        <f t="shared" si="3"/>
        <v>0</v>
      </c>
      <c r="P34" s="12">
        <f t="shared" si="1"/>
        <v>0</v>
      </c>
      <c r="Q34" s="7">
        <f>SUM($P$8:P34)</f>
        <v>881540.83148651663</v>
      </c>
      <c r="R34" s="4">
        <f t="shared" si="4"/>
        <v>1881540.8314865164</v>
      </c>
    </row>
    <row r="35" spans="1:18" x14ac:dyDescent="0.15">
      <c r="A35" s="3">
        <v>28</v>
      </c>
      <c r="B35" s="4">
        <f t="shared" si="5"/>
        <v>1881540.8314865164</v>
      </c>
      <c r="C35" s="3" t="s">
        <v>14</v>
      </c>
      <c r="D35" s="3" t="s">
        <v>25</v>
      </c>
      <c r="E35" s="5">
        <v>41975</v>
      </c>
      <c r="F35">
        <v>186.32599999999999</v>
      </c>
      <c r="G35" t="s">
        <v>17</v>
      </c>
      <c r="H35">
        <v>185.011</v>
      </c>
      <c r="I35" s="6">
        <f t="shared" si="2"/>
        <v>131.49999999999977</v>
      </c>
      <c r="J35" s="10">
        <f t="shared" si="0"/>
        <v>0.28616590592950869</v>
      </c>
      <c r="K35" s="5">
        <v>41976</v>
      </c>
      <c r="L35">
        <v>186.32599999999999</v>
      </c>
      <c r="M35" t="s">
        <v>28</v>
      </c>
      <c r="N35" s="8" t="s">
        <v>26</v>
      </c>
      <c r="O35">
        <f>IF(N35="負け",ABS(L35-F35)*(-100),ABS(L35-F35)*100)</f>
        <v>0</v>
      </c>
      <c r="P35" s="12">
        <f t="shared" si="1"/>
        <v>0</v>
      </c>
      <c r="Q35" s="7">
        <f>SUM($P$8:P35)</f>
        <v>881540.83148651663</v>
      </c>
      <c r="R35" s="4">
        <f t="shared" si="4"/>
        <v>1881540.8314865164</v>
      </c>
    </row>
    <row r="36" spans="1:18" x14ac:dyDescent="0.15">
      <c r="A36" s="3">
        <v>29</v>
      </c>
      <c r="B36" s="4">
        <f t="shared" si="5"/>
        <v>1881540.8314865164</v>
      </c>
      <c r="C36" s="3" t="s">
        <v>14</v>
      </c>
      <c r="D36" s="3" t="s">
        <v>25</v>
      </c>
      <c r="E36" s="5">
        <v>42058</v>
      </c>
      <c r="F36">
        <v>183.66300000000001</v>
      </c>
      <c r="G36" t="s">
        <v>17</v>
      </c>
      <c r="H36">
        <v>181.654</v>
      </c>
      <c r="I36" s="6">
        <f t="shared" si="2"/>
        <v>200.90000000000146</v>
      </c>
      <c r="J36" s="10">
        <f t="shared" si="0"/>
        <v>0.18731118282593356</v>
      </c>
      <c r="K36" s="5">
        <v>42059</v>
      </c>
      <c r="L36">
        <v>183.66300000000001</v>
      </c>
      <c r="M36" t="s">
        <v>28</v>
      </c>
      <c r="N36" s="8" t="s">
        <v>26</v>
      </c>
      <c r="O36">
        <f>IF(N36="負け",ABS(L36-F36)*(-100),ABS(L36-F36)*100)</f>
        <v>0</v>
      </c>
      <c r="P36" s="12">
        <f t="shared" si="1"/>
        <v>0</v>
      </c>
      <c r="Q36" s="7">
        <f>SUM($P$8:P36)</f>
        <v>881540.83148651663</v>
      </c>
      <c r="R36" s="4">
        <f t="shared" si="4"/>
        <v>1881540.8314865164</v>
      </c>
    </row>
    <row r="37" spans="1:18" x14ac:dyDescent="0.15">
      <c r="A37" s="3">
        <v>30</v>
      </c>
      <c r="B37" s="4">
        <f t="shared" si="5"/>
        <v>1881540.8314865164</v>
      </c>
      <c r="C37" s="3" t="s">
        <v>14</v>
      </c>
      <c r="D37" s="3" t="s">
        <v>25</v>
      </c>
      <c r="E37" s="5">
        <v>42144</v>
      </c>
      <c r="F37">
        <v>187.96199999999999</v>
      </c>
      <c r="G37" t="s">
        <v>17</v>
      </c>
      <c r="H37">
        <v>185.94800000000001</v>
      </c>
      <c r="I37" s="6">
        <f t="shared" si="2"/>
        <v>201.39999999999816</v>
      </c>
      <c r="J37" s="10">
        <f t="shared" si="0"/>
        <v>0.18684616002845417</v>
      </c>
      <c r="K37" s="5">
        <v>42146</v>
      </c>
      <c r="L37">
        <v>187.96199999999999</v>
      </c>
      <c r="M37" t="s">
        <v>28</v>
      </c>
      <c r="N37" s="8" t="s">
        <v>26</v>
      </c>
      <c r="O37">
        <f t="shared" si="3"/>
        <v>0</v>
      </c>
      <c r="P37" s="12">
        <f t="shared" si="1"/>
        <v>0</v>
      </c>
      <c r="Q37" s="7">
        <f>SUM($P$8:P37)</f>
        <v>881540.83148651663</v>
      </c>
      <c r="R37" s="4">
        <f t="shared" si="4"/>
        <v>1881540.8314865164</v>
      </c>
    </row>
    <row r="38" spans="1:18" x14ac:dyDescent="0.15">
      <c r="A38" s="3">
        <v>31</v>
      </c>
      <c r="B38" s="4">
        <f t="shared" si="5"/>
        <v>1881540.8314865164</v>
      </c>
      <c r="C38" s="3" t="s">
        <v>14</v>
      </c>
      <c r="D38" s="3" t="s">
        <v>25</v>
      </c>
      <c r="E38" s="5">
        <v>42157</v>
      </c>
      <c r="F38">
        <v>189.982</v>
      </c>
      <c r="G38" t="s">
        <v>17</v>
      </c>
      <c r="H38">
        <v>188.53</v>
      </c>
      <c r="I38" s="6">
        <f t="shared" si="2"/>
        <v>145.19999999999982</v>
      </c>
      <c r="J38" s="10">
        <f t="shared" si="0"/>
        <v>0.25916540378602188</v>
      </c>
      <c r="K38" s="5">
        <v>42158</v>
      </c>
      <c r="L38">
        <v>189.982</v>
      </c>
      <c r="M38" t="s">
        <v>28</v>
      </c>
      <c r="N38" s="8" t="s">
        <v>26</v>
      </c>
      <c r="O38">
        <f t="shared" si="3"/>
        <v>0</v>
      </c>
      <c r="P38" s="12">
        <f t="shared" si="1"/>
        <v>0</v>
      </c>
      <c r="Q38" s="7">
        <f>SUM($P$8:P38)</f>
        <v>881540.83148651663</v>
      </c>
      <c r="R38" s="4">
        <f t="shared" si="4"/>
        <v>1881540.8314865164</v>
      </c>
    </row>
    <row r="40" spans="1:18" x14ac:dyDescent="0.15">
      <c r="O40">
        <f>SUM(O8:O39)</f>
        <v>2739.2999999999988</v>
      </c>
    </row>
  </sheetData>
  <mergeCells count="23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4:C4"/>
    <mergeCell ref="D4:E4"/>
    <mergeCell ref="F4:G4"/>
    <mergeCell ref="H4:I4"/>
    <mergeCell ref="J4:K4"/>
    <mergeCell ref="N4:O4"/>
    <mergeCell ref="P4:Q4"/>
    <mergeCell ref="J5:K5"/>
    <mergeCell ref="L5:M5"/>
    <mergeCell ref="P5:Q5"/>
    <mergeCell ref="L4:M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7" sqref="U27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pane ySplit="7" topLeftCell="A17" activePane="bottomLeft" state="frozen"/>
      <selection pane="bottomLeft" activeCell="J46" sqref="J46"/>
    </sheetView>
  </sheetViews>
  <sheetFormatPr defaultRowHeight="13.5" x14ac:dyDescent="0.15"/>
  <cols>
    <col min="1" max="1" width="4.125" style="3" customWidth="1"/>
    <col min="2" max="2" width="11" bestFit="1" customWidth="1"/>
    <col min="3" max="3" width="3.625" style="3" customWidth="1"/>
    <col min="4" max="4" width="11.625" style="3" bestFit="1" customWidth="1"/>
    <col min="5" max="5" width="11.125" bestFit="1" customWidth="1"/>
    <col min="6" max="6" width="15.125" customWidth="1"/>
    <col min="7" max="7" width="8.125" customWidth="1"/>
    <col min="8" max="8" width="10.25" bestFit="1" customWidth="1"/>
    <col min="9" max="9" width="9" customWidth="1"/>
    <col min="10" max="10" width="11.625" style="10" bestFit="1" customWidth="1"/>
    <col min="11" max="11" width="7.25" customWidth="1"/>
    <col min="12" max="12" width="12.875" bestFit="1" customWidth="1"/>
    <col min="13" max="13" width="5.25" bestFit="1" customWidth="1"/>
    <col min="14" max="14" width="9.75" style="3" bestFit="1" customWidth="1"/>
    <col min="15" max="15" width="10.25" bestFit="1" customWidth="1"/>
    <col min="16" max="16" width="10.25" style="12" bestFit="1" customWidth="1"/>
    <col min="17" max="17" width="12.375" bestFit="1" customWidth="1"/>
    <col min="18" max="18" width="11" bestFit="1" customWidth="1"/>
    <col min="19" max="19" width="5.25" bestFit="1" customWidth="1"/>
  </cols>
  <sheetData>
    <row r="1" spans="1:20" ht="4.5" customHeight="1" x14ac:dyDescent="0.15"/>
    <row r="2" spans="1:20" x14ac:dyDescent="0.15">
      <c r="B2" s="20" t="s">
        <v>34</v>
      </c>
      <c r="C2" s="20"/>
      <c r="D2" s="25" t="s">
        <v>50</v>
      </c>
      <c r="E2" s="25"/>
      <c r="F2" s="20" t="s">
        <v>35</v>
      </c>
      <c r="G2" s="20"/>
      <c r="H2" s="25" t="s">
        <v>52</v>
      </c>
      <c r="I2" s="25"/>
      <c r="J2" s="20" t="s">
        <v>36</v>
      </c>
      <c r="K2" s="20"/>
      <c r="L2" s="19">
        <f>B8</f>
        <v>1000000</v>
      </c>
      <c r="M2" s="25"/>
      <c r="N2" s="20" t="s">
        <v>37</v>
      </c>
      <c r="O2" s="20"/>
      <c r="P2" s="19">
        <v>1240075</v>
      </c>
      <c r="Q2" s="25"/>
    </row>
    <row r="3" spans="1:20" ht="41.25" customHeight="1" x14ac:dyDescent="0.15">
      <c r="B3" s="20" t="s">
        <v>38</v>
      </c>
      <c r="C3" s="20"/>
      <c r="D3" s="26" t="s">
        <v>60</v>
      </c>
      <c r="E3" s="26"/>
      <c r="F3" s="26"/>
      <c r="G3" s="26"/>
      <c r="H3" s="26"/>
      <c r="I3" s="26"/>
      <c r="J3" s="20" t="s">
        <v>39</v>
      </c>
      <c r="K3" s="20"/>
      <c r="L3" s="26" t="s">
        <v>58</v>
      </c>
      <c r="M3" s="27"/>
      <c r="N3" s="27"/>
      <c r="O3" s="27"/>
      <c r="P3" s="27"/>
      <c r="Q3" s="27"/>
    </row>
    <row r="4" spans="1:20" x14ac:dyDescent="0.15">
      <c r="B4" s="20" t="s">
        <v>40</v>
      </c>
      <c r="C4" s="20"/>
      <c r="D4" s="23">
        <v>240075</v>
      </c>
      <c r="E4" s="23"/>
      <c r="F4" s="20" t="s">
        <v>41</v>
      </c>
      <c r="G4" s="20"/>
      <c r="H4" s="24">
        <v>506.5</v>
      </c>
      <c r="I4" s="25"/>
      <c r="J4" s="18" t="s">
        <v>42</v>
      </c>
      <c r="K4" s="18"/>
      <c r="L4" s="19">
        <f>O23</f>
        <v>163740.82543470935</v>
      </c>
      <c r="M4" s="19"/>
      <c r="N4" s="18" t="s">
        <v>43</v>
      </c>
      <c r="O4" s="18"/>
      <c r="P4" s="28">
        <v>-22920</v>
      </c>
      <c r="Q4" s="28"/>
    </row>
    <row r="5" spans="1:20" x14ac:dyDescent="0.15">
      <c r="B5" s="14" t="s">
        <v>44</v>
      </c>
      <c r="C5" s="13">
        <v>6</v>
      </c>
      <c r="D5" s="14" t="s">
        <v>45</v>
      </c>
      <c r="E5" s="13">
        <v>10</v>
      </c>
      <c r="F5" s="14" t="s">
        <v>46</v>
      </c>
      <c r="G5" s="13">
        <v>14</v>
      </c>
      <c r="H5" s="14" t="s">
        <v>47</v>
      </c>
      <c r="I5" s="15">
        <f>C5/SUM(C5,E5,G5)</f>
        <v>0.2</v>
      </c>
      <c r="J5" s="20" t="s">
        <v>48</v>
      </c>
      <c r="K5" s="20"/>
      <c r="L5" s="21">
        <v>2</v>
      </c>
      <c r="M5" s="22"/>
      <c r="N5" s="29" t="s">
        <v>49</v>
      </c>
      <c r="O5" s="30"/>
      <c r="P5" s="21">
        <v>3</v>
      </c>
      <c r="Q5" s="22"/>
    </row>
    <row r="6" spans="1:20" ht="5.25" customHeight="1" x14ac:dyDescent="0.15"/>
    <row r="7" spans="1:20" s="1" customFormat="1" ht="40.5" x14ac:dyDescent="0.15">
      <c r="A7" s="2"/>
      <c r="B7" s="2" t="s">
        <v>10</v>
      </c>
      <c r="C7" s="2" t="s">
        <v>23</v>
      </c>
      <c r="D7" s="2" t="s">
        <v>4</v>
      </c>
      <c r="E7" s="2" t="s">
        <v>5</v>
      </c>
      <c r="F7" s="2" t="s">
        <v>15</v>
      </c>
      <c r="G7" s="2" t="s">
        <v>31</v>
      </c>
      <c r="H7" s="2" t="s">
        <v>18</v>
      </c>
      <c r="I7" s="9" t="s">
        <v>33</v>
      </c>
      <c r="J7" s="2" t="s">
        <v>6</v>
      </c>
      <c r="K7" s="2" t="s">
        <v>7</v>
      </c>
      <c r="L7" s="2" t="s">
        <v>16</v>
      </c>
      <c r="M7" s="2" t="s">
        <v>8</v>
      </c>
      <c r="N7" s="2" t="s">
        <v>9</v>
      </c>
      <c r="O7" s="11" t="s">
        <v>11</v>
      </c>
      <c r="P7" s="2" t="s">
        <v>12</v>
      </c>
      <c r="Q7" s="2" t="s">
        <v>13</v>
      </c>
      <c r="R7" s="2" t="s">
        <v>0</v>
      </c>
    </row>
    <row r="8" spans="1:20" x14ac:dyDescent="0.15">
      <c r="A8" s="3">
        <v>1</v>
      </c>
      <c r="B8" s="4">
        <v>1000000</v>
      </c>
      <c r="C8" s="3" t="s">
        <v>25</v>
      </c>
      <c r="D8" s="5">
        <v>41681</v>
      </c>
      <c r="E8">
        <v>167.779</v>
      </c>
      <c r="F8" t="s">
        <v>17</v>
      </c>
      <c r="G8">
        <v>167.18299999999999</v>
      </c>
      <c r="H8" s="6">
        <f>ABS(G8-E8)*100</f>
        <v>59.600000000000364</v>
      </c>
      <c r="I8" s="10">
        <f t="shared" ref="I8:I37" si="0">B8*2/H8/100000</f>
        <v>0.33557046979865568</v>
      </c>
      <c r="J8" s="5">
        <v>41687</v>
      </c>
      <c r="K8">
        <v>169.89</v>
      </c>
      <c r="L8" t="s">
        <v>53</v>
      </c>
      <c r="M8" s="3" t="s">
        <v>54</v>
      </c>
      <c r="N8">
        <f>IF(M8="負",ABS(K8-E8)*(-100),ABS(K8-E8)*100)</f>
        <v>211.099999999999</v>
      </c>
      <c r="O8" s="12">
        <f t="shared" ref="O8" si="1">N8*I8*1000</f>
        <v>70838.926174495879</v>
      </c>
      <c r="P8" s="12">
        <f>SUM($O$8:O8)</f>
        <v>70838.926174495879</v>
      </c>
      <c r="Q8" s="4">
        <f>B8+O8</f>
        <v>1070838.9261744958</v>
      </c>
      <c r="R8">
        <f>COUNTIF(N8:N8,"&gt;0")/A8</f>
        <v>1</v>
      </c>
      <c r="T8" t="s">
        <v>1</v>
      </c>
    </row>
    <row r="9" spans="1:20" x14ac:dyDescent="0.15">
      <c r="A9" s="3">
        <v>2</v>
      </c>
      <c r="B9" s="4">
        <f>Q8</f>
        <v>1070838.9261744958</v>
      </c>
      <c r="C9" s="3" t="s">
        <v>25</v>
      </c>
      <c r="D9" s="5">
        <v>41695</v>
      </c>
      <c r="E9">
        <v>170.86099999999999</v>
      </c>
      <c r="F9" t="s">
        <v>55</v>
      </c>
      <c r="G9">
        <v>170.37700000000001</v>
      </c>
      <c r="H9" s="6">
        <f t="shared" ref="H9:H37" si="2">ABS(G9-E9)*100</f>
        <v>48.399999999998045</v>
      </c>
      <c r="I9" s="10">
        <f t="shared" si="0"/>
        <v>0.44249542403906578</v>
      </c>
      <c r="J9" s="5">
        <v>41695</v>
      </c>
      <c r="K9">
        <v>170.37700000000001</v>
      </c>
      <c r="L9" t="s">
        <v>30</v>
      </c>
      <c r="M9" s="8" t="s">
        <v>56</v>
      </c>
      <c r="N9">
        <f t="shared" ref="N9:N37" si="3">IF(M9="負",ABS(K9-E9)*(-100),ABS(K9-E9)*100)</f>
        <v>-48.399999999998045</v>
      </c>
      <c r="O9" s="12">
        <f t="shared" ref="O9:O17" si="4">N9*I9*1000</f>
        <v>-21416.778523489917</v>
      </c>
      <c r="P9" s="12">
        <f>SUM($O$8:O9)</f>
        <v>49422.147651005958</v>
      </c>
      <c r="Q9" s="4">
        <f t="shared" ref="Q9:Q17" si="5">B9+O9</f>
        <v>1049422.147651006</v>
      </c>
      <c r="T9" t="s">
        <v>2</v>
      </c>
    </row>
    <row r="10" spans="1:20" x14ac:dyDescent="0.15">
      <c r="A10" s="3">
        <v>3</v>
      </c>
      <c r="B10" s="4">
        <f t="shared" ref="B10:B37" si="6">Q9</f>
        <v>1049422.147651006</v>
      </c>
      <c r="C10" s="3" t="s">
        <v>24</v>
      </c>
      <c r="D10" s="5">
        <v>41716</v>
      </c>
      <c r="E10">
        <v>168.04300000000001</v>
      </c>
      <c r="F10" t="s">
        <v>55</v>
      </c>
      <c r="G10">
        <v>169.18199999999999</v>
      </c>
      <c r="H10" s="6">
        <f t="shared" si="2"/>
        <v>113.89999999999816</v>
      </c>
      <c r="I10" s="10">
        <f t="shared" si="0"/>
        <v>0.18427078975434993</v>
      </c>
      <c r="J10" s="5">
        <v>41717</v>
      </c>
      <c r="K10">
        <v>169.18199999999999</v>
      </c>
      <c r="L10" t="s">
        <v>30</v>
      </c>
      <c r="M10" s="8" t="s">
        <v>56</v>
      </c>
      <c r="N10">
        <f t="shared" si="3"/>
        <v>-113.89999999999816</v>
      </c>
      <c r="O10" s="12">
        <f t="shared" si="4"/>
        <v>-20988.44295302012</v>
      </c>
      <c r="P10" s="12">
        <f>SUM($O$8:O10)</f>
        <v>28433.704697985839</v>
      </c>
      <c r="Q10" s="4">
        <f t="shared" si="5"/>
        <v>1028433.7046979859</v>
      </c>
    </row>
    <row r="11" spans="1:20" x14ac:dyDescent="0.15">
      <c r="A11" s="3">
        <v>4</v>
      </c>
      <c r="B11" s="4">
        <f t="shared" si="6"/>
        <v>1028433.7046979859</v>
      </c>
      <c r="C11" s="3" t="s">
        <v>24</v>
      </c>
      <c r="D11" s="5">
        <v>41723</v>
      </c>
      <c r="E11">
        <v>168.57</v>
      </c>
      <c r="F11" t="s">
        <v>17</v>
      </c>
      <c r="G11">
        <v>168.809</v>
      </c>
      <c r="H11" s="6">
        <f t="shared" si="2"/>
        <v>23.900000000000432</v>
      </c>
      <c r="I11" s="10">
        <f t="shared" si="0"/>
        <v>0.86061397882675084</v>
      </c>
      <c r="J11" s="5">
        <v>41723</v>
      </c>
      <c r="K11">
        <v>168.809</v>
      </c>
      <c r="L11" t="s">
        <v>30</v>
      </c>
      <c r="M11" s="8" t="s">
        <v>56</v>
      </c>
      <c r="N11">
        <f t="shared" si="3"/>
        <v>-23.900000000000432</v>
      </c>
      <c r="O11" s="12">
        <f t="shared" si="4"/>
        <v>-20568.674093959718</v>
      </c>
      <c r="P11" s="12">
        <f>SUM($O$8:O11)</f>
        <v>7865.0306040261203</v>
      </c>
      <c r="Q11" s="4">
        <f t="shared" si="5"/>
        <v>1007865.0306040262</v>
      </c>
      <c r="T11" t="s">
        <v>19</v>
      </c>
    </row>
    <row r="12" spans="1:20" x14ac:dyDescent="0.15">
      <c r="A12" s="3">
        <v>5</v>
      </c>
      <c r="B12" s="4">
        <f t="shared" si="6"/>
        <v>1007865.0306040262</v>
      </c>
      <c r="C12" s="3" t="s">
        <v>24</v>
      </c>
      <c r="D12" s="5">
        <v>41740</v>
      </c>
      <c r="E12">
        <v>170.34100000000001</v>
      </c>
      <c r="F12" t="s">
        <v>55</v>
      </c>
      <c r="G12">
        <v>170.887</v>
      </c>
      <c r="H12" s="6">
        <f t="shared" si="2"/>
        <v>54.599999999999227</v>
      </c>
      <c r="I12" s="10">
        <f t="shared" si="0"/>
        <v>0.36918132989158992</v>
      </c>
      <c r="J12" s="5">
        <v>41743</v>
      </c>
      <c r="K12">
        <v>170.34100000000001</v>
      </c>
      <c r="L12" t="s">
        <v>28</v>
      </c>
      <c r="M12" s="8" t="s">
        <v>26</v>
      </c>
      <c r="N12">
        <f t="shared" si="3"/>
        <v>0</v>
      </c>
      <c r="O12" s="12">
        <f t="shared" si="4"/>
        <v>0</v>
      </c>
      <c r="P12" s="12">
        <f>SUM($O$8:O12)</f>
        <v>7865.0306040261203</v>
      </c>
      <c r="Q12" s="4">
        <f t="shared" si="5"/>
        <v>1007865.0306040262</v>
      </c>
      <c r="T12" t="s">
        <v>20</v>
      </c>
    </row>
    <row r="13" spans="1:20" x14ac:dyDescent="0.15">
      <c r="A13" s="3">
        <v>6</v>
      </c>
      <c r="B13" s="4">
        <f t="shared" si="6"/>
        <v>1007865.0306040262</v>
      </c>
      <c r="C13" s="3" t="s">
        <v>25</v>
      </c>
      <c r="D13" s="5">
        <v>41750</v>
      </c>
      <c r="E13">
        <v>172.05799999999999</v>
      </c>
      <c r="F13" t="s">
        <v>17</v>
      </c>
      <c r="G13">
        <v>171.77699999999999</v>
      </c>
      <c r="H13" s="6">
        <f t="shared" si="2"/>
        <v>28.100000000000591</v>
      </c>
      <c r="I13" s="10">
        <f t="shared" si="0"/>
        <v>0.71734165879288614</v>
      </c>
      <c r="J13" s="5">
        <v>41751</v>
      </c>
      <c r="K13">
        <v>172.05799999999999</v>
      </c>
      <c r="L13" t="s">
        <v>28</v>
      </c>
      <c r="M13" s="8" t="s">
        <v>26</v>
      </c>
      <c r="N13">
        <f t="shared" si="3"/>
        <v>0</v>
      </c>
      <c r="O13" s="12">
        <f t="shared" si="4"/>
        <v>0</v>
      </c>
      <c r="P13" s="12">
        <f>SUM($O$8:O13)</f>
        <v>7865.0306040261203</v>
      </c>
      <c r="Q13" s="4">
        <f t="shared" si="5"/>
        <v>1007865.0306040262</v>
      </c>
    </row>
    <row r="14" spans="1:20" x14ac:dyDescent="0.15">
      <c r="A14" s="3">
        <v>7</v>
      </c>
      <c r="B14" s="4">
        <f t="shared" si="6"/>
        <v>1007865.0306040262</v>
      </c>
      <c r="C14" s="3" t="s">
        <v>25</v>
      </c>
      <c r="D14" s="5">
        <v>41751</v>
      </c>
      <c r="E14">
        <v>172.494</v>
      </c>
      <c r="F14" t="s">
        <v>55</v>
      </c>
      <c r="G14">
        <v>172</v>
      </c>
      <c r="H14" s="6">
        <f t="shared" si="2"/>
        <v>49.399999999999977</v>
      </c>
      <c r="I14" s="10">
        <f t="shared" si="0"/>
        <v>0.40804252251175166</v>
      </c>
      <c r="J14" s="5">
        <v>41752</v>
      </c>
      <c r="K14">
        <v>172.494</v>
      </c>
      <c r="L14" t="s">
        <v>28</v>
      </c>
      <c r="M14" s="8" t="s">
        <v>26</v>
      </c>
      <c r="N14">
        <f t="shared" si="3"/>
        <v>0</v>
      </c>
      <c r="O14" s="12">
        <f t="shared" si="4"/>
        <v>0</v>
      </c>
      <c r="P14" s="12">
        <f>SUM($O$8:O14)</f>
        <v>7865.0306040261203</v>
      </c>
      <c r="Q14" s="4">
        <f t="shared" si="5"/>
        <v>1007865.0306040262</v>
      </c>
    </row>
    <row r="15" spans="1:20" x14ac:dyDescent="0.15">
      <c r="A15" s="3">
        <v>8</v>
      </c>
      <c r="B15" s="4">
        <f t="shared" si="6"/>
        <v>1007865.0306040262</v>
      </c>
      <c r="C15" s="3" t="s">
        <v>24</v>
      </c>
      <c r="D15" s="5">
        <v>41765</v>
      </c>
      <c r="E15">
        <v>172.22499999999999</v>
      </c>
      <c r="F15" t="s">
        <v>17</v>
      </c>
      <c r="G15">
        <v>172.357</v>
      </c>
      <c r="H15" s="6">
        <f t="shared" si="2"/>
        <v>13.2000000000005</v>
      </c>
      <c r="I15" s="10">
        <f t="shared" si="0"/>
        <v>1.5270682281878605</v>
      </c>
      <c r="J15" s="5">
        <v>41765</v>
      </c>
      <c r="K15">
        <v>172.357</v>
      </c>
      <c r="L15" t="s">
        <v>30</v>
      </c>
      <c r="M15" s="8" t="s">
        <v>56</v>
      </c>
      <c r="N15">
        <f t="shared" si="3"/>
        <v>-13.2000000000005</v>
      </c>
      <c r="O15" s="12">
        <f t="shared" si="4"/>
        <v>-20157.300612080522</v>
      </c>
      <c r="P15" s="12">
        <f>SUM($O$8:O15)</f>
        <v>-12292.270008054402</v>
      </c>
      <c r="Q15" s="4">
        <f t="shared" si="5"/>
        <v>987707.72999194567</v>
      </c>
    </row>
    <row r="16" spans="1:20" x14ac:dyDescent="0.15">
      <c r="A16" s="3">
        <v>9</v>
      </c>
      <c r="B16" s="4">
        <f t="shared" si="6"/>
        <v>987707.72999194567</v>
      </c>
      <c r="C16" s="3" t="s">
        <v>25</v>
      </c>
      <c r="D16" s="5">
        <v>41794</v>
      </c>
      <c r="E16">
        <v>171.79499999999999</v>
      </c>
      <c r="F16" t="s">
        <v>17</v>
      </c>
      <c r="G16">
        <v>171.34200000000001</v>
      </c>
      <c r="H16" s="6">
        <f t="shared" si="2"/>
        <v>45.299999999997453</v>
      </c>
      <c r="I16" s="10">
        <f t="shared" si="0"/>
        <v>0.43607405297660096</v>
      </c>
      <c r="J16" s="5">
        <v>41794</v>
      </c>
      <c r="K16">
        <v>171.79499999999999</v>
      </c>
      <c r="L16" t="s">
        <v>28</v>
      </c>
      <c r="M16" s="8" t="s">
        <v>26</v>
      </c>
      <c r="N16">
        <f t="shared" si="3"/>
        <v>0</v>
      </c>
      <c r="O16" s="12">
        <f t="shared" si="4"/>
        <v>0</v>
      </c>
      <c r="P16" s="12">
        <f>SUM($O$8:O16)</f>
        <v>-12292.270008054402</v>
      </c>
      <c r="Q16" s="4">
        <f t="shared" si="5"/>
        <v>987707.72999194567</v>
      </c>
    </row>
    <row r="17" spans="1:17" x14ac:dyDescent="0.15">
      <c r="A17" s="3">
        <v>10</v>
      </c>
      <c r="B17" s="4">
        <f t="shared" si="6"/>
        <v>987707.72999194567</v>
      </c>
      <c r="C17" s="3" t="s">
        <v>25</v>
      </c>
      <c r="D17" s="5">
        <v>41813</v>
      </c>
      <c r="E17">
        <v>173.756</v>
      </c>
      <c r="F17" t="s">
        <v>17</v>
      </c>
      <c r="G17">
        <v>173.57599999999999</v>
      </c>
      <c r="H17" s="6">
        <f t="shared" si="2"/>
        <v>18.000000000000682</v>
      </c>
      <c r="I17" s="10">
        <f t="shared" si="0"/>
        <v>1.0974530333243426</v>
      </c>
      <c r="J17" s="5">
        <v>41813</v>
      </c>
      <c r="K17">
        <v>173.57599999999999</v>
      </c>
      <c r="L17" t="s">
        <v>30</v>
      </c>
      <c r="M17" s="8" t="s">
        <v>56</v>
      </c>
      <c r="N17">
        <f t="shared" si="3"/>
        <v>-18.000000000000682</v>
      </c>
      <c r="O17" s="12">
        <f t="shared" si="4"/>
        <v>-19754.154599838916</v>
      </c>
      <c r="P17" s="12">
        <f>SUM($O$8:O17)</f>
        <v>-32046.424607893317</v>
      </c>
      <c r="Q17" s="4">
        <f t="shared" si="5"/>
        <v>967953.57539210678</v>
      </c>
    </row>
    <row r="18" spans="1:17" x14ac:dyDescent="0.15">
      <c r="A18" s="3">
        <v>11</v>
      </c>
      <c r="B18" s="4">
        <f t="shared" si="6"/>
        <v>967953.57539210678</v>
      </c>
      <c r="C18" s="3" t="s">
        <v>24</v>
      </c>
      <c r="D18" s="5">
        <v>41820</v>
      </c>
      <c r="E18">
        <v>172.50299999999999</v>
      </c>
      <c r="F18" t="s">
        <v>17</v>
      </c>
      <c r="G18">
        <v>172.827</v>
      </c>
      <c r="H18" s="6">
        <f t="shared" si="2"/>
        <v>32.400000000001228</v>
      </c>
      <c r="I18" s="10">
        <f t="shared" si="0"/>
        <v>0.59750220703214207</v>
      </c>
      <c r="J18" s="5">
        <v>41820</v>
      </c>
      <c r="K18">
        <v>172.827</v>
      </c>
      <c r="L18" t="s">
        <v>30</v>
      </c>
      <c r="M18" s="8" t="s">
        <v>56</v>
      </c>
      <c r="N18">
        <f t="shared" si="3"/>
        <v>-32.400000000001228</v>
      </c>
      <c r="O18" s="12">
        <f t="shared" ref="O18:O37" si="7">N18*I18*1000</f>
        <v>-19359.071507842138</v>
      </c>
      <c r="P18" s="12">
        <f>SUM($O$8:O18)</f>
        <v>-51405.496115735456</v>
      </c>
      <c r="Q18" s="4">
        <f t="shared" ref="Q18:Q37" si="8">B18+O18</f>
        <v>948594.50388426462</v>
      </c>
    </row>
    <row r="19" spans="1:17" x14ac:dyDescent="0.15">
      <c r="A19" s="3">
        <v>12</v>
      </c>
      <c r="B19" s="4">
        <f t="shared" si="6"/>
        <v>948594.50388426462</v>
      </c>
      <c r="C19" s="3" t="s">
        <v>24</v>
      </c>
      <c r="D19" s="5">
        <v>41841</v>
      </c>
      <c r="E19">
        <v>173.01599999999999</v>
      </c>
      <c r="F19" t="s">
        <v>17</v>
      </c>
      <c r="G19">
        <v>173.17099999999999</v>
      </c>
      <c r="H19" s="6">
        <f t="shared" si="2"/>
        <v>15.500000000000114</v>
      </c>
      <c r="I19" s="10">
        <f t="shared" si="0"/>
        <v>1.2239929082377519</v>
      </c>
      <c r="J19" s="5">
        <v>41841</v>
      </c>
      <c r="K19">
        <v>173.01599999999999</v>
      </c>
      <c r="L19" t="s">
        <v>28</v>
      </c>
      <c r="M19" s="8" t="s">
        <v>26</v>
      </c>
      <c r="N19">
        <f t="shared" si="3"/>
        <v>0</v>
      </c>
      <c r="O19" s="12">
        <f t="shared" si="7"/>
        <v>0</v>
      </c>
      <c r="P19" s="12">
        <f>SUM($O$8:O19)</f>
        <v>-51405.496115735456</v>
      </c>
      <c r="Q19" s="4">
        <f t="shared" si="8"/>
        <v>948594.50388426462</v>
      </c>
    </row>
    <row r="20" spans="1:17" x14ac:dyDescent="0.15">
      <c r="A20" s="3">
        <v>13</v>
      </c>
      <c r="B20" s="4">
        <f t="shared" si="6"/>
        <v>948594.50388426462</v>
      </c>
      <c r="C20" s="3" t="s">
        <v>24</v>
      </c>
      <c r="D20" s="5">
        <v>41858</v>
      </c>
      <c r="E20">
        <v>172.14</v>
      </c>
      <c r="F20" t="s">
        <v>17</v>
      </c>
      <c r="G20">
        <v>172.59899999999999</v>
      </c>
      <c r="H20" s="6">
        <f t="shared" si="2"/>
        <v>45.900000000000318</v>
      </c>
      <c r="I20" s="10">
        <f t="shared" si="0"/>
        <v>0.41333093851165925</v>
      </c>
      <c r="J20" s="5">
        <v>41864</v>
      </c>
      <c r="K20">
        <v>172.14</v>
      </c>
      <c r="L20" t="s">
        <v>28</v>
      </c>
      <c r="M20" s="8" t="s">
        <v>26</v>
      </c>
      <c r="N20">
        <f t="shared" si="3"/>
        <v>0</v>
      </c>
      <c r="O20" s="12">
        <f t="shared" si="7"/>
        <v>0</v>
      </c>
      <c r="P20" s="12">
        <f>SUM($O$8:O20)</f>
        <v>-51405.496115735456</v>
      </c>
      <c r="Q20" s="4">
        <f t="shared" si="8"/>
        <v>948594.50388426462</v>
      </c>
    </row>
    <row r="21" spans="1:17" x14ac:dyDescent="0.15">
      <c r="A21" s="3">
        <v>14</v>
      </c>
      <c r="B21" s="4">
        <f t="shared" si="6"/>
        <v>948594.50388426462</v>
      </c>
      <c r="C21" s="3" t="s">
        <v>24</v>
      </c>
      <c r="D21" s="5">
        <v>41885</v>
      </c>
      <c r="E21">
        <v>172.809</v>
      </c>
      <c r="F21" t="s">
        <v>55</v>
      </c>
      <c r="G21">
        <v>173.22900000000001</v>
      </c>
      <c r="H21" s="6">
        <f t="shared" si="2"/>
        <v>42.000000000001592</v>
      </c>
      <c r="I21" s="10">
        <f t="shared" si="0"/>
        <v>0.4517116685162994</v>
      </c>
      <c r="J21" s="5">
        <v>41892</v>
      </c>
      <c r="K21">
        <v>171.62</v>
      </c>
      <c r="L21" t="s">
        <v>53</v>
      </c>
      <c r="M21" s="3" t="s">
        <v>54</v>
      </c>
      <c r="N21">
        <f t="shared" si="3"/>
        <v>118.8999999999993</v>
      </c>
      <c r="O21" s="12">
        <f t="shared" si="7"/>
        <v>53708.517386587679</v>
      </c>
      <c r="P21" s="12">
        <f>SUM($O$8:O21)</f>
        <v>2303.0212708522231</v>
      </c>
      <c r="Q21" s="4">
        <f t="shared" si="8"/>
        <v>1002303.0212708523</v>
      </c>
    </row>
    <row r="22" spans="1:17" x14ac:dyDescent="0.15">
      <c r="A22" s="3">
        <v>15</v>
      </c>
      <c r="B22" s="4">
        <f t="shared" si="6"/>
        <v>1002303.0212708523</v>
      </c>
      <c r="C22" s="3" t="s">
        <v>25</v>
      </c>
      <c r="D22" s="5">
        <v>41894</v>
      </c>
      <c r="E22">
        <v>174.33600000000001</v>
      </c>
      <c r="F22" t="s">
        <v>17</v>
      </c>
      <c r="G22">
        <v>173.678</v>
      </c>
      <c r="H22" s="6">
        <f t="shared" si="2"/>
        <v>65.800000000001546</v>
      </c>
      <c r="I22" s="10">
        <f t="shared" si="0"/>
        <v>0.3046513742464525</v>
      </c>
      <c r="J22" s="5">
        <v>41898</v>
      </c>
      <c r="K22">
        <v>173.678</v>
      </c>
      <c r="L22" t="s">
        <v>30</v>
      </c>
      <c r="M22" s="8" t="s">
        <v>56</v>
      </c>
      <c r="N22">
        <f t="shared" si="3"/>
        <v>-65.800000000001546</v>
      </c>
      <c r="O22" s="12">
        <f t="shared" si="7"/>
        <v>-20046.060425417047</v>
      </c>
      <c r="P22" s="12">
        <f>SUM($O$8:O22)</f>
        <v>-17743.039154564824</v>
      </c>
      <c r="Q22" s="4">
        <f t="shared" si="8"/>
        <v>982256.96084543527</v>
      </c>
    </row>
    <row r="23" spans="1:17" x14ac:dyDescent="0.15">
      <c r="A23" s="3">
        <v>16</v>
      </c>
      <c r="B23" s="4">
        <f t="shared" si="6"/>
        <v>982256.96084543527</v>
      </c>
      <c r="C23" s="3" t="s">
        <v>25</v>
      </c>
      <c r="D23" s="5">
        <v>41899</v>
      </c>
      <c r="E23">
        <v>174.46</v>
      </c>
      <c r="F23" t="s">
        <v>32</v>
      </c>
      <c r="G23">
        <v>174.042</v>
      </c>
      <c r="H23" s="6">
        <f t="shared" si="2"/>
        <v>41.800000000000637</v>
      </c>
      <c r="I23" s="10">
        <f t="shared" si="0"/>
        <v>0.46997940710307196</v>
      </c>
      <c r="J23" s="5">
        <v>41906</v>
      </c>
      <c r="K23">
        <v>177.94399999999999</v>
      </c>
      <c r="L23" t="s">
        <v>53</v>
      </c>
      <c r="M23" s="3" t="s">
        <v>54</v>
      </c>
      <c r="N23">
        <f t="shared" si="3"/>
        <v>348.39999999999804</v>
      </c>
      <c r="O23" s="12">
        <f t="shared" si="7"/>
        <v>163740.82543470935</v>
      </c>
      <c r="P23" s="12">
        <f>SUM($O$8:O23)</f>
        <v>145997.78628014453</v>
      </c>
      <c r="Q23" s="4">
        <f t="shared" si="8"/>
        <v>1145997.7862801447</v>
      </c>
    </row>
    <row r="24" spans="1:17" x14ac:dyDescent="0.15">
      <c r="A24" s="3">
        <v>17</v>
      </c>
      <c r="B24" s="4">
        <f t="shared" si="6"/>
        <v>1145997.7862801447</v>
      </c>
      <c r="C24" s="3" t="s">
        <v>24</v>
      </c>
      <c r="D24" s="5">
        <v>41911</v>
      </c>
      <c r="E24">
        <v>177.434</v>
      </c>
      <c r="F24" t="s">
        <v>55</v>
      </c>
      <c r="G24">
        <v>177.94</v>
      </c>
      <c r="H24" s="6">
        <f t="shared" si="2"/>
        <v>50.600000000000023</v>
      </c>
      <c r="I24" s="10">
        <f t="shared" si="0"/>
        <v>0.45296355188938503</v>
      </c>
      <c r="J24" s="5">
        <v>41911</v>
      </c>
      <c r="K24">
        <v>177.434</v>
      </c>
      <c r="L24" t="s">
        <v>28</v>
      </c>
      <c r="M24" s="8" t="s">
        <v>26</v>
      </c>
      <c r="N24">
        <f t="shared" si="3"/>
        <v>0</v>
      </c>
      <c r="O24" s="12">
        <f t="shared" si="7"/>
        <v>0</v>
      </c>
      <c r="P24" s="12">
        <f>SUM($O$8:O24)</f>
        <v>145997.78628014453</v>
      </c>
      <c r="Q24" s="4">
        <f t="shared" si="8"/>
        <v>1145997.7862801447</v>
      </c>
    </row>
    <row r="25" spans="1:17" x14ac:dyDescent="0.15">
      <c r="A25" s="3">
        <v>18</v>
      </c>
      <c r="B25" s="4">
        <f t="shared" si="6"/>
        <v>1145997.7862801447</v>
      </c>
      <c r="C25" s="3" t="s">
        <v>25</v>
      </c>
      <c r="D25" s="5">
        <v>41912</v>
      </c>
      <c r="E25">
        <v>177.95500000000001</v>
      </c>
      <c r="F25" t="s">
        <v>55</v>
      </c>
      <c r="G25">
        <v>177.339</v>
      </c>
      <c r="H25" s="6">
        <f t="shared" si="2"/>
        <v>61.600000000001387</v>
      </c>
      <c r="I25" s="10">
        <f t="shared" si="0"/>
        <v>0.37207720333770095</v>
      </c>
      <c r="J25" s="5">
        <v>41913</v>
      </c>
      <c r="K25">
        <v>177.339</v>
      </c>
      <c r="L25" t="s">
        <v>30</v>
      </c>
      <c r="M25" s="8" t="s">
        <v>56</v>
      </c>
      <c r="N25">
        <f t="shared" si="3"/>
        <v>-61.600000000001387</v>
      </c>
      <c r="O25" s="12">
        <f t="shared" si="7"/>
        <v>-22919.955725602893</v>
      </c>
      <c r="P25" s="12">
        <f>SUM($O$8:O25)</f>
        <v>123077.83055454164</v>
      </c>
      <c r="Q25" s="4">
        <f t="shared" si="8"/>
        <v>1123077.8305545419</v>
      </c>
    </row>
    <row r="26" spans="1:17" x14ac:dyDescent="0.15">
      <c r="A26" s="3">
        <v>19</v>
      </c>
      <c r="B26" s="4">
        <f t="shared" si="6"/>
        <v>1123077.8305545419</v>
      </c>
      <c r="C26" s="3" t="s">
        <v>25</v>
      </c>
      <c r="D26" s="5">
        <v>41921</v>
      </c>
      <c r="E26">
        <v>174.75399999999999</v>
      </c>
      <c r="F26" t="s">
        <v>55</v>
      </c>
      <c r="G26">
        <v>174.01599999999999</v>
      </c>
      <c r="H26" s="6">
        <f t="shared" si="2"/>
        <v>73.799999999999955</v>
      </c>
      <c r="I26" s="10">
        <f t="shared" si="0"/>
        <v>0.30435713565163752</v>
      </c>
      <c r="J26" s="5">
        <v>41921</v>
      </c>
      <c r="K26">
        <v>174.01599999999999</v>
      </c>
      <c r="L26" t="s">
        <v>30</v>
      </c>
      <c r="M26" s="8" t="s">
        <v>56</v>
      </c>
      <c r="N26">
        <f t="shared" si="3"/>
        <v>-73.799999999999955</v>
      </c>
      <c r="O26" s="12">
        <f t="shared" si="7"/>
        <v>-22461.556611090833</v>
      </c>
      <c r="P26" s="12">
        <f>SUM($O$8:O26)</f>
        <v>100616.2739434508</v>
      </c>
      <c r="Q26" s="4">
        <f t="shared" si="8"/>
        <v>1100616.273943451</v>
      </c>
    </row>
    <row r="27" spans="1:17" x14ac:dyDescent="0.15">
      <c r="A27" s="3">
        <v>20</v>
      </c>
      <c r="B27" s="4">
        <f t="shared" si="6"/>
        <v>1100616.273943451</v>
      </c>
      <c r="C27" s="3" t="s">
        <v>24</v>
      </c>
      <c r="D27" s="5">
        <v>41927</v>
      </c>
      <c r="E27">
        <v>170.31700000000001</v>
      </c>
      <c r="F27" t="s">
        <v>17</v>
      </c>
      <c r="G27">
        <v>171.12799999999999</v>
      </c>
      <c r="H27" s="6">
        <f t="shared" si="2"/>
        <v>81.099999999997863</v>
      </c>
      <c r="I27" s="10">
        <f t="shared" si="0"/>
        <v>0.27142201576904562</v>
      </c>
      <c r="J27" s="5">
        <v>41928</v>
      </c>
      <c r="K27">
        <v>170.31700000000001</v>
      </c>
      <c r="L27" t="s">
        <v>28</v>
      </c>
      <c r="M27" s="8" t="s">
        <v>26</v>
      </c>
      <c r="N27">
        <f t="shared" si="3"/>
        <v>0</v>
      </c>
      <c r="O27" s="12">
        <f t="shared" si="7"/>
        <v>0</v>
      </c>
      <c r="P27" s="12">
        <f>SUM($O$8:O27)</f>
        <v>100616.2739434508</v>
      </c>
      <c r="Q27" s="4">
        <f t="shared" si="8"/>
        <v>1100616.273943451</v>
      </c>
    </row>
    <row r="28" spans="1:17" x14ac:dyDescent="0.15">
      <c r="A28" s="3">
        <v>21</v>
      </c>
      <c r="B28" s="4">
        <f t="shared" si="6"/>
        <v>1100616.273943451</v>
      </c>
      <c r="C28" s="3" t="s">
        <v>25</v>
      </c>
      <c r="D28" s="5">
        <v>41940</v>
      </c>
      <c r="E28">
        <v>174.04900000000001</v>
      </c>
      <c r="F28" t="s">
        <v>17</v>
      </c>
      <c r="G28">
        <v>173.672</v>
      </c>
      <c r="H28" s="6">
        <f t="shared" si="2"/>
        <v>37.700000000000955</v>
      </c>
      <c r="I28" s="10">
        <f t="shared" si="0"/>
        <v>0.58388131243682928</v>
      </c>
      <c r="J28" s="5">
        <v>41941</v>
      </c>
      <c r="K28">
        <v>174.04900000000001</v>
      </c>
      <c r="L28" t="s">
        <v>28</v>
      </c>
      <c r="M28" s="8" t="s">
        <v>26</v>
      </c>
      <c r="N28">
        <f t="shared" si="3"/>
        <v>0</v>
      </c>
      <c r="O28" s="12">
        <f t="shared" si="7"/>
        <v>0</v>
      </c>
      <c r="P28" s="12">
        <f>SUM($O$8:O28)</f>
        <v>100616.2739434508</v>
      </c>
      <c r="Q28" s="4">
        <f t="shared" si="8"/>
        <v>1100616.273943451</v>
      </c>
    </row>
    <row r="29" spans="1:17" x14ac:dyDescent="0.15">
      <c r="A29" s="3">
        <v>22</v>
      </c>
      <c r="B29" s="4">
        <f t="shared" si="6"/>
        <v>1100616.273943451</v>
      </c>
      <c r="C29" s="3" t="s">
        <v>24</v>
      </c>
      <c r="D29" s="5">
        <v>41956</v>
      </c>
      <c r="E29">
        <v>182.12899999999999</v>
      </c>
      <c r="F29" t="s">
        <v>32</v>
      </c>
      <c r="G29">
        <v>182.65899999999999</v>
      </c>
      <c r="H29" s="6">
        <f t="shared" si="2"/>
        <v>53.000000000000114</v>
      </c>
      <c r="I29" s="10">
        <f t="shared" si="0"/>
        <v>0.41532689582771642</v>
      </c>
      <c r="J29" s="5">
        <v>41956</v>
      </c>
      <c r="K29">
        <v>182.65899999999999</v>
      </c>
      <c r="L29" t="s">
        <v>30</v>
      </c>
      <c r="M29" s="8" t="s">
        <v>56</v>
      </c>
      <c r="N29">
        <f t="shared" si="3"/>
        <v>-53.000000000000114</v>
      </c>
      <c r="O29" s="12">
        <f t="shared" si="7"/>
        <v>-22012.325478869017</v>
      </c>
      <c r="P29" s="12">
        <f>SUM($O$8:O29)</f>
        <v>78603.948464581772</v>
      </c>
      <c r="Q29" s="4">
        <f t="shared" si="8"/>
        <v>1078603.948464582</v>
      </c>
    </row>
    <row r="30" spans="1:17" x14ac:dyDescent="0.15">
      <c r="A30" s="3">
        <v>23</v>
      </c>
      <c r="B30" s="4">
        <f t="shared" si="6"/>
        <v>1078603.948464582</v>
      </c>
      <c r="C30" s="3" t="s">
        <v>25</v>
      </c>
      <c r="D30" s="5">
        <v>41974</v>
      </c>
      <c r="E30">
        <v>186.22900000000001</v>
      </c>
      <c r="F30" t="s">
        <v>17</v>
      </c>
      <c r="G30">
        <v>185.62700000000001</v>
      </c>
      <c r="H30" s="6">
        <f t="shared" si="2"/>
        <v>60.200000000000387</v>
      </c>
      <c r="I30" s="10">
        <f t="shared" si="0"/>
        <v>0.35834018221414454</v>
      </c>
      <c r="J30" s="5">
        <v>41975</v>
      </c>
      <c r="K30">
        <v>186.22900000000001</v>
      </c>
      <c r="L30" t="s">
        <v>28</v>
      </c>
      <c r="M30" s="8" t="s">
        <v>26</v>
      </c>
      <c r="N30">
        <f t="shared" si="3"/>
        <v>0</v>
      </c>
      <c r="O30" s="12">
        <f t="shared" si="7"/>
        <v>0</v>
      </c>
      <c r="P30" s="12">
        <f>SUM($O$8:O30)</f>
        <v>78603.948464581772</v>
      </c>
      <c r="Q30" s="4">
        <f t="shared" si="8"/>
        <v>1078603.948464582</v>
      </c>
    </row>
    <row r="31" spans="1:17" x14ac:dyDescent="0.15">
      <c r="A31" s="3">
        <v>24</v>
      </c>
      <c r="B31" s="4">
        <f t="shared" si="6"/>
        <v>1078603.948464582</v>
      </c>
      <c r="C31" s="3" t="s">
        <v>24</v>
      </c>
      <c r="D31" s="5">
        <v>41988</v>
      </c>
      <c r="E31">
        <v>185.88300000000001</v>
      </c>
      <c r="F31" t="s">
        <v>55</v>
      </c>
      <c r="G31">
        <v>187.131</v>
      </c>
      <c r="H31" s="6">
        <f t="shared" si="2"/>
        <v>124.79999999999905</v>
      </c>
      <c r="I31" s="10">
        <f t="shared" si="0"/>
        <v>0.17285319686932538</v>
      </c>
      <c r="J31" s="5">
        <v>41988</v>
      </c>
      <c r="K31">
        <v>185.88300000000001</v>
      </c>
      <c r="L31" t="s">
        <v>28</v>
      </c>
      <c r="M31" s="8" t="s">
        <v>26</v>
      </c>
      <c r="N31">
        <f t="shared" si="3"/>
        <v>0</v>
      </c>
      <c r="O31" s="12">
        <f t="shared" si="7"/>
        <v>0</v>
      </c>
      <c r="P31" s="12">
        <f>SUM($O$8:O31)</f>
        <v>78603.948464581772</v>
      </c>
      <c r="Q31" s="4">
        <f t="shared" si="8"/>
        <v>1078603.948464582</v>
      </c>
    </row>
    <row r="32" spans="1:17" x14ac:dyDescent="0.15">
      <c r="A32" s="3">
        <v>25</v>
      </c>
      <c r="B32" s="4">
        <f t="shared" si="6"/>
        <v>1078603.948464582</v>
      </c>
      <c r="C32" s="3" t="s">
        <v>25</v>
      </c>
      <c r="D32" s="5">
        <v>41991</v>
      </c>
      <c r="E32">
        <v>185.01300000000001</v>
      </c>
      <c r="F32" t="s">
        <v>32</v>
      </c>
      <c r="G32">
        <v>184.47</v>
      </c>
      <c r="H32" s="6">
        <f t="shared" si="2"/>
        <v>54.300000000000637</v>
      </c>
      <c r="I32" s="10">
        <f t="shared" si="0"/>
        <v>0.39727585578805497</v>
      </c>
      <c r="J32" s="5">
        <v>41995</v>
      </c>
      <c r="K32">
        <v>186.81299999999999</v>
      </c>
      <c r="L32" t="s">
        <v>53</v>
      </c>
      <c r="M32" s="3" t="s">
        <v>54</v>
      </c>
      <c r="N32">
        <f t="shared" si="3"/>
        <v>179.99999999999829</v>
      </c>
      <c r="O32" s="12">
        <f t="shared" si="7"/>
        <v>71509.654041849222</v>
      </c>
      <c r="P32" s="12">
        <f>SUM($O$8:O32)</f>
        <v>150113.60250643099</v>
      </c>
      <c r="Q32" s="4">
        <f t="shared" si="8"/>
        <v>1150113.6025064313</v>
      </c>
    </row>
    <row r="33" spans="1:17" x14ac:dyDescent="0.15">
      <c r="A33" s="3">
        <v>26</v>
      </c>
      <c r="B33" s="4">
        <f t="shared" si="6"/>
        <v>1150113.6025064313</v>
      </c>
      <c r="C33" s="3" t="s">
        <v>24</v>
      </c>
      <c r="D33" s="5">
        <v>42003</v>
      </c>
      <c r="E33">
        <v>187.09700000000001</v>
      </c>
      <c r="F33" t="s">
        <v>55</v>
      </c>
      <c r="G33">
        <v>187.42099999999999</v>
      </c>
      <c r="H33" s="6">
        <f t="shared" si="2"/>
        <v>32.399999999998386</v>
      </c>
      <c r="I33" s="10">
        <f t="shared" si="0"/>
        <v>0.70994666821388175</v>
      </c>
      <c r="J33" s="5">
        <v>42004</v>
      </c>
      <c r="K33">
        <v>186.05199999999999</v>
      </c>
      <c r="L33" t="s">
        <v>53</v>
      </c>
      <c r="M33" s="3" t="s">
        <v>54</v>
      </c>
      <c r="N33">
        <f t="shared" si="3"/>
        <v>104.50000000000159</v>
      </c>
      <c r="O33" s="12">
        <f t="shared" si="7"/>
        <v>74189.426828351774</v>
      </c>
      <c r="P33" s="12">
        <f>SUM($O$8:O33)</f>
        <v>224303.02933478277</v>
      </c>
      <c r="Q33" s="4">
        <f t="shared" si="8"/>
        <v>1224303.0293347831</v>
      </c>
    </row>
    <row r="34" spans="1:17" x14ac:dyDescent="0.15">
      <c r="A34" s="3">
        <v>27</v>
      </c>
      <c r="B34" s="4">
        <f t="shared" si="6"/>
        <v>1224303.0293347831</v>
      </c>
      <c r="C34" s="3" t="s">
        <v>24</v>
      </c>
      <c r="D34" s="5">
        <v>42027</v>
      </c>
      <c r="E34">
        <v>177.64099999999999</v>
      </c>
      <c r="F34" t="s">
        <v>17</v>
      </c>
      <c r="G34">
        <v>178.505</v>
      </c>
      <c r="H34" s="6">
        <f t="shared" si="2"/>
        <v>86.400000000000432</v>
      </c>
      <c r="I34" s="10">
        <f t="shared" si="0"/>
        <v>0.28340347901267987</v>
      </c>
      <c r="J34" s="5">
        <v>41665</v>
      </c>
      <c r="K34">
        <v>177.64099999999999</v>
      </c>
      <c r="L34" t="s">
        <v>28</v>
      </c>
      <c r="M34" s="8" t="s">
        <v>26</v>
      </c>
      <c r="N34">
        <f t="shared" si="3"/>
        <v>0</v>
      </c>
      <c r="O34" s="12">
        <f t="shared" si="7"/>
        <v>0</v>
      </c>
      <c r="P34" s="12">
        <f>SUM($O$8:O34)</f>
        <v>224303.02933478277</v>
      </c>
      <c r="Q34" s="4">
        <f t="shared" si="8"/>
        <v>1224303.0293347831</v>
      </c>
    </row>
    <row r="35" spans="1:17" x14ac:dyDescent="0.15">
      <c r="A35" s="3">
        <v>28</v>
      </c>
      <c r="B35" s="4">
        <f t="shared" si="6"/>
        <v>1224303.0293347831</v>
      </c>
      <c r="C35" s="3" t="s">
        <v>25</v>
      </c>
      <c r="D35" s="5">
        <v>42031</v>
      </c>
      <c r="E35">
        <v>178.43899999999999</v>
      </c>
      <c r="F35" t="s">
        <v>17</v>
      </c>
      <c r="G35">
        <v>177.84100000000001</v>
      </c>
      <c r="H35" s="6">
        <f t="shared" si="2"/>
        <v>59.799999999998477</v>
      </c>
      <c r="I35" s="10">
        <f t="shared" si="0"/>
        <v>0.40946589609860007</v>
      </c>
      <c r="J35" s="5">
        <v>41667</v>
      </c>
      <c r="K35">
        <v>178.43899999999999</v>
      </c>
      <c r="L35" t="s">
        <v>28</v>
      </c>
      <c r="M35" s="8" t="s">
        <v>26</v>
      </c>
      <c r="N35">
        <f t="shared" si="3"/>
        <v>0</v>
      </c>
      <c r="O35" s="12">
        <f t="shared" si="7"/>
        <v>0</v>
      </c>
      <c r="P35" s="12">
        <f>SUM($O$8:O35)</f>
        <v>224303.02933478277</v>
      </c>
      <c r="Q35" s="4">
        <f t="shared" si="8"/>
        <v>1224303.0293347831</v>
      </c>
    </row>
    <row r="36" spans="1:17" x14ac:dyDescent="0.15">
      <c r="A36" s="3">
        <v>29</v>
      </c>
      <c r="B36" s="4">
        <f t="shared" si="6"/>
        <v>1224303.0293347831</v>
      </c>
      <c r="C36" s="3" t="s">
        <v>24</v>
      </c>
      <c r="D36" s="5">
        <v>42033</v>
      </c>
      <c r="E36">
        <v>178.19399999999999</v>
      </c>
      <c r="F36" t="s">
        <v>55</v>
      </c>
      <c r="G36">
        <v>178.93299999999999</v>
      </c>
      <c r="H36" s="6">
        <f t="shared" si="2"/>
        <v>73.900000000000432</v>
      </c>
      <c r="I36" s="10">
        <f t="shared" si="0"/>
        <v>0.33134046802023709</v>
      </c>
      <c r="J36" s="5">
        <v>41673</v>
      </c>
      <c r="K36">
        <v>177.71799999999999</v>
      </c>
      <c r="L36" t="s">
        <v>53</v>
      </c>
      <c r="M36" s="3" t="s">
        <v>54</v>
      </c>
      <c r="N36">
        <f t="shared" si="3"/>
        <v>47.599999999999909</v>
      </c>
      <c r="O36" s="12">
        <f t="shared" si="7"/>
        <v>15771.806277763255</v>
      </c>
      <c r="P36" s="12">
        <f>SUM($O$8:O36)</f>
        <v>240074.83561254601</v>
      </c>
      <c r="Q36" s="4">
        <f t="shared" si="8"/>
        <v>1240074.8356125464</v>
      </c>
    </row>
    <row r="37" spans="1:17" x14ac:dyDescent="0.15">
      <c r="A37" s="3">
        <v>30</v>
      </c>
      <c r="B37" s="4">
        <f t="shared" si="6"/>
        <v>1240074.8356125464</v>
      </c>
      <c r="C37" s="3" t="s">
        <v>25</v>
      </c>
      <c r="D37" s="5">
        <v>42060</v>
      </c>
      <c r="E37">
        <v>184.32599999999999</v>
      </c>
      <c r="F37" t="s">
        <v>17</v>
      </c>
      <c r="G37">
        <v>183.89699999999999</v>
      </c>
      <c r="H37" s="6">
        <f t="shared" si="2"/>
        <v>42.900000000000205</v>
      </c>
      <c r="I37" s="10">
        <f t="shared" si="0"/>
        <v>0.57812346648603286</v>
      </c>
      <c r="J37" s="5">
        <v>42061</v>
      </c>
      <c r="K37">
        <v>184.32599999999999</v>
      </c>
      <c r="L37" t="s">
        <v>28</v>
      </c>
      <c r="M37" s="8" t="s">
        <v>26</v>
      </c>
      <c r="N37">
        <f t="shared" si="3"/>
        <v>0</v>
      </c>
      <c r="O37" s="12">
        <f t="shared" si="7"/>
        <v>0</v>
      </c>
      <c r="P37" s="12">
        <f>SUM($O$8:O37)</f>
        <v>240074.83561254601</v>
      </c>
      <c r="Q37" s="4">
        <f t="shared" si="8"/>
        <v>1240074.8356125464</v>
      </c>
    </row>
    <row r="39" spans="1:17" x14ac:dyDescent="0.15">
      <c r="N39" s="3">
        <f>SUM(N8:N38)</f>
        <v>506.49999999999409</v>
      </c>
      <c r="O39" s="3">
        <f>SUM(O8:O38)</f>
        <v>240074.83561254601</v>
      </c>
    </row>
  </sheetData>
  <mergeCells count="24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4:C4"/>
    <mergeCell ref="D4:E4"/>
    <mergeCell ref="F4:G4"/>
    <mergeCell ref="H4:I4"/>
    <mergeCell ref="J4:K4"/>
    <mergeCell ref="N4:O4"/>
    <mergeCell ref="P4:Q4"/>
    <mergeCell ref="J5:K5"/>
    <mergeCell ref="L5:M5"/>
    <mergeCell ref="P5:Q5"/>
    <mergeCell ref="L4:M4"/>
    <mergeCell ref="N5:O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28" workbookViewId="0">
      <selection activeCell="V20" sqref="V20"/>
    </sheetView>
  </sheetViews>
  <sheetFormatPr defaultRowHeight="13.5" x14ac:dyDescent="0.15"/>
  <sheetData>
    <row r="1" spans="1:1" x14ac:dyDescent="0.15">
      <c r="A1">
        <v>1</v>
      </c>
    </row>
    <row r="36" spans="1:1" x14ac:dyDescent="0.15">
      <c r="A36">
        <v>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GBPJPY(1D)</vt:lpstr>
      <vt:lpstr>GBPJPY(1D)の画像</vt:lpstr>
      <vt:lpstr>GBPJPY (4H)</vt:lpstr>
      <vt:lpstr>GBPJPY (4H)の画像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2016-05-19T14:24:18Z</dcterms:modified>
</cp:coreProperties>
</file>