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760" activeTab="2"/>
  </bookViews>
  <sheets>
    <sheet name="検証（GBPJPY1H）" sheetId="1" r:id="rId1"/>
    <sheet name="画像" sheetId="2" r:id="rId2"/>
    <sheet name="気づき" sheetId="3" r:id="rId3"/>
    <sheet name="検証終了通貨" sheetId="4" r:id="rId4"/>
  </sheets>
  <definedNames/>
  <calcPr fullCalcOnLoad="1"/>
</workbook>
</file>

<file path=xl/sharedStrings.xml><?xml version="1.0" encoding="utf-8"?>
<sst xmlns="http://schemas.openxmlformats.org/spreadsheetml/2006/main" count="145" uniqueCount="58">
  <si>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</si>
  <si>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</si>
  <si>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</si>
  <si>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</si>
  <si>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</si>
  <si>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</si>
  <si>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</si>
  <si>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</si>
  <si>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</si>
  <si>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</si>
  <si>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</si>
  <si>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</si>
  <si>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</si>
  <si>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</si>
  <si>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</si>
  <si>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</si>
  <si>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</si>
  <si>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</si>
  <si>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</si>
  <si>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</si>
  <si>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</si>
  <si>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</si>
  <si>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</si>
  <si>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</si>
  <si>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</si>
  <si>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</si>
  <si>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</si>
  <si>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</si>
  <si>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</si>
  <si>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</si>
  <si>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</si>
  <si>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</si>
  <si>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</si>
  <si>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</si>
  <si>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</si>
  <si>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通貨ペア</t>
  </si>
  <si>
    <t>終了日</t>
  </si>
  <si>
    <t>ルール</t>
  </si>
  <si>
    <t>PB</t>
  </si>
  <si>
    <t>日足</t>
  </si>
  <si>
    <t>4Ｈ足</t>
  </si>
  <si>
    <t>１Ｈ足</t>
  </si>
  <si>
    <t>1H足</t>
  </si>
  <si>
    <t>GBPJPY</t>
  </si>
  <si>
    <t>・トレーリングストップ（ダウ理論）・建値決済</t>
  </si>
  <si>
    <t>ｷｬﾝｾﾙ</t>
  </si>
  <si>
    <t>建値決済</t>
  </si>
  <si>
    <t>ｷｬﾝｾﾙ</t>
  </si>
  <si>
    <t>ｷｬﾝｾﾙ</t>
  </si>
  <si>
    <t>10MA・20MAの両方の上側にキャンドルがあれば買い方向、下側なら売り方向。MAに触れてEB出現でエントリー待ち、EB高値or安値ブレイクでエントリー。後半はMy Filerを入れた。</t>
  </si>
  <si>
    <t>-101pips</t>
  </si>
  <si>
    <t>603pips</t>
  </si>
  <si>
    <t>MACDなどでトレンドの出始めを観察し、ＥＢやＰＢの出方を形を追求して行けば勝率が上がる事が分かる。ＥＢとＰＢは非常に良い手法と考える。</t>
  </si>
  <si>
    <t>まだ、ＥＢとＰＢを追っかけるだけで Ｓ／Ｒ を考慮していない。今後はＳ／Ｒとチャートの形を覚えてダマシを回避したい。来週から４Ｈ足でデモトレード行い上記の事を進めたい。また、３か月目の課題に挑戦したい。</t>
  </si>
  <si>
    <t>検証終了通貨　ＥＢ</t>
  </si>
  <si>
    <t>GBP/ＪＰＹ</t>
  </si>
  <si>
    <t>EUR/ＪＰＹ</t>
  </si>
  <si>
    <t>My Filter（MACD+aでトレンド判断）を加え検証した。その結果、勝率は68％に向上した。後半、トレンドの出た場面では75％と驚異的に上がった。その結果、100万円の資金が６ヶ月後に驚きの１億３０００万円となった。資金の増加は１ヶ月に２～３倍になている。この事から考えて、あわてて判断せずトレンド転換を確実に確認してからトレードして良い事が分かる。例えば上昇トレンドの場合、１回底を付け次の押し目を付けた所など。（私の目標は月に５０％の利益）また、注意深く考察するとトレンドの初期にはＥＢやＰＢが出る事が多い事が分かる。ＥＢやＰＢを判断基準にするとストップ幅が小さく大きな損失を出さないで利益を確保できる事を実感した。トレード回数は月に１２回（週に３回）と多くなった。（４Ｈ足は３回／月、日足は０．５回／月） 私に合うトレードスタイルとしては４Ｈ足が良いのではないかと考える。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</si>
</sst>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24">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2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7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22" fillId="14" borderId="10" xfId="0" applyFont="1" applyFill="1" applyBorder="1" applyAlignment="1">
      <alignment horizontal="center" vertical="center"/>
    </xf>
    <xf numFmtId="0" fontId="22" fillId="0" borderId="0" xfId="0" applyFont="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0" xfId="0" applyFont="1" applyAlignment="1">
      <alignment horizontal="center" vertical="center"/>
    </xf>
    <xf numFmtId="0" fontId="1" fillId="0" borderId="10" xfId="0" applyNumberFormat="1" applyFont="1" applyFill="1" applyBorder="1" applyAlignment="1">
      <alignment horizontal="center" vertical="center"/>
    </xf>
    <xf numFmtId="0" fontId="3" fillId="7" borderId="16"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2" borderId="17"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7"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6" borderId="14" xfId="0" applyFont="1" applyFill="1" applyBorder="1" applyAlignment="1">
      <alignment horizontal="center" vertical="center"/>
    </xf>
    <xf numFmtId="0" fontId="3"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3" fillId="6" borderId="18" xfId="0" applyFont="1" applyFill="1" applyBorder="1" applyAlignment="1">
      <alignment horizontal="center" vertical="center" shrinkToFit="1"/>
    </xf>
    <xf numFmtId="0" fontId="3" fillId="6" borderId="10"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6"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4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9" fontId="0" fillId="0" borderId="10" xfId="0" applyNumberForma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xdr:col>
      <xdr:colOff>161925</xdr:colOff>
      <xdr:row>39</xdr:row>
      <xdr:rowOff>123825</xdr:rowOff>
    </xdr:to>
    <xdr:pic>
      <xdr:nvPicPr>
        <xdr:cNvPr id="1" name="Picture 1"/>
        <xdr:cNvPicPr preferRelativeResize="1">
          <a:picLocks noChangeAspect="1"/>
        </xdr:cNvPicPr>
      </xdr:nvPicPr>
      <xdr:blipFill>
        <a:blip r:embed="rId1"/>
        <a:stretch>
          <a:fillRect/>
        </a:stretch>
      </xdr:blipFill>
      <xdr:spPr>
        <a:xfrm>
          <a:off x="0" y="0"/>
          <a:ext cx="15068550" cy="6810375"/>
        </a:xfrm>
        <a:prstGeom prst="rect">
          <a:avLst/>
        </a:prstGeom>
        <a:noFill/>
        <a:ln w="9525" cmpd="sng">
          <a:noFill/>
        </a:ln>
      </xdr:spPr>
    </xdr:pic>
    <xdr:clientData/>
  </xdr:twoCellAnchor>
  <xdr:twoCellAnchor>
    <xdr:from>
      <xdr:col>1</xdr:col>
      <xdr:colOff>228600</xdr:colOff>
      <xdr:row>24</xdr:row>
      <xdr:rowOff>114300</xdr:rowOff>
    </xdr:from>
    <xdr:to>
      <xdr:col>1</xdr:col>
      <xdr:colOff>581025</xdr:colOff>
      <xdr:row>24</xdr:row>
      <xdr:rowOff>114300</xdr:rowOff>
    </xdr:to>
    <xdr:sp>
      <xdr:nvSpPr>
        <xdr:cNvPr id="2" name="Line 2"/>
        <xdr:cNvSpPr>
          <a:spLocks/>
        </xdr:cNvSpPr>
      </xdr:nvSpPr>
      <xdr:spPr>
        <a:xfrm>
          <a:off x="800100" y="4229100"/>
          <a:ext cx="3524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21</xdr:row>
      <xdr:rowOff>95250</xdr:rowOff>
    </xdr:from>
    <xdr:to>
      <xdr:col>2</xdr:col>
      <xdr:colOff>190500</xdr:colOff>
      <xdr:row>21</xdr:row>
      <xdr:rowOff>95250</xdr:rowOff>
    </xdr:to>
    <xdr:sp>
      <xdr:nvSpPr>
        <xdr:cNvPr id="3" name="Line 3"/>
        <xdr:cNvSpPr>
          <a:spLocks/>
        </xdr:cNvSpPr>
      </xdr:nvSpPr>
      <xdr:spPr>
        <a:xfrm>
          <a:off x="790575" y="3695700"/>
          <a:ext cx="5905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15</xdr:row>
      <xdr:rowOff>57150</xdr:rowOff>
    </xdr:from>
    <xdr:to>
      <xdr:col>5</xdr:col>
      <xdr:colOff>238125</xdr:colOff>
      <xdr:row>15</xdr:row>
      <xdr:rowOff>57150</xdr:rowOff>
    </xdr:to>
    <xdr:sp>
      <xdr:nvSpPr>
        <xdr:cNvPr id="4" name="Line 4"/>
        <xdr:cNvSpPr>
          <a:spLocks/>
        </xdr:cNvSpPr>
      </xdr:nvSpPr>
      <xdr:spPr>
        <a:xfrm flipH="1">
          <a:off x="876300" y="2628900"/>
          <a:ext cx="2609850"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15</xdr:row>
      <xdr:rowOff>57150</xdr:rowOff>
    </xdr:from>
    <xdr:to>
      <xdr:col>2</xdr:col>
      <xdr:colOff>19050</xdr:colOff>
      <xdr:row>21</xdr:row>
      <xdr:rowOff>85725</xdr:rowOff>
    </xdr:to>
    <xdr:sp>
      <xdr:nvSpPr>
        <xdr:cNvPr id="5" name="Line 5"/>
        <xdr:cNvSpPr>
          <a:spLocks/>
        </xdr:cNvSpPr>
      </xdr:nvSpPr>
      <xdr:spPr>
        <a:xfrm>
          <a:off x="1209675" y="2628900"/>
          <a:ext cx="0" cy="1057275"/>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14</xdr:row>
      <xdr:rowOff>123825</xdr:rowOff>
    </xdr:from>
    <xdr:to>
      <xdr:col>6</xdr:col>
      <xdr:colOff>142875</xdr:colOff>
      <xdr:row>14</xdr:row>
      <xdr:rowOff>123825</xdr:rowOff>
    </xdr:to>
    <xdr:sp>
      <xdr:nvSpPr>
        <xdr:cNvPr id="6" name="Line 6"/>
        <xdr:cNvSpPr>
          <a:spLocks/>
        </xdr:cNvSpPr>
      </xdr:nvSpPr>
      <xdr:spPr>
        <a:xfrm>
          <a:off x="3676650" y="2524125"/>
          <a:ext cx="4000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15</xdr:row>
      <xdr:rowOff>76200</xdr:rowOff>
    </xdr:from>
    <xdr:to>
      <xdr:col>8</xdr:col>
      <xdr:colOff>257175</xdr:colOff>
      <xdr:row>15</xdr:row>
      <xdr:rowOff>85725</xdr:rowOff>
    </xdr:to>
    <xdr:sp>
      <xdr:nvSpPr>
        <xdr:cNvPr id="7" name="Line 7"/>
        <xdr:cNvSpPr>
          <a:spLocks/>
        </xdr:cNvSpPr>
      </xdr:nvSpPr>
      <xdr:spPr>
        <a:xfrm>
          <a:off x="3667125" y="2647950"/>
          <a:ext cx="1895475"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590550</xdr:colOff>
      <xdr:row>17</xdr:row>
      <xdr:rowOff>142875</xdr:rowOff>
    </xdr:from>
    <xdr:to>
      <xdr:col>8</xdr:col>
      <xdr:colOff>285750</xdr:colOff>
      <xdr:row>17</xdr:row>
      <xdr:rowOff>152400</xdr:rowOff>
    </xdr:to>
    <xdr:sp>
      <xdr:nvSpPr>
        <xdr:cNvPr id="8" name="Line 8"/>
        <xdr:cNvSpPr>
          <a:spLocks/>
        </xdr:cNvSpPr>
      </xdr:nvSpPr>
      <xdr:spPr>
        <a:xfrm flipH="1" flipV="1">
          <a:off x="5210175" y="3057525"/>
          <a:ext cx="381000" cy="9525"/>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15</xdr:row>
      <xdr:rowOff>85725</xdr:rowOff>
    </xdr:from>
    <xdr:to>
      <xdr:col>8</xdr:col>
      <xdr:colOff>142875</xdr:colOff>
      <xdr:row>17</xdr:row>
      <xdr:rowOff>142875</xdr:rowOff>
    </xdr:to>
    <xdr:sp>
      <xdr:nvSpPr>
        <xdr:cNvPr id="9" name="Line 9"/>
        <xdr:cNvSpPr>
          <a:spLocks/>
        </xdr:cNvSpPr>
      </xdr:nvSpPr>
      <xdr:spPr>
        <a:xfrm flipV="1">
          <a:off x="5448300" y="2657475"/>
          <a:ext cx="0" cy="40005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19</xdr:row>
      <xdr:rowOff>9525</xdr:rowOff>
    </xdr:from>
    <xdr:to>
      <xdr:col>8</xdr:col>
      <xdr:colOff>571500</xdr:colOff>
      <xdr:row>19</xdr:row>
      <xdr:rowOff>9525</xdr:rowOff>
    </xdr:to>
    <xdr:sp>
      <xdr:nvSpPr>
        <xdr:cNvPr id="10" name="Line 10"/>
        <xdr:cNvSpPr>
          <a:spLocks/>
        </xdr:cNvSpPr>
      </xdr:nvSpPr>
      <xdr:spPr>
        <a:xfrm>
          <a:off x="5581650" y="3267075"/>
          <a:ext cx="2952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18</xdr:row>
      <xdr:rowOff>9525</xdr:rowOff>
    </xdr:from>
    <xdr:to>
      <xdr:col>9</xdr:col>
      <xdr:colOff>428625</xdr:colOff>
      <xdr:row>18</xdr:row>
      <xdr:rowOff>19050</xdr:rowOff>
    </xdr:to>
    <xdr:sp>
      <xdr:nvSpPr>
        <xdr:cNvPr id="11" name="Line 11"/>
        <xdr:cNvSpPr>
          <a:spLocks/>
        </xdr:cNvSpPr>
      </xdr:nvSpPr>
      <xdr:spPr>
        <a:xfrm flipV="1">
          <a:off x="5553075" y="3095625"/>
          <a:ext cx="866775"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15</xdr:row>
      <xdr:rowOff>104775</xdr:rowOff>
    </xdr:from>
    <xdr:to>
      <xdr:col>9</xdr:col>
      <xdr:colOff>400050</xdr:colOff>
      <xdr:row>15</xdr:row>
      <xdr:rowOff>104775</xdr:rowOff>
    </xdr:to>
    <xdr:sp>
      <xdr:nvSpPr>
        <xdr:cNvPr id="12" name="Line 12"/>
        <xdr:cNvSpPr>
          <a:spLocks/>
        </xdr:cNvSpPr>
      </xdr:nvSpPr>
      <xdr:spPr>
        <a:xfrm>
          <a:off x="6115050" y="2676525"/>
          <a:ext cx="27622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15</xdr:row>
      <xdr:rowOff>104775</xdr:rowOff>
    </xdr:from>
    <xdr:to>
      <xdr:col>9</xdr:col>
      <xdr:colOff>295275</xdr:colOff>
      <xdr:row>17</xdr:row>
      <xdr:rowOff>161925</xdr:rowOff>
    </xdr:to>
    <xdr:sp>
      <xdr:nvSpPr>
        <xdr:cNvPr id="13" name="Line 13"/>
        <xdr:cNvSpPr>
          <a:spLocks/>
        </xdr:cNvSpPr>
      </xdr:nvSpPr>
      <xdr:spPr>
        <a:xfrm>
          <a:off x="6286500" y="2676525"/>
          <a:ext cx="0" cy="40005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15</xdr:row>
      <xdr:rowOff>85725</xdr:rowOff>
    </xdr:from>
    <xdr:to>
      <xdr:col>11</xdr:col>
      <xdr:colOff>28575</xdr:colOff>
      <xdr:row>15</xdr:row>
      <xdr:rowOff>85725</xdr:rowOff>
    </xdr:to>
    <xdr:sp>
      <xdr:nvSpPr>
        <xdr:cNvPr id="14" name="Line 14"/>
        <xdr:cNvSpPr>
          <a:spLocks/>
        </xdr:cNvSpPr>
      </xdr:nvSpPr>
      <xdr:spPr>
        <a:xfrm>
          <a:off x="7086600" y="2657475"/>
          <a:ext cx="3048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390525</xdr:colOff>
      <xdr:row>17</xdr:row>
      <xdr:rowOff>19050</xdr:rowOff>
    </xdr:from>
    <xdr:to>
      <xdr:col>13</xdr:col>
      <xdr:colOff>400050</xdr:colOff>
      <xdr:row>17</xdr:row>
      <xdr:rowOff>28575</xdr:rowOff>
    </xdr:to>
    <xdr:sp>
      <xdr:nvSpPr>
        <xdr:cNvPr id="15" name="Line 15"/>
        <xdr:cNvSpPr>
          <a:spLocks/>
        </xdr:cNvSpPr>
      </xdr:nvSpPr>
      <xdr:spPr>
        <a:xfrm flipV="1">
          <a:off x="7067550" y="2933700"/>
          <a:ext cx="2066925"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18</xdr:row>
      <xdr:rowOff>142875</xdr:rowOff>
    </xdr:from>
    <xdr:to>
      <xdr:col>13</xdr:col>
      <xdr:colOff>438150</xdr:colOff>
      <xdr:row>18</xdr:row>
      <xdr:rowOff>152400</xdr:rowOff>
    </xdr:to>
    <xdr:sp>
      <xdr:nvSpPr>
        <xdr:cNvPr id="16" name="Line 16"/>
        <xdr:cNvSpPr>
          <a:spLocks/>
        </xdr:cNvSpPr>
      </xdr:nvSpPr>
      <xdr:spPr>
        <a:xfrm flipH="1">
          <a:off x="8696325" y="3228975"/>
          <a:ext cx="476250" cy="9525"/>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17</xdr:row>
      <xdr:rowOff>19050</xdr:rowOff>
    </xdr:from>
    <xdr:to>
      <xdr:col>13</xdr:col>
      <xdr:colOff>190500</xdr:colOff>
      <xdr:row>18</xdr:row>
      <xdr:rowOff>133350</xdr:rowOff>
    </xdr:to>
    <xdr:sp>
      <xdr:nvSpPr>
        <xdr:cNvPr id="17" name="Line 17"/>
        <xdr:cNvSpPr>
          <a:spLocks/>
        </xdr:cNvSpPr>
      </xdr:nvSpPr>
      <xdr:spPr>
        <a:xfrm flipV="1">
          <a:off x="8924925" y="2933700"/>
          <a:ext cx="0" cy="28575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20</xdr:row>
      <xdr:rowOff>9525</xdr:rowOff>
    </xdr:from>
    <xdr:to>
      <xdr:col>14</xdr:col>
      <xdr:colOff>552450</xdr:colOff>
      <xdr:row>20</xdr:row>
      <xdr:rowOff>9525</xdr:rowOff>
    </xdr:to>
    <xdr:sp>
      <xdr:nvSpPr>
        <xdr:cNvPr id="18" name="Line 18"/>
        <xdr:cNvSpPr>
          <a:spLocks/>
        </xdr:cNvSpPr>
      </xdr:nvSpPr>
      <xdr:spPr>
        <a:xfrm>
          <a:off x="9639300" y="3438525"/>
          <a:ext cx="3333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18</xdr:row>
      <xdr:rowOff>133350</xdr:rowOff>
    </xdr:from>
    <xdr:to>
      <xdr:col>14</xdr:col>
      <xdr:colOff>666750</xdr:colOff>
      <xdr:row>18</xdr:row>
      <xdr:rowOff>142875</xdr:rowOff>
    </xdr:to>
    <xdr:sp>
      <xdr:nvSpPr>
        <xdr:cNvPr id="19" name="Line 19"/>
        <xdr:cNvSpPr>
          <a:spLocks/>
        </xdr:cNvSpPr>
      </xdr:nvSpPr>
      <xdr:spPr>
        <a:xfrm flipV="1">
          <a:off x="9620250" y="3219450"/>
          <a:ext cx="466725"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13</xdr:row>
      <xdr:rowOff>9525</xdr:rowOff>
    </xdr:from>
    <xdr:to>
      <xdr:col>16</xdr:col>
      <xdr:colOff>581025</xdr:colOff>
      <xdr:row>13</xdr:row>
      <xdr:rowOff>9525</xdr:rowOff>
    </xdr:to>
    <xdr:sp>
      <xdr:nvSpPr>
        <xdr:cNvPr id="20" name="Line 20"/>
        <xdr:cNvSpPr>
          <a:spLocks/>
        </xdr:cNvSpPr>
      </xdr:nvSpPr>
      <xdr:spPr>
        <a:xfrm flipH="1">
          <a:off x="9696450" y="2238375"/>
          <a:ext cx="1676400"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13</xdr:row>
      <xdr:rowOff>19050</xdr:rowOff>
    </xdr:from>
    <xdr:to>
      <xdr:col>14</xdr:col>
      <xdr:colOff>409575</xdr:colOff>
      <xdr:row>18</xdr:row>
      <xdr:rowOff>123825</xdr:rowOff>
    </xdr:to>
    <xdr:sp>
      <xdr:nvSpPr>
        <xdr:cNvPr id="21" name="Line 21"/>
        <xdr:cNvSpPr>
          <a:spLocks/>
        </xdr:cNvSpPr>
      </xdr:nvSpPr>
      <xdr:spPr>
        <a:xfrm>
          <a:off x="9829800" y="2247900"/>
          <a:ext cx="0" cy="962025"/>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15</xdr:row>
      <xdr:rowOff>47625</xdr:rowOff>
    </xdr:from>
    <xdr:to>
      <xdr:col>19</xdr:col>
      <xdr:colOff>428625</xdr:colOff>
      <xdr:row>15</xdr:row>
      <xdr:rowOff>47625</xdr:rowOff>
    </xdr:to>
    <xdr:sp>
      <xdr:nvSpPr>
        <xdr:cNvPr id="22" name="Line 22"/>
        <xdr:cNvSpPr>
          <a:spLocks/>
        </xdr:cNvSpPr>
      </xdr:nvSpPr>
      <xdr:spPr>
        <a:xfrm>
          <a:off x="12992100" y="2619375"/>
          <a:ext cx="2857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12</xdr:row>
      <xdr:rowOff>142875</xdr:rowOff>
    </xdr:from>
    <xdr:to>
      <xdr:col>19</xdr:col>
      <xdr:colOff>571500</xdr:colOff>
      <xdr:row>12</xdr:row>
      <xdr:rowOff>142875</xdr:rowOff>
    </xdr:to>
    <xdr:sp>
      <xdr:nvSpPr>
        <xdr:cNvPr id="23" name="Line 23"/>
        <xdr:cNvSpPr>
          <a:spLocks/>
        </xdr:cNvSpPr>
      </xdr:nvSpPr>
      <xdr:spPr>
        <a:xfrm>
          <a:off x="12992100" y="2200275"/>
          <a:ext cx="428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7</xdr:row>
      <xdr:rowOff>57150</xdr:rowOff>
    </xdr:from>
    <xdr:to>
      <xdr:col>21</xdr:col>
      <xdr:colOff>76200</xdr:colOff>
      <xdr:row>7</xdr:row>
      <xdr:rowOff>57150</xdr:rowOff>
    </xdr:to>
    <xdr:sp>
      <xdr:nvSpPr>
        <xdr:cNvPr id="24" name="Line 24"/>
        <xdr:cNvSpPr>
          <a:spLocks/>
        </xdr:cNvSpPr>
      </xdr:nvSpPr>
      <xdr:spPr>
        <a:xfrm flipH="1">
          <a:off x="12915900" y="1257300"/>
          <a:ext cx="138112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333375</xdr:colOff>
      <xdr:row>7</xdr:row>
      <xdr:rowOff>57150</xdr:rowOff>
    </xdr:from>
    <xdr:to>
      <xdr:col>19</xdr:col>
      <xdr:colOff>333375</xdr:colOff>
      <xdr:row>12</xdr:row>
      <xdr:rowOff>142875</xdr:rowOff>
    </xdr:to>
    <xdr:sp>
      <xdr:nvSpPr>
        <xdr:cNvPr id="25" name="Line 25"/>
        <xdr:cNvSpPr>
          <a:spLocks/>
        </xdr:cNvSpPr>
      </xdr:nvSpPr>
      <xdr:spPr>
        <a:xfrm>
          <a:off x="13182600" y="1257300"/>
          <a:ext cx="0" cy="942975"/>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7</xdr:row>
      <xdr:rowOff>38100</xdr:rowOff>
    </xdr:from>
    <xdr:to>
      <xdr:col>19</xdr:col>
      <xdr:colOff>142875</xdr:colOff>
      <xdr:row>9</xdr:row>
      <xdr:rowOff>161925</xdr:rowOff>
    </xdr:to>
    <xdr:sp>
      <xdr:nvSpPr>
        <xdr:cNvPr id="26" name="TextBox 26"/>
        <xdr:cNvSpPr txBox="1">
          <a:spLocks noChangeArrowheads="1"/>
        </xdr:cNvSpPr>
      </xdr:nvSpPr>
      <xdr:spPr>
        <a:xfrm>
          <a:off x="12258675" y="1238250"/>
          <a:ext cx="73342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5/18
174pips</a:t>
          </a:r>
        </a:p>
      </xdr:txBody>
    </xdr:sp>
    <xdr:clientData/>
  </xdr:twoCellAnchor>
  <xdr:twoCellAnchor>
    <xdr:from>
      <xdr:col>14</xdr:col>
      <xdr:colOff>295275</xdr:colOff>
      <xdr:row>22</xdr:row>
      <xdr:rowOff>0</xdr:rowOff>
    </xdr:from>
    <xdr:to>
      <xdr:col>15</xdr:col>
      <xdr:colOff>342900</xdr:colOff>
      <xdr:row>24</xdr:row>
      <xdr:rowOff>123825</xdr:rowOff>
    </xdr:to>
    <xdr:sp>
      <xdr:nvSpPr>
        <xdr:cNvPr id="27" name="TextBox 27"/>
        <xdr:cNvSpPr txBox="1">
          <a:spLocks noChangeArrowheads="1"/>
        </xdr:cNvSpPr>
      </xdr:nvSpPr>
      <xdr:spPr>
        <a:xfrm>
          <a:off x="9715500" y="3771900"/>
          <a:ext cx="73342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5/16
182pips</a:t>
          </a:r>
        </a:p>
      </xdr:txBody>
    </xdr:sp>
    <xdr:clientData/>
  </xdr:twoCellAnchor>
  <xdr:twoCellAnchor>
    <xdr:from>
      <xdr:col>10</xdr:col>
      <xdr:colOff>600075</xdr:colOff>
      <xdr:row>11</xdr:row>
      <xdr:rowOff>104775</xdr:rowOff>
    </xdr:from>
    <xdr:to>
      <xdr:col>11</xdr:col>
      <xdr:colOff>647700</xdr:colOff>
      <xdr:row>14</xdr:row>
      <xdr:rowOff>66675</xdr:rowOff>
    </xdr:to>
    <xdr:sp>
      <xdr:nvSpPr>
        <xdr:cNvPr id="28" name="TextBox 28"/>
        <xdr:cNvSpPr txBox="1">
          <a:spLocks noChangeArrowheads="1"/>
        </xdr:cNvSpPr>
      </xdr:nvSpPr>
      <xdr:spPr>
        <a:xfrm>
          <a:off x="7277100" y="1990725"/>
          <a:ext cx="7334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5/13
54pips</a:t>
          </a:r>
        </a:p>
      </xdr:txBody>
    </xdr:sp>
    <xdr:clientData/>
  </xdr:twoCellAnchor>
  <xdr:twoCellAnchor>
    <xdr:from>
      <xdr:col>8</xdr:col>
      <xdr:colOff>323850</xdr:colOff>
      <xdr:row>20</xdr:row>
      <xdr:rowOff>114300</xdr:rowOff>
    </xdr:from>
    <xdr:to>
      <xdr:col>9</xdr:col>
      <xdr:colOff>371475</xdr:colOff>
      <xdr:row>23</xdr:row>
      <xdr:rowOff>76200</xdr:rowOff>
    </xdr:to>
    <xdr:sp>
      <xdr:nvSpPr>
        <xdr:cNvPr id="29" name="TextBox 30"/>
        <xdr:cNvSpPr txBox="1">
          <a:spLocks noChangeArrowheads="1"/>
        </xdr:cNvSpPr>
      </xdr:nvSpPr>
      <xdr:spPr>
        <a:xfrm>
          <a:off x="5629275" y="3543300"/>
          <a:ext cx="7334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5/12
76pips</a:t>
          </a:r>
        </a:p>
      </xdr:txBody>
    </xdr:sp>
    <xdr:clientData/>
  </xdr:twoCellAnchor>
  <xdr:twoCellAnchor>
    <xdr:from>
      <xdr:col>5</xdr:col>
      <xdr:colOff>447675</xdr:colOff>
      <xdr:row>9</xdr:row>
      <xdr:rowOff>95250</xdr:rowOff>
    </xdr:from>
    <xdr:to>
      <xdr:col>6</xdr:col>
      <xdr:colOff>495300</xdr:colOff>
      <xdr:row>12</xdr:row>
      <xdr:rowOff>57150</xdr:rowOff>
    </xdr:to>
    <xdr:sp>
      <xdr:nvSpPr>
        <xdr:cNvPr id="30" name="TextBox 31"/>
        <xdr:cNvSpPr txBox="1">
          <a:spLocks noChangeArrowheads="1"/>
        </xdr:cNvSpPr>
      </xdr:nvSpPr>
      <xdr:spPr>
        <a:xfrm>
          <a:off x="3695700" y="1638300"/>
          <a:ext cx="7334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5/11
79pips</a:t>
          </a:r>
        </a:p>
      </xdr:txBody>
    </xdr:sp>
    <xdr:clientData/>
  </xdr:twoCellAnchor>
  <xdr:twoCellAnchor>
    <xdr:from>
      <xdr:col>0</xdr:col>
      <xdr:colOff>266700</xdr:colOff>
      <xdr:row>16</xdr:row>
      <xdr:rowOff>85725</xdr:rowOff>
    </xdr:from>
    <xdr:to>
      <xdr:col>1</xdr:col>
      <xdr:colOff>428625</xdr:colOff>
      <xdr:row>19</xdr:row>
      <xdr:rowOff>47625</xdr:rowOff>
    </xdr:to>
    <xdr:sp>
      <xdr:nvSpPr>
        <xdr:cNvPr id="31" name="TextBox 32"/>
        <xdr:cNvSpPr txBox="1">
          <a:spLocks noChangeArrowheads="1"/>
        </xdr:cNvSpPr>
      </xdr:nvSpPr>
      <xdr:spPr>
        <a:xfrm>
          <a:off x="266700" y="2828925"/>
          <a:ext cx="7334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5/9
201pips</a:t>
          </a:r>
        </a:p>
      </xdr:txBody>
    </xdr:sp>
    <xdr:clientData/>
  </xdr:twoCellAnchor>
  <xdr:twoCellAnchor>
    <xdr:from>
      <xdr:col>1</xdr:col>
      <xdr:colOff>47625</xdr:colOff>
      <xdr:row>18</xdr:row>
      <xdr:rowOff>161925</xdr:rowOff>
    </xdr:from>
    <xdr:to>
      <xdr:col>1</xdr:col>
      <xdr:colOff>304800</xdr:colOff>
      <xdr:row>21</xdr:row>
      <xdr:rowOff>66675</xdr:rowOff>
    </xdr:to>
    <xdr:sp>
      <xdr:nvSpPr>
        <xdr:cNvPr id="32" name="Line 33"/>
        <xdr:cNvSpPr>
          <a:spLocks/>
        </xdr:cNvSpPr>
      </xdr:nvSpPr>
      <xdr:spPr>
        <a:xfrm>
          <a:off x="619125" y="3248025"/>
          <a:ext cx="257175" cy="4191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590550</xdr:colOff>
      <xdr:row>12</xdr:row>
      <xdr:rowOff>9525</xdr:rowOff>
    </xdr:from>
    <xdr:to>
      <xdr:col>6</xdr:col>
      <xdr:colOff>85725</xdr:colOff>
      <xdr:row>14</xdr:row>
      <xdr:rowOff>104775</xdr:rowOff>
    </xdr:to>
    <xdr:sp>
      <xdr:nvSpPr>
        <xdr:cNvPr id="33" name="Line 34"/>
        <xdr:cNvSpPr>
          <a:spLocks/>
        </xdr:cNvSpPr>
      </xdr:nvSpPr>
      <xdr:spPr>
        <a:xfrm flipH="1">
          <a:off x="3838575" y="2066925"/>
          <a:ext cx="180975" cy="4381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19</xdr:row>
      <xdr:rowOff>9525</xdr:rowOff>
    </xdr:from>
    <xdr:to>
      <xdr:col>8</xdr:col>
      <xdr:colOff>581025</xdr:colOff>
      <xdr:row>20</xdr:row>
      <xdr:rowOff>142875</xdr:rowOff>
    </xdr:to>
    <xdr:sp>
      <xdr:nvSpPr>
        <xdr:cNvPr id="34" name="Line 35"/>
        <xdr:cNvSpPr>
          <a:spLocks/>
        </xdr:cNvSpPr>
      </xdr:nvSpPr>
      <xdr:spPr>
        <a:xfrm flipH="1" flipV="1">
          <a:off x="5629275" y="3267075"/>
          <a:ext cx="257175" cy="3048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14</xdr:row>
      <xdr:rowOff>19050</xdr:rowOff>
    </xdr:from>
    <xdr:to>
      <xdr:col>11</xdr:col>
      <xdr:colOff>38100</xdr:colOff>
      <xdr:row>15</xdr:row>
      <xdr:rowOff>66675</xdr:rowOff>
    </xdr:to>
    <xdr:sp>
      <xdr:nvSpPr>
        <xdr:cNvPr id="35" name="Line 36"/>
        <xdr:cNvSpPr>
          <a:spLocks/>
        </xdr:cNvSpPr>
      </xdr:nvSpPr>
      <xdr:spPr>
        <a:xfrm flipH="1">
          <a:off x="7219950" y="2419350"/>
          <a:ext cx="180975" cy="21907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20</xdr:row>
      <xdr:rowOff>28575</xdr:rowOff>
    </xdr:from>
    <xdr:to>
      <xdr:col>14</xdr:col>
      <xdr:colOff>485775</xdr:colOff>
      <xdr:row>22</xdr:row>
      <xdr:rowOff>47625</xdr:rowOff>
    </xdr:to>
    <xdr:sp>
      <xdr:nvSpPr>
        <xdr:cNvPr id="36" name="Line 37"/>
        <xdr:cNvSpPr>
          <a:spLocks/>
        </xdr:cNvSpPr>
      </xdr:nvSpPr>
      <xdr:spPr>
        <a:xfrm flipH="1" flipV="1">
          <a:off x="9715500" y="3457575"/>
          <a:ext cx="190500" cy="3619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571500</xdr:colOff>
      <xdr:row>9</xdr:row>
      <xdr:rowOff>114300</xdr:rowOff>
    </xdr:from>
    <xdr:to>
      <xdr:col>19</xdr:col>
      <xdr:colOff>228600</xdr:colOff>
      <xdr:row>12</xdr:row>
      <xdr:rowOff>95250</xdr:rowOff>
    </xdr:to>
    <xdr:sp>
      <xdr:nvSpPr>
        <xdr:cNvPr id="37" name="Line 38"/>
        <xdr:cNvSpPr>
          <a:spLocks/>
        </xdr:cNvSpPr>
      </xdr:nvSpPr>
      <xdr:spPr>
        <a:xfrm>
          <a:off x="12734925" y="1657350"/>
          <a:ext cx="342900" cy="4953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5</xdr:row>
      <xdr:rowOff>142875</xdr:rowOff>
    </xdr:from>
    <xdr:to>
      <xdr:col>5</xdr:col>
      <xdr:colOff>371475</xdr:colOff>
      <xdr:row>8</xdr:row>
      <xdr:rowOff>85725</xdr:rowOff>
    </xdr:to>
    <xdr:sp>
      <xdr:nvSpPr>
        <xdr:cNvPr id="38" name="TextBox 39"/>
        <xdr:cNvSpPr txBox="1">
          <a:spLocks noChangeArrowheads="1"/>
        </xdr:cNvSpPr>
      </xdr:nvSpPr>
      <xdr:spPr>
        <a:xfrm>
          <a:off x="733425" y="1000125"/>
          <a:ext cx="28860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800" b="0" i="0" u="none" baseline="0">
              <a:solidFill>
                <a:srgbClr val="000000"/>
              </a:solidFill>
              <a:latin typeface="ＭＳ Ｐゴシック"/>
              <a:ea typeface="ＭＳ Ｐゴシック"/>
              <a:cs typeface="ＭＳ Ｐゴシック"/>
            </a:rPr>
            <a:t>GBPJPY 1H足 EB</a:t>
          </a:r>
        </a:p>
      </xdr:txBody>
    </xdr:sp>
    <xdr:clientData/>
  </xdr:twoCellAnchor>
  <xdr:twoCellAnchor>
    <xdr:from>
      <xdr:col>1</xdr:col>
      <xdr:colOff>152400</xdr:colOff>
      <xdr:row>10</xdr:row>
      <xdr:rowOff>133350</xdr:rowOff>
    </xdr:from>
    <xdr:to>
      <xdr:col>2</xdr:col>
      <xdr:colOff>428625</xdr:colOff>
      <xdr:row>13</xdr:row>
      <xdr:rowOff>9525</xdr:rowOff>
    </xdr:to>
    <xdr:sp>
      <xdr:nvSpPr>
        <xdr:cNvPr id="39" name="TextBox 40"/>
        <xdr:cNvSpPr txBox="1">
          <a:spLocks noChangeArrowheads="1"/>
        </xdr:cNvSpPr>
      </xdr:nvSpPr>
      <xdr:spPr>
        <a:xfrm>
          <a:off x="723900" y="1847850"/>
          <a:ext cx="8953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800" b="0" i="0" u="none" baseline="0">
              <a:solidFill>
                <a:srgbClr val="000000"/>
              </a:solidFill>
              <a:latin typeface="ＭＳ Ｐゴシック"/>
              <a:ea typeface="ＭＳ Ｐゴシック"/>
              <a:cs typeface="ＭＳ Ｐゴシック"/>
            </a:rPr>
            <a:t>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V80"/>
  <sheetViews>
    <sheetView zoomScale="115" zoomScaleNormal="115" zoomScalePageLayoutView="0" workbookViewId="0" topLeftCell="A1">
      <pane ySplit="8" topLeftCell="BM25" activePane="bottomLeft" state="frozen"/>
      <selection pane="topLeft" activeCell="A1" sqref="A1"/>
      <selection pane="bottomLeft" activeCell="R3" sqref="R3"/>
    </sheetView>
  </sheetViews>
  <sheetFormatPr defaultColWidth="9.00390625" defaultRowHeight="13.5"/>
  <cols>
    <col min="1" max="1" width="2.875" style="0" customWidth="1"/>
    <col min="2" max="18" width="6.625" style="0" customWidth="1"/>
    <col min="19" max="19" width="6.125" style="0" customWidth="1"/>
    <col min="21" max="21" width="2.875" style="0" customWidth="1"/>
    <col min="22" max="22" width="9.375" style="23" customWidth="1"/>
  </cols>
  <sheetData>
    <row r="2" spans="2:20" ht="13.5">
      <c r="B2" s="52" t="s">
        <v>5</v>
      </c>
      <c r="C2" s="52"/>
      <c r="D2" s="68" t="s">
        <v>43</v>
      </c>
      <c r="E2" s="68"/>
      <c r="F2" s="52" t="s">
        <v>6</v>
      </c>
      <c r="G2" s="52"/>
      <c r="H2" s="68" t="s">
        <v>42</v>
      </c>
      <c r="I2" s="68"/>
      <c r="J2" s="52" t="s">
        <v>7</v>
      </c>
      <c r="K2" s="52"/>
      <c r="L2" s="71">
        <f>C9</f>
        <v>1000000</v>
      </c>
      <c r="M2" s="68"/>
      <c r="N2" s="52" t="s">
        <v>8</v>
      </c>
      <c r="O2" s="52"/>
      <c r="P2" s="71" t="e">
        <f>#REF!+#REF!</f>
        <v>#REF!</v>
      </c>
      <c r="Q2" s="68"/>
      <c r="R2" s="1"/>
      <c r="S2" s="1"/>
      <c r="T2" s="1"/>
    </row>
    <row r="3" spans="2:19" ht="57" customHeight="1">
      <c r="B3" s="52" t="s">
        <v>9</v>
      </c>
      <c r="C3" s="52"/>
      <c r="D3" s="69" t="s">
        <v>49</v>
      </c>
      <c r="E3" s="69"/>
      <c r="F3" s="69"/>
      <c r="G3" s="69"/>
      <c r="H3" s="69"/>
      <c r="I3" s="69"/>
      <c r="J3" s="52" t="s">
        <v>10</v>
      </c>
      <c r="K3" s="52"/>
      <c r="L3" s="69" t="s">
        <v>44</v>
      </c>
      <c r="M3" s="70"/>
      <c r="N3" s="70"/>
      <c r="O3" s="70"/>
      <c r="P3" s="70"/>
      <c r="Q3" s="70"/>
      <c r="R3" s="1"/>
      <c r="S3" s="1"/>
    </row>
    <row r="4" spans="2:20" ht="13.5">
      <c r="B4" s="52" t="s">
        <v>11</v>
      </c>
      <c r="C4" s="52"/>
      <c r="D4" s="66">
        <f>SUM($R$9:$S$963)</f>
        <v>136305543.36792424</v>
      </c>
      <c r="E4" s="66"/>
      <c r="F4" s="52" t="s">
        <v>12</v>
      </c>
      <c r="G4" s="52"/>
      <c r="H4" s="67">
        <f>SUM($T$9:$U$80)</f>
        <v>7975.099999999999</v>
      </c>
      <c r="I4" s="68"/>
      <c r="J4" s="56" t="s">
        <v>13</v>
      </c>
      <c r="K4" s="56"/>
      <c r="L4" s="65" t="s">
        <v>51</v>
      </c>
      <c r="M4" s="65"/>
      <c r="N4" s="56" t="s">
        <v>14</v>
      </c>
      <c r="O4" s="56"/>
      <c r="P4" s="65" t="s">
        <v>50</v>
      </c>
      <c r="Q4" s="65"/>
      <c r="R4" s="1"/>
      <c r="S4" s="1"/>
      <c r="T4" s="1"/>
    </row>
    <row r="5" spans="2:20" ht="13.5">
      <c r="B5" s="22" t="s">
        <v>15</v>
      </c>
      <c r="C5" s="2">
        <f>COUNTIF($R$9:$R$960,"&gt;0")</f>
        <v>48</v>
      </c>
      <c r="D5" s="21" t="s">
        <v>16</v>
      </c>
      <c r="E5" s="16">
        <f>COUNTIF($R$9:$R$960,"&lt;0")</f>
        <v>13</v>
      </c>
      <c r="F5" s="21" t="s">
        <v>17</v>
      </c>
      <c r="G5" s="2">
        <f>COUNTIF($R$9:$R$960,"=0")</f>
        <v>9</v>
      </c>
      <c r="H5" s="21" t="s">
        <v>18</v>
      </c>
      <c r="I5" s="3">
        <f>C5/SUM(C5,E5,G5)</f>
        <v>0.6857142857142857</v>
      </c>
      <c r="J5" s="51" t="s">
        <v>19</v>
      </c>
      <c r="K5" s="52"/>
      <c r="L5" s="53">
        <v>8</v>
      </c>
      <c r="M5" s="54"/>
      <c r="N5" s="18" t="s">
        <v>20</v>
      </c>
      <c r="O5" s="9"/>
      <c r="P5" s="53">
        <v>4</v>
      </c>
      <c r="Q5" s="54"/>
      <c r="R5" s="1"/>
      <c r="S5" s="1"/>
      <c r="T5" s="1"/>
    </row>
    <row r="6" spans="2:20" ht="13.5">
      <c r="B6" s="11"/>
      <c r="C6" s="14"/>
      <c r="D6" s="15"/>
      <c r="E6" s="12"/>
      <c r="F6" s="11"/>
      <c r="G6" s="12"/>
      <c r="H6" s="11"/>
      <c r="I6" s="17"/>
      <c r="J6" s="11"/>
      <c r="K6" s="11"/>
      <c r="L6" s="12"/>
      <c r="M6" s="12"/>
      <c r="N6" s="13"/>
      <c r="O6" s="13"/>
      <c r="P6" s="10"/>
      <c r="Q6" s="7"/>
      <c r="R6" s="1"/>
      <c r="S6" s="1"/>
      <c r="T6" s="1"/>
    </row>
    <row r="7" spans="2:21" ht="13.5">
      <c r="B7" s="55" t="s">
        <v>21</v>
      </c>
      <c r="C7" s="57" t="s">
        <v>22</v>
      </c>
      <c r="D7" s="58"/>
      <c r="E7" s="61" t="s">
        <v>23</v>
      </c>
      <c r="F7" s="62"/>
      <c r="G7" s="62"/>
      <c r="H7" s="62"/>
      <c r="I7" s="46"/>
      <c r="J7" s="37" t="s">
        <v>24</v>
      </c>
      <c r="K7" s="38"/>
      <c r="L7" s="48"/>
      <c r="M7" s="39" t="s">
        <v>25</v>
      </c>
      <c r="N7" s="63" t="s">
        <v>26</v>
      </c>
      <c r="O7" s="64"/>
      <c r="P7" s="64"/>
      <c r="Q7" s="50"/>
      <c r="R7" s="44" t="s">
        <v>27</v>
      </c>
      <c r="S7" s="44"/>
      <c r="T7" s="44"/>
      <c r="U7" s="44"/>
    </row>
    <row r="8" spans="2:21" ht="13.5">
      <c r="B8" s="56"/>
      <c r="C8" s="59"/>
      <c r="D8" s="60"/>
      <c r="E8" s="19" t="s">
        <v>28</v>
      </c>
      <c r="F8" s="19" t="s">
        <v>29</v>
      </c>
      <c r="G8" s="19" t="s">
        <v>30</v>
      </c>
      <c r="H8" s="45" t="s">
        <v>31</v>
      </c>
      <c r="I8" s="46"/>
      <c r="J8" s="4" t="s">
        <v>32</v>
      </c>
      <c r="K8" s="47" t="s">
        <v>33</v>
      </c>
      <c r="L8" s="48"/>
      <c r="M8" s="39"/>
      <c r="N8" s="5" t="s">
        <v>28</v>
      </c>
      <c r="O8" s="5" t="s">
        <v>29</v>
      </c>
      <c r="P8" s="49" t="s">
        <v>31</v>
      </c>
      <c r="Q8" s="50"/>
      <c r="R8" s="44" t="s">
        <v>34</v>
      </c>
      <c r="S8" s="44"/>
      <c r="T8" s="44" t="s">
        <v>32</v>
      </c>
      <c r="U8" s="44"/>
    </row>
    <row r="9" spans="2:21" ht="13.5">
      <c r="B9" s="20">
        <v>1</v>
      </c>
      <c r="C9" s="42">
        <v>1000000</v>
      </c>
      <c r="D9" s="42"/>
      <c r="E9" s="20">
        <v>2015</v>
      </c>
      <c r="F9" s="8">
        <v>42670</v>
      </c>
      <c r="G9" s="20" t="s">
        <v>3</v>
      </c>
      <c r="H9" s="43">
        <v>185.677</v>
      </c>
      <c r="I9" s="43"/>
      <c r="J9" s="20">
        <v>19</v>
      </c>
      <c r="K9" s="42">
        <f aca="true" t="shared" si="0" ref="K9:K72">IF(F9="","",C9*0.03)</f>
        <v>30000</v>
      </c>
      <c r="L9" s="42"/>
      <c r="M9" s="6">
        <f>IF(J9="","",(K9/J9)/1000)</f>
        <v>1.5789473684210527</v>
      </c>
      <c r="N9" s="20">
        <v>2015</v>
      </c>
      <c r="O9" s="8">
        <v>42671</v>
      </c>
      <c r="P9" s="43">
        <v>184.528</v>
      </c>
      <c r="Q9" s="43"/>
      <c r="R9" s="40">
        <f>IF(O9="","",(IF(G9="売",H9-P9,P9-H9))*M9*100000)</f>
        <v>181421.05263157908</v>
      </c>
      <c r="S9" s="40"/>
      <c r="T9" s="41">
        <f>IF(O9="","",IF(R9&lt;0,J9*(-1),IF(G9="買",(P9-H9)*100,(H9-P9)*100)))</f>
        <v>114.90000000000009</v>
      </c>
      <c r="U9" s="41"/>
    </row>
    <row r="10" spans="2:21" ht="13.5">
      <c r="B10" s="20">
        <v>2</v>
      </c>
      <c r="C10" s="42">
        <f aca="true" t="shared" si="1" ref="C10:C73">IF(R9="","",C9+R9)</f>
        <v>1181421.052631579</v>
      </c>
      <c r="D10" s="42"/>
      <c r="E10" s="20">
        <v>2015</v>
      </c>
      <c r="F10" s="8">
        <v>42672</v>
      </c>
      <c r="G10" s="20" t="s">
        <v>4</v>
      </c>
      <c r="H10" s="43">
        <v>185.072</v>
      </c>
      <c r="I10" s="43"/>
      <c r="J10" s="20">
        <v>68</v>
      </c>
      <c r="K10" s="42">
        <f t="shared" si="0"/>
        <v>35442.631578947374</v>
      </c>
      <c r="L10" s="42"/>
      <c r="M10" s="6">
        <f aca="true" t="shared" si="2" ref="M10:M73">IF(J10="","",(K10/J10)/1000)</f>
        <v>0.5212151702786378</v>
      </c>
      <c r="N10" s="20">
        <v>2015</v>
      </c>
      <c r="O10" s="8">
        <v>42673</v>
      </c>
      <c r="P10" s="43">
        <v>185.203</v>
      </c>
      <c r="Q10" s="43"/>
      <c r="R10" s="40">
        <f aca="true" t="shared" si="3" ref="R10:R73">IF(O10="","",(IF(G10="売",H10-P10,P10-H10))*M10*100000)</f>
        <v>6827.918730650168</v>
      </c>
      <c r="S10" s="40"/>
      <c r="T10" s="41">
        <f aca="true" t="shared" si="4" ref="T10:T73">IF(O10="","",IF(R10&lt;0,J10*(-1),IF(G10="買",(P10-H10)*100,(H10-P10)*100)))</f>
        <v>13.100000000000023</v>
      </c>
      <c r="U10" s="41"/>
    </row>
    <row r="11" spans="2:21" ht="13.5">
      <c r="B11" s="20">
        <v>3</v>
      </c>
      <c r="C11" s="42">
        <f t="shared" si="1"/>
        <v>1188248.9713622292</v>
      </c>
      <c r="D11" s="42"/>
      <c r="E11" s="20">
        <v>2015</v>
      </c>
      <c r="F11" s="8">
        <v>42673</v>
      </c>
      <c r="G11" s="20" t="s">
        <v>4</v>
      </c>
      <c r="H11" s="43">
        <v>185.217</v>
      </c>
      <c r="I11" s="43"/>
      <c r="J11" s="20">
        <v>38</v>
      </c>
      <c r="K11" s="42">
        <f t="shared" si="0"/>
        <v>35647.46914086687</v>
      </c>
      <c r="L11" s="42"/>
      <c r="M11" s="6">
        <f t="shared" si="2"/>
        <v>0.9380912931807073</v>
      </c>
      <c r="N11" s="20">
        <v>2015</v>
      </c>
      <c r="O11" s="8">
        <v>42673</v>
      </c>
      <c r="P11" s="43">
        <v>185.807</v>
      </c>
      <c r="Q11" s="43"/>
      <c r="R11" s="40">
        <f t="shared" si="3"/>
        <v>55347.38629765938</v>
      </c>
      <c r="S11" s="40"/>
      <c r="T11" s="41">
        <f t="shared" si="4"/>
        <v>58.9999999999975</v>
      </c>
      <c r="U11" s="41"/>
    </row>
    <row r="12" spans="2:21" ht="13.5">
      <c r="B12" s="20">
        <v>4</v>
      </c>
      <c r="C12" s="42">
        <f t="shared" si="1"/>
        <v>1243596.3576598887</v>
      </c>
      <c r="D12" s="42"/>
      <c r="E12" s="20">
        <v>2015</v>
      </c>
      <c r="F12" s="8">
        <v>42680</v>
      </c>
      <c r="G12" s="20" t="s">
        <v>4</v>
      </c>
      <c r="H12" s="43">
        <v>185.219</v>
      </c>
      <c r="I12" s="43"/>
      <c r="J12" s="20">
        <v>35</v>
      </c>
      <c r="K12" s="42">
        <f t="shared" si="0"/>
        <v>37307.89072979666</v>
      </c>
      <c r="L12" s="42"/>
      <c r="M12" s="6">
        <f t="shared" si="2"/>
        <v>1.0659397351370474</v>
      </c>
      <c r="N12" s="20">
        <v>2015</v>
      </c>
      <c r="O12" s="8">
        <v>42680</v>
      </c>
      <c r="P12" s="43">
        <v>184.873</v>
      </c>
      <c r="Q12" s="43"/>
      <c r="R12" s="40">
        <f t="shared" si="3"/>
        <v>-36881.51483574223</v>
      </c>
      <c r="S12" s="40"/>
      <c r="T12" s="41">
        <f t="shared" si="4"/>
        <v>-35</v>
      </c>
      <c r="U12" s="41"/>
    </row>
    <row r="13" spans="2:21" ht="13.5">
      <c r="B13" s="20">
        <v>5</v>
      </c>
      <c r="C13" s="42">
        <f t="shared" si="1"/>
        <v>1206714.8428241464</v>
      </c>
      <c r="D13" s="42"/>
      <c r="E13" s="20">
        <v>2015</v>
      </c>
      <c r="F13" s="8">
        <v>42683</v>
      </c>
      <c r="G13" s="20" t="s">
        <v>4</v>
      </c>
      <c r="H13" s="43">
        <v>185.747</v>
      </c>
      <c r="I13" s="43"/>
      <c r="J13" s="20">
        <v>39</v>
      </c>
      <c r="K13" s="42">
        <f t="shared" si="0"/>
        <v>36201.44528472439</v>
      </c>
      <c r="L13" s="42"/>
      <c r="M13" s="6">
        <f t="shared" si="2"/>
        <v>0.9282421867878048</v>
      </c>
      <c r="N13" s="20">
        <v>2015</v>
      </c>
      <c r="O13" s="8">
        <v>42686</v>
      </c>
      <c r="P13" s="43">
        <v>186.783</v>
      </c>
      <c r="Q13" s="43"/>
      <c r="R13" s="40">
        <f t="shared" si="3"/>
        <v>96165.89055121406</v>
      </c>
      <c r="S13" s="40"/>
      <c r="T13" s="41">
        <f t="shared" si="4"/>
        <v>103.5999999999973</v>
      </c>
      <c r="U13" s="41"/>
    </row>
    <row r="14" spans="2:22" ht="13.5">
      <c r="B14" s="20">
        <v>6</v>
      </c>
      <c r="C14" s="42">
        <f t="shared" si="1"/>
        <v>1302880.7333753605</v>
      </c>
      <c r="D14" s="42"/>
      <c r="E14" s="20">
        <v>2015</v>
      </c>
      <c r="F14" s="8">
        <v>42686</v>
      </c>
      <c r="G14" s="20" t="s">
        <v>3</v>
      </c>
      <c r="H14" s="43">
        <v>186.54</v>
      </c>
      <c r="I14" s="43"/>
      <c r="J14" s="20">
        <v>12</v>
      </c>
      <c r="K14" s="42">
        <f t="shared" si="0"/>
        <v>39086.42200126081</v>
      </c>
      <c r="L14" s="42"/>
      <c r="M14" s="6">
        <f t="shared" si="2"/>
        <v>3.257201833438401</v>
      </c>
      <c r="N14" s="20">
        <v>2015</v>
      </c>
      <c r="O14" s="8">
        <v>42687</v>
      </c>
      <c r="P14" s="43">
        <v>186.54</v>
      </c>
      <c r="Q14" s="43"/>
      <c r="R14" s="40">
        <f t="shared" si="3"/>
        <v>0</v>
      </c>
      <c r="S14" s="40"/>
      <c r="T14" s="41">
        <f t="shared" si="4"/>
        <v>0</v>
      </c>
      <c r="U14" s="41"/>
      <c r="V14" s="23" t="s">
        <v>45</v>
      </c>
    </row>
    <row r="15" spans="2:21" ht="13.5">
      <c r="B15" s="20">
        <v>7</v>
      </c>
      <c r="C15" s="42">
        <f t="shared" si="1"/>
        <v>1302880.7333753605</v>
      </c>
      <c r="D15" s="42"/>
      <c r="E15" s="20">
        <v>2015</v>
      </c>
      <c r="F15" s="8">
        <v>42690</v>
      </c>
      <c r="G15" s="20" t="s">
        <v>4</v>
      </c>
      <c r="H15" s="43">
        <v>186.359</v>
      </c>
      <c r="I15" s="43"/>
      <c r="J15" s="20">
        <v>15</v>
      </c>
      <c r="K15" s="42">
        <f t="shared" si="0"/>
        <v>39086.42200126081</v>
      </c>
      <c r="L15" s="42"/>
      <c r="M15" s="6">
        <f t="shared" si="2"/>
        <v>2.605761466750721</v>
      </c>
      <c r="N15" s="20">
        <v>2015</v>
      </c>
      <c r="O15" s="8">
        <v>42691</v>
      </c>
      <c r="P15" s="43">
        <v>187.163</v>
      </c>
      <c r="Q15" s="43"/>
      <c r="R15" s="40">
        <f t="shared" si="3"/>
        <v>209503.22192675847</v>
      </c>
      <c r="S15" s="40"/>
      <c r="T15" s="41">
        <f t="shared" si="4"/>
        <v>80.4000000000002</v>
      </c>
      <c r="U15" s="41"/>
    </row>
    <row r="16" spans="2:21" ht="13.5">
      <c r="B16" s="20">
        <v>8</v>
      </c>
      <c r="C16" s="42">
        <f t="shared" si="1"/>
        <v>1512383.955302119</v>
      </c>
      <c r="D16" s="42"/>
      <c r="E16" s="20">
        <v>2015</v>
      </c>
      <c r="F16" s="8">
        <v>42691</v>
      </c>
      <c r="G16" s="20" t="s">
        <v>4</v>
      </c>
      <c r="H16" s="43">
        <v>187.536</v>
      </c>
      <c r="I16" s="43"/>
      <c r="J16" s="20">
        <v>21</v>
      </c>
      <c r="K16" s="42">
        <f t="shared" si="0"/>
        <v>45371.51865906357</v>
      </c>
      <c r="L16" s="42"/>
      <c r="M16" s="6">
        <f t="shared" si="2"/>
        <v>2.1605485075744557</v>
      </c>
      <c r="N16" s="20">
        <v>2015</v>
      </c>
      <c r="O16" s="8">
        <v>42692</v>
      </c>
      <c r="P16" s="43">
        <v>187.534</v>
      </c>
      <c r="Q16" s="43"/>
      <c r="R16" s="40">
        <f t="shared" si="3"/>
        <v>-432.1097015169544</v>
      </c>
      <c r="S16" s="40"/>
      <c r="T16" s="41">
        <f t="shared" si="4"/>
        <v>-21</v>
      </c>
      <c r="U16" s="41"/>
    </row>
    <row r="17" spans="2:21" ht="13.5">
      <c r="B17" s="20">
        <v>9</v>
      </c>
      <c r="C17" s="42">
        <f t="shared" si="1"/>
        <v>1511951.845600602</v>
      </c>
      <c r="D17" s="42"/>
      <c r="E17" s="20">
        <v>2015</v>
      </c>
      <c r="F17" s="8">
        <v>42692</v>
      </c>
      <c r="G17" s="20" t="s">
        <v>4</v>
      </c>
      <c r="H17" s="43">
        <v>187.552</v>
      </c>
      <c r="I17" s="43"/>
      <c r="J17" s="20">
        <v>21</v>
      </c>
      <c r="K17" s="42">
        <f t="shared" si="0"/>
        <v>45358.55536801806</v>
      </c>
      <c r="L17" s="42"/>
      <c r="M17" s="6">
        <f t="shared" si="2"/>
        <v>2.15993120800086</v>
      </c>
      <c r="N17" s="20">
        <v>2015</v>
      </c>
      <c r="O17" s="8">
        <v>42693</v>
      </c>
      <c r="P17" s="43">
        <v>188.124</v>
      </c>
      <c r="Q17" s="43"/>
      <c r="R17" s="40">
        <f t="shared" si="3"/>
        <v>123548.06509764977</v>
      </c>
      <c r="S17" s="40"/>
      <c r="T17" s="41">
        <f t="shared" si="4"/>
        <v>57.20000000000027</v>
      </c>
      <c r="U17" s="41"/>
    </row>
    <row r="18" spans="2:21" ht="13.5">
      <c r="B18" s="20">
        <v>10</v>
      </c>
      <c r="C18" s="42">
        <f t="shared" si="1"/>
        <v>1635499.9106982518</v>
      </c>
      <c r="D18" s="42"/>
      <c r="E18" s="20">
        <v>2015</v>
      </c>
      <c r="F18" s="8">
        <v>42694</v>
      </c>
      <c r="G18" s="20" t="s">
        <v>3</v>
      </c>
      <c r="H18" s="43">
        <v>187.494</v>
      </c>
      <c r="I18" s="43"/>
      <c r="J18" s="20">
        <v>44</v>
      </c>
      <c r="K18" s="42">
        <f t="shared" si="0"/>
        <v>49064.99732094755</v>
      </c>
      <c r="L18" s="42"/>
      <c r="M18" s="6">
        <f t="shared" si="2"/>
        <v>1.1151135754760808</v>
      </c>
      <c r="N18" s="20">
        <v>2015</v>
      </c>
      <c r="O18" s="8">
        <v>42698</v>
      </c>
      <c r="P18" s="43">
        <v>185.958</v>
      </c>
      <c r="Q18" s="43"/>
      <c r="R18" s="40">
        <f t="shared" si="3"/>
        <v>171281.44519312616</v>
      </c>
      <c r="S18" s="40"/>
      <c r="T18" s="41">
        <f t="shared" si="4"/>
        <v>153.60000000000014</v>
      </c>
      <c r="U18" s="41"/>
    </row>
    <row r="19" spans="2:21" ht="13.5">
      <c r="B19" s="20">
        <v>11</v>
      </c>
      <c r="C19" s="42">
        <f t="shared" si="1"/>
        <v>1806781.355891378</v>
      </c>
      <c r="D19" s="42"/>
      <c r="E19" s="20">
        <v>2015</v>
      </c>
      <c r="F19" s="8">
        <v>42698</v>
      </c>
      <c r="G19" s="20" t="s">
        <v>3</v>
      </c>
      <c r="H19" s="43">
        <v>185.155</v>
      </c>
      <c r="I19" s="43"/>
      <c r="J19" s="20">
        <v>63</v>
      </c>
      <c r="K19" s="42">
        <f t="shared" si="0"/>
        <v>54203.44067674134</v>
      </c>
      <c r="L19" s="42"/>
      <c r="M19" s="6">
        <f t="shared" si="2"/>
        <v>0.8603720742339894</v>
      </c>
      <c r="N19" s="20">
        <v>2015</v>
      </c>
      <c r="O19" s="8">
        <v>42699</v>
      </c>
      <c r="P19" s="43">
        <v>184.874</v>
      </c>
      <c r="Q19" s="43"/>
      <c r="R19" s="40">
        <f t="shared" si="3"/>
        <v>24176.45528597561</v>
      </c>
      <c r="S19" s="40"/>
      <c r="T19" s="41">
        <f t="shared" si="4"/>
        <v>28.10000000000059</v>
      </c>
      <c r="U19" s="41"/>
    </row>
    <row r="20" spans="2:21" ht="13.5">
      <c r="B20" s="20">
        <v>12</v>
      </c>
      <c r="C20" s="42">
        <f t="shared" si="1"/>
        <v>1830957.8111773536</v>
      </c>
      <c r="D20" s="42"/>
      <c r="E20" s="20">
        <v>2015</v>
      </c>
      <c r="F20" s="8">
        <v>42700</v>
      </c>
      <c r="G20" s="20" t="s">
        <v>3</v>
      </c>
      <c r="H20" s="43">
        <v>185.119</v>
      </c>
      <c r="I20" s="43"/>
      <c r="J20" s="20">
        <v>30</v>
      </c>
      <c r="K20" s="42">
        <f t="shared" si="0"/>
        <v>54928.73433532061</v>
      </c>
      <c r="L20" s="42"/>
      <c r="M20" s="6">
        <f t="shared" si="2"/>
        <v>1.8309578111773537</v>
      </c>
      <c r="N20" s="20">
        <v>2015</v>
      </c>
      <c r="O20" s="8">
        <v>42704</v>
      </c>
      <c r="P20" s="43">
        <v>184.846</v>
      </c>
      <c r="Q20" s="43"/>
      <c r="R20" s="40">
        <f t="shared" si="3"/>
        <v>49985.14824514105</v>
      </c>
      <c r="S20" s="40"/>
      <c r="T20" s="41">
        <f t="shared" si="4"/>
        <v>27.299999999999613</v>
      </c>
      <c r="U20" s="41"/>
    </row>
    <row r="21" spans="2:22" ht="13.5">
      <c r="B21" s="20">
        <v>13</v>
      </c>
      <c r="C21" s="42">
        <f t="shared" si="1"/>
        <v>1880942.9594224948</v>
      </c>
      <c r="D21" s="42"/>
      <c r="E21" s="20">
        <v>2015</v>
      </c>
      <c r="F21" s="8">
        <v>42706</v>
      </c>
      <c r="G21" s="20" t="s">
        <v>3</v>
      </c>
      <c r="H21" s="43">
        <v>185.121</v>
      </c>
      <c r="I21" s="43"/>
      <c r="J21" s="20">
        <v>19</v>
      </c>
      <c r="K21" s="42">
        <f t="shared" si="0"/>
        <v>56428.28878267484</v>
      </c>
      <c r="L21" s="42"/>
      <c r="M21" s="6">
        <f t="shared" si="2"/>
        <v>2.969909935930255</v>
      </c>
      <c r="N21" s="20">
        <v>2015</v>
      </c>
      <c r="O21" s="8">
        <v>42706</v>
      </c>
      <c r="P21" s="43">
        <v>185.121</v>
      </c>
      <c r="Q21" s="43"/>
      <c r="R21" s="40">
        <f t="shared" si="3"/>
        <v>0</v>
      </c>
      <c r="S21" s="40"/>
      <c r="T21" s="41">
        <f t="shared" si="4"/>
        <v>0</v>
      </c>
      <c r="U21" s="41"/>
      <c r="V21" s="23" t="s">
        <v>45</v>
      </c>
    </row>
    <row r="22" spans="2:21" ht="13.5">
      <c r="B22" s="20">
        <v>14</v>
      </c>
      <c r="C22" s="42">
        <f t="shared" si="1"/>
        <v>1880942.9594224948</v>
      </c>
      <c r="D22" s="42"/>
      <c r="E22" s="20">
        <v>2015</v>
      </c>
      <c r="F22" s="8">
        <v>42706</v>
      </c>
      <c r="G22" s="20" t="s">
        <v>3</v>
      </c>
      <c r="H22" s="43">
        <v>185.029</v>
      </c>
      <c r="I22" s="43"/>
      <c r="J22" s="20">
        <v>22</v>
      </c>
      <c r="K22" s="42">
        <f t="shared" si="0"/>
        <v>56428.28878267484</v>
      </c>
      <c r="L22" s="42"/>
      <c r="M22" s="6">
        <f t="shared" si="2"/>
        <v>2.5649222173943107</v>
      </c>
      <c r="N22" s="20">
        <v>2015</v>
      </c>
      <c r="O22" s="8">
        <v>42707</v>
      </c>
      <c r="P22" s="43">
        <v>184.366</v>
      </c>
      <c r="Q22" s="43"/>
      <c r="R22" s="40">
        <f t="shared" si="3"/>
        <v>170054.3430132383</v>
      </c>
      <c r="S22" s="40"/>
      <c r="T22" s="41">
        <f t="shared" si="4"/>
        <v>66.29999999999825</v>
      </c>
      <c r="U22" s="41"/>
    </row>
    <row r="23" spans="2:21" ht="13.5">
      <c r="B23" s="20">
        <v>15</v>
      </c>
      <c r="C23" s="42">
        <f t="shared" si="1"/>
        <v>2050997.3024357331</v>
      </c>
      <c r="D23" s="42"/>
      <c r="E23" s="20">
        <v>2015</v>
      </c>
      <c r="F23" s="8">
        <v>42707</v>
      </c>
      <c r="G23" s="20" t="s">
        <v>4</v>
      </c>
      <c r="H23" s="43">
        <v>184.644</v>
      </c>
      <c r="I23" s="43"/>
      <c r="J23" s="20">
        <v>60</v>
      </c>
      <c r="K23" s="42">
        <f t="shared" si="0"/>
        <v>61529.91907307199</v>
      </c>
      <c r="L23" s="42"/>
      <c r="M23" s="6">
        <f t="shared" si="2"/>
        <v>1.0254986512178665</v>
      </c>
      <c r="N23" s="20">
        <v>2015</v>
      </c>
      <c r="O23" s="8">
        <v>42711</v>
      </c>
      <c r="P23" s="43">
        <v>186.062</v>
      </c>
      <c r="Q23" s="43"/>
      <c r="R23" s="40">
        <f t="shared" si="3"/>
        <v>145415.70874269414</v>
      </c>
      <c r="S23" s="40"/>
      <c r="T23" s="41">
        <f t="shared" si="4"/>
        <v>141.80000000000064</v>
      </c>
      <c r="U23" s="41"/>
    </row>
    <row r="24" spans="2:21" ht="13.5">
      <c r="B24" s="20">
        <v>16</v>
      </c>
      <c r="C24" s="42">
        <f t="shared" si="1"/>
        <v>2196413.0111784274</v>
      </c>
      <c r="D24" s="42"/>
      <c r="E24" s="20">
        <v>2015</v>
      </c>
      <c r="F24" s="8">
        <v>42711</v>
      </c>
      <c r="G24" s="20" t="s">
        <v>3</v>
      </c>
      <c r="H24" s="43">
        <v>185.877</v>
      </c>
      <c r="I24" s="43"/>
      <c r="J24" s="20">
        <v>25</v>
      </c>
      <c r="K24" s="42">
        <f t="shared" si="0"/>
        <v>65892.39033535281</v>
      </c>
      <c r="L24" s="42"/>
      <c r="M24" s="6">
        <f t="shared" si="2"/>
        <v>2.635695613414113</v>
      </c>
      <c r="N24" s="20">
        <v>2015</v>
      </c>
      <c r="O24" s="8">
        <v>42713</v>
      </c>
      <c r="P24" s="43">
        <v>184.491</v>
      </c>
      <c r="Q24" s="43"/>
      <c r="R24" s="40">
        <f t="shared" si="3"/>
        <v>365307.4120191949</v>
      </c>
      <c r="S24" s="40"/>
      <c r="T24" s="41">
        <f t="shared" si="4"/>
        <v>138.59999999999957</v>
      </c>
      <c r="U24" s="41"/>
    </row>
    <row r="25" spans="2:21" ht="13.5">
      <c r="B25" s="20">
        <v>17</v>
      </c>
      <c r="C25" s="42">
        <f t="shared" si="1"/>
        <v>2561720.4231976224</v>
      </c>
      <c r="D25" s="42"/>
      <c r="E25" s="20">
        <v>2015</v>
      </c>
      <c r="F25" s="8">
        <v>42714</v>
      </c>
      <c r="G25" s="20" t="s">
        <v>4</v>
      </c>
      <c r="H25" s="43">
        <v>184.916</v>
      </c>
      <c r="I25" s="43"/>
      <c r="J25" s="20">
        <v>36</v>
      </c>
      <c r="K25" s="42">
        <f t="shared" si="0"/>
        <v>76851.61269592866</v>
      </c>
      <c r="L25" s="42"/>
      <c r="M25" s="6">
        <f t="shared" si="2"/>
        <v>2.1347670193313517</v>
      </c>
      <c r="N25" s="20">
        <v>2015</v>
      </c>
      <c r="O25" s="8">
        <v>42714</v>
      </c>
      <c r="P25" s="43">
        <v>184.561</v>
      </c>
      <c r="Q25" s="43"/>
      <c r="R25" s="40">
        <f t="shared" si="3"/>
        <v>-75784.2291862608</v>
      </c>
      <c r="S25" s="40"/>
      <c r="T25" s="41">
        <f t="shared" si="4"/>
        <v>-36</v>
      </c>
      <c r="U25" s="41"/>
    </row>
    <row r="26" spans="2:21" ht="13.5">
      <c r="B26" s="20">
        <v>18</v>
      </c>
      <c r="C26" s="42">
        <f t="shared" si="1"/>
        <v>2485936.194011362</v>
      </c>
      <c r="D26" s="42"/>
      <c r="E26" s="20">
        <v>2015</v>
      </c>
      <c r="F26" s="8">
        <v>42721</v>
      </c>
      <c r="G26" s="20" t="s">
        <v>3</v>
      </c>
      <c r="H26" s="43">
        <v>182.407</v>
      </c>
      <c r="I26" s="43"/>
      <c r="J26" s="20">
        <v>60</v>
      </c>
      <c r="K26" s="42">
        <f t="shared" si="0"/>
        <v>74578.08582034086</v>
      </c>
      <c r="L26" s="42"/>
      <c r="M26" s="6">
        <f t="shared" si="2"/>
        <v>1.242968097005681</v>
      </c>
      <c r="N26" s="20">
        <v>2015</v>
      </c>
      <c r="O26" s="8">
        <v>42722</v>
      </c>
      <c r="P26" s="43">
        <v>183.003</v>
      </c>
      <c r="Q26" s="43"/>
      <c r="R26" s="40">
        <f t="shared" si="3"/>
        <v>-74080.8985815355</v>
      </c>
      <c r="S26" s="40"/>
      <c r="T26" s="41">
        <f t="shared" si="4"/>
        <v>-60</v>
      </c>
      <c r="U26" s="41"/>
    </row>
    <row r="27" spans="2:21" ht="13.5">
      <c r="B27" s="20">
        <v>19</v>
      </c>
      <c r="C27" s="42">
        <f t="shared" si="1"/>
        <v>2411855.2954298262</v>
      </c>
      <c r="D27" s="42"/>
      <c r="E27" s="20">
        <v>2015</v>
      </c>
      <c r="F27" s="8">
        <v>42722</v>
      </c>
      <c r="G27" s="20" t="s">
        <v>3</v>
      </c>
      <c r="H27" s="43">
        <v>180.675</v>
      </c>
      <c r="I27" s="43"/>
      <c r="J27" s="20">
        <v>36</v>
      </c>
      <c r="K27" s="42">
        <f t="shared" si="0"/>
        <v>72355.65886289478</v>
      </c>
      <c r="L27" s="42"/>
      <c r="M27" s="6">
        <f t="shared" si="2"/>
        <v>2.0098794128581883</v>
      </c>
      <c r="N27" s="20">
        <v>2015</v>
      </c>
      <c r="O27" s="8">
        <v>42725</v>
      </c>
      <c r="P27" s="43">
        <v>181.034</v>
      </c>
      <c r="Q27" s="43"/>
      <c r="R27" s="40">
        <f t="shared" si="3"/>
        <v>-72154.67092160502</v>
      </c>
      <c r="S27" s="40"/>
      <c r="T27" s="41">
        <f t="shared" si="4"/>
        <v>-36</v>
      </c>
      <c r="U27" s="41"/>
    </row>
    <row r="28" spans="2:21" ht="13.5">
      <c r="B28" s="20">
        <v>20</v>
      </c>
      <c r="C28" s="42">
        <f t="shared" si="1"/>
        <v>2339700.624508221</v>
      </c>
      <c r="D28" s="42"/>
      <c r="E28" s="20">
        <v>2015</v>
      </c>
      <c r="F28" s="8">
        <v>42728</v>
      </c>
      <c r="G28" s="20" t="s">
        <v>3</v>
      </c>
      <c r="H28" s="43">
        <v>179.002</v>
      </c>
      <c r="I28" s="43"/>
      <c r="J28" s="20">
        <v>60</v>
      </c>
      <c r="K28" s="42">
        <f t="shared" si="0"/>
        <v>70191.01873524663</v>
      </c>
      <c r="L28" s="42"/>
      <c r="M28" s="6">
        <f t="shared" si="2"/>
        <v>1.1698503122541106</v>
      </c>
      <c r="N28" s="20">
        <v>2015</v>
      </c>
      <c r="O28" s="8">
        <v>42728</v>
      </c>
      <c r="P28" s="43">
        <v>179.599</v>
      </c>
      <c r="Q28" s="43"/>
      <c r="R28" s="40">
        <f t="shared" si="3"/>
        <v>-69840.06364156806</v>
      </c>
      <c r="S28" s="40"/>
      <c r="T28" s="41">
        <f t="shared" si="4"/>
        <v>-60</v>
      </c>
      <c r="U28" s="41"/>
    </row>
    <row r="29" spans="2:21" ht="13.5">
      <c r="B29" s="20">
        <v>21</v>
      </c>
      <c r="C29" s="42">
        <f t="shared" si="1"/>
        <v>2269860.560866653</v>
      </c>
      <c r="D29" s="42"/>
      <c r="E29" s="20">
        <v>2015</v>
      </c>
      <c r="F29" s="8">
        <v>42735</v>
      </c>
      <c r="G29" s="20" t="s">
        <v>3</v>
      </c>
      <c r="H29" s="43">
        <v>178.328</v>
      </c>
      <c r="I29" s="43"/>
      <c r="J29" s="20">
        <v>30</v>
      </c>
      <c r="K29" s="42">
        <f t="shared" si="0"/>
        <v>68095.81682599959</v>
      </c>
      <c r="L29" s="42"/>
      <c r="M29" s="6">
        <f t="shared" si="2"/>
        <v>2.269860560866653</v>
      </c>
      <c r="N29" s="20">
        <v>2016</v>
      </c>
      <c r="O29" s="8">
        <v>42377</v>
      </c>
      <c r="P29" s="43">
        <v>172.452</v>
      </c>
      <c r="Q29" s="43"/>
      <c r="R29" s="40">
        <f t="shared" si="3"/>
        <v>1333770.0655652464</v>
      </c>
      <c r="S29" s="40"/>
      <c r="T29" s="41">
        <f t="shared" si="4"/>
        <v>587.6000000000005</v>
      </c>
      <c r="U29" s="41"/>
    </row>
    <row r="30" spans="2:21" ht="13.5">
      <c r="B30" s="20">
        <v>22</v>
      </c>
      <c r="C30" s="42">
        <f t="shared" si="1"/>
        <v>3603630.626431899</v>
      </c>
      <c r="D30" s="42"/>
      <c r="E30" s="20">
        <v>2016</v>
      </c>
      <c r="F30" s="8">
        <v>42381</v>
      </c>
      <c r="G30" s="20" t="s">
        <v>3</v>
      </c>
      <c r="H30" s="43">
        <v>169.556</v>
      </c>
      <c r="I30" s="43"/>
      <c r="J30" s="20">
        <v>36</v>
      </c>
      <c r="K30" s="42">
        <f t="shared" si="0"/>
        <v>108108.91879295697</v>
      </c>
      <c r="L30" s="42"/>
      <c r="M30" s="6">
        <f t="shared" si="2"/>
        <v>3.0030255220265825</v>
      </c>
      <c r="N30" s="20">
        <v>2016</v>
      </c>
      <c r="O30" s="8">
        <v>42381</v>
      </c>
      <c r="P30" s="43">
        <v>169.916</v>
      </c>
      <c r="Q30" s="43"/>
      <c r="R30" s="40">
        <f t="shared" si="3"/>
        <v>-108108.91879295252</v>
      </c>
      <c r="S30" s="40"/>
      <c r="T30" s="41">
        <f t="shared" si="4"/>
        <v>-36</v>
      </c>
      <c r="U30" s="41"/>
    </row>
    <row r="31" spans="2:21" ht="13.5">
      <c r="B31" s="20">
        <v>23</v>
      </c>
      <c r="C31" s="42">
        <f t="shared" si="1"/>
        <v>3495521.707638947</v>
      </c>
      <c r="D31" s="42"/>
      <c r="E31" s="20">
        <v>2016</v>
      </c>
      <c r="F31" s="8">
        <v>42382</v>
      </c>
      <c r="G31" s="20" t="s">
        <v>4</v>
      </c>
      <c r="H31" s="43">
        <v>171.149</v>
      </c>
      <c r="I31" s="43"/>
      <c r="J31" s="20">
        <v>63</v>
      </c>
      <c r="K31" s="42">
        <f t="shared" si="0"/>
        <v>104865.6512291684</v>
      </c>
      <c r="L31" s="42"/>
      <c r="M31" s="6">
        <f t="shared" si="2"/>
        <v>1.6645341464947367</v>
      </c>
      <c r="N31" s="20">
        <v>2016</v>
      </c>
      <c r="O31" s="8">
        <v>42382</v>
      </c>
      <c r="P31" s="43">
        <v>170.516</v>
      </c>
      <c r="Q31" s="43"/>
      <c r="R31" s="40">
        <f t="shared" si="3"/>
        <v>-105365.01147311846</v>
      </c>
      <c r="S31" s="40"/>
      <c r="T31" s="41">
        <f t="shared" si="4"/>
        <v>-63</v>
      </c>
      <c r="U31" s="41"/>
    </row>
    <row r="32" spans="2:21" ht="13.5">
      <c r="B32" s="20">
        <v>24</v>
      </c>
      <c r="C32" s="42">
        <f t="shared" si="1"/>
        <v>3390156.6961658285</v>
      </c>
      <c r="D32" s="42"/>
      <c r="E32" s="20">
        <v>2016</v>
      </c>
      <c r="F32" s="8">
        <v>42384</v>
      </c>
      <c r="G32" s="20" t="s">
        <v>3</v>
      </c>
      <c r="H32" s="43">
        <v>169.416</v>
      </c>
      <c r="I32" s="43"/>
      <c r="J32" s="20">
        <v>49</v>
      </c>
      <c r="K32" s="42">
        <f t="shared" si="0"/>
        <v>101704.70088497485</v>
      </c>
      <c r="L32" s="42"/>
      <c r="M32" s="6">
        <f t="shared" si="2"/>
        <v>2.0756061405096906</v>
      </c>
      <c r="N32" s="20">
        <v>2016</v>
      </c>
      <c r="O32" s="8">
        <v>42387</v>
      </c>
      <c r="P32" s="43">
        <v>167.54</v>
      </c>
      <c r="Q32" s="43"/>
      <c r="R32" s="40">
        <f t="shared" si="3"/>
        <v>389383.71195961896</v>
      </c>
      <c r="S32" s="40"/>
      <c r="T32" s="41">
        <f t="shared" si="4"/>
        <v>187.60000000000048</v>
      </c>
      <c r="U32" s="41"/>
    </row>
    <row r="33" spans="2:22" ht="13.5">
      <c r="B33" s="20">
        <v>25</v>
      </c>
      <c r="C33" s="42">
        <f t="shared" si="1"/>
        <v>3779540.4081254476</v>
      </c>
      <c r="D33" s="42"/>
      <c r="E33" s="20">
        <v>2016</v>
      </c>
      <c r="F33" s="8">
        <v>42387</v>
      </c>
      <c r="G33" s="20" t="s">
        <v>4</v>
      </c>
      <c r="H33" s="43">
        <v>168.138</v>
      </c>
      <c r="I33" s="43"/>
      <c r="J33" s="20">
        <v>121</v>
      </c>
      <c r="K33" s="42">
        <f t="shared" si="0"/>
        <v>113386.21224376342</v>
      </c>
      <c r="L33" s="42"/>
      <c r="M33" s="6">
        <f t="shared" si="2"/>
        <v>0.9370761342459787</v>
      </c>
      <c r="N33" s="20">
        <v>2016</v>
      </c>
      <c r="O33" s="8">
        <v>42388</v>
      </c>
      <c r="P33" s="43">
        <v>168.138</v>
      </c>
      <c r="Q33" s="43"/>
      <c r="R33" s="40">
        <f t="shared" si="3"/>
        <v>0</v>
      </c>
      <c r="S33" s="40"/>
      <c r="T33" s="41">
        <f t="shared" si="4"/>
        <v>0</v>
      </c>
      <c r="U33" s="41"/>
      <c r="V33" s="23" t="s">
        <v>46</v>
      </c>
    </row>
    <row r="34" spans="2:21" ht="13.5">
      <c r="B34" s="20">
        <v>26</v>
      </c>
      <c r="C34" s="42">
        <f t="shared" si="1"/>
        <v>3779540.4081254476</v>
      </c>
      <c r="D34" s="42"/>
      <c r="E34" s="20">
        <v>2016</v>
      </c>
      <c r="F34" s="8">
        <v>42389</v>
      </c>
      <c r="G34" s="20" t="s">
        <v>3</v>
      </c>
      <c r="H34" s="43">
        <v>166.291</v>
      </c>
      <c r="I34" s="43"/>
      <c r="J34" s="20">
        <v>39</v>
      </c>
      <c r="K34" s="42">
        <f t="shared" si="0"/>
        <v>113386.21224376342</v>
      </c>
      <c r="L34" s="42"/>
      <c r="M34" s="6">
        <f t="shared" si="2"/>
        <v>2.9073387754811133</v>
      </c>
      <c r="N34" s="20">
        <v>2016</v>
      </c>
      <c r="O34" s="8">
        <v>42389</v>
      </c>
      <c r="P34" s="43">
        <v>165.827</v>
      </c>
      <c r="Q34" s="43"/>
      <c r="R34" s="40">
        <f t="shared" si="3"/>
        <v>134900.51918232327</v>
      </c>
      <c r="S34" s="40"/>
      <c r="T34" s="41">
        <f t="shared" si="4"/>
        <v>46.399999999999864</v>
      </c>
      <c r="U34" s="41"/>
    </row>
    <row r="35" spans="2:21" ht="13.5">
      <c r="B35" s="20">
        <v>27</v>
      </c>
      <c r="C35" s="42">
        <f t="shared" si="1"/>
        <v>3914440.927307771</v>
      </c>
      <c r="D35" s="42"/>
      <c r="E35" s="20">
        <v>2016</v>
      </c>
      <c r="F35" s="8">
        <v>42391</v>
      </c>
      <c r="G35" s="20" t="s">
        <v>4</v>
      </c>
      <c r="H35" s="43">
        <v>167.663</v>
      </c>
      <c r="I35" s="43"/>
      <c r="J35" s="20">
        <v>60</v>
      </c>
      <c r="K35" s="42">
        <f t="shared" si="0"/>
        <v>117433.22781923313</v>
      </c>
      <c r="L35" s="42"/>
      <c r="M35" s="6">
        <f t="shared" si="2"/>
        <v>1.9572204636538855</v>
      </c>
      <c r="N35" s="20">
        <v>2016</v>
      </c>
      <c r="O35" s="8">
        <v>42394</v>
      </c>
      <c r="P35" s="43">
        <v>168.918</v>
      </c>
      <c r="Q35" s="43"/>
      <c r="R35" s="40">
        <f t="shared" si="3"/>
        <v>245631.1681885617</v>
      </c>
      <c r="S35" s="40"/>
      <c r="T35" s="41">
        <f t="shared" si="4"/>
        <v>125.49999999999955</v>
      </c>
      <c r="U35" s="41"/>
    </row>
    <row r="36" spans="2:21" ht="13.5">
      <c r="B36" s="20">
        <v>28</v>
      </c>
      <c r="C36" s="42">
        <f t="shared" si="1"/>
        <v>4160072.0954963327</v>
      </c>
      <c r="D36" s="42"/>
      <c r="E36" s="20">
        <v>2016</v>
      </c>
      <c r="F36" s="8">
        <v>42394</v>
      </c>
      <c r="G36" s="20" t="s">
        <v>3</v>
      </c>
      <c r="H36" s="43">
        <v>169.239</v>
      </c>
      <c r="I36" s="43"/>
      <c r="J36" s="20">
        <v>44</v>
      </c>
      <c r="K36" s="42">
        <f t="shared" si="0"/>
        <v>124802.16286488998</v>
      </c>
      <c r="L36" s="42"/>
      <c r="M36" s="6">
        <f t="shared" si="2"/>
        <v>2.836412792383863</v>
      </c>
      <c r="N36" s="20">
        <v>2016</v>
      </c>
      <c r="O36" s="8">
        <v>42395</v>
      </c>
      <c r="P36" s="43">
        <v>168.411</v>
      </c>
      <c r="Q36" s="43"/>
      <c r="R36" s="40">
        <f t="shared" si="3"/>
        <v>234854.9792093847</v>
      </c>
      <c r="S36" s="40"/>
      <c r="T36" s="41">
        <f t="shared" si="4"/>
        <v>82.8000000000003</v>
      </c>
      <c r="U36" s="41"/>
    </row>
    <row r="37" spans="2:21" ht="13.5">
      <c r="B37" s="20">
        <v>29</v>
      </c>
      <c r="C37" s="42">
        <f t="shared" si="1"/>
        <v>4394927.074705717</v>
      </c>
      <c r="D37" s="42"/>
      <c r="E37" s="20">
        <v>2016</v>
      </c>
      <c r="F37" s="8">
        <v>42397</v>
      </c>
      <c r="G37" s="20" t="s">
        <v>4</v>
      </c>
      <c r="H37" s="43">
        <v>170.204</v>
      </c>
      <c r="I37" s="43"/>
      <c r="J37" s="20">
        <v>97</v>
      </c>
      <c r="K37" s="42">
        <f t="shared" si="0"/>
        <v>131847.81224117152</v>
      </c>
      <c r="L37" s="42"/>
      <c r="M37" s="6">
        <f t="shared" si="2"/>
        <v>1.3592557963007372</v>
      </c>
      <c r="N37" s="20">
        <v>2016</v>
      </c>
      <c r="O37" s="8">
        <v>42398</v>
      </c>
      <c r="P37" s="43">
        <v>172.374</v>
      </c>
      <c r="Q37" s="43"/>
      <c r="R37" s="40">
        <f t="shared" si="3"/>
        <v>294958.5077972583</v>
      </c>
      <c r="S37" s="40"/>
      <c r="T37" s="41">
        <f t="shared" si="4"/>
        <v>216.99999999999875</v>
      </c>
      <c r="U37" s="41"/>
    </row>
    <row r="38" spans="2:21" ht="13.5">
      <c r="B38" s="20">
        <v>30</v>
      </c>
      <c r="C38" s="42">
        <f t="shared" si="1"/>
        <v>4689885.582502975</v>
      </c>
      <c r="D38" s="42"/>
      <c r="E38" s="20">
        <v>2016</v>
      </c>
      <c r="F38" s="8">
        <v>42401</v>
      </c>
      <c r="G38" s="20" t="s">
        <v>4</v>
      </c>
      <c r="H38" s="43">
        <v>173.999</v>
      </c>
      <c r="I38" s="43"/>
      <c r="J38" s="20">
        <v>99</v>
      </c>
      <c r="K38" s="42">
        <f t="shared" si="0"/>
        <v>140696.56747508925</v>
      </c>
      <c r="L38" s="42"/>
      <c r="M38" s="6">
        <f t="shared" si="2"/>
        <v>1.4211774492433258</v>
      </c>
      <c r="N38" s="20">
        <v>2016</v>
      </c>
      <c r="O38" s="8">
        <v>42402</v>
      </c>
      <c r="P38" s="43">
        <v>174.195</v>
      </c>
      <c r="Q38" s="43"/>
      <c r="R38" s="40">
        <f t="shared" si="3"/>
        <v>27855.078005168893</v>
      </c>
      <c r="S38" s="40"/>
      <c r="T38" s="41">
        <f t="shared" si="4"/>
        <v>19.599999999999795</v>
      </c>
      <c r="U38" s="41"/>
    </row>
    <row r="39" spans="2:21" ht="13.5">
      <c r="B39" s="20">
        <v>31</v>
      </c>
      <c r="C39" s="42">
        <f t="shared" si="1"/>
        <v>4717740.660508144</v>
      </c>
      <c r="D39" s="42"/>
      <c r="E39" s="20">
        <v>2016</v>
      </c>
      <c r="F39" s="8">
        <v>42402</v>
      </c>
      <c r="G39" s="20" t="s">
        <v>3</v>
      </c>
      <c r="H39" s="43">
        <v>172.738</v>
      </c>
      <c r="I39" s="43"/>
      <c r="J39" s="20">
        <v>87</v>
      </c>
      <c r="K39" s="42">
        <f t="shared" si="0"/>
        <v>141532.21981524432</v>
      </c>
      <c r="L39" s="42"/>
      <c r="M39" s="6">
        <f t="shared" si="2"/>
        <v>1.626807124313153</v>
      </c>
      <c r="N39" s="20">
        <v>2016</v>
      </c>
      <c r="O39" s="8">
        <v>42408</v>
      </c>
      <c r="P39" s="43">
        <v>169.336</v>
      </c>
      <c r="Q39" s="43"/>
      <c r="R39" s="40">
        <f t="shared" si="3"/>
        <v>553439.7836913324</v>
      </c>
      <c r="S39" s="40"/>
      <c r="T39" s="41">
        <f t="shared" si="4"/>
        <v>340.1999999999987</v>
      </c>
      <c r="U39" s="41"/>
    </row>
    <row r="40" spans="2:21" ht="13.5">
      <c r="B40" s="20">
        <v>32</v>
      </c>
      <c r="C40" s="42">
        <f t="shared" si="1"/>
        <v>5271180.444199476</v>
      </c>
      <c r="D40" s="42"/>
      <c r="E40" s="20">
        <v>2016</v>
      </c>
      <c r="F40" s="8">
        <v>42409</v>
      </c>
      <c r="G40" s="20" t="s">
        <v>3</v>
      </c>
      <c r="H40" s="43">
        <v>166.549</v>
      </c>
      <c r="I40" s="43"/>
      <c r="J40" s="20">
        <v>63</v>
      </c>
      <c r="K40" s="42">
        <f t="shared" si="0"/>
        <v>158135.4133259843</v>
      </c>
      <c r="L40" s="42"/>
      <c r="M40" s="6">
        <f t="shared" si="2"/>
        <v>2.5100859258092747</v>
      </c>
      <c r="N40" s="20">
        <v>2016</v>
      </c>
      <c r="O40" s="8">
        <v>42410</v>
      </c>
      <c r="P40" s="43">
        <v>165.971</v>
      </c>
      <c r="Q40" s="43"/>
      <c r="R40" s="40">
        <f t="shared" si="3"/>
        <v>145082.96651177682</v>
      </c>
      <c r="S40" s="40"/>
      <c r="T40" s="41">
        <f t="shared" si="4"/>
        <v>57.800000000000296</v>
      </c>
      <c r="U40" s="41"/>
    </row>
    <row r="41" spans="2:21" ht="13.5">
      <c r="B41" s="20">
        <v>33</v>
      </c>
      <c r="C41" s="42">
        <f t="shared" si="1"/>
        <v>5416263.410711253</v>
      </c>
      <c r="D41" s="42"/>
      <c r="E41" s="20">
        <v>2016</v>
      </c>
      <c r="F41" s="8">
        <v>42411</v>
      </c>
      <c r="G41" s="20" t="s">
        <v>3</v>
      </c>
      <c r="H41" s="43">
        <v>164.349</v>
      </c>
      <c r="I41" s="43"/>
      <c r="J41" s="20">
        <v>64</v>
      </c>
      <c r="K41" s="42">
        <f t="shared" si="0"/>
        <v>162487.90232133758</v>
      </c>
      <c r="L41" s="42"/>
      <c r="M41" s="6">
        <f t="shared" si="2"/>
        <v>2.5388734737708996</v>
      </c>
      <c r="N41" s="20">
        <v>2016</v>
      </c>
      <c r="O41" s="8">
        <v>42411</v>
      </c>
      <c r="P41" s="43">
        <v>161.862</v>
      </c>
      <c r="Q41" s="43"/>
      <c r="R41" s="40">
        <f t="shared" si="3"/>
        <v>631417.8329268213</v>
      </c>
      <c r="S41" s="40"/>
      <c r="T41" s="41">
        <f t="shared" si="4"/>
        <v>248.69999999999948</v>
      </c>
      <c r="U41" s="41"/>
    </row>
    <row r="42" spans="2:22" ht="13.5">
      <c r="B42" s="20">
        <v>34</v>
      </c>
      <c r="C42" s="42">
        <f t="shared" si="1"/>
        <v>6047681.243638074</v>
      </c>
      <c r="D42" s="42"/>
      <c r="E42" s="36">
        <v>2016</v>
      </c>
      <c r="F42" s="8">
        <v>42412</v>
      </c>
      <c r="G42" s="20" t="s">
        <v>4</v>
      </c>
      <c r="H42" s="43">
        <v>163.527</v>
      </c>
      <c r="I42" s="43"/>
      <c r="J42" s="20">
        <v>120</v>
      </c>
      <c r="K42" s="42">
        <f t="shared" si="0"/>
        <v>181430.4373091422</v>
      </c>
      <c r="L42" s="42"/>
      <c r="M42" s="6">
        <f t="shared" si="2"/>
        <v>1.5119203109095183</v>
      </c>
      <c r="N42" s="20">
        <v>2016</v>
      </c>
      <c r="O42" s="8">
        <v>42412</v>
      </c>
      <c r="P42" s="43">
        <v>163.527</v>
      </c>
      <c r="Q42" s="43"/>
      <c r="R42" s="40">
        <f t="shared" si="3"/>
        <v>0</v>
      </c>
      <c r="S42" s="40"/>
      <c r="T42" s="41">
        <f t="shared" si="4"/>
        <v>0</v>
      </c>
      <c r="U42" s="41"/>
      <c r="V42" s="23" t="s">
        <v>47</v>
      </c>
    </row>
    <row r="43" spans="2:21" ht="13.5">
      <c r="B43" s="20">
        <v>35</v>
      </c>
      <c r="C43" s="42">
        <f t="shared" si="1"/>
        <v>6047681.243638074</v>
      </c>
      <c r="D43" s="42"/>
      <c r="E43" s="20">
        <v>2016</v>
      </c>
      <c r="F43" s="8">
        <v>42412</v>
      </c>
      <c r="G43" s="20" t="s">
        <v>4</v>
      </c>
      <c r="H43" s="43">
        <v>162.844</v>
      </c>
      <c r="I43" s="43"/>
      <c r="J43" s="20">
        <v>69</v>
      </c>
      <c r="K43" s="42">
        <f t="shared" si="0"/>
        <v>181430.4373091422</v>
      </c>
      <c r="L43" s="42"/>
      <c r="M43" s="6">
        <f t="shared" si="2"/>
        <v>2.6294266276687277</v>
      </c>
      <c r="N43" s="20">
        <v>2016</v>
      </c>
      <c r="O43" s="8">
        <v>42416</v>
      </c>
      <c r="P43" s="43">
        <v>165.097</v>
      </c>
      <c r="Q43" s="43"/>
      <c r="R43" s="40">
        <f t="shared" si="3"/>
        <v>592409.8192137681</v>
      </c>
      <c r="S43" s="40"/>
      <c r="T43" s="41">
        <f t="shared" si="4"/>
        <v>225.30000000000143</v>
      </c>
      <c r="U43" s="41"/>
    </row>
    <row r="44" spans="2:22" ht="13.5">
      <c r="B44" s="20">
        <v>36</v>
      </c>
      <c r="C44" s="42">
        <f t="shared" si="1"/>
        <v>6640091.0628518425</v>
      </c>
      <c r="D44" s="42"/>
      <c r="E44" s="20">
        <v>2016</v>
      </c>
      <c r="F44" s="8">
        <v>42417</v>
      </c>
      <c r="G44" s="20" t="s">
        <v>3</v>
      </c>
      <c r="H44" s="43">
        <v>162.584</v>
      </c>
      <c r="I44" s="43"/>
      <c r="J44" s="20">
        <v>55</v>
      </c>
      <c r="K44" s="42">
        <f t="shared" si="0"/>
        <v>199202.73188555526</v>
      </c>
      <c r="L44" s="42"/>
      <c r="M44" s="6">
        <f t="shared" si="2"/>
        <v>3.621867852464641</v>
      </c>
      <c r="N44" s="20">
        <v>2016</v>
      </c>
      <c r="O44" s="8">
        <v>42417</v>
      </c>
      <c r="P44" s="43">
        <v>162.584</v>
      </c>
      <c r="Q44" s="43"/>
      <c r="R44" s="40">
        <f t="shared" si="3"/>
        <v>0</v>
      </c>
      <c r="S44" s="40"/>
      <c r="T44" s="41">
        <f t="shared" si="4"/>
        <v>0</v>
      </c>
      <c r="U44" s="41"/>
      <c r="V44" s="23" t="s">
        <v>46</v>
      </c>
    </row>
    <row r="45" spans="2:22" ht="13.5">
      <c r="B45" s="20">
        <v>37</v>
      </c>
      <c r="C45" s="42">
        <f t="shared" si="1"/>
        <v>6640091.0628518425</v>
      </c>
      <c r="D45" s="42"/>
      <c r="E45" s="20">
        <v>2016</v>
      </c>
      <c r="F45" s="8">
        <v>42418</v>
      </c>
      <c r="G45" s="20" t="s">
        <v>3</v>
      </c>
      <c r="H45" s="43">
        <v>162.237</v>
      </c>
      <c r="I45" s="43"/>
      <c r="J45" s="20">
        <v>57</v>
      </c>
      <c r="K45" s="42">
        <f t="shared" si="0"/>
        <v>199202.73188555526</v>
      </c>
      <c r="L45" s="42"/>
      <c r="M45" s="6">
        <f t="shared" si="2"/>
        <v>3.494784769922022</v>
      </c>
      <c r="N45" s="20">
        <v>2016</v>
      </c>
      <c r="O45" s="8">
        <v>42428</v>
      </c>
      <c r="P45" s="43">
        <v>162.237</v>
      </c>
      <c r="Q45" s="43"/>
      <c r="R45" s="40">
        <f t="shared" si="3"/>
        <v>0</v>
      </c>
      <c r="S45" s="40"/>
      <c r="T45" s="41">
        <f t="shared" si="4"/>
        <v>0</v>
      </c>
      <c r="U45" s="41"/>
      <c r="V45" s="23" t="s">
        <v>47</v>
      </c>
    </row>
    <row r="46" spans="2:21" ht="13.5">
      <c r="B46" s="20">
        <v>38</v>
      </c>
      <c r="C46" s="42">
        <f t="shared" si="1"/>
        <v>6640091.0628518425</v>
      </c>
      <c r="D46" s="42"/>
      <c r="E46" s="20">
        <v>2016</v>
      </c>
      <c r="F46" s="8">
        <v>42419</v>
      </c>
      <c r="G46" s="20" t="s">
        <v>3</v>
      </c>
      <c r="H46" s="43">
        <v>161.032</v>
      </c>
      <c r="I46" s="43"/>
      <c r="J46" s="20">
        <v>101</v>
      </c>
      <c r="K46" s="42">
        <f t="shared" si="0"/>
        <v>199202.73188555526</v>
      </c>
      <c r="L46" s="42"/>
      <c r="M46" s="6">
        <f t="shared" si="2"/>
        <v>1.9723042760946066</v>
      </c>
      <c r="N46" s="20">
        <v>2016</v>
      </c>
      <c r="O46" s="8">
        <v>42419</v>
      </c>
      <c r="P46" s="43">
        <v>162.041</v>
      </c>
      <c r="Q46" s="43"/>
      <c r="R46" s="40">
        <f t="shared" si="3"/>
        <v>-199005.50145794306</v>
      </c>
      <c r="S46" s="40"/>
      <c r="T46" s="41">
        <f t="shared" si="4"/>
        <v>-101</v>
      </c>
      <c r="U46" s="41"/>
    </row>
    <row r="47" spans="2:21" ht="13.5">
      <c r="B47" s="20">
        <v>39</v>
      </c>
      <c r="C47" s="42">
        <f t="shared" si="1"/>
        <v>6441085.5613939</v>
      </c>
      <c r="D47" s="42"/>
      <c r="E47" s="20">
        <v>2016</v>
      </c>
      <c r="F47" s="8">
        <v>42422</v>
      </c>
      <c r="G47" s="20" t="s">
        <v>3</v>
      </c>
      <c r="H47" s="43">
        <v>160.812</v>
      </c>
      <c r="I47" s="43"/>
      <c r="J47" s="20">
        <v>52</v>
      </c>
      <c r="K47" s="42">
        <f t="shared" si="0"/>
        <v>193232.566841817</v>
      </c>
      <c r="L47" s="42"/>
      <c r="M47" s="6">
        <f t="shared" si="2"/>
        <v>3.7160109008041733</v>
      </c>
      <c r="N47" s="20">
        <v>2016</v>
      </c>
      <c r="O47" s="8">
        <v>42424</v>
      </c>
      <c r="P47" s="43">
        <v>155.908</v>
      </c>
      <c r="Q47" s="43"/>
      <c r="R47" s="40">
        <f t="shared" si="3"/>
        <v>1822331.7457543758</v>
      </c>
      <c r="S47" s="40"/>
      <c r="T47" s="41">
        <f t="shared" si="4"/>
        <v>490.4000000000025</v>
      </c>
      <c r="U47" s="41"/>
    </row>
    <row r="48" spans="2:21" ht="13.5">
      <c r="B48" s="20">
        <v>40</v>
      </c>
      <c r="C48" s="42">
        <f t="shared" si="1"/>
        <v>8263417.307148276</v>
      </c>
      <c r="D48" s="42"/>
      <c r="E48" s="20">
        <v>2016</v>
      </c>
      <c r="F48" s="8">
        <v>42425</v>
      </c>
      <c r="G48" s="20" t="s">
        <v>4</v>
      </c>
      <c r="H48" s="43">
        <v>156.361</v>
      </c>
      <c r="I48" s="43"/>
      <c r="J48" s="20">
        <v>49</v>
      </c>
      <c r="K48" s="42">
        <f t="shared" si="0"/>
        <v>247902.51921444826</v>
      </c>
      <c r="L48" s="42"/>
      <c r="M48" s="6">
        <f t="shared" si="2"/>
        <v>5.059235086009148</v>
      </c>
      <c r="N48" s="20">
        <v>2016</v>
      </c>
      <c r="O48" s="8">
        <v>42426</v>
      </c>
      <c r="P48" s="43">
        <v>159.549</v>
      </c>
      <c r="Q48" s="43"/>
      <c r="R48" s="40">
        <f t="shared" si="3"/>
        <v>1612884.145419725</v>
      </c>
      <c r="S48" s="40"/>
      <c r="T48" s="41">
        <f t="shared" si="4"/>
        <v>318.80000000000166</v>
      </c>
      <c r="U48" s="41"/>
    </row>
    <row r="49" spans="2:21" ht="13.5">
      <c r="B49" s="20">
        <v>41</v>
      </c>
      <c r="C49" s="42">
        <f t="shared" si="1"/>
        <v>9876301.452568</v>
      </c>
      <c r="D49" s="42"/>
      <c r="E49" s="20">
        <v>2016</v>
      </c>
      <c r="F49" s="8">
        <v>42429</v>
      </c>
      <c r="G49" s="20" t="s">
        <v>3</v>
      </c>
      <c r="H49" s="43">
        <v>157.305</v>
      </c>
      <c r="I49" s="43"/>
      <c r="J49" s="20">
        <v>39</v>
      </c>
      <c r="K49" s="42">
        <f t="shared" si="0"/>
        <v>296289.04357704</v>
      </c>
      <c r="L49" s="42"/>
      <c r="M49" s="6">
        <f t="shared" si="2"/>
        <v>7.597154963513846</v>
      </c>
      <c r="N49" s="20">
        <v>2016</v>
      </c>
      <c r="O49" s="8">
        <v>42429</v>
      </c>
      <c r="P49" s="43">
        <v>156.958</v>
      </c>
      <c r="Q49" s="43"/>
      <c r="R49" s="40">
        <f t="shared" si="3"/>
        <v>263621.2772339368</v>
      </c>
      <c r="S49" s="40"/>
      <c r="T49" s="41">
        <f t="shared" si="4"/>
        <v>34.70000000000084</v>
      </c>
      <c r="U49" s="41"/>
    </row>
    <row r="50" spans="2:21" ht="13.5">
      <c r="B50" s="20">
        <v>42</v>
      </c>
      <c r="C50" s="42">
        <f t="shared" si="1"/>
        <v>10139922.729801938</v>
      </c>
      <c r="D50" s="42"/>
      <c r="E50" s="20">
        <v>2016</v>
      </c>
      <c r="F50" s="8">
        <v>42430</v>
      </c>
      <c r="G50" s="20" t="s">
        <v>4</v>
      </c>
      <c r="H50" s="43">
        <v>156.559</v>
      </c>
      <c r="I50" s="43"/>
      <c r="J50" s="20">
        <v>25</v>
      </c>
      <c r="K50" s="42">
        <f t="shared" si="0"/>
        <v>304197.6818940581</v>
      </c>
      <c r="L50" s="42"/>
      <c r="M50" s="6">
        <f t="shared" si="2"/>
        <v>12.167907275762325</v>
      </c>
      <c r="N50" s="20">
        <v>2016</v>
      </c>
      <c r="O50" s="8">
        <v>42436</v>
      </c>
      <c r="P50" s="43">
        <v>161.317</v>
      </c>
      <c r="Q50" s="43"/>
      <c r="R50" s="40">
        <f t="shared" si="3"/>
        <v>5789490.281807725</v>
      </c>
      <c r="S50" s="40"/>
      <c r="T50" s="41">
        <f t="shared" si="4"/>
        <v>475.800000000001</v>
      </c>
      <c r="U50" s="41"/>
    </row>
    <row r="51" spans="2:21" ht="13.5">
      <c r="B51" s="20">
        <v>43</v>
      </c>
      <c r="C51" s="42">
        <f t="shared" si="1"/>
        <v>15929413.011609662</v>
      </c>
      <c r="D51" s="42"/>
      <c r="E51" s="20">
        <v>2016</v>
      </c>
      <c r="F51" s="8">
        <v>42436</v>
      </c>
      <c r="G51" s="20" t="s">
        <v>4</v>
      </c>
      <c r="H51" s="43">
        <v>160.442</v>
      </c>
      <c r="I51" s="43"/>
      <c r="J51" s="20">
        <v>35</v>
      </c>
      <c r="K51" s="42">
        <f t="shared" si="0"/>
        <v>477882.39034828986</v>
      </c>
      <c r="L51" s="42"/>
      <c r="M51" s="6">
        <f t="shared" si="2"/>
        <v>13.65378258137971</v>
      </c>
      <c r="N51" s="20">
        <v>2016</v>
      </c>
      <c r="O51" s="8">
        <v>42436</v>
      </c>
      <c r="P51" s="43">
        <v>161.473</v>
      </c>
      <c r="Q51" s="43"/>
      <c r="R51" s="40">
        <f t="shared" si="3"/>
        <v>1407704.9841402562</v>
      </c>
      <c r="S51" s="40"/>
      <c r="T51" s="41">
        <f t="shared" si="4"/>
        <v>103.10000000000059</v>
      </c>
      <c r="U51" s="41"/>
    </row>
    <row r="52" spans="2:21" ht="13.5">
      <c r="B52" s="20">
        <v>44</v>
      </c>
      <c r="C52" s="42">
        <f t="shared" si="1"/>
        <v>17337117.995749917</v>
      </c>
      <c r="D52" s="42"/>
      <c r="E52" s="20">
        <v>2016</v>
      </c>
      <c r="F52" s="8">
        <v>42437</v>
      </c>
      <c r="G52" s="20" t="s">
        <v>3</v>
      </c>
      <c r="H52" s="43">
        <v>160.463</v>
      </c>
      <c r="I52" s="43"/>
      <c r="J52" s="20">
        <v>43</v>
      </c>
      <c r="K52" s="42">
        <f t="shared" si="0"/>
        <v>520113.5398724975</v>
      </c>
      <c r="L52" s="42"/>
      <c r="M52" s="6">
        <f t="shared" si="2"/>
        <v>12.095663717965058</v>
      </c>
      <c r="N52" s="20">
        <v>2016</v>
      </c>
      <c r="O52" s="8">
        <v>42438</v>
      </c>
      <c r="P52" s="43">
        <v>159.896</v>
      </c>
      <c r="Q52" s="43"/>
      <c r="R52" s="40">
        <f t="shared" si="3"/>
        <v>685824.1328086276</v>
      </c>
      <c r="S52" s="40"/>
      <c r="T52" s="41">
        <f t="shared" si="4"/>
        <v>56.70000000000073</v>
      </c>
      <c r="U52" s="41"/>
    </row>
    <row r="53" spans="2:21" ht="13.5">
      <c r="B53" s="20">
        <v>45</v>
      </c>
      <c r="C53" s="42">
        <f t="shared" si="1"/>
        <v>18022942.128558546</v>
      </c>
      <c r="D53" s="42"/>
      <c r="E53" s="20">
        <v>2016</v>
      </c>
      <c r="F53" s="8">
        <v>42438</v>
      </c>
      <c r="G53" s="20" t="s">
        <v>4</v>
      </c>
      <c r="H53" s="43">
        <v>160.28</v>
      </c>
      <c r="I53" s="43"/>
      <c r="J53" s="20">
        <v>39</v>
      </c>
      <c r="K53" s="42">
        <f t="shared" si="0"/>
        <v>540688.2638567564</v>
      </c>
      <c r="L53" s="42"/>
      <c r="M53" s="6">
        <f t="shared" si="2"/>
        <v>13.863801637352728</v>
      </c>
      <c r="N53" s="20">
        <v>2016</v>
      </c>
      <c r="O53" s="8">
        <v>42440</v>
      </c>
      <c r="P53" s="43">
        <v>163.436</v>
      </c>
      <c r="Q53" s="43"/>
      <c r="R53" s="40">
        <f t="shared" si="3"/>
        <v>4375415.796748529</v>
      </c>
      <c r="S53" s="40"/>
      <c r="T53" s="41">
        <f t="shared" si="4"/>
        <v>315.6000000000006</v>
      </c>
      <c r="U53" s="41"/>
    </row>
    <row r="54" spans="2:21" ht="13.5">
      <c r="B54" s="20">
        <v>46</v>
      </c>
      <c r="C54" s="42">
        <f t="shared" si="1"/>
        <v>22398357.925307076</v>
      </c>
      <c r="D54" s="42"/>
      <c r="E54" s="20">
        <v>2016</v>
      </c>
      <c r="F54" s="8">
        <v>42443</v>
      </c>
      <c r="G54" s="20" t="s">
        <v>3</v>
      </c>
      <c r="H54" s="43">
        <v>162.646</v>
      </c>
      <c r="I54" s="43"/>
      <c r="J54" s="20">
        <v>59</v>
      </c>
      <c r="K54" s="42">
        <f t="shared" si="0"/>
        <v>671950.7377592123</v>
      </c>
      <c r="L54" s="42"/>
      <c r="M54" s="6">
        <f t="shared" si="2"/>
        <v>11.388995555240886</v>
      </c>
      <c r="N54" s="20">
        <v>2016</v>
      </c>
      <c r="O54" s="8">
        <v>42445</v>
      </c>
      <c r="P54" s="43">
        <v>160.438</v>
      </c>
      <c r="Q54" s="43"/>
      <c r="R54" s="40">
        <f t="shared" si="3"/>
        <v>2514690.218597186</v>
      </c>
      <c r="S54" s="40"/>
      <c r="T54" s="41">
        <f t="shared" si="4"/>
        <v>220.79999999999984</v>
      </c>
      <c r="U54" s="41"/>
    </row>
    <row r="55" spans="2:21" ht="13.5">
      <c r="B55" s="20">
        <v>47</v>
      </c>
      <c r="C55" s="42">
        <f t="shared" si="1"/>
        <v>24913048.14390426</v>
      </c>
      <c r="D55" s="42"/>
      <c r="E55" s="20">
        <v>2016</v>
      </c>
      <c r="F55" s="8">
        <v>42445</v>
      </c>
      <c r="G55" s="20" t="s">
        <v>4</v>
      </c>
      <c r="H55" s="43">
        <v>160.566</v>
      </c>
      <c r="I55" s="43"/>
      <c r="J55" s="20">
        <v>37</v>
      </c>
      <c r="K55" s="42">
        <f t="shared" si="0"/>
        <v>747391.4443171278</v>
      </c>
      <c r="L55" s="42"/>
      <c r="M55" s="6">
        <f t="shared" si="2"/>
        <v>20.19976876532778</v>
      </c>
      <c r="N55" s="20">
        <v>2016</v>
      </c>
      <c r="O55" s="8">
        <v>42445</v>
      </c>
      <c r="P55" s="43">
        <v>160.193</v>
      </c>
      <c r="Q55" s="43"/>
      <c r="R55" s="40">
        <f t="shared" si="3"/>
        <v>-753451.3749467068</v>
      </c>
      <c r="S55" s="40"/>
      <c r="T55" s="41">
        <f t="shared" si="4"/>
        <v>-37</v>
      </c>
      <c r="U55" s="41"/>
    </row>
    <row r="56" spans="2:21" ht="13.5">
      <c r="B56" s="20">
        <v>48</v>
      </c>
      <c r="C56" s="42">
        <f t="shared" si="1"/>
        <v>24159596.768957555</v>
      </c>
      <c r="D56" s="42"/>
      <c r="E56" s="20">
        <v>2016</v>
      </c>
      <c r="F56" s="8">
        <v>42450</v>
      </c>
      <c r="G56" s="20" t="s">
        <v>3</v>
      </c>
      <c r="H56" s="43">
        <v>160.815</v>
      </c>
      <c r="I56" s="43"/>
      <c r="J56" s="20">
        <v>28</v>
      </c>
      <c r="K56" s="42">
        <f t="shared" si="0"/>
        <v>724787.9030687266</v>
      </c>
      <c r="L56" s="42"/>
      <c r="M56" s="6">
        <f t="shared" si="2"/>
        <v>25.885282252454523</v>
      </c>
      <c r="N56" s="20">
        <v>2016</v>
      </c>
      <c r="O56" s="8">
        <v>42450</v>
      </c>
      <c r="P56" s="43">
        <v>160.929</v>
      </c>
      <c r="Q56" s="43"/>
      <c r="R56" s="40">
        <f t="shared" si="3"/>
        <v>-295092.21767799277</v>
      </c>
      <c r="S56" s="40"/>
      <c r="T56" s="41">
        <f t="shared" si="4"/>
        <v>-28</v>
      </c>
      <c r="U56" s="41"/>
    </row>
    <row r="57" spans="2:21" ht="13.5">
      <c r="B57" s="20">
        <v>49</v>
      </c>
      <c r="C57" s="42">
        <f t="shared" si="1"/>
        <v>23864504.551279563</v>
      </c>
      <c r="D57" s="42"/>
      <c r="E57" s="20">
        <v>2016</v>
      </c>
      <c r="F57" s="8">
        <v>42457</v>
      </c>
      <c r="G57" s="20" t="s">
        <v>4</v>
      </c>
      <c r="H57" s="43">
        <v>160.103</v>
      </c>
      <c r="I57" s="43"/>
      <c r="J57" s="20">
        <v>34</v>
      </c>
      <c r="K57" s="42">
        <f t="shared" si="0"/>
        <v>715935.1365383869</v>
      </c>
      <c r="L57" s="42"/>
      <c r="M57" s="6">
        <f t="shared" si="2"/>
        <v>21.05691578054079</v>
      </c>
      <c r="N57" s="20">
        <v>2016</v>
      </c>
      <c r="O57" s="8">
        <v>42459</v>
      </c>
      <c r="P57" s="43">
        <v>162.002</v>
      </c>
      <c r="Q57" s="43"/>
      <c r="R57" s="40">
        <f t="shared" si="3"/>
        <v>3998708.3067246983</v>
      </c>
      <c r="S57" s="40"/>
      <c r="T57" s="41">
        <f t="shared" si="4"/>
        <v>189.9000000000001</v>
      </c>
      <c r="U57" s="41"/>
    </row>
    <row r="58" spans="2:21" ht="13.5">
      <c r="B58" s="20">
        <v>50</v>
      </c>
      <c r="C58" s="42">
        <f t="shared" si="1"/>
        <v>27863212.85800426</v>
      </c>
      <c r="D58" s="42"/>
      <c r="E58" s="20">
        <v>2016</v>
      </c>
      <c r="F58" s="8">
        <v>42460</v>
      </c>
      <c r="G58" s="20" t="s">
        <v>3</v>
      </c>
      <c r="H58" s="43">
        <v>161.198</v>
      </c>
      <c r="I58" s="43"/>
      <c r="J58" s="20">
        <v>57</v>
      </c>
      <c r="K58" s="42">
        <f t="shared" si="0"/>
        <v>835896.3857401278</v>
      </c>
      <c r="L58" s="42"/>
      <c r="M58" s="6">
        <f t="shared" si="2"/>
        <v>14.66484887263382</v>
      </c>
      <c r="N58" s="20">
        <v>2016</v>
      </c>
      <c r="O58" s="8">
        <v>42460</v>
      </c>
      <c r="P58" s="43">
        <v>161.767</v>
      </c>
      <c r="Q58" s="43"/>
      <c r="R58" s="40">
        <f t="shared" si="3"/>
        <v>-834429.9008528474</v>
      </c>
      <c r="S58" s="40"/>
      <c r="T58" s="41">
        <f t="shared" si="4"/>
        <v>-57</v>
      </c>
      <c r="U58" s="41"/>
    </row>
    <row r="59" spans="2:21" ht="13.5">
      <c r="B59" s="20">
        <v>51</v>
      </c>
      <c r="C59" s="42">
        <f t="shared" si="1"/>
        <v>27028782.957151413</v>
      </c>
      <c r="D59" s="42"/>
      <c r="E59" s="20">
        <v>2016</v>
      </c>
      <c r="F59" s="8">
        <v>42461</v>
      </c>
      <c r="G59" s="20" t="s">
        <v>3</v>
      </c>
      <c r="H59" s="43">
        <v>160.796</v>
      </c>
      <c r="I59" s="43"/>
      <c r="J59" s="20">
        <v>68</v>
      </c>
      <c r="K59" s="42">
        <f t="shared" si="0"/>
        <v>810863.4887145424</v>
      </c>
      <c r="L59" s="42"/>
      <c r="M59" s="6">
        <f t="shared" si="2"/>
        <v>11.924463069331505</v>
      </c>
      <c r="N59" s="20">
        <v>2016</v>
      </c>
      <c r="O59" s="8">
        <v>42467</v>
      </c>
      <c r="P59" s="43">
        <v>152.454</v>
      </c>
      <c r="Q59" s="43"/>
      <c r="R59" s="40">
        <f t="shared" si="3"/>
        <v>9947387.092436323</v>
      </c>
      <c r="S59" s="40"/>
      <c r="T59" s="41">
        <f t="shared" si="4"/>
        <v>834.1999999999985</v>
      </c>
      <c r="U59" s="41"/>
    </row>
    <row r="60" spans="2:22" ht="13.5">
      <c r="B60" s="20">
        <v>52</v>
      </c>
      <c r="C60" s="42">
        <f t="shared" si="1"/>
        <v>36976170.049587734</v>
      </c>
      <c r="D60" s="42"/>
      <c r="E60" s="20">
        <v>2016</v>
      </c>
      <c r="F60" s="8">
        <v>42468</v>
      </c>
      <c r="G60" s="20" t="s">
        <v>4</v>
      </c>
      <c r="H60" s="43">
        <v>154.22</v>
      </c>
      <c r="I60" s="43"/>
      <c r="J60" s="20">
        <v>154</v>
      </c>
      <c r="K60" s="42">
        <f t="shared" si="0"/>
        <v>1109285.101487632</v>
      </c>
      <c r="L60" s="42"/>
      <c r="M60" s="6">
        <f t="shared" si="2"/>
        <v>7.2031500096599475</v>
      </c>
      <c r="N60" s="20">
        <v>2016</v>
      </c>
      <c r="O60" s="8">
        <v>42468</v>
      </c>
      <c r="P60" s="43">
        <v>154.22</v>
      </c>
      <c r="Q60" s="43"/>
      <c r="R60" s="40">
        <f t="shared" si="3"/>
        <v>0</v>
      </c>
      <c r="S60" s="40"/>
      <c r="T60" s="41">
        <f t="shared" si="4"/>
        <v>0</v>
      </c>
      <c r="U60" s="41"/>
      <c r="V60" s="23" t="s">
        <v>48</v>
      </c>
    </row>
    <row r="61" spans="2:21" ht="13.5">
      <c r="B61" s="20">
        <v>53</v>
      </c>
      <c r="C61" s="42">
        <f t="shared" si="1"/>
        <v>36976170.049587734</v>
      </c>
      <c r="D61" s="42"/>
      <c r="E61" s="20">
        <v>2016</v>
      </c>
      <c r="F61" s="8">
        <v>42471</v>
      </c>
      <c r="G61" s="20" t="s">
        <v>4</v>
      </c>
      <c r="H61" s="43">
        <v>152.825</v>
      </c>
      <c r="I61" s="43"/>
      <c r="J61" s="20">
        <v>82</v>
      </c>
      <c r="K61" s="42">
        <f t="shared" si="0"/>
        <v>1109285.101487632</v>
      </c>
      <c r="L61" s="42"/>
      <c r="M61" s="6">
        <f t="shared" si="2"/>
        <v>13.527867091312585</v>
      </c>
      <c r="N61" s="20">
        <v>2016</v>
      </c>
      <c r="O61" s="8">
        <v>42473</v>
      </c>
      <c r="P61" s="43">
        <v>154.932</v>
      </c>
      <c r="Q61" s="43"/>
      <c r="R61" s="40">
        <f t="shared" si="3"/>
        <v>2850321.596139561</v>
      </c>
      <c r="S61" s="40"/>
      <c r="T61" s="41">
        <f t="shared" si="4"/>
        <v>210.69999999999993</v>
      </c>
      <c r="U61" s="41"/>
    </row>
    <row r="62" spans="2:21" ht="13.5">
      <c r="B62" s="20">
        <v>54</v>
      </c>
      <c r="C62" s="42">
        <f t="shared" si="1"/>
        <v>39826491.64572729</v>
      </c>
      <c r="D62" s="42"/>
      <c r="E62" s="20">
        <v>2016</v>
      </c>
      <c r="F62" s="8">
        <v>42474</v>
      </c>
      <c r="G62" s="20" t="s">
        <v>3</v>
      </c>
      <c r="H62" s="43">
        <v>154.966</v>
      </c>
      <c r="I62" s="43"/>
      <c r="J62" s="20">
        <v>34</v>
      </c>
      <c r="K62" s="42">
        <f t="shared" si="0"/>
        <v>1194794.7493718187</v>
      </c>
      <c r="L62" s="42"/>
      <c r="M62" s="6">
        <f t="shared" si="2"/>
        <v>35.141022040347615</v>
      </c>
      <c r="N62" s="20">
        <v>2016</v>
      </c>
      <c r="O62" s="8">
        <v>42474</v>
      </c>
      <c r="P62" s="43">
        <v>154.927</v>
      </c>
      <c r="Q62" s="43"/>
      <c r="R62" s="40">
        <f t="shared" si="3"/>
        <v>137049.98595741083</v>
      </c>
      <c r="S62" s="40"/>
      <c r="T62" s="41">
        <f t="shared" si="4"/>
        <v>3.900000000001569</v>
      </c>
      <c r="U62" s="41"/>
    </row>
    <row r="63" spans="2:21" ht="13.5">
      <c r="B63" s="20">
        <v>55</v>
      </c>
      <c r="C63" s="42">
        <f t="shared" si="1"/>
        <v>39963541.631684706</v>
      </c>
      <c r="D63" s="42"/>
      <c r="E63" s="20">
        <v>2016</v>
      </c>
      <c r="F63" s="8">
        <v>42475</v>
      </c>
      <c r="G63" s="20" t="s">
        <v>3</v>
      </c>
      <c r="H63" s="43">
        <v>154.392</v>
      </c>
      <c r="I63" s="43"/>
      <c r="J63" s="20">
        <v>29</v>
      </c>
      <c r="K63" s="42">
        <f t="shared" si="0"/>
        <v>1198906.248950541</v>
      </c>
      <c r="L63" s="42"/>
      <c r="M63" s="6">
        <f t="shared" si="2"/>
        <v>41.341594791397966</v>
      </c>
      <c r="N63" s="20">
        <v>2016</v>
      </c>
      <c r="O63" s="8">
        <v>42478</v>
      </c>
      <c r="P63" s="43">
        <v>153.151</v>
      </c>
      <c r="Q63" s="43"/>
      <c r="R63" s="40">
        <f t="shared" si="3"/>
        <v>5130491.913612427</v>
      </c>
      <c r="S63" s="40"/>
      <c r="T63" s="41">
        <f t="shared" si="4"/>
        <v>124.09999999999854</v>
      </c>
      <c r="U63" s="41"/>
    </row>
    <row r="64" spans="2:21" ht="13.5">
      <c r="B64" s="20">
        <v>56</v>
      </c>
      <c r="C64" s="42">
        <f t="shared" si="1"/>
        <v>45094033.54529713</v>
      </c>
      <c r="D64" s="42"/>
      <c r="E64" s="20">
        <v>2016</v>
      </c>
      <c r="F64" s="8">
        <v>42478</v>
      </c>
      <c r="G64" s="20" t="s">
        <v>4</v>
      </c>
      <c r="H64" s="43">
        <v>154.415</v>
      </c>
      <c r="I64" s="43"/>
      <c r="J64" s="20">
        <v>125</v>
      </c>
      <c r="K64" s="42">
        <f t="shared" si="0"/>
        <v>1352821.0063589138</v>
      </c>
      <c r="L64" s="42"/>
      <c r="M64" s="6">
        <f t="shared" si="2"/>
        <v>10.822568050871311</v>
      </c>
      <c r="N64" s="20">
        <v>2016</v>
      </c>
      <c r="O64" s="8">
        <v>42479</v>
      </c>
      <c r="P64" s="43">
        <v>157.139</v>
      </c>
      <c r="Q64" s="43"/>
      <c r="R64" s="40">
        <f t="shared" si="3"/>
        <v>2948067.537057365</v>
      </c>
      <c r="S64" s="40"/>
      <c r="T64" s="41">
        <f t="shared" si="4"/>
        <v>272.4000000000018</v>
      </c>
      <c r="U64" s="41"/>
    </row>
    <row r="65" spans="2:21" ht="13.5">
      <c r="B65" s="20">
        <v>57</v>
      </c>
      <c r="C65" s="42">
        <f t="shared" si="1"/>
        <v>48042101.08235449</v>
      </c>
      <c r="D65" s="42"/>
      <c r="E65" s="20">
        <v>2016</v>
      </c>
      <c r="F65" s="8">
        <v>42482</v>
      </c>
      <c r="G65" s="20" t="s">
        <v>4</v>
      </c>
      <c r="H65" s="43">
        <v>158.046</v>
      </c>
      <c r="I65" s="43"/>
      <c r="J65" s="20">
        <v>126</v>
      </c>
      <c r="K65" s="42">
        <f t="shared" si="0"/>
        <v>1441263.0324706347</v>
      </c>
      <c r="L65" s="42"/>
      <c r="M65" s="6">
        <f t="shared" si="2"/>
        <v>11.438595495798689</v>
      </c>
      <c r="N65" s="20">
        <v>2016</v>
      </c>
      <c r="O65" s="8">
        <v>42482</v>
      </c>
      <c r="P65" s="43">
        <v>160.737</v>
      </c>
      <c r="Q65" s="43"/>
      <c r="R65" s="40">
        <f t="shared" si="3"/>
        <v>3078126.04791943</v>
      </c>
      <c r="S65" s="40"/>
      <c r="T65" s="41">
        <f t="shared" si="4"/>
        <v>269.10000000000025</v>
      </c>
      <c r="U65" s="41"/>
    </row>
    <row r="66" spans="2:21" ht="13.5">
      <c r="B66" s="20">
        <v>58</v>
      </c>
      <c r="C66" s="42">
        <f t="shared" si="1"/>
        <v>51120227.13027392</v>
      </c>
      <c r="D66" s="42"/>
      <c r="E66" s="20">
        <v>2016</v>
      </c>
      <c r="F66" s="8">
        <v>42486</v>
      </c>
      <c r="G66" s="20" t="s">
        <v>4</v>
      </c>
      <c r="H66" s="43">
        <v>161.222</v>
      </c>
      <c r="I66" s="43"/>
      <c r="J66" s="20">
        <v>74</v>
      </c>
      <c r="K66" s="42">
        <f t="shared" si="0"/>
        <v>1533606.8139082177</v>
      </c>
      <c r="L66" s="42"/>
      <c r="M66" s="6">
        <f t="shared" si="2"/>
        <v>20.724416404165105</v>
      </c>
      <c r="N66" s="20">
        <v>2016</v>
      </c>
      <c r="O66" s="8">
        <v>42486</v>
      </c>
      <c r="P66" s="43">
        <v>162.039</v>
      </c>
      <c r="Q66" s="43"/>
      <c r="R66" s="40">
        <f t="shared" si="3"/>
        <v>1693184.8202202453</v>
      </c>
      <c r="S66" s="40"/>
      <c r="T66" s="41">
        <f t="shared" si="4"/>
        <v>81.69999999999789</v>
      </c>
      <c r="U66" s="41"/>
    </row>
    <row r="67" spans="2:21" ht="13.5">
      <c r="B67" s="20">
        <v>59</v>
      </c>
      <c r="C67" s="42">
        <f t="shared" si="1"/>
        <v>52813411.95049417</v>
      </c>
      <c r="D67" s="42"/>
      <c r="E67" s="20">
        <v>2016</v>
      </c>
      <c r="F67" s="8">
        <v>42489</v>
      </c>
      <c r="G67" s="20" t="s">
        <v>3</v>
      </c>
      <c r="H67" s="43">
        <v>162.076</v>
      </c>
      <c r="I67" s="43"/>
      <c r="J67" s="20">
        <v>30</v>
      </c>
      <c r="K67" s="42">
        <f t="shared" si="0"/>
        <v>1584402.358514825</v>
      </c>
      <c r="L67" s="42"/>
      <c r="M67" s="6">
        <f t="shared" si="2"/>
        <v>52.81341195049417</v>
      </c>
      <c r="N67" s="20">
        <v>2016</v>
      </c>
      <c r="O67" s="8">
        <v>42492</v>
      </c>
      <c r="P67" s="43">
        <v>156.045</v>
      </c>
      <c r="Q67" s="43"/>
      <c r="R67" s="40">
        <f t="shared" si="3"/>
        <v>31851768.747343067</v>
      </c>
      <c r="S67" s="40"/>
      <c r="T67" s="41">
        <f t="shared" si="4"/>
        <v>603.1000000000006</v>
      </c>
      <c r="U67" s="41"/>
    </row>
    <row r="68" spans="2:21" ht="13.5">
      <c r="B68" s="20">
        <v>60</v>
      </c>
      <c r="C68" s="42">
        <f t="shared" si="1"/>
        <v>84665180.69783723</v>
      </c>
      <c r="D68" s="42"/>
      <c r="E68" s="20">
        <v>2016</v>
      </c>
      <c r="F68" s="8">
        <v>42492</v>
      </c>
      <c r="G68" s="20" t="s">
        <v>4</v>
      </c>
      <c r="H68" s="43">
        <v>155.44</v>
      </c>
      <c r="I68" s="43"/>
      <c r="J68" s="20">
        <v>53</v>
      </c>
      <c r="K68" s="42">
        <f t="shared" si="0"/>
        <v>2539955.4209351167</v>
      </c>
      <c r="L68" s="42"/>
      <c r="M68" s="6">
        <f t="shared" si="2"/>
        <v>47.92368718745504</v>
      </c>
      <c r="N68" s="20">
        <v>2016</v>
      </c>
      <c r="O68" s="8">
        <v>42492</v>
      </c>
      <c r="P68" s="43">
        <v>156.077</v>
      </c>
      <c r="Q68" s="43"/>
      <c r="R68" s="40">
        <f t="shared" si="3"/>
        <v>3052738.873840888</v>
      </c>
      <c r="S68" s="40"/>
      <c r="T68" s="41">
        <f t="shared" si="4"/>
        <v>63.700000000000045</v>
      </c>
      <c r="U68" s="41"/>
    </row>
    <row r="69" spans="2:21" ht="13.5">
      <c r="B69" s="20">
        <v>61</v>
      </c>
      <c r="C69" s="42">
        <f t="shared" si="1"/>
        <v>87717919.57167812</v>
      </c>
      <c r="D69" s="42"/>
      <c r="E69" s="20">
        <v>2016</v>
      </c>
      <c r="F69" s="8">
        <v>42493</v>
      </c>
      <c r="G69" s="20" t="s">
        <v>3</v>
      </c>
      <c r="H69" s="43">
        <v>155.443</v>
      </c>
      <c r="I69" s="43"/>
      <c r="J69" s="20">
        <v>50</v>
      </c>
      <c r="K69" s="42">
        <f t="shared" si="0"/>
        <v>2631537.587150343</v>
      </c>
      <c r="L69" s="42"/>
      <c r="M69" s="6">
        <f t="shared" si="2"/>
        <v>52.63075174300686</v>
      </c>
      <c r="N69" s="20">
        <v>2016</v>
      </c>
      <c r="O69" s="8">
        <v>42493</v>
      </c>
      <c r="P69" s="43">
        <v>155.942</v>
      </c>
      <c r="Q69" s="43"/>
      <c r="R69" s="40">
        <f t="shared" si="3"/>
        <v>-2626274.511976017</v>
      </c>
      <c r="S69" s="40"/>
      <c r="T69" s="41">
        <f t="shared" si="4"/>
        <v>-50</v>
      </c>
      <c r="U69" s="41"/>
    </row>
    <row r="70" spans="2:22" ht="13.5">
      <c r="B70" s="20">
        <v>62</v>
      </c>
      <c r="C70" s="42">
        <f t="shared" si="1"/>
        <v>85091645.0597021</v>
      </c>
      <c r="D70" s="42"/>
      <c r="E70" s="20">
        <v>2016</v>
      </c>
      <c r="F70" s="8">
        <v>42494</v>
      </c>
      <c r="G70" s="20" t="s">
        <v>4</v>
      </c>
      <c r="H70" s="43">
        <v>155.657</v>
      </c>
      <c r="I70" s="43"/>
      <c r="J70" s="20">
        <v>64</v>
      </c>
      <c r="K70" s="42">
        <f t="shared" si="0"/>
        <v>2552749.351791063</v>
      </c>
      <c r="L70" s="42"/>
      <c r="M70" s="6">
        <f t="shared" si="2"/>
        <v>39.88670862173536</v>
      </c>
      <c r="N70" s="20">
        <v>2016</v>
      </c>
      <c r="O70" s="8">
        <v>42494</v>
      </c>
      <c r="P70" s="43">
        <v>155.657</v>
      </c>
      <c r="Q70" s="43"/>
      <c r="R70" s="40">
        <f t="shared" si="3"/>
        <v>0</v>
      </c>
      <c r="S70" s="40"/>
      <c r="T70" s="41">
        <f t="shared" si="4"/>
        <v>0</v>
      </c>
      <c r="U70" s="41"/>
      <c r="V70" s="23" t="s">
        <v>46</v>
      </c>
    </row>
    <row r="71" spans="2:21" ht="13.5">
      <c r="B71" s="20">
        <v>63</v>
      </c>
      <c r="C71" s="42">
        <f t="shared" si="1"/>
        <v>85091645.0597021</v>
      </c>
      <c r="D71" s="42"/>
      <c r="E71" s="20">
        <v>2016</v>
      </c>
      <c r="F71" s="8">
        <v>42496</v>
      </c>
      <c r="G71" s="20" t="s">
        <v>4</v>
      </c>
      <c r="H71" s="43">
        <v>154.861</v>
      </c>
      <c r="I71" s="43"/>
      <c r="J71" s="20">
        <v>36</v>
      </c>
      <c r="K71" s="42">
        <f t="shared" si="0"/>
        <v>2552749.351791063</v>
      </c>
      <c r="L71" s="42"/>
      <c r="M71" s="6">
        <f t="shared" si="2"/>
        <v>70.9097042164184</v>
      </c>
      <c r="N71" s="20">
        <v>2016</v>
      </c>
      <c r="O71" s="8">
        <v>42496</v>
      </c>
      <c r="P71" s="43">
        <v>155.226</v>
      </c>
      <c r="Q71" s="43"/>
      <c r="R71" s="40">
        <f t="shared" si="3"/>
        <v>2588204.203899336</v>
      </c>
      <c r="S71" s="40"/>
      <c r="T71" s="41">
        <f t="shared" si="4"/>
        <v>36.50000000000091</v>
      </c>
      <c r="U71" s="41"/>
    </row>
    <row r="72" spans="2:21" ht="13.5">
      <c r="B72" s="20">
        <v>64</v>
      </c>
      <c r="C72" s="42">
        <f t="shared" si="1"/>
        <v>87679849.26360144</v>
      </c>
      <c r="D72" s="42"/>
      <c r="E72" s="20">
        <v>2016</v>
      </c>
      <c r="F72" s="8">
        <v>42499</v>
      </c>
      <c r="G72" s="20" t="s">
        <v>4</v>
      </c>
      <c r="H72" s="43">
        <v>154.896</v>
      </c>
      <c r="I72" s="43"/>
      <c r="J72" s="20">
        <v>24</v>
      </c>
      <c r="K72" s="42">
        <f t="shared" si="0"/>
        <v>2630395.477908043</v>
      </c>
      <c r="L72" s="42"/>
      <c r="M72" s="6">
        <f t="shared" si="2"/>
        <v>109.59981157950179</v>
      </c>
      <c r="N72" s="20">
        <v>2016</v>
      </c>
      <c r="O72" s="8">
        <v>42499</v>
      </c>
      <c r="P72" s="43">
        <v>154.896</v>
      </c>
      <c r="Q72" s="43"/>
      <c r="R72" s="40">
        <f t="shared" si="3"/>
        <v>0</v>
      </c>
      <c r="S72" s="40"/>
      <c r="T72" s="41">
        <f t="shared" si="4"/>
        <v>0</v>
      </c>
      <c r="U72" s="41"/>
    </row>
    <row r="73" spans="2:21" ht="13.5">
      <c r="B73" s="20">
        <v>65</v>
      </c>
      <c r="C73" s="42">
        <f t="shared" si="1"/>
        <v>87679849.26360144</v>
      </c>
      <c r="D73" s="42"/>
      <c r="E73" s="20">
        <v>2016</v>
      </c>
      <c r="F73" s="8">
        <v>42499</v>
      </c>
      <c r="G73" s="20" t="s">
        <v>4</v>
      </c>
      <c r="H73" s="43">
        <v>155.672</v>
      </c>
      <c r="I73" s="43"/>
      <c r="J73" s="20">
        <v>99</v>
      </c>
      <c r="K73" s="42">
        <f aca="true" t="shared" si="5" ref="K73:K80">IF(F73="","",C73*0.03)</f>
        <v>2630395.477908043</v>
      </c>
      <c r="L73" s="42"/>
      <c r="M73" s="6">
        <f t="shared" si="2"/>
        <v>26.569651292000437</v>
      </c>
      <c r="N73" s="20">
        <v>2016</v>
      </c>
      <c r="O73" s="8">
        <v>42500</v>
      </c>
      <c r="P73" s="43">
        <v>157.684</v>
      </c>
      <c r="Q73" s="43"/>
      <c r="R73" s="40">
        <f t="shared" si="3"/>
        <v>5345813.839950489</v>
      </c>
      <c r="S73" s="40"/>
      <c r="T73" s="41">
        <f t="shared" si="4"/>
        <v>201.20000000000005</v>
      </c>
      <c r="U73" s="41"/>
    </row>
    <row r="74" spans="2:21" ht="13.5">
      <c r="B74" s="20">
        <v>66</v>
      </c>
      <c r="C74" s="42">
        <f aca="true" t="shared" si="6" ref="C74:C80">IF(R73="","",C73+R73)</f>
        <v>93025663.10355192</v>
      </c>
      <c r="D74" s="42"/>
      <c r="E74" s="20">
        <v>2016</v>
      </c>
      <c r="F74" s="8">
        <v>42501</v>
      </c>
      <c r="G74" s="20" t="s">
        <v>3</v>
      </c>
      <c r="H74" s="43">
        <v>157.631</v>
      </c>
      <c r="I74" s="43"/>
      <c r="J74" s="20">
        <v>23</v>
      </c>
      <c r="K74" s="42">
        <f t="shared" si="5"/>
        <v>2790769.8931065574</v>
      </c>
      <c r="L74" s="42"/>
      <c r="M74" s="6">
        <f aca="true" t="shared" si="7" ref="M74:M80">IF(J74="","",(K74/J74)/1000)</f>
        <v>121.33782143941553</v>
      </c>
      <c r="N74" s="20">
        <v>2016</v>
      </c>
      <c r="O74" s="8">
        <v>42502</v>
      </c>
      <c r="P74" s="43">
        <v>156.836</v>
      </c>
      <c r="Q74" s="43"/>
      <c r="R74" s="40">
        <f aca="true" t="shared" si="8" ref="R74:R80">IF(O74="","",(IF(G74="売",H74-P74,P74-H74))*M74*100000)</f>
        <v>9646356.804433383</v>
      </c>
      <c r="S74" s="40"/>
      <c r="T74" s="41">
        <f aca="true" t="shared" si="9" ref="T74:T80">IF(O74="","",IF(R74&lt;0,J74*(-1),IF(G74="買",(P74-H74)*100,(H74-P74)*100)))</f>
        <v>79.49999999999875</v>
      </c>
      <c r="U74" s="41"/>
    </row>
    <row r="75" spans="2:21" ht="13.5">
      <c r="B75" s="20">
        <v>67</v>
      </c>
      <c r="C75" s="42">
        <f t="shared" si="6"/>
        <v>102672019.9079853</v>
      </c>
      <c r="D75" s="42"/>
      <c r="E75" s="20">
        <v>2016</v>
      </c>
      <c r="F75" s="8">
        <v>42502</v>
      </c>
      <c r="G75" s="20" t="s">
        <v>4</v>
      </c>
      <c r="H75" s="43">
        <v>156.803</v>
      </c>
      <c r="I75" s="43"/>
      <c r="J75" s="20">
        <v>31</v>
      </c>
      <c r="K75" s="42">
        <f t="shared" si="5"/>
        <v>3080160.597239559</v>
      </c>
      <c r="L75" s="42"/>
      <c r="M75" s="6">
        <f t="shared" si="7"/>
        <v>99.36001926579223</v>
      </c>
      <c r="N75" s="20">
        <v>2016</v>
      </c>
      <c r="O75" s="8">
        <v>42502</v>
      </c>
      <c r="P75" s="43">
        <v>157.57</v>
      </c>
      <c r="Q75" s="43"/>
      <c r="R75" s="40">
        <f t="shared" si="8"/>
        <v>7620913.477686223</v>
      </c>
      <c r="S75" s="40"/>
      <c r="T75" s="41">
        <f t="shared" si="9"/>
        <v>76.69999999999959</v>
      </c>
      <c r="U75" s="41"/>
    </row>
    <row r="76" spans="2:21" ht="13.5">
      <c r="B76" s="20">
        <v>68</v>
      </c>
      <c r="C76" s="42">
        <f t="shared" si="6"/>
        <v>110292933.38567153</v>
      </c>
      <c r="D76" s="42"/>
      <c r="E76" s="20">
        <v>2016</v>
      </c>
      <c r="F76" s="8">
        <v>42503</v>
      </c>
      <c r="G76" s="20" t="s">
        <v>3</v>
      </c>
      <c r="H76" s="43">
        <v>157.094</v>
      </c>
      <c r="I76" s="43"/>
      <c r="J76" s="20">
        <v>52</v>
      </c>
      <c r="K76" s="42">
        <f t="shared" si="5"/>
        <v>3308788.0015701456</v>
      </c>
      <c r="L76" s="42"/>
      <c r="M76" s="6">
        <f t="shared" si="7"/>
        <v>63.63053849173357</v>
      </c>
      <c r="N76" s="20">
        <v>2016</v>
      </c>
      <c r="O76" s="8">
        <v>42506</v>
      </c>
      <c r="P76" s="43">
        <v>156.555</v>
      </c>
      <c r="Q76" s="43"/>
      <c r="R76" s="40">
        <f t="shared" si="8"/>
        <v>3429686.024704358</v>
      </c>
      <c r="S76" s="40"/>
      <c r="T76" s="41">
        <f t="shared" si="9"/>
        <v>53.89999999999873</v>
      </c>
      <c r="U76" s="41"/>
    </row>
    <row r="77" spans="2:21" ht="13.5">
      <c r="B77" s="20">
        <v>69</v>
      </c>
      <c r="C77" s="42">
        <f t="shared" si="6"/>
        <v>113722619.41037588</v>
      </c>
      <c r="D77" s="42"/>
      <c r="E77" s="20">
        <v>2016</v>
      </c>
      <c r="F77" s="8">
        <v>42506</v>
      </c>
      <c r="G77" s="20" t="s">
        <v>4</v>
      </c>
      <c r="H77" s="43">
        <v>156.557</v>
      </c>
      <c r="I77" s="43"/>
      <c r="J77" s="20">
        <v>41</v>
      </c>
      <c r="K77" s="42">
        <f t="shared" si="5"/>
        <v>3411678.5823112763</v>
      </c>
      <c r="L77" s="42"/>
      <c r="M77" s="6">
        <f t="shared" si="7"/>
        <v>83.21167273929942</v>
      </c>
      <c r="N77" s="20">
        <v>2016</v>
      </c>
      <c r="O77" s="8">
        <v>42507</v>
      </c>
      <c r="P77" s="43">
        <v>158.382</v>
      </c>
      <c r="Q77" s="43"/>
      <c r="R77" s="40">
        <f t="shared" si="8"/>
        <v>15186130.274922285</v>
      </c>
      <c r="S77" s="40"/>
      <c r="T77" s="41">
        <f t="shared" si="9"/>
        <v>182.5000000000017</v>
      </c>
      <c r="U77" s="41"/>
    </row>
    <row r="78" spans="2:21" ht="13.5">
      <c r="B78" s="20">
        <v>70</v>
      </c>
      <c r="C78" s="42">
        <f t="shared" si="6"/>
        <v>128908749.68529816</v>
      </c>
      <c r="D78" s="42"/>
      <c r="E78" s="20">
        <v>2016</v>
      </c>
      <c r="F78" s="8">
        <v>42508</v>
      </c>
      <c r="G78" s="20" t="s">
        <v>4</v>
      </c>
      <c r="H78" s="43">
        <v>158.473</v>
      </c>
      <c r="I78" s="43"/>
      <c r="J78" s="20">
        <v>80</v>
      </c>
      <c r="K78" s="42">
        <f t="shared" si="5"/>
        <v>3867262.4905589446</v>
      </c>
      <c r="L78" s="42"/>
      <c r="M78" s="6">
        <f t="shared" si="7"/>
        <v>48.3407811319868</v>
      </c>
      <c r="N78" s="20">
        <v>2016</v>
      </c>
      <c r="O78" s="8">
        <v>42508</v>
      </c>
      <c r="P78" s="43">
        <v>160.21</v>
      </c>
      <c r="Q78" s="43"/>
      <c r="R78" s="40">
        <f t="shared" si="8"/>
        <v>8396793.682626082</v>
      </c>
      <c r="S78" s="40"/>
      <c r="T78" s="41">
        <f t="shared" si="9"/>
        <v>173.69999999999948</v>
      </c>
      <c r="U78" s="41"/>
    </row>
    <row r="79" spans="2:21" ht="13.5">
      <c r="B79" s="20">
        <v>71</v>
      </c>
      <c r="C79" s="42">
        <f t="shared" si="6"/>
        <v>137305543.36792424</v>
      </c>
      <c r="D79" s="42"/>
      <c r="E79" s="20"/>
      <c r="F79" s="8"/>
      <c r="G79" s="20" t="s">
        <v>3</v>
      </c>
      <c r="H79" s="43"/>
      <c r="I79" s="43"/>
      <c r="J79" s="20"/>
      <c r="K79" s="42">
        <f t="shared" si="5"/>
      </c>
      <c r="L79" s="42"/>
      <c r="M79" s="6">
        <f t="shared" si="7"/>
      </c>
      <c r="N79" s="20"/>
      <c r="O79" s="8"/>
      <c r="P79" s="43"/>
      <c r="Q79" s="43"/>
      <c r="R79" s="40">
        <f t="shared" si="8"/>
      </c>
      <c r="S79" s="40"/>
      <c r="T79" s="41">
        <f t="shared" si="9"/>
      </c>
      <c r="U79" s="41"/>
    </row>
    <row r="80" spans="2:21" ht="13.5">
      <c r="B80" s="20">
        <v>72</v>
      </c>
      <c r="C80" s="42">
        <f t="shared" si="6"/>
      </c>
      <c r="D80" s="42"/>
      <c r="E80" s="20"/>
      <c r="F80" s="8"/>
      <c r="G80" s="20" t="s">
        <v>4</v>
      </c>
      <c r="H80" s="43"/>
      <c r="I80" s="43"/>
      <c r="J80" s="20"/>
      <c r="K80" s="42">
        <f t="shared" si="5"/>
      </c>
      <c r="L80" s="42"/>
      <c r="M80" s="6">
        <f t="shared" si="7"/>
      </c>
      <c r="N80" s="20"/>
      <c r="O80" s="8"/>
      <c r="P80" s="43"/>
      <c r="Q80" s="43"/>
      <c r="R80" s="40">
        <f t="shared" si="8"/>
      </c>
      <c r="S80" s="40"/>
      <c r="T80" s="41">
        <f t="shared" si="9"/>
      </c>
      <c r="U80" s="41"/>
    </row>
  </sheetData>
  <sheetProtection/>
  <mergeCells count="467">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11:S11"/>
    <mergeCell ref="T11:U11"/>
    <mergeCell ref="C10:D10"/>
    <mergeCell ref="H10:I10"/>
    <mergeCell ref="K10:L10"/>
    <mergeCell ref="P10:Q10"/>
    <mergeCell ref="R9:S9"/>
    <mergeCell ref="T9:U9"/>
    <mergeCell ref="R10:S10"/>
    <mergeCell ref="T10:U10"/>
    <mergeCell ref="R12:S12"/>
    <mergeCell ref="T12:U12"/>
    <mergeCell ref="C11:D11"/>
    <mergeCell ref="H11:I11"/>
    <mergeCell ref="C12:D12"/>
    <mergeCell ref="H12:I12"/>
    <mergeCell ref="K12:L12"/>
    <mergeCell ref="P12:Q12"/>
    <mergeCell ref="K11:L11"/>
    <mergeCell ref="P11:Q11"/>
    <mergeCell ref="C13:D13"/>
    <mergeCell ref="H13:I13"/>
    <mergeCell ref="K13:L13"/>
    <mergeCell ref="P13:Q13"/>
    <mergeCell ref="R15:S15"/>
    <mergeCell ref="T15:U15"/>
    <mergeCell ref="C14:D14"/>
    <mergeCell ref="H14:I14"/>
    <mergeCell ref="K14:L14"/>
    <mergeCell ref="P14:Q14"/>
    <mergeCell ref="R13:S13"/>
    <mergeCell ref="T13:U13"/>
    <mergeCell ref="R14:S14"/>
    <mergeCell ref="T14:U14"/>
    <mergeCell ref="R16:S16"/>
    <mergeCell ref="T16:U16"/>
    <mergeCell ref="C15:D15"/>
    <mergeCell ref="H15:I15"/>
    <mergeCell ref="C16:D16"/>
    <mergeCell ref="H16:I16"/>
    <mergeCell ref="K16:L16"/>
    <mergeCell ref="P16:Q16"/>
    <mergeCell ref="K15:L15"/>
    <mergeCell ref="P15:Q15"/>
    <mergeCell ref="C17:D17"/>
    <mergeCell ref="H17:I17"/>
    <mergeCell ref="K17:L17"/>
    <mergeCell ref="P17:Q17"/>
    <mergeCell ref="R19:S19"/>
    <mergeCell ref="T19:U19"/>
    <mergeCell ref="C18:D18"/>
    <mergeCell ref="H18:I18"/>
    <mergeCell ref="K18:L18"/>
    <mergeCell ref="P18:Q18"/>
    <mergeCell ref="R17:S17"/>
    <mergeCell ref="T17:U17"/>
    <mergeCell ref="R18:S18"/>
    <mergeCell ref="T18:U18"/>
    <mergeCell ref="R20:S20"/>
    <mergeCell ref="T20:U20"/>
    <mergeCell ref="C19:D19"/>
    <mergeCell ref="H19:I19"/>
    <mergeCell ref="C20:D20"/>
    <mergeCell ref="H20:I20"/>
    <mergeCell ref="K20:L20"/>
    <mergeCell ref="P20:Q20"/>
    <mergeCell ref="K19:L19"/>
    <mergeCell ref="P19:Q19"/>
    <mergeCell ref="C21:D21"/>
    <mergeCell ref="H21:I21"/>
    <mergeCell ref="K21:L21"/>
    <mergeCell ref="P21:Q21"/>
    <mergeCell ref="R23:S23"/>
    <mergeCell ref="T23:U23"/>
    <mergeCell ref="C22:D22"/>
    <mergeCell ref="H22:I22"/>
    <mergeCell ref="K22:L22"/>
    <mergeCell ref="P22:Q22"/>
    <mergeCell ref="R21:S21"/>
    <mergeCell ref="T21:U21"/>
    <mergeCell ref="R22:S22"/>
    <mergeCell ref="T22:U22"/>
    <mergeCell ref="R24:S24"/>
    <mergeCell ref="T24:U24"/>
    <mergeCell ref="C23:D23"/>
    <mergeCell ref="H23:I23"/>
    <mergeCell ref="C24:D24"/>
    <mergeCell ref="H24:I24"/>
    <mergeCell ref="K24:L24"/>
    <mergeCell ref="P24:Q24"/>
    <mergeCell ref="K23:L23"/>
    <mergeCell ref="P23:Q23"/>
    <mergeCell ref="C25:D25"/>
    <mergeCell ref="H25:I25"/>
    <mergeCell ref="K25:L25"/>
    <mergeCell ref="P25:Q25"/>
    <mergeCell ref="R27:S27"/>
    <mergeCell ref="T27:U27"/>
    <mergeCell ref="C26:D26"/>
    <mergeCell ref="H26:I26"/>
    <mergeCell ref="K26:L26"/>
    <mergeCell ref="P26:Q26"/>
    <mergeCell ref="R25:S25"/>
    <mergeCell ref="T25:U25"/>
    <mergeCell ref="R26:S26"/>
    <mergeCell ref="T26:U26"/>
    <mergeCell ref="R28:S28"/>
    <mergeCell ref="T28:U28"/>
    <mergeCell ref="C27:D27"/>
    <mergeCell ref="H27:I27"/>
    <mergeCell ref="C28:D28"/>
    <mergeCell ref="H28:I28"/>
    <mergeCell ref="K28:L28"/>
    <mergeCell ref="P28:Q28"/>
    <mergeCell ref="K27:L27"/>
    <mergeCell ref="P27:Q27"/>
    <mergeCell ref="C29:D29"/>
    <mergeCell ref="H29:I29"/>
    <mergeCell ref="K29:L29"/>
    <mergeCell ref="P29:Q29"/>
    <mergeCell ref="R31:S31"/>
    <mergeCell ref="T31:U31"/>
    <mergeCell ref="C30:D30"/>
    <mergeCell ref="H30:I30"/>
    <mergeCell ref="K30:L30"/>
    <mergeCell ref="P30:Q30"/>
    <mergeCell ref="R29:S29"/>
    <mergeCell ref="T29:U29"/>
    <mergeCell ref="R30:S30"/>
    <mergeCell ref="T30:U30"/>
    <mergeCell ref="R32:S32"/>
    <mergeCell ref="T32:U32"/>
    <mergeCell ref="C31:D31"/>
    <mergeCell ref="H31:I31"/>
    <mergeCell ref="C32:D32"/>
    <mergeCell ref="H32:I32"/>
    <mergeCell ref="K32:L32"/>
    <mergeCell ref="P32:Q32"/>
    <mergeCell ref="K31:L31"/>
    <mergeCell ref="P31:Q31"/>
    <mergeCell ref="C33:D33"/>
    <mergeCell ref="H33:I33"/>
    <mergeCell ref="K33:L33"/>
    <mergeCell ref="P33:Q33"/>
    <mergeCell ref="R35:S35"/>
    <mergeCell ref="T35:U35"/>
    <mergeCell ref="C34:D34"/>
    <mergeCell ref="H34:I34"/>
    <mergeCell ref="K34:L34"/>
    <mergeCell ref="P34:Q34"/>
    <mergeCell ref="R33:S33"/>
    <mergeCell ref="T33:U33"/>
    <mergeCell ref="R34:S34"/>
    <mergeCell ref="T34:U34"/>
    <mergeCell ref="R36:S36"/>
    <mergeCell ref="T36:U36"/>
    <mergeCell ref="C35:D35"/>
    <mergeCell ref="H35:I35"/>
    <mergeCell ref="C36:D36"/>
    <mergeCell ref="H36:I36"/>
    <mergeCell ref="K36:L36"/>
    <mergeCell ref="P36:Q36"/>
    <mergeCell ref="K35:L35"/>
    <mergeCell ref="P35:Q35"/>
    <mergeCell ref="C37:D37"/>
    <mergeCell ref="H37:I37"/>
    <mergeCell ref="K37:L37"/>
    <mergeCell ref="P37:Q37"/>
    <mergeCell ref="R39:S39"/>
    <mergeCell ref="T39:U39"/>
    <mergeCell ref="C38:D38"/>
    <mergeCell ref="H38:I38"/>
    <mergeCell ref="K38:L38"/>
    <mergeCell ref="P38:Q38"/>
    <mergeCell ref="R37:S37"/>
    <mergeCell ref="T37:U37"/>
    <mergeCell ref="R38:S38"/>
    <mergeCell ref="T38:U38"/>
    <mergeCell ref="R40:S40"/>
    <mergeCell ref="T40:U40"/>
    <mergeCell ref="C39:D39"/>
    <mergeCell ref="H39:I39"/>
    <mergeCell ref="C40:D40"/>
    <mergeCell ref="H40:I40"/>
    <mergeCell ref="K40:L40"/>
    <mergeCell ref="P40:Q40"/>
    <mergeCell ref="K39:L39"/>
    <mergeCell ref="P39:Q39"/>
    <mergeCell ref="C41:D41"/>
    <mergeCell ref="H41:I41"/>
    <mergeCell ref="K41:L41"/>
    <mergeCell ref="P41:Q41"/>
    <mergeCell ref="R43:S43"/>
    <mergeCell ref="T43:U43"/>
    <mergeCell ref="C42:D42"/>
    <mergeCell ref="H42:I42"/>
    <mergeCell ref="K42:L42"/>
    <mergeCell ref="P42:Q42"/>
    <mergeCell ref="R41:S41"/>
    <mergeCell ref="T41:U41"/>
    <mergeCell ref="R42:S42"/>
    <mergeCell ref="T42:U42"/>
    <mergeCell ref="R44:S44"/>
    <mergeCell ref="T44:U44"/>
    <mergeCell ref="C43:D43"/>
    <mergeCell ref="H43:I43"/>
    <mergeCell ref="C44:D44"/>
    <mergeCell ref="H44:I44"/>
    <mergeCell ref="K44:L44"/>
    <mergeCell ref="P44:Q44"/>
    <mergeCell ref="K43:L43"/>
    <mergeCell ref="P43:Q43"/>
    <mergeCell ref="C45:D45"/>
    <mergeCell ref="H45:I45"/>
    <mergeCell ref="K45:L45"/>
    <mergeCell ref="P45:Q45"/>
    <mergeCell ref="R47:S47"/>
    <mergeCell ref="T47:U47"/>
    <mergeCell ref="C46:D46"/>
    <mergeCell ref="H46:I46"/>
    <mergeCell ref="K46:L46"/>
    <mergeCell ref="P46:Q46"/>
    <mergeCell ref="R45:S45"/>
    <mergeCell ref="T45:U45"/>
    <mergeCell ref="R46:S46"/>
    <mergeCell ref="T46:U46"/>
    <mergeCell ref="R48:S48"/>
    <mergeCell ref="T48:U48"/>
    <mergeCell ref="C47:D47"/>
    <mergeCell ref="H47:I47"/>
    <mergeCell ref="C48:D48"/>
    <mergeCell ref="H48:I48"/>
    <mergeCell ref="K48:L48"/>
    <mergeCell ref="P48:Q48"/>
    <mergeCell ref="K47:L47"/>
    <mergeCell ref="P47:Q47"/>
    <mergeCell ref="C49:D49"/>
    <mergeCell ref="H49:I49"/>
    <mergeCell ref="K49:L49"/>
    <mergeCell ref="P49:Q49"/>
    <mergeCell ref="R51:S51"/>
    <mergeCell ref="T51:U51"/>
    <mergeCell ref="C50:D50"/>
    <mergeCell ref="H50:I50"/>
    <mergeCell ref="K50:L50"/>
    <mergeCell ref="P50:Q50"/>
    <mergeCell ref="R49:S49"/>
    <mergeCell ref="T49:U49"/>
    <mergeCell ref="R50:S50"/>
    <mergeCell ref="T50:U50"/>
    <mergeCell ref="R52:S52"/>
    <mergeCell ref="T52:U52"/>
    <mergeCell ref="C51:D51"/>
    <mergeCell ref="H51:I51"/>
    <mergeCell ref="C52:D52"/>
    <mergeCell ref="H52:I52"/>
    <mergeCell ref="K52:L52"/>
    <mergeCell ref="P52:Q52"/>
    <mergeCell ref="K51:L51"/>
    <mergeCell ref="P51:Q51"/>
    <mergeCell ref="C53:D53"/>
    <mergeCell ref="H53:I53"/>
    <mergeCell ref="K53:L53"/>
    <mergeCell ref="P53:Q53"/>
    <mergeCell ref="R55:S55"/>
    <mergeCell ref="T55:U55"/>
    <mergeCell ref="C54:D54"/>
    <mergeCell ref="H54:I54"/>
    <mergeCell ref="K54:L54"/>
    <mergeCell ref="P54:Q54"/>
    <mergeCell ref="R53:S53"/>
    <mergeCell ref="T53:U53"/>
    <mergeCell ref="R54:S54"/>
    <mergeCell ref="T54:U54"/>
    <mergeCell ref="R56:S56"/>
    <mergeCell ref="T56:U56"/>
    <mergeCell ref="C55:D55"/>
    <mergeCell ref="H55:I55"/>
    <mergeCell ref="C56:D56"/>
    <mergeCell ref="H56:I56"/>
    <mergeCell ref="K56:L56"/>
    <mergeCell ref="P56:Q56"/>
    <mergeCell ref="K55:L55"/>
    <mergeCell ref="P55:Q55"/>
    <mergeCell ref="C57:D57"/>
    <mergeCell ref="H57:I57"/>
    <mergeCell ref="K57:L57"/>
    <mergeCell ref="P57:Q57"/>
    <mergeCell ref="R59:S59"/>
    <mergeCell ref="T59:U59"/>
    <mergeCell ref="C58:D58"/>
    <mergeCell ref="H58:I58"/>
    <mergeCell ref="K58:L58"/>
    <mergeCell ref="P58:Q58"/>
    <mergeCell ref="R57:S57"/>
    <mergeCell ref="T57:U57"/>
    <mergeCell ref="R58:S58"/>
    <mergeCell ref="T58:U58"/>
    <mergeCell ref="R60:S60"/>
    <mergeCell ref="T60:U60"/>
    <mergeCell ref="C59:D59"/>
    <mergeCell ref="H59:I59"/>
    <mergeCell ref="C60:D60"/>
    <mergeCell ref="H60:I60"/>
    <mergeCell ref="K60:L60"/>
    <mergeCell ref="P60:Q60"/>
    <mergeCell ref="K59:L59"/>
    <mergeCell ref="P59:Q59"/>
    <mergeCell ref="C61:D61"/>
    <mergeCell ref="H61:I61"/>
    <mergeCell ref="K61:L61"/>
    <mergeCell ref="P61:Q61"/>
    <mergeCell ref="R63:S63"/>
    <mergeCell ref="T63:U63"/>
    <mergeCell ref="C62:D62"/>
    <mergeCell ref="H62:I62"/>
    <mergeCell ref="K62:L62"/>
    <mergeCell ref="P62:Q62"/>
    <mergeCell ref="R61:S61"/>
    <mergeCell ref="T61:U61"/>
    <mergeCell ref="R62:S62"/>
    <mergeCell ref="T62:U62"/>
    <mergeCell ref="R64:S64"/>
    <mergeCell ref="T64:U64"/>
    <mergeCell ref="C63:D63"/>
    <mergeCell ref="H63:I63"/>
    <mergeCell ref="C64:D64"/>
    <mergeCell ref="H64:I64"/>
    <mergeCell ref="K64:L64"/>
    <mergeCell ref="P64:Q64"/>
    <mergeCell ref="K63:L63"/>
    <mergeCell ref="P63:Q63"/>
    <mergeCell ref="C65:D65"/>
    <mergeCell ref="H65:I65"/>
    <mergeCell ref="K65:L65"/>
    <mergeCell ref="P65:Q65"/>
    <mergeCell ref="R67:S67"/>
    <mergeCell ref="T67:U67"/>
    <mergeCell ref="C66:D66"/>
    <mergeCell ref="H66:I66"/>
    <mergeCell ref="K66:L66"/>
    <mergeCell ref="P66:Q66"/>
    <mergeCell ref="R65:S65"/>
    <mergeCell ref="T65:U65"/>
    <mergeCell ref="R66:S66"/>
    <mergeCell ref="T66:U66"/>
    <mergeCell ref="R68:S68"/>
    <mergeCell ref="T68:U68"/>
    <mergeCell ref="C67:D67"/>
    <mergeCell ref="H67:I67"/>
    <mergeCell ref="C68:D68"/>
    <mergeCell ref="H68:I68"/>
    <mergeCell ref="K68:L68"/>
    <mergeCell ref="P68:Q68"/>
    <mergeCell ref="K67:L67"/>
    <mergeCell ref="P67:Q67"/>
    <mergeCell ref="C69:D69"/>
    <mergeCell ref="H69:I69"/>
    <mergeCell ref="K69:L69"/>
    <mergeCell ref="P69:Q69"/>
    <mergeCell ref="R71:S71"/>
    <mergeCell ref="T71:U71"/>
    <mergeCell ref="C70:D70"/>
    <mergeCell ref="H70:I70"/>
    <mergeCell ref="K70:L70"/>
    <mergeCell ref="P70:Q70"/>
    <mergeCell ref="R69:S69"/>
    <mergeCell ref="T69:U69"/>
    <mergeCell ref="R70:S70"/>
    <mergeCell ref="T70:U70"/>
    <mergeCell ref="R72:S72"/>
    <mergeCell ref="T72:U72"/>
    <mergeCell ref="C71:D71"/>
    <mergeCell ref="H71:I71"/>
    <mergeCell ref="C72:D72"/>
    <mergeCell ref="H72:I72"/>
    <mergeCell ref="K72:L72"/>
    <mergeCell ref="P72:Q72"/>
    <mergeCell ref="K71:L71"/>
    <mergeCell ref="P71:Q71"/>
    <mergeCell ref="C73:D73"/>
    <mergeCell ref="H73:I73"/>
    <mergeCell ref="K73:L73"/>
    <mergeCell ref="P73:Q73"/>
    <mergeCell ref="R75:S75"/>
    <mergeCell ref="T75:U75"/>
    <mergeCell ref="C74:D74"/>
    <mergeCell ref="H74:I74"/>
    <mergeCell ref="K74:L74"/>
    <mergeCell ref="P74:Q74"/>
    <mergeCell ref="R73:S73"/>
    <mergeCell ref="T73:U73"/>
    <mergeCell ref="R74:S74"/>
    <mergeCell ref="T74:U74"/>
    <mergeCell ref="R76:S76"/>
    <mergeCell ref="T76:U76"/>
    <mergeCell ref="C75:D75"/>
    <mergeCell ref="H75:I75"/>
    <mergeCell ref="C76:D76"/>
    <mergeCell ref="H76:I76"/>
    <mergeCell ref="K76:L76"/>
    <mergeCell ref="P76:Q76"/>
    <mergeCell ref="K75:L75"/>
    <mergeCell ref="P75:Q75"/>
    <mergeCell ref="C77:D77"/>
    <mergeCell ref="H77:I77"/>
    <mergeCell ref="K77:L77"/>
    <mergeCell ref="P77:Q77"/>
    <mergeCell ref="R79:S79"/>
    <mergeCell ref="T79:U79"/>
    <mergeCell ref="C78:D78"/>
    <mergeCell ref="H78:I78"/>
    <mergeCell ref="K78:L78"/>
    <mergeCell ref="P78:Q78"/>
    <mergeCell ref="R77:S77"/>
    <mergeCell ref="T77:U77"/>
    <mergeCell ref="R78:S78"/>
    <mergeCell ref="T78:U78"/>
    <mergeCell ref="R80:S80"/>
    <mergeCell ref="T80:U80"/>
    <mergeCell ref="C79:D79"/>
    <mergeCell ref="H79:I79"/>
    <mergeCell ref="C80:D80"/>
    <mergeCell ref="H80:I80"/>
    <mergeCell ref="K80:L80"/>
    <mergeCell ref="P80:Q80"/>
    <mergeCell ref="K79:L79"/>
    <mergeCell ref="P79:Q79"/>
  </mergeCells>
  <conditionalFormatting sqref="G9:G80">
    <cfRule type="cellIs" priority="1" dxfId="1" operator="equal" stopIfTrue="1">
      <formula>"買"</formula>
    </cfRule>
    <cfRule type="cellIs" priority="2" dxfId="0" operator="equal" stopIfTrue="1">
      <formula>"売"</formula>
    </cfRule>
  </conditionalFormatting>
  <dataValidations count="1">
    <dataValidation type="list" allowBlank="1" showInputMessage="1" showErrorMessage="1" sqref="G9:G80">
      <formula1>"買,売"</formula1>
    </dataValidation>
  </dataValidations>
  <printOptions/>
  <pageMargins left="0.12" right="0.14" top="0.64" bottom="0.32" header="0.3"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J29"/>
  <sheetViews>
    <sheetView tabSelected="1" zoomScale="145" zoomScaleNormal="145" zoomScaleSheetLayoutView="100" zoomScalePageLayoutView="0" workbookViewId="0" topLeftCell="A1">
      <selection activeCell="A1" sqref="A1"/>
    </sheetView>
  </sheetViews>
  <sheetFormatPr defaultColWidth="9.00390625" defaultRowHeight="13.5"/>
  <sheetData>
    <row r="1" ht="13.5">
      <c r="A1" t="s">
        <v>0</v>
      </c>
    </row>
    <row r="2" spans="1:10" ht="13.5">
      <c r="A2" s="72" t="s">
        <v>57</v>
      </c>
      <c r="B2" s="73"/>
      <c r="C2" s="73"/>
      <c r="D2" s="73"/>
      <c r="E2" s="73"/>
      <c r="F2" s="73"/>
      <c r="G2" s="73"/>
      <c r="H2" s="73"/>
      <c r="I2" s="73"/>
      <c r="J2" s="73"/>
    </row>
    <row r="3" spans="1:10" ht="13.5">
      <c r="A3" s="73"/>
      <c r="B3" s="73"/>
      <c r="C3" s="73"/>
      <c r="D3" s="73"/>
      <c r="E3" s="73"/>
      <c r="F3" s="73"/>
      <c r="G3" s="73"/>
      <c r="H3" s="73"/>
      <c r="I3" s="73"/>
      <c r="J3" s="73"/>
    </row>
    <row r="4" spans="1:10" ht="13.5">
      <c r="A4" s="73"/>
      <c r="B4" s="73"/>
      <c r="C4" s="73"/>
      <c r="D4" s="73"/>
      <c r="E4" s="73"/>
      <c r="F4" s="73"/>
      <c r="G4" s="73"/>
      <c r="H4" s="73"/>
      <c r="I4" s="73"/>
      <c r="J4" s="73"/>
    </row>
    <row r="5" spans="1:10" ht="13.5">
      <c r="A5" s="73"/>
      <c r="B5" s="73"/>
      <c r="C5" s="73"/>
      <c r="D5" s="73"/>
      <c r="E5" s="73"/>
      <c r="F5" s="73"/>
      <c r="G5" s="73"/>
      <c r="H5" s="73"/>
      <c r="I5" s="73"/>
      <c r="J5" s="73"/>
    </row>
    <row r="6" spans="1:10" ht="13.5">
      <c r="A6" s="73"/>
      <c r="B6" s="73"/>
      <c r="C6" s="73"/>
      <c r="D6" s="73"/>
      <c r="E6" s="73"/>
      <c r="F6" s="73"/>
      <c r="G6" s="73"/>
      <c r="H6" s="73"/>
      <c r="I6" s="73"/>
      <c r="J6" s="73"/>
    </row>
    <row r="7" spans="1:10" ht="13.5">
      <c r="A7" s="73"/>
      <c r="B7" s="73"/>
      <c r="C7" s="73"/>
      <c r="D7" s="73"/>
      <c r="E7" s="73"/>
      <c r="F7" s="73"/>
      <c r="G7" s="73"/>
      <c r="H7" s="73"/>
      <c r="I7" s="73"/>
      <c r="J7" s="73"/>
    </row>
    <row r="8" spans="1:10" ht="13.5">
      <c r="A8" s="73"/>
      <c r="B8" s="73"/>
      <c r="C8" s="73"/>
      <c r="D8" s="73"/>
      <c r="E8" s="73"/>
      <c r="F8" s="73"/>
      <c r="G8" s="73"/>
      <c r="H8" s="73"/>
      <c r="I8" s="73"/>
      <c r="J8" s="73"/>
    </row>
    <row r="9" spans="1:10" ht="13.5">
      <c r="A9" s="73"/>
      <c r="B9" s="73"/>
      <c r="C9" s="73"/>
      <c r="D9" s="73"/>
      <c r="E9" s="73"/>
      <c r="F9" s="73"/>
      <c r="G9" s="73"/>
      <c r="H9" s="73"/>
      <c r="I9" s="73"/>
      <c r="J9" s="73"/>
    </row>
    <row r="11" ht="13.5">
      <c r="A11" t="s">
        <v>1</v>
      </c>
    </row>
    <row r="12" spans="1:10" ht="13.5">
      <c r="A12" s="74" t="s">
        <v>52</v>
      </c>
      <c r="B12" s="75"/>
      <c r="C12" s="75"/>
      <c r="D12" s="75"/>
      <c r="E12" s="75"/>
      <c r="F12" s="75"/>
      <c r="G12" s="75"/>
      <c r="H12" s="75"/>
      <c r="I12" s="75"/>
      <c r="J12" s="75"/>
    </row>
    <row r="13" spans="1:10" ht="13.5">
      <c r="A13" s="75"/>
      <c r="B13" s="75"/>
      <c r="C13" s="75"/>
      <c r="D13" s="75"/>
      <c r="E13" s="75"/>
      <c r="F13" s="75"/>
      <c r="G13" s="75"/>
      <c r="H13" s="75"/>
      <c r="I13" s="75"/>
      <c r="J13" s="75"/>
    </row>
    <row r="14" spans="1:10" ht="13.5">
      <c r="A14" s="75"/>
      <c r="B14" s="75"/>
      <c r="C14" s="75"/>
      <c r="D14" s="75"/>
      <c r="E14" s="75"/>
      <c r="F14" s="75"/>
      <c r="G14" s="75"/>
      <c r="H14" s="75"/>
      <c r="I14" s="75"/>
      <c r="J14" s="75"/>
    </row>
    <row r="15" spans="1:10" ht="13.5">
      <c r="A15" s="75"/>
      <c r="B15" s="75"/>
      <c r="C15" s="75"/>
      <c r="D15" s="75"/>
      <c r="E15" s="75"/>
      <c r="F15" s="75"/>
      <c r="G15" s="75"/>
      <c r="H15" s="75"/>
      <c r="I15" s="75"/>
      <c r="J15" s="75"/>
    </row>
    <row r="16" spans="1:10" ht="13.5">
      <c r="A16" s="75"/>
      <c r="B16" s="75"/>
      <c r="C16" s="75"/>
      <c r="D16" s="75"/>
      <c r="E16" s="75"/>
      <c r="F16" s="75"/>
      <c r="G16" s="75"/>
      <c r="H16" s="75"/>
      <c r="I16" s="75"/>
      <c r="J16" s="75"/>
    </row>
    <row r="17" spans="1:10" ht="13.5">
      <c r="A17" s="75"/>
      <c r="B17" s="75"/>
      <c r="C17" s="75"/>
      <c r="D17" s="75"/>
      <c r="E17" s="75"/>
      <c r="F17" s="75"/>
      <c r="G17" s="75"/>
      <c r="H17" s="75"/>
      <c r="I17" s="75"/>
      <c r="J17" s="75"/>
    </row>
    <row r="18" spans="1:10" ht="13.5">
      <c r="A18" s="75"/>
      <c r="B18" s="75"/>
      <c r="C18" s="75"/>
      <c r="D18" s="75"/>
      <c r="E18" s="75"/>
      <c r="F18" s="75"/>
      <c r="G18" s="75"/>
      <c r="H18" s="75"/>
      <c r="I18" s="75"/>
      <c r="J18" s="75"/>
    </row>
    <row r="19" spans="1:10" ht="13.5">
      <c r="A19" s="75"/>
      <c r="B19" s="75"/>
      <c r="C19" s="75"/>
      <c r="D19" s="75"/>
      <c r="E19" s="75"/>
      <c r="F19" s="75"/>
      <c r="G19" s="75"/>
      <c r="H19" s="75"/>
      <c r="I19" s="75"/>
      <c r="J19" s="75"/>
    </row>
    <row r="21" ht="13.5">
      <c r="A21" t="s">
        <v>2</v>
      </c>
    </row>
    <row r="22" spans="1:10" ht="13.5">
      <c r="A22" s="74" t="s">
        <v>53</v>
      </c>
      <c r="B22" s="74"/>
      <c r="C22" s="74"/>
      <c r="D22" s="74"/>
      <c r="E22" s="74"/>
      <c r="F22" s="74"/>
      <c r="G22" s="74"/>
      <c r="H22" s="74"/>
      <c r="I22" s="74"/>
      <c r="J22" s="74"/>
    </row>
    <row r="23" spans="1:10" ht="13.5">
      <c r="A23" s="74"/>
      <c r="B23" s="74"/>
      <c r="C23" s="74"/>
      <c r="D23" s="74"/>
      <c r="E23" s="74"/>
      <c r="F23" s="74"/>
      <c r="G23" s="74"/>
      <c r="H23" s="74"/>
      <c r="I23" s="74"/>
      <c r="J23" s="74"/>
    </row>
    <row r="24" spans="1:10" ht="13.5">
      <c r="A24" s="74"/>
      <c r="B24" s="74"/>
      <c r="C24" s="74"/>
      <c r="D24" s="74"/>
      <c r="E24" s="74"/>
      <c r="F24" s="74"/>
      <c r="G24" s="74"/>
      <c r="H24" s="74"/>
      <c r="I24" s="74"/>
      <c r="J24" s="74"/>
    </row>
    <row r="25" spans="1:10" ht="13.5">
      <c r="A25" s="74"/>
      <c r="B25" s="74"/>
      <c r="C25" s="74"/>
      <c r="D25" s="74"/>
      <c r="E25" s="74"/>
      <c r="F25" s="74"/>
      <c r="G25" s="74"/>
      <c r="H25" s="74"/>
      <c r="I25" s="74"/>
      <c r="J25" s="74"/>
    </row>
    <row r="26" spans="1:10" ht="13.5">
      <c r="A26" s="74"/>
      <c r="B26" s="74"/>
      <c r="C26" s="74"/>
      <c r="D26" s="74"/>
      <c r="E26" s="74"/>
      <c r="F26" s="74"/>
      <c r="G26" s="74"/>
      <c r="H26" s="74"/>
      <c r="I26" s="74"/>
      <c r="J26" s="74"/>
    </row>
    <row r="27" spans="1:10" ht="13.5">
      <c r="A27" s="74"/>
      <c r="B27" s="74"/>
      <c r="C27" s="74"/>
      <c r="D27" s="74"/>
      <c r="E27" s="74"/>
      <c r="F27" s="74"/>
      <c r="G27" s="74"/>
      <c r="H27" s="74"/>
      <c r="I27" s="74"/>
      <c r="J27" s="74"/>
    </row>
    <row r="28" spans="1:10" ht="13.5">
      <c r="A28" s="74"/>
      <c r="B28" s="74"/>
      <c r="C28" s="74"/>
      <c r="D28" s="74"/>
      <c r="E28" s="74"/>
      <c r="F28" s="74"/>
      <c r="G28" s="74"/>
      <c r="H28" s="74"/>
      <c r="I28" s="74"/>
      <c r="J28" s="74"/>
    </row>
    <row r="29" spans="1:10" ht="13.5">
      <c r="A29" s="74"/>
      <c r="B29" s="74"/>
      <c r="C29" s="74"/>
      <c r="D29" s="74"/>
      <c r="E29" s="74"/>
      <c r="F29" s="74"/>
      <c r="G29" s="74"/>
      <c r="H29" s="74"/>
      <c r="I29" s="74"/>
      <c r="J29" s="74"/>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B2:I12"/>
  <sheetViews>
    <sheetView zoomScaleSheetLayoutView="100" zoomScalePageLayoutView="0" workbookViewId="0" topLeftCell="A1">
      <selection activeCell="G5" sqref="G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54</v>
      </c>
      <c r="C2" s="27"/>
    </row>
    <row r="4" spans="2:9" ht="17.25">
      <c r="B4" s="30" t="s">
        <v>37</v>
      </c>
      <c r="C4" s="30" t="s">
        <v>35</v>
      </c>
      <c r="D4" s="30" t="s">
        <v>39</v>
      </c>
      <c r="E4" s="31" t="s">
        <v>36</v>
      </c>
      <c r="F4" s="30" t="s">
        <v>40</v>
      </c>
      <c r="G4" s="31" t="s">
        <v>36</v>
      </c>
      <c r="H4" s="30" t="s">
        <v>41</v>
      </c>
      <c r="I4" s="31" t="s">
        <v>36</v>
      </c>
    </row>
    <row r="5" spans="2:9" ht="17.25">
      <c r="B5" s="28" t="s">
        <v>38</v>
      </c>
      <c r="C5" s="29" t="s">
        <v>55</v>
      </c>
      <c r="D5" s="29">
        <v>48</v>
      </c>
      <c r="E5" s="33">
        <v>42494</v>
      </c>
      <c r="F5" s="29">
        <v>100</v>
      </c>
      <c r="G5" s="33">
        <v>42505</v>
      </c>
      <c r="H5" s="29">
        <v>100</v>
      </c>
      <c r="I5" s="33">
        <v>42510</v>
      </c>
    </row>
    <row r="6" spans="2:9" ht="17.25">
      <c r="B6" s="28" t="s">
        <v>38</v>
      </c>
      <c r="C6" s="29" t="s">
        <v>56</v>
      </c>
      <c r="D6" s="29">
        <v>61</v>
      </c>
      <c r="E6" s="33">
        <v>42498</v>
      </c>
      <c r="F6" s="29"/>
      <c r="G6" s="34"/>
      <c r="H6" s="29"/>
      <c r="I6" s="34"/>
    </row>
    <row r="7" spans="2:9" ht="17.25">
      <c r="B7" s="28" t="s">
        <v>38</v>
      </c>
      <c r="C7" s="29"/>
      <c r="D7" s="29"/>
      <c r="E7" s="34"/>
      <c r="F7" s="29"/>
      <c r="G7" s="34"/>
      <c r="H7" s="29"/>
      <c r="I7" s="34"/>
    </row>
    <row r="8" spans="2:9" ht="17.25">
      <c r="B8" s="28" t="s">
        <v>38</v>
      </c>
      <c r="D8" s="29"/>
      <c r="E8" s="34"/>
      <c r="F8" s="29"/>
      <c r="G8" s="34"/>
      <c r="H8" s="29"/>
      <c r="I8" s="34"/>
    </row>
    <row r="9" spans="2:9" ht="17.25">
      <c r="B9" s="28" t="s">
        <v>38</v>
      </c>
      <c r="C9" s="29"/>
      <c r="D9" s="29"/>
      <c r="E9" s="34"/>
      <c r="F9" s="29"/>
      <c r="G9" s="34"/>
      <c r="H9" s="29"/>
      <c r="I9" s="34"/>
    </row>
    <row r="10" spans="2:9" ht="17.25">
      <c r="B10" s="28" t="s">
        <v>38</v>
      </c>
      <c r="C10" s="29"/>
      <c r="D10" s="29"/>
      <c r="E10" s="34"/>
      <c r="F10" s="29"/>
      <c r="G10" s="34"/>
      <c r="H10" s="29"/>
      <c r="I10" s="34"/>
    </row>
    <row r="11" spans="2:9" ht="17.25">
      <c r="B11" s="28" t="s">
        <v>38</v>
      </c>
      <c r="C11" s="29"/>
      <c r="D11" s="29"/>
      <c r="E11" s="34"/>
      <c r="F11" s="29"/>
      <c r="G11" s="34"/>
      <c r="H11" s="29"/>
      <c r="I11" s="34"/>
    </row>
    <row r="12" spans="2:9" ht="17.25">
      <c r="B12" s="28" t="s">
        <v>38</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Arita</cp:lastModifiedBy>
  <cp:lastPrinted>2016-05-19T12:56:22Z</cp:lastPrinted>
  <dcterms:created xsi:type="dcterms:W3CDTF">2013-10-09T23:04:08Z</dcterms:created>
  <dcterms:modified xsi:type="dcterms:W3CDTF">2016-05-20T11:00:27Z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