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4585" windowHeight="12060" activeTab="0"/>
  </bookViews>
  <sheets>
    <sheet name="検証（GBPJPY日足）" sheetId="1" r:id="rId1"/>
    <sheet name="画像" sheetId="2" r:id="rId2"/>
    <sheet name="気づき" sheetId="3" r:id="rId3"/>
    <sheet name="検証終了通貨" sheetId="4" r:id="rId4"/>
  </sheets>
  <definedNames/>
  <calcPr fullCalcOnLoad="1"/>
</workbook>
</file>

<file path=xl/sharedStrings.xml><?xml version="1.0" encoding="utf-8"?>
<sst xmlns="http://schemas.openxmlformats.org/spreadsheetml/2006/main" count="84" uniqueCount="51">
  <si>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</si>
  <si>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</si>
  <si>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</si>
  <si>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</si>
  <si>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</si>
  <si>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</si>
  <si>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</si>
  <si>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</si>
  <si>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</si>
  <si>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</si>
  <si>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</si>
  <si>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</si>
  <si>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</si>
  <si>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</si>
  <si>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</si>
  <si>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</si>
  <si>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</si>
  <si>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</si>
  <si>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</si>
  <si>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</si>
  <si>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</si>
  <si>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</si>
  <si>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</si>
  <si>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</si>
  <si>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</si>
  <si>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</si>
  <si>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</si>
  <si>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</si>
  <si>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</si>
  <si>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</si>
  <si>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</si>
  <si>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</si>
  <si>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</si>
  <si>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</si>
  <si>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</si>
  <si>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日足</t>
  </si>
  <si>
    <t>検証終了通貨</t>
  </si>
  <si>
    <t>通貨ペア</t>
  </si>
  <si>
    <t>終了日</t>
  </si>
  <si>
    <t>ルール</t>
  </si>
  <si>
    <t>PB</t>
  </si>
  <si>
    <t>日足</t>
  </si>
  <si>
    <t>4Ｈ足</t>
  </si>
  <si>
    <t>１Ｈ足</t>
  </si>
  <si>
    <t>GBPJPY</t>
  </si>
  <si>
    <t>・ＦＩＢルール</t>
  </si>
  <si>
    <t>・ＦＩＢ　-６１．８%</t>
  </si>
  <si>
    <t>・ＦＩＢ　日足トレードは１９回と少ないが、様子が分かったので、次は４Ｈ足、１Ｈ足でＦＩＢトレードを行う。また、デモトレードを実施したいと思いチャートを眺めて研究しているが、まだ形が出来ていない。根崎様の毎日の分析動画を見ているとＰＢ・ＥＢ・ＦＩＢルールでのトレードではなく、サポート・レジスタンス・トレンドライン。チャートの関連性、動きの勢い等で分析されている事が分かる。今後はこれらの事を勉強して行きたい。</t>
  </si>
  <si>
    <t>GBP/JPY</t>
  </si>
  <si>
    <t>・ヘッドアンドショルダーやトリプルトップのチャートの形が非常に勝率の高い形である事を実感した。このチャートの形を覚えていてトレードに利用したい。ＦＩＢルールはあまり上下への変化がなく、ゆるやかな右肩上がりや、右肩下がりの場面では全くエントリーチャンスが無い。今回の場合２００６年２月から２００８年１２月まで３年１０ヶ月エントリーチャンスが来なかった。このＦＩＢルールに合うトレードチャンスはあまり期待できない。</t>
  </si>
  <si>
    <t>・FIBルールは勝率は１００％と高いが、トレード回数が非常に少ない。（１．５回／年）　また、Limit と Stop の幅がほぼ同じなため利益の増え方が。これまでのＰＢ・ＥＢに比べて小さく、このルールだけでは物足りない。ＦＢＩルールはヘッドアンドショルダーかトリプルトップに近い形になる必要があるが、なかなかきれいな形にならないためトレード出来ない。しかし,MACDがプラスからマイナス、またはマイナスからプラスに変わる局面の様に大きく動く場合はヘッドアンドショルダーの崩れた形を作る場合が多い事が分かっ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</si>
</sst>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25">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24"/>
      <color indexed="8"/>
      <name val="ＭＳ Ｐゴシック"/>
      <family val="3"/>
    </font>
    <font>
      <b/>
      <sz val="16"/>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3"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21" fillId="4" borderId="0" applyNumberFormat="0" applyBorder="0" applyAlignment="0" applyProtection="0"/>
  </cellStyleXfs>
  <cellXfs count="7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 fillId="7" borderId="10" xfId="0" applyFont="1" applyFill="1" applyBorder="1" applyAlignment="1">
      <alignment horizontal="center" vertical="center" shrinkToFit="1"/>
    </xf>
    <xf numFmtId="0" fontId="3" fillId="4" borderId="10" xfId="0" applyFont="1" applyFill="1" applyBorder="1" applyAlignment="1">
      <alignment horizontal="center" vertical="center" shrinkToFit="1"/>
    </xf>
    <xf numFmtId="181" fontId="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1" fillId="0" borderId="10" xfId="0" applyNumberFormat="1" applyFont="1" applyFill="1" applyBorder="1" applyAlignment="1">
      <alignment horizontal="center" vertical="center"/>
    </xf>
    <xf numFmtId="0" fontId="3" fillId="6" borderId="11" xfId="0" applyFont="1" applyFill="1" applyBorder="1" applyAlignment="1">
      <alignment vertical="center"/>
    </xf>
    <xf numFmtId="0" fontId="0" fillId="0" borderId="12" xfId="0" applyBorder="1" applyAlignment="1">
      <alignment horizontal="center" vertical="center"/>
    </xf>
    <xf numFmtId="0" fontId="3" fillId="0" borderId="12" xfId="0" applyFont="1" applyFill="1" applyBorder="1" applyAlignment="1">
      <alignment horizontal="center" vertical="center"/>
    </xf>
    <xf numFmtId="0" fontId="0" fillId="0" borderId="12" xfId="0" applyFill="1" applyBorder="1" applyAlignment="1">
      <alignment horizontal="center" vertical="center"/>
    </xf>
    <xf numFmtId="0" fontId="3" fillId="0" borderId="12" xfId="0" applyFont="1" applyFill="1" applyBorder="1" applyAlignment="1">
      <alignment vertical="center"/>
    </xf>
    <xf numFmtId="0" fontId="0" fillId="0" borderId="13" xfId="0" applyFill="1" applyBorder="1" applyAlignment="1">
      <alignment horizontal="center" vertical="center"/>
    </xf>
    <xf numFmtId="0" fontId="3"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 fillId="6" borderId="15" xfId="0" applyFont="1" applyFill="1" applyBorder="1" applyAlignment="1">
      <alignment vertical="center"/>
    </xf>
    <xf numFmtId="0" fontId="3" fillId="22" borderId="10" xfId="0" applyFont="1" applyFill="1" applyBorder="1" applyAlignment="1">
      <alignment horizontal="center" vertical="center" shrinkToFit="1"/>
    </xf>
    <xf numFmtId="0" fontId="1" fillId="0" borderId="10"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4" borderId="10" xfId="0" applyFont="1" applyFill="1" applyBorder="1" applyAlignment="1">
      <alignment horizontal="center" vertical="center"/>
    </xf>
    <xf numFmtId="0" fontId="22" fillId="14" borderId="10" xfId="0" applyFont="1" applyFill="1" applyBorder="1" applyAlignment="1">
      <alignment horizontal="center" vertical="center"/>
    </xf>
    <xf numFmtId="0" fontId="22" fillId="0" borderId="0" xfId="0" applyFont="1" applyAlignment="1">
      <alignment horizontal="center" vertical="center"/>
    </xf>
    <xf numFmtId="14"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6" fillId="0" borderId="0" xfId="0" applyFont="1" applyAlignment="1">
      <alignment horizontal="center" vertical="center"/>
    </xf>
    <xf numFmtId="0" fontId="3" fillId="4" borderId="11"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2" borderId="16" xfId="0" applyFont="1" applyFill="1" applyBorder="1" applyAlignment="1">
      <alignment horizontal="center" vertical="center" shrinkToFit="1"/>
    </xf>
    <xf numFmtId="0" fontId="3"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 fillId="6" borderId="10" xfId="0" applyFont="1" applyFill="1" applyBorder="1" applyAlignment="1">
      <alignment horizontal="center" vertical="center" shrinkToFit="1"/>
    </xf>
    <xf numFmtId="0" fontId="3"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 fillId="6" borderId="17"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22" borderId="19" xfId="0" applyFont="1" applyFill="1" applyBorder="1" applyAlignment="1">
      <alignment horizontal="center" vertical="center" shrinkToFit="1"/>
    </xf>
    <xf numFmtId="0" fontId="3" fillId="22" borderId="12" xfId="0" applyFont="1" applyFill="1" applyBorder="1" applyAlignment="1">
      <alignment horizontal="center" vertical="center" shrinkToFit="1"/>
    </xf>
    <xf numFmtId="0" fontId="3" fillId="22" borderId="11" xfId="0" applyFont="1" applyFill="1" applyBorder="1" applyAlignment="1">
      <alignment horizontal="center" vertical="center" shrinkToFit="1"/>
    </xf>
    <xf numFmtId="0" fontId="3" fillId="7" borderId="19" xfId="0" applyFont="1" applyFill="1" applyBorder="1" applyAlignment="1">
      <alignment horizontal="center" vertical="center" shrinkToFit="1"/>
    </xf>
    <xf numFmtId="0" fontId="3" fillId="7" borderId="12" xfId="0" applyFont="1" applyFill="1" applyBorder="1" applyAlignment="1">
      <alignment horizontal="center" vertical="center" shrinkToFit="1"/>
    </xf>
    <xf numFmtId="0" fontId="3" fillId="7" borderId="11"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3" fillId="4" borderId="19"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7" borderId="16"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18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186" fontId="1" fillId="0" borderId="10" xfId="0" applyNumberFormat="1" applyFont="1" applyFill="1" applyBorder="1" applyAlignment="1">
      <alignment horizontal="center" vertical="center"/>
    </xf>
    <xf numFmtId="190" fontId="1"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419100</xdr:colOff>
      <xdr:row>59</xdr:row>
      <xdr:rowOff>38100</xdr:rowOff>
    </xdr:to>
    <xdr:pic>
      <xdr:nvPicPr>
        <xdr:cNvPr id="1" name="Picture 1"/>
        <xdr:cNvPicPr preferRelativeResize="1">
          <a:picLocks noChangeAspect="1"/>
        </xdr:cNvPicPr>
      </xdr:nvPicPr>
      <xdr:blipFill>
        <a:blip r:embed="rId1"/>
        <a:stretch>
          <a:fillRect/>
        </a:stretch>
      </xdr:blipFill>
      <xdr:spPr>
        <a:xfrm>
          <a:off x="0" y="0"/>
          <a:ext cx="14639925" cy="10153650"/>
        </a:xfrm>
        <a:prstGeom prst="rect">
          <a:avLst/>
        </a:prstGeom>
        <a:noFill/>
        <a:ln w="9525" cmpd="sng">
          <a:noFill/>
        </a:ln>
      </xdr:spPr>
    </xdr:pic>
    <xdr:clientData/>
  </xdr:twoCellAnchor>
  <xdr:twoCellAnchor>
    <xdr:from>
      <xdr:col>1</xdr:col>
      <xdr:colOff>133350</xdr:colOff>
      <xdr:row>8</xdr:row>
      <xdr:rowOff>47625</xdr:rowOff>
    </xdr:from>
    <xdr:to>
      <xdr:col>5</xdr:col>
      <xdr:colOff>180975</xdr:colOff>
      <xdr:row>10</xdr:row>
      <xdr:rowOff>142875</xdr:rowOff>
    </xdr:to>
    <xdr:sp>
      <xdr:nvSpPr>
        <xdr:cNvPr id="2" name="TextBox 2"/>
        <xdr:cNvSpPr txBox="1">
          <a:spLocks noChangeArrowheads="1"/>
        </xdr:cNvSpPr>
      </xdr:nvSpPr>
      <xdr:spPr>
        <a:xfrm>
          <a:off x="704850" y="1419225"/>
          <a:ext cx="272415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solidFill>
                <a:srgbClr val="000000"/>
              </a:solidFill>
              <a:latin typeface="ＭＳ Ｐゴシック"/>
              <a:ea typeface="ＭＳ Ｐゴシック"/>
              <a:cs typeface="ＭＳ Ｐゴシック"/>
            </a:rPr>
            <a:t>GBPJPY 日足 FIB</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161925</xdr:colOff>
      <xdr:row>7</xdr:row>
      <xdr:rowOff>152400</xdr:rowOff>
    </xdr:from>
    <xdr:to>
      <xdr:col>9</xdr:col>
      <xdr:colOff>561975</xdr:colOff>
      <xdr:row>7</xdr:row>
      <xdr:rowOff>152400</xdr:rowOff>
    </xdr:to>
    <xdr:sp>
      <xdr:nvSpPr>
        <xdr:cNvPr id="3" name="Line 3"/>
        <xdr:cNvSpPr>
          <a:spLocks/>
        </xdr:cNvSpPr>
      </xdr:nvSpPr>
      <xdr:spPr>
        <a:xfrm>
          <a:off x="6153150" y="1352550"/>
          <a:ext cx="4000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14</xdr:row>
      <xdr:rowOff>76200</xdr:rowOff>
    </xdr:from>
    <xdr:to>
      <xdr:col>9</xdr:col>
      <xdr:colOff>219075</xdr:colOff>
      <xdr:row>14</xdr:row>
      <xdr:rowOff>85725</xdr:rowOff>
    </xdr:to>
    <xdr:sp>
      <xdr:nvSpPr>
        <xdr:cNvPr id="4" name="Line 4"/>
        <xdr:cNvSpPr>
          <a:spLocks/>
        </xdr:cNvSpPr>
      </xdr:nvSpPr>
      <xdr:spPr>
        <a:xfrm flipV="1">
          <a:off x="5876925" y="2476500"/>
          <a:ext cx="333375" cy="95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18</xdr:row>
      <xdr:rowOff>85725</xdr:rowOff>
    </xdr:from>
    <xdr:to>
      <xdr:col>11</xdr:col>
      <xdr:colOff>95250</xdr:colOff>
      <xdr:row>18</xdr:row>
      <xdr:rowOff>95250</xdr:rowOff>
    </xdr:to>
    <xdr:sp>
      <xdr:nvSpPr>
        <xdr:cNvPr id="5" name="Line 5"/>
        <xdr:cNvSpPr>
          <a:spLocks/>
        </xdr:cNvSpPr>
      </xdr:nvSpPr>
      <xdr:spPr>
        <a:xfrm>
          <a:off x="6019800" y="3171825"/>
          <a:ext cx="1438275" cy="1905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14</xdr:row>
      <xdr:rowOff>76200</xdr:rowOff>
    </xdr:from>
    <xdr:to>
      <xdr:col>9</xdr:col>
      <xdr:colOff>142875</xdr:colOff>
      <xdr:row>18</xdr:row>
      <xdr:rowOff>85725</xdr:rowOff>
    </xdr:to>
    <xdr:sp>
      <xdr:nvSpPr>
        <xdr:cNvPr id="6" name="Line 6"/>
        <xdr:cNvSpPr>
          <a:spLocks/>
        </xdr:cNvSpPr>
      </xdr:nvSpPr>
      <xdr:spPr>
        <a:xfrm>
          <a:off x="6134100" y="2476500"/>
          <a:ext cx="0" cy="695325"/>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609600</xdr:colOff>
      <xdr:row>7</xdr:row>
      <xdr:rowOff>19050</xdr:rowOff>
    </xdr:from>
    <xdr:to>
      <xdr:col>10</xdr:col>
      <xdr:colOff>466725</xdr:colOff>
      <xdr:row>8</xdr:row>
      <xdr:rowOff>95250</xdr:rowOff>
    </xdr:to>
    <xdr:sp>
      <xdr:nvSpPr>
        <xdr:cNvPr id="7" name="TextBox 7"/>
        <xdr:cNvSpPr txBox="1">
          <a:spLocks noChangeArrowheads="1"/>
        </xdr:cNvSpPr>
      </xdr:nvSpPr>
      <xdr:spPr>
        <a:xfrm>
          <a:off x="6600825" y="1219200"/>
          <a:ext cx="5429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Stop</a:t>
          </a:r>
        </a:p>
      </xdr:txBody>
    </xdr:sp>
    <xdr:clientData/>
  </xdr:twoCellAnchor>
  <xdr:twoCellAnchor>
    <xdr:from>
      <xdr:col>7</xdr:col>
      <xdr:colOff>180975</xdr:colOff>
      <xdr:row>13</xdr:row>
      <xdr:rowOff>161925</xdr:rowOff>
    </xdr:from>
    <xdr:to>
      <xdr:col>8</xdr:col>
      <xdr:colOff>85725</xdr:colOff>
      <xdr:row>15</xdr:row>
      <xdr:rowOff>66675</xdr:rowOff>
    </xdr:to>
    <xdr:sp>
      <xdr:nvSpPr>
        <xdr:cNvPr id="8" name="TextBox 8"/>
        <xdr:cNvSpPr txBox="1">
          <a:spLocks noChangeArrowheads="1"/>
        </xdr:cNvSpPr>
      </xdr:nvSpPr>
      <xdr:spPr>
        <a:xfrm>
          <a:off x="4800600" y="2390775"/>
          <a:ext cx="5905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Entry</a:t>
          </a:r>
        </a:p>
      </xdr:txBody>
    </xdr:sp>
    <xdr:clientData/>
  </xdr:twoCellAnchor>
  <xdr:twoCellAnchor>
    <xdr:from>
      <xdr:col>7</xdr:col>
      <xdr:colOff>314325</xdr:colOff>
      <xdr:row>17</xdr:row>
      <xdr:rowOff>133350</xdr:rowOff>
    </xdr:from>
    <xdr:to>
      <xdr:col>8</xdr:col>
      <xdr:colOff>152400</xdr:colOff>
      <xdr:row>19</xdr:row>
      <xdr:rowOff>47625</xdr:rowOff>
    </xdr:to>
    <xdr:sp>
      <xdr:nvSpPr>
        <xdr:cNvPr id="9" name="TextBox 9"/>
        <xdr:cNvSpPr txBox="1">
          <a:spLocks noChangeArrowheads="1"/>
        </xdr:cNvSpPr>
      </xdr:nvSpPr>
      <xdr:spPr>
        <a:xfrm>
          <a:off x="4933950" y="3048000"/>
          <a:ext cx="5238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Limit</a:t>
          </a:r>
        </a:p>
      </xdr:txBody>
    </xdr:sp>
    <xdr:clientData/>
  </xdr:twoCellAnchor>
  <xdr:twoCellAnchor>
    <xdr:from>
      <xdr:col>7</xdr:col>
      <xdr:colOff>152400</xdr:colOff>
      <xdr:row>19</xdr:row>
      <xdr:rowOff>104775</xdr:rowOff>
    </xdr:from>
    <xdr:to>
      <xdr:col>8</xdr:col>
      <xdr:colOff>400050</xdr:colOff>
      <xdr:row>21</xdr:row>
      <xdr:rowOff>47625</xdr:rowOff>
    </xdr:to>
    <xdr:sp>
      <xdr:nvSpPr>
        <xdr:cNvPr id="10" name="TextBox 10"/>
        <xdr:cNvSpPr txBox="1">
          <a:spLocks noChangeArrowheads="1"/>
        </xdr:cNvSpPr>
      </xdr:nvSpPr>
      <xdr:spPr>
        <a:xfrm>
          <a:off x="4772025" y="3362325"/>
          <a:ext cx="93345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+200pips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2:U30"/>
  <sheetViews>
    <sheetView tabSelected="1" zoomScale="115" zoomScaleNormal="115" zoomScalePageLayoutView="0" workbookViewId="0" topLeftCell="A1">
      <pane ySplit="8" topLeftCell="BM9" activePane="bottomLeft" state="frozen"/>
      <selection pane="topLeft" activeCell="A1" sqref="A1"/>
      <selection pane="bottomLeft" activeCell="A1" sqref="A1"/>
    </sheetView>
  </sheetViews>
  <sheetFormatPr defaultColWidth="9.00390625" defaultRowHeight="13.5"/>
  <cols>
    <col min="1" max="1" width="2.875" style="0" customWidth="1"/>
    <col min="2" max="18" width="6.625" style="0" customWidth="1"/>
    <col min="22" max="22" width="10.875" style="23" bestFit="1" customWidth="1"/>
  </cols>
  <sheetData>
    <row r="2" spans="2:20" ht="13.5">
      <c r="B2" s="39" t="s">
        <v>5</v>
      </c>
      <c r="C2" s="39"/>
      <c r="D2" s="41" t="s">
        <v>44</v>
      </c>
      <c r="E2" s="41"/>
      <c r="F2" s="39" t="s">
        <v>6</v>
      </c>
      <c r="G2" s="39"/>
      <c r="H2" s="41" t="s">
        <v>35</v>
      </c>
      <c r="I2" s="41"/>
      <c r="J2" s="39" t="s">
        <v>7</v>
      </c>
      <c r="K2" s="39"/>
      <c r="L2" s="40">
        <v>1000000</v>
      </c>
      <c r="M2" s="41"/>
      <c r="N2" s="39" t="s">
        <v>8</v>
      </c>
      <c r="O2" s="39"/>
      <c r="P2" s="40">
        <f>+C28</f>
        <v>1804783.377305649</v>
      </c>
      <c r="Q2" s="41"/>
      <c r="R2" s="1"/>
      <c r="S2" s="1"/>
      <c r="T2" s="1"/>
    </row>
    <row r="3" spans="2:19" ht="57" customHeight="1">
      <c r="B3" s="39" t="s">
        <v>9</v>
      </c>
      <c r="C3" s="39"/>
      <c r="D3" s="42" t="s">
        <v>45</v>
      </c>
      <c r="E3" s="42"/>
      <c r="F3" s="42"/>
      <c r="G3" s="42"/>
      <c r="H3" s="42"/>
      <c r="I3" s="42"/>
      <c r="J3" s="39" t="s">
        <v>10</v>
      </c>
      <c r="K3" s="39"/>
      <c r="L3" s="42" t="s">
        <v>46</v>
      </c>
      <c r="M3" s="43"/>
      <c r="N3" s="43"/>
      <c r="O3" s="43"/>
      <c r="P3" s="43"/>
      <c r="Q3" s="43"/>
      <c r="R3" s="1"/>
      <c r="S3" s="1"/>
    </row>
    <row r="4" spans="2:20" ht="13.5">
      <c r="B4" s="39" t="s">
        <v>11</v>
      </c>
      <c r="C4" s="39"/>
      <c r="D4" s="44">
        <f>SUM($R$9:$S$913)</f>
        <v>804783.3773056493</v>
      </c>
      <c r="E4" s="44"/>
      <c r="F4" s="39" t="s">
        <v>12</v>
      </c>
      <c r="G4" s="39"/>
      <c r="H4" s="45">
        <f>SUM($T$9:$U$30)</f>
        <v>7160.999999999991</v>
      </c>
      <c r="I4" s="41"/>
      <c r="J4" s="46" t="s">
        <v>13</v>
      </c>
      <c r="K4" s="46"/>
      <c r="L4" s="40">
        <f>MAX($C$9:$D$910)-C9</f>
        <v>804783.377305649</v>
      </c>
      <c r="M4" s="40"/>
      <c r="N4" s="46" t="s">
        <v>14</v>
      </c>
      <c r="O4" s="46"/>
      <c r="P4" s="44">
        <f>MIN($C$9:$D$910)-C9</f>
        <v>0</v>
      </c>
      <c r="Q4" s="44"/>
      <c r="R4" s="1"/>
      <c r="S4" s="1"/>
      <c r="T4" s="1"/>
    </row>
    <row r="5" spans="2:20" ht="13.5">
      <c r="B5" s="22" t="s">
        <v>15</v>
      </c>
      <c r="C5" s="2">
        <f>COUNTIF($R$9:$R$910,"&gt;0")</f>
        <v>19</v>
      </c>
      <c r="D5" s="21" t="s">
        <v>16</v>
      </c>
      <c r="E5" s="16">
        <f>COUNTIF($R$9:$R$910,"&lt;0")</f>
        <v>0</v>
      </c>
      <c r="F5" s="21" t="s">
        <v>17</v>
      </c>
      <c r="G5" s="2">
        <f>COUNTIF($R$9:$R$910,"=0")</f>
        <v>0</v>
      </c>
      <c r="H5" s="21" t="s">
        <v>18</v>
      </c>
      <c r="I5" s="3">
        <f>C5/SUM(C5,E5,G5)</f>
        <v>1</v>
      </c>
      <c r="J5" s="47" t="s">
        <v>19</v>
      </c>
      <c r="K5" s="39"/>
      <c r="L5" s="48">
        <v>19</v>
      </c>
      <c r="M5" s="49"/>
      <c r="N5" s="18" t="s">
        <v>20</v>
      </c>
      <c r="O5" s="9"/>
      <c r="P5" s="48">
        <v>0</v>
      </c>
      <c r="Q5" s="4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1" t="s">
        <v>22</v>
      </c>
      <c r="D7" s="52"/>
      <c r="E7" s="55" t="s">
        <v>23</v>
      </c>
      <c r="F7" s="56"/>
      <c r="G7" s="56"/>
      <c r="H7" s="56"/>
      <c r="I7" s="57"/>
      <c r="J7" s="58" t="s">
        <v>24</v>
      </c>
      <c r="K7" s="59"/>
      <c r="L7" s="60"/>
      <c r="M7" s="61" t="s">
        <v>25</v>
      </c>
      <c r="N7" s="62" t="s">
        <v>26</v>
      </c>
      <c r="O7" s="63"/>
      <c r="P7" s="63"/>
      <c r="Q7" s="36"/>
      <c r="R7" s="37" t="s">
        <v>27</v>
      </c>
      <c r="S7" s="37"/>
      <c r="T7" s="37"/>
      <c r="U7" s="37"/>
    </row>
    <row r="8" spans="2:21" ht="13.5">
      <c r="B8" s="46"/>
      <c r="C8" s="53"/>
      <c r="D8" s="54"/>
      <c r="E8" s="19" t="s">
        <v>28</v>
      </c>
      <c r="F8" s="19" t="s">
        <v>29</v>
      </c>
      <c r="G8" s="19" t="s">
        <v>30</v>
      </c>
      <c r="H8" s="38" t="s">
        <v>31</v>
      </c>
      <c r="I8" s="57"/>
      <c r="J8" s="4" t="s">
        <v>32</v>
      </c>
      <c r="K8" s="64" t="s">
        <v>33</v>
      </c>
      <c r="L8" s="60"/>
      <c r="M8" s="61"/>
      <c r="N8" s="5" t="s">
        <v>28</v>
      </c>
      <c r="O8" s="5" t="s">
        <v>29</v>
      </c>
      <c r="P8" s="65" t="s">
        <v>31</v>
      </c>
      <c r="Q8" s="36"/>
      <c r="R8" s="37" t="s">
        <v>34</v>
      </c>
      <c r="S8" s="37"/>
      <c r="T8" s="37" t="s">
        <v>32</v>
      </c>
      <c r="U8" s="37"/>
    </row>
    <row r="9" spans="2:21" ht="13.5">
      <c r="B9" s="20">
        <v>1</v>
      </c>
      <c r="C9" s="66">
        <v>1000000</v>
      </c>
      <c r="D9" s="66"/>
      <c r="E9" s="20">
        <v>2000</v>
      </c>
      <c r="F9" s="8">
        <v>42372</v>
      </c>
      <c r="G9" s="20" t="s">
        <v>4</v>
      </c>
      <c r="H9" s="67">
        <v>166.73</v>
      </c>
      <c r="I9" s="67"/>
      <c r="J9" s="20">
        <v>209</v>
      </c>
      <c r="K9" s="66">
        <f aca="true" t="shared" si="0" ref="K9:K30">IF(F9="","",C9*0.03)</f>
        <v>30000</v>
      </c>
      <c r="L9" s="66"/>
      <c r="M9" s="6">
        <f>IF(J9="","",(K9/J9)/1000)</f>
        <v>0.14354066985645933</v>
      </c>
      <c r="N9" s="20">
        <v>2000</v>
      </c>
      <c r="O9" s="8">
        <v>42373</v>
      </c>
      <c r="P9" s="67">
        <v>168.683</v>
      </c>
      <c r="Q9" s="67"/>
      <c r="R9" s="68">
        <f>IF(O9="","",(IF(G9="売",H9-P9,P9-H9))*M9*100000)</f>
        <v>28033.49282296655</v>
      </c>
      <c r="S9" s="68"/>
      <c r="T9" s="69">
        <f>IF(O9="","",IF(R9&lt;0,J9*(-1),IF(G9="買",(P9-H9)*100,(H9-P9)*100)))</f>
        <v>195.3000000000003</v>
      </c>
      <c r="U9" s="69"/>
    </row>
    <row r="10" spans="2:21" ht="13.5">
      <c r="B10" s="20">
        <v>2</v>
      </c>
      <c r="C10" s="66">
        <f aca="true" t="shared" si="1" ref="C10:C30">IF(R9="","",C9+R9)</f>
        <v>1028033.4928229665</v>
      </c>
      <c r="D10" s="66"/>
      <c r="E10" s="20">
        <v>2001</v>
      </c>
      <c r="F10" s="8">
        <v>42388</v>
      </c>
      <c r="G10" s="20" t="s">
        <v>3</v>
      </c>
      <c r="H10" s="67">
        <v>171.63</v>
      </c>
      <c r="I10" s="67"/>
      <c r="J10" s="20">
        <v>508</v>
      </c>
      <c r="K10" s="66">
        <f t="shared" si="0"/>
        <v>30841.004784688994</v>
      </c>
      <c r="L10" s="66"/>
      <c r="M10" s="6">
        <f aca="true" t="shared" si="2" ref="M10:M30">IF(J10="","",(K10/J10)/1000)</f>
        <v>0.06071063933993896</v>
      </c>
      <c r="N10" s="20">
        <v>2001</v>
      </c>
      <c r="O10" s="8">
        <v>42406</v>
      </c>
      <c r="P10" s="67">
        <v>167.711</v>
      </c>
      <c r="Q10" s="67"/>
      <c r="R10" s="68">
        <f aca="true" t="shared" si="3" ref="R10:R30">IF(O10="","",(IF(G10="売",H10-P10,P10-H10))*M10*100000)</f>
        <v>23792.499557321975</v>
      </c>
      <c r="S10" s="68"/>
      <c r="T10" s="69">
        <f aca="true" t="shared" si="4" ref="T10:T30">IF(O10="","",IF(R10&lt;0,J10*(-1),IF(G10="買",(P10-H10)*100,(H10-P10)*100)))</f>
        <v>391.8999999999983</v>
      </c>
      <c r="U10" s="69"/>
    </row>
    <row r="11" spans="2:21" ht="13.5">
      <c r="B11" s="20">
        <v>3</v>
      </c>
      <c r="C11" s="66">
        <f t="shared" si="1"/>
        <v>1051825.9923802884</v>
      </c>
      <c r="D11" s="66"/>
      <c r="E11" s="20">
        <v>2001</v>
      </c>
      <c r="F11" s="8">
        <v>42428</v>
      </c>
      <c r="G11" s="20" t="s">
        <v>4</v>
      </c>
      <c r="H11" s="67">
        <v>169.62</v>
      </c>
      <c r="I11" s="67"/>
      <c r="J11" s="20">
        <v>258</v>
      </c>
      <c r="K11" s="66">
        <f t="shared" si="0"/>
        <v>31554.779771408652</v>
      </c>
      <c r="L11" s="66"/>
      <c r="M11" s="6">
        <f t="shared" si="2"/>
        <v>0.12230534795119632</v>
      </c>
      <c r="N11" s="20">
        <v>2001</v>
      </c>
      <c r="O11" s="8">
        <v>42431</v>
      </c>
      <c r="P11" s="67">
        <v>172.434</v>
      </c>
      <c r="Q11" s="67"/>
      <c r="R11" s="68">
        <f t="shared" si="3"/>
        <v>34416.72491346656</v>
      </c>
      <c r="S11" s="68"/>
      <c r="T11" s="69">
        <f t="shared" si="4"/>
        <v>281.3999999999993</v>
      </c>
      <c r="U11" s="69"/>
    </row>
    <row r="12" spans="2:21" ht="13.5">
      <c r="B12" s="20">
        <v>4</v>
      </c>
      <c r="C12" s="66">
        <f t="shared" si="1"/>
        <v>1086242.717293755</v>
      </c>
      <c r="D12" s="66"/>
      <c r="E12" s="20">
        <v>2001</v>
      </c>
      <c r="F12" s="8">
        <v>42477</v>
      </c>
      <c r="G12" s="20" t="s">
        <v>3</v>
      </c>
      <c r="H12" s="67">
        <v>176.01</v>
      </c>
      <c r="I12" s="67"/>
      <c r="J12" s="20">
        <v>366</v>
      </c>
      <c r="K12" s="66">
        <f t="shared" si="0"/>
        <v>32587.281518812648</v>
      </c>
      <c r="L12" s="66"/>
      <c r="M12" s="6">
        <f t="shared" si="2"/>
        <v>0.08903628830276679</v>
      </c>
      <c r="N12" s="20">
        <v>2001</v>
      </c>
      <c r="O12" s="8">
        <v>42498</v>
      </c>
      <c r="P12" s="67">
        <v>172.7</v>
      </c>
      <c r="Q12" s="67"/>
      <c r="R12" s="68">
        <f t="shared" si="3"/>
        <v>29471.011428215825</v>
      </c>
      <c r="S12" s="68"/>
      <c r="T12" s="69">
        <f t="shared" si="4"/>
        <v>331.0000000000002</v>
      </c>
      <c r="U12" s="69"/>
    </row>
    <row r="13" spans="2:21" ht="13.5">
      <c r="B13" s="20">
        <v>5</v>
      </c>
      <c r="C13" s="66">
        <f t="shared" si="1"/>
        <v>1115713.7287219707</v>
      </c>
      <c r="D13" s="66"/>
      <c r="E13" s="20">
        <v>2002</v>
      </c>
      <c r="F13" s="8">
        <v>42485</v>
      </c>
      <c r="G13" s="20" t="s">
        <v>3</v>
      </c>
      <c r="H13" s="67">
        <v>187.12</v>
      </c>
      <c r="I13" s="67"/>
      <c r="J13" s="20">
        <v>307</v>
      </c>
      <c r="K13" s="66">
        <f t="shared" si="0"/>
        <v>33471.41186165912</v>
      </c>
      <c r="L13" s="66"/>
      <c r="M13" s="6">
        <f t="shared" si="2"/>
        <v>0.10902740020084405</v>
      </c>
      <c r="N13" s="20">
        <v>2002</v>
      </c>
      <c r="O13" s="8">
        <v>42507</v>
      </c>
      <c r="P13" s="67">
        <v>183.615</v>
      </c>
      <c r="Q13" s="67"/>
      <c r="R13" s="68">
        <f t="shared" si="3"/>
        <v>38214.10377039579</v>
      </c>
      <c r="S13" s="68"/>
      <c r="T13" s="69">
        <f t="shared" si="4"/>
        <v>350.49999999999955</v>
      </c>
      <c r="U13" s="69"/>
    </row>
    <row r="14" spans="2:21" ht="13.5">
      <c r="B14" s="20">
        <v>6</v>
      </c>
      <c r="C14" s="66">
        <f t="shared" si="1"/>
        <v>1153927.8324923664</v>
      </c>
      <c r="D14" s="66"/>
      <c r="E14" s="20">
        <v>2003</v>
      </c>
      <c r="F14" s="8">
        <v>42558</v>
      </c>
      <c r="G14" s="20" t="s">
        <v>3</v>
      </c>
      <c r="H14" s="67">
        <v>195.21</v>
      </c>
      <c r="I14" s="67"/>
      <c r="J14" s="20">
        <v>368</v>
      </c>
      <c r="K14" s="66">
        <f t="shared" si="0"/>
        <v>34617.834974770994</v>
      </c>
      <c r="L14" s="66"/>
      <c r="M14" s="6">
        <f t="shared" si="2"/>
        <v>0.09407020373579074</v>
      </c>
      <c r="N14" s="20">
        <v>2003</v>
      </c>
      <c r="O14" s="8">
        <v>42560</v>
      </c>
      <c r="P14" s="67">
        <v>192.669</v>
      </c>
      <c r="Q14" s="67"/>
      <c r="R14" s="68">
        <f t="shared" si="3"/>
        <v>23903.238769264397</v>
      </c>
      <c r="S14" s="68"/>
      <c r="T14" s="69">
        <f t="shared" si="4"/>
        <v>254.09999999999968</v>
      </c>
      <c r="U14" s="69"/>
    </row>
    <row r="15" spans="2:21" ht="13.5">
      <c r="B15" s="20">
        <v>7</v>
      </c>
      <c r="C15" s="66">
        <f t="shared" si="1"/>
        <v>1177831.0712616309</v>
      </c>
      <c r="D15" s="66"/>
      <c r="E15" s="20">
        <v>2003</v>
      </c>
      <c r="F15" s="8">
        <v>42721</v>
      </c>
      <c r="G15" s="20" t="s">
        <v>4</v>
      </c>
      <c r="H15" s="67">
        <v>189.74</v>
      </c>
      <c r="I15" s="67"/>
      <c r="J15" s="20">
        <v>420</v>
      </c>
      <c r="K15" s="66">
        <f t="shared" si="0"/>
        <v>35334.932137848926</v>
      </c>
      <c r="L15" s="66"/>
      <c r="M15" s="6">
        <f t="shared" si="2"/>
        <v>0.08413079080440221</v>
      </c>
      <c r="N15" s="20">
        <v>2004</v>
      </c>
      <c r="O15" s="8">
        <v>42378</v>
      </c>
      <c r="P15" s="67">
        <v>195.926</v>
      </c>
      <c r="Q15" s="67"/>
      <c r="R15" s="68">
        <f t="shared" si="3"/>
        <v>52043.30719160303</v>
      </c>
      <c r="S15" s="68"/>
      <c r="T15" s="69">
        <f t="shared" si="4"/>
        <v>618.5999999999979</v>
      </c>
      <c r="U15" s="69"/>
    </row>
    <row r="16" spans="2:21" ht="13.5">
      <c r="B16" s="20">
        <v>8</v>
      </c>
      <c r="C16" s="66">
        <f t="shared" si="1"/>
        <v>1229874.378453234</v>
      </c>
      <c r="D16" s="66"/>
      <c r="E16" s="20">
        <v>2004</v>
      </c>
      <c r="F16" s="8">
        <v>42542</v>
      </c>
      <c r="G16" s="20" t="s">
        <v>3</v>
      </c>
      <c r="H16" s="67">
        <v>198.83</v>
      </c>
      <c r="I16" s="67"/>
      <c r="J16" s="20">
        <v>336</v>
      </c>
      <c r="K16" s="66">
        <f t="shared" si="0"/>
        <v>36896.23135359702</v>
      </c>
      <c r="L16" s="66"/>
      <c r="M16" s="6">
        <f t="shared" si="2"/>
        <v>0.10981021236189588</v>
      </c>
      <c r="N16" s="20">
        <v>2004</v>
      </c>
      <c r="O16" s="8">
        <v>42545</v>
      </c>
      <c r="P16" s="67">
        <v>194.627</v>
      </c>
      <c r="Q16" s="67"/>
      <c r="R16" s="68">
        <f t="shared" si="3"/>
        <v>46153.23225570487</v>
      </c>
      <c r="S16" s="68"/>
      <c r="T16" s="69">
        <f t="shared" si="4"/>
        <v>420.3000000000003</v>
      </c>
      <c r="U16" s="69"/>
    </row>
    <row r="17" spans="2:21" ht="13.5">
      <c r="B17" s="20">
        <v>9</v>
      </c>
      <c r="C17" s="66">
        <f t="shared" si="1"/>
        <v>1276027.610708939</v>
      </c>
      <c r="D17" s="66"/>
      <c r="E17" s="20">
        <v>2006</v>
      </c>
      <c r="F17" s="8">
        <v>42392</v>
      </c>
      <c r="G17" s="20" t="s">
        <v>4</v>
      </c>
      <c r="H17" s="67">
        <v>204.51</v>
      </c>
      <c r="I17" s="67"/>
      <c r="J17" s="20">
        <v>157</v>
      </c>
      <c r="K17" s="66">
        <f t="shared" si="0"/>
        <v>38280.82832126816</v>
      </c>
      <c r="L17" s="66"/>
      <c r="M17" s="6">
        <f t="shared" si="2"/>
        <v>0.24382693198259978</v>
      </c>
      <c r="N17" s="20">
        <v>2006</v>
      </c>
      <c r="O17" s="8">
        <v>42394</v>
      </c>
      <c r="P17" s="67">
        <v>206.088</v>
      </c>
      <c r="Q17" s="67"/>
      <c r="R17" s="68">
        <f t="shared" si="3"/>
        <v>38475.88986685432</v>
      </c>
      <c r="S17" s="68"/>
      <c r="T17" s="69">
        <f t="shared" si="4"/>
        <v>157.8000000000003</v>
      </c>
      <c r="U17" s="69"/>
    </row>
    <row r="18" spans="2:21" ht="13.5">
      <c r="B18" s="20">
        <v>10</v>
      </c>
      <c r="C18" s="66">
        <f t="shared" si="1"/>
        <v>1314503.5005757932</v>
      </c>
      <c r="D18" s="66"/>
      <c r="E18" s="20">
        <v>2009</v>
      </c>
      <c r="F18" s="8">
        <v>42423</v>
      </c>
      <c r="G18" s="20" t="s">
        <v>4</v>
      </c>
      <c r="H18" s="67">
        <v>137.33</v>
      </c>
      <c r="I18" s="67"/>
      <c r="J18" s="20">
        <v>1023</v>
      </c>
      <c r="K18" s="66">
        <f t="shared" si="0"/>
        <v>39435.105017273796</v>
      </c>
      <c r="L18" s="66"/>
      <c r="M18" s="6">
        <f t="shared" si="2"/>
        <v>0.03854848975295581</v>
      </c>
      <c r="N18" s="20">
        <v>2009</v>
      </c>
      <c r="O18" s="8">
        <v>42433</v>
      </c>
      <c r="P18" s="67">
        <v>148.83</v>
      </c>
      <c r="Q18" s="67"/>
      <c r="R18" s="68">
        <f t="shared" si="3"/>
        <v>44330.76321589918</v>
      </c>
      <c r="S18" s="68"/>
      <c r="T18" s="69">
        <f t="shared" si="4"/>
        <v>1150</v>
      </c>
      <c r="U18" s="69"/>
    </row>
    <row r="19" spans="2:21" ht="13.5">
      <c r="B19" s="20">
        <v>11</v>
      </c>
      <c r="C19" s="66">
        <f t="shared" si="1"/>
        <v>1358834.2637916924</v>
      </c>
      <c r="D19" s="66"/>
      <c r="E19" s="20">
        <v>2009</v>
      </c>
      <c r="F19" s="8">
        <v>42557</v>
      </c>
      <c r="G19" s="20" t="s">
        <v>3</v>
      </c>
      <c r="H19" s="67">
        <v>154.04</v>
      </c>
      <c r="I19" s="67"/>
      <c r="J19" s="20">
        <v>620</v>
      </c>
      <c r="K19" s="66">
        <f t="shared" si="0"/>
        <v>40765.027913750775</v>
      </c>
      <c r="L19" s="66"/>
      <c r="M19" s="6">
        <f t="shared" si="2"/>
        <v>0.06575004502217867</v>
      </c>
      <c r="N19" s="20">
        <v>2009</v>
      </c>
      <c r="O19" s="8">
        <v>42559</v>
      </c>
      <c r="P19" s="67">
        <v>148.72</v>
      </c>
      <c r="Q19" s="67"/>
      <c r="R19" s="68">
        <f t="shared" si="3"/>
        <v>34979.023951799005</v>
      </c>
      <c r="S19" s="68"/>
      <c r="T19" s="69">
        <f t="shared" si="4"/>
        <v>531.9999999999993</v>
      </c>
      <c r="U19" s="69"/>
    </row>
    <row r="20" spans="2:21" ht="13.5">
      <c r="B20" s="20">
        <v>12</v>
      </c>
      <c r="C20" s="66">
        <f t="shared" si="1"/>
        <v>1393813.2877434914</v>
      </c>
      <c r="D20" s="66"/>
      <c r="E20" s="20">
        <v>2010</v>
      </c>
      <c r="F20" s="8">
        <v>42495</v>
      </c>
      <c r="G20" s="20" t="s">
        <v>3</v>
      </c>
      <c r="H20" s="67">
        <v>141.56</v>
      </c>
      <c r="I20" s="67"/>
      <c r="J20" s="20">
        <v>363</v>
      </c>
      <c r="K20" s="66">
        <f t="shared" si="0"/>
        <v>41814.398632304736</v>
      </c>
      <c r="L20" s="66"/>
      <c r="M20" s="6">
        <f t="shared" si="2"/>
        <v>0.1151911808052472</v>
      </c>
      <c r="N20" s="20">
        <v>2010</v>
      </c>
      <c r="O20" s="8">
        <v>42496</v>
      </c>
      <c r="P20" s="67">
        <v>138.674</v>
      </c>
      <c r="Q20" s="67"/>
      <c r="R20" s="68">
        <f t="shared" si="3"/>
        <v>33244.17478039429</v>
      </c>
      <c r="S20" s="68"/>
      <c r="T20" s="69">
        <f t="shared" si="4"/>
        <v>288.59999999999957</v>
      </c>
      <c r="U20" s="69"/>
    </row>
    <row r="21" spans="2:21" ht="13.5">
      <c r="B21" s="20">
        <v>13</v>
      </c>
      <c r="C21" s="66">
        <f t="shared" si="1"/>
        <v>1427057.4625238855</v>
      </c>
      <c r="D21" s="66"/>
      <c r="E21" s="20">
        <v>2011</v>
      </c>
      <c r="F21" s="8">
        <v>42674</v>
      </c>
      <c r="G21" s="20" t="s">
        <v>4</v>
      </c>
      <c r="H21" s="67">
        <v>122.62</v>
      </c>
      <c r="I21" s="67"/>
      <c r="J21" s="20">
        <v>264</v>
      </c>
      <c r="K21" s="66">
        <f t="shared" si="0"/>
        <v>42811.72387571656</v>
      </c>
      <c r="L21" s="66"/>
      <c r="M21" s="6">
        <f t="shared" si="2"/>
        <v>0.1621656207413506</v>
      </c>
      <c r="N21" s="20">
        <v>2011</v>
      </c>
      <c r="O21" s="8">
        <v>42674</v>
      </c>
      <c r="P21" s="67">
        <v>126.175</v>
      </c>
      <c r="Q21" s="67"/>
      <c r="R21" s="68">
        <f t="shared" si="3"/>
        <v>57649.878173550016</v>
      </c>
      <c r="S21" s="68"/>
      <c r="T21" s="69">
        <f t="shared" si="4"/>
        <v>355.49999999999926</v>
      </c>
      <c r="U21" s="69"/>
    </row>
    <row r="22" spans="2:21" ht="13.5">
      <c r="B22" s="20">
        <v>14</v>
      </c>
      <c r="C22" s="66">
        <f t="shared" si="1"/>
        <v>1484707.3406974357</v>
      </c>
      <c r="D22" s="66"/>
      <c r="E22" s="20">
        <v>2012</v>
      </c>
      <c r="F22" s="8">
        <v>42465</v>
      </c>
      <c r="G22" s="20" t="s">
        <v>3</v>
      </c>
      <c r="H22" s="67">
        <v>130.125</v>
      </c>
      <c r="I22" s="67"/>
      <c r="J22" s="20">
        <v>311</v>
      </c>
      <c r="K22" s="66">
        <f t="shared" si="0"/>
        <v>44541.22022092307</v>
      </c>
      <c r="L22" s="66"/>
      <c r="M22" s="6">
        <f t="shared" si="2"/>
        <v>0.14321935762354684</v>
      </c>
      <c r="N22" s="20">
        <v>2012</v>
      </c>
      <c r="O22" s="8">
        <v>42470</v>
      </c>
      <c r="P22" s="67">
        <v>128.128</v>
      </c>
      <c r="Q22" s="67"/>
      <c r="R22" s="68">
        <f t="shared" si="3"/>
        <v>28600.90571742251</v>
      </c>
      <c r="S22" s="68"/>
      <c r="T22" s="69">
        <f t="shared" si="4"/>
        <v>199.7000000000014</v>
      </c>
      <c r="U22" s="69"/>
    </row>
    <row r="23" spans="2:21" ht="13.5">
      <c r="B23" s="20">
        <v>15</v>
      </c>
      <c r="C23" s="66">
        <f t="shared" si="1"/>
        <v>1513308.2464148581</v>
      </c>
      <c r="D23" s="66"/>
      <c r="E23" s="20">
        <v>2014</v>
      </c>
      <c r="F23" s="8">
        <v>42400</v>
      </c>
      <c r="G23" s="20" t="s">
        <v>3</v>
      </c>
      <c r="H23" s="67">
        <v>167.727</v>
      </c>
      <c r="I23" s="67"/>
      <c r="J23" s="20">
        <v>372</v>
      </c>
      <c r="K23" s="66">
        <f t="shared" si="0"/>
        <v>45399.247392445744</v>
      </c>
      <c r="L23" s="66"/>
      <c r="M23" s="6">
        <f t="shared" si="2"/>
        <v>0.12204098761410147</v>
      </c>
      <c r="N23" s="20">
        <v>2014</v>
      </c>
      <c r="O23" s="8">
        <v>42403</v>
      </c>
      <c r="P23" s="67">
        <v>163.991</v>
      </c>
      <c r="Q23" s="67"/>
      <c r="R23" s="68">
        <f t="shared" si="3"/>
        <v>45594.51297262819</v>
      </c>
      <c r="S23" s="68"/>
      <c r="T23" s="69">
        <f t="shared" si="4"/>
        <v>373.599999999999</v>
      </c>
      <c r="U23" s="69"/>
    </row>
    <row r="24" spans="2:21" ht="13.5">
      <c r="B24" s="20">
        <v>16</v>
      </c>
      <c r="C24" s="66">
        <f t="shared" si="1"/>
        <v>1558902.7593874864</v>
      </c>
      <c r="D24" s="66"/>
      <c r="E24" s="20">
        <v>2014</v>
      </c>
      <c r="F24" s="8">
        <v>42568</v>
      </c>
      <c r="G24" s="20" t="s">
        <v>3</v>
      </c>
      <c r="H24" s="67">
        <v>172.945</v>
      </c>
      <c r="I24" s="67"/>
      <c r="J24" s="20">
        <v>159</v>
      </c>
      <c r="K24" s="66">
        <f t="shared" si="0"/>
        <v>46767.08278162459</v>
      </c>
      <c r="L24" s="66"/>
      <c r="M24" s="6">
        <f t="shared" si="2"/>
        <v>0.29413259611084647</v>
      </c>
      <c r="N24" s="20">
        <v>2014</v>
      </c>
      <c r="O24" s="8">
        <v>42590</v>
      </c>
      <c r="P24" s="67">
        <v>171.49</v>
      </c>
      <c r="Q24" s="67"/>
      <c r="R24" s="68">
        <f t="shared" si="3"/>
        <v>42796.292734127695</v>
      </c>
      <c r="S24" s="68"/>
      <c r="T24" s="69">
        <f t="shared" si="4"/>
        <v>145.4999999999984</v>
      </c>
      <c r="U24" s="69"/>
    </row>
    <row r="25" spans="2:21" ht="13.5">
      <c r="B25" s="20">
        <v>17</v>
      </c>
      <c r="C25" s="66">
        <f t="shared" si="1"/>
        <v>1601699.052121614</v>
      </c>
      <c r="D25" s="66"/>
      <c r="E25" s="20">
        <v>2015</v>
      </c>
      <c r="F25" s="8">
        <v>42440</v>
      </c>
      <c r="G25" s="20" t="s">
        <v>3</v>
      </c>
      <c r="H25" s="67">
        <v>181.463</v>
      </c>
      <c r="I25" s="67"/>
      <c r="J25" s="20">
        <v>244</v>
      </c>
      <c r="K25" s="66">
        <f t="shared" si="0"/>
        <v>48050.97156364842</v>
      </c>
      <c r="L25" s="66"/>
      <c r="M25" s="6">
        <f t="shared" si="2"/>
        <v>0.19693021132642796</v>
      </c>
      <c r="N25" s="20">
        <v>2015</v>
      </c>
      <c r="O25" s="8">
        <v>42442</v>
      </c>
      <c r="P25" s="67">
        <v>179.069</v>
      </c>
      <c r="Q25" s="67"/>
      <c r="R25" s="68">
        <f t="shared" si="3"/>
        <v>47145.09259154696</v>
      </c>
      <c r="S25" s="68"/>
      <c r="T25" s="69">
        <f t="shared" si="4"/>
        <v>239.40000000000055</v>
      </c>
      <c r="U25" s="69"/>
    </row>
    <row r="26" spans="2:21" ht="13.5">
      <c r="B26" s="20">
        <v>18</v>
      </c>
      <c r="C26" s="66">
        <f t="shared" si="1"/>
        <v>1648844.144713161</v>
      </c>
      <c r="D26" s="66"/>
      <c r="E26" s="20">
        <v>2015</v>
      </c>
      <c r="F26" s="8">
        <v>42498</v>
      </c>
      <c r="G26" s="20" t="s">
        <v>4</v>
      </c>
      <c r="H26" s="67">
        <v>184.104</v>
      </c>
      <c r="I26" s="67"/>
      <c r="J26" s="20">
        <v>317</v>
      </c>
      <c r="K26" s="66">
        <f t="shared" si="0"/>
        <v>49465.32434139483</v>
      </c>
      <c r="L26" s="66"/>
      <c r="M26" s="6">
        <f t="shared" si="2"/>
        <v>0.1560420326226966</v>
      </c>
      <c r="N26" s="20">
        <v>2015</v>
      </c>
      <c r="O26" s="8">
        <v>42511</v>
      </c>
      <c r="P26" s="67">
        <v>189.851</v>
      </c>
      <c r="Q26" s="67"/>
      <c r="R26" s="68">
        <f t="shared" si="3"/>
        <v>89677.35614826353</v>
      </c>
      <c r="S26" s="68"/>
      <c r="T26" s="69">
        <f t="shared" si="4"/>
        <v>574.6999999999986</v>
      </c>
      <c r="U26" s="69"/>
    </row>
    <row r="27" spans="2:21" ht="13.5">
      <c r="B27" s="20">
        <v>19</v>
      </c>
      <c r="C27" s="66">
        <f t="shared" si="1"/>
        <v>1738521.5008614245</v>
      </c>
      <c r="D27" s="66"/>
      <c r="E27" s="20">
        <v>2015</v>
      </c>
      <c r="F27" s="8">
        <v>42712</v>
      </c>
      <c r="G27" s="20" t="s">
        <v>3</v>
      </c>
      <c r="H27" s="67">
        <v>183.958</v>
      </c>
      <c r="I27" s="67"/>
      <c r="J27" s="20">
        <v>237</v>
      </c>
      <c r="K27" s="66">
        <f t="shared" si="0"/>
        <v>52155.645025842736</v>
      </c>
      <c r="L27" s="66"/>
      <c r="M27" s="6">
        <f t="shared" si="2"/>
        <v>0.22006601276726892</v>
      </c>
      <c r="N27" s="20">
        <v>2015</v>
      </c>
      <c r="O27" s="8">
        <v>42722</v>
      </c>
      <c r="P27" s="67">
        <v>180.947</v>
      </c>
      <c r="Q27" s="67"/>
      <c r="R27" s="68">
        <f t="shared" si="3"/>
        <v>66261.87644422457</v>
      </c>
      <c r="S27" s="68"/>
      <c r="T27" s="69">
        <f t="shared" si="4"/>
        <v>301.09999999999957</v>
      </c>
      <c r="U27" s="69"/>
    </row>
    <row r="28" spans="2:21" ht="13.5">
      <c r="B28" s="20">
        <v>20</v>
      </c>
      <c r="C28" s="66">
        <f t="shared" si="1"/>
        <v>1804783.377305649</v>
      </c>
      <c r="D28" s="66"/>
      <c r="E28" s="20"/>
      <c r="F28" s="8"/>
      <c r="G28" s="20" t="s">
        <v>4</v>
      </c>
      <c r="H28" s="67"/>
      <c r="I28" s="67"/>
      <c r="J28" s="20"/>
      <c r="K28" s="66">
        <f t="shared" si="0"/>
      </c>
      <c r="L28" s="66"/>
      <c r="M28" s="6">
        <f t="shared" si="2"/>
      </c>
      <c r="N28" s="20"/>
      <c r="O28" s="8"/>
      <c r="P28" s="67"/>
      <c r="Q28" s="67"/>
      <c r="R28" s="68">
        <f t="shared" si="3"/>
      </c>
      <c r="S28" s="68"/>
      <c r="T28" s="69">
        <f t="shared" si="4"/>
      </c>
      <c r="U28" s="69"/>
    </row>
    <row r="29" spans="2:21" ht="13.5">
      <c r="B29" s="20">
        <v>21</v>
      </c>
      <c r="C29" s="66">
        <f t="shared" si="1"/>
      </c>
      <c r="D29" s="66"/>
      <c r="E29" s="20"/>
      <c r="F29" s="8"/>
      <c r="G29" s="20" t="s">
        <v>3</v>
      </c>
      <c r="H29" s="67"/>
      <c r="I29" s="67"/>
      <c r="J29" s="20"/>
      <c r="K29" s="66">
        <f t="shared" si="0"/>
      </c>
      <c r="L29" s="66"/>
      <c r="M29" s="6">
        <f t="shared" si="2"/>
      </c>
      <c r="N29" s="20"/>
      <c r="O29" s="8"/>
      <c r="P29" s="67"/>
      <c r="Q29" s="67"/>
      <c r="R29" s="68">
        <f t="shared" si="3"/>
      </c>
      <c r="S29" s="68"/>
      <c r="T29" s="69">
        <f t="shared" si="4"/>
      </c>
      <c r="U29" s="69"/>
    </row>
    <row r="30" spans="2:21" ht="13.5">
      <c r="B30" s="20">
        <v>22</v>
      </c>
      <c r="C30" s="66">
        <f t="shared" si="1"/>
      </c>
      <c r="D30" s="66"/>
      <c r="E30" s="20"/>
      <c r="F30" s="8"/>
      <c r="G30" s="20" t="s">
        <v>3</v>
      </c>
      <c r="H30" s="67"/>
      <c r="I30" s="67"/>
      <c r="J30" s="20"/>
      <c r="K30" s="66">
        <f t="shared" si="0"/>
      </c>
      <c r="L30" s="66"/>
      <c r="M30" s="6">
        <f t="shared" si="2"/>
      </c>
      <c r="N30" s="20"/>
      <c r="O30" s="8"/>
      <c r="P30" s="67"/>
      <c r="Q30" s="67"/>
      <c r="R30" s="68">
        <f t="shared" si="3"/>
      </c>
      <c r="S30" s="68"/>
      <c r="T30" s="69">
        <f t="shared" si="4"/>
      </c>
      <c r="U30" s="69"/>
    </row>
  </sheetData>
  <sheetProtection/>
  <mergeCells count="167">
    <mergeCell ref="R29:S29"/>
    <mergeCell ref="T29:U29"/>
    <mergeCell ref="R30:S30"/>
    <mergeCell ref="T30:U30"/>
    <mergeCell ref="C30:D30"/>
    <mergeCell ref="H30:I30"/>
    <mergeCell ref="K30:L30"/>
    <mergeCell ref="P30:Q30"/>
    <mergeCell ref="C29:D29"/>
    <mergeCell ref="H29:I29"/>
    <mergeCell ref="K29:L29"/>
    <mergeCell ref="P29:Q29"/>
    <mergeCell ref="R28:S28"/>
    <mergeCell ref="T28:U28"/>
    <mergeCell ref="C27:D27"/>
    <mergeCell ref="H27:I27"/>
    <mergeCell ref="C28:D28"/>
    <mergeCell ref="H28:I28"/>
    <mergeCell ref="K28:L28"/>
    <mergeCell ref="P28:Q28"/>
    <mergeCell ref="K27:L27"/>
    <mergeCell ref="P27:Q27"/>
    <mergeCell ref="R25:S25"/>
    <mergeCell ref="T25:U25"/>
    <mergeCell ref="R26:S26"/>
    <mergeCell ref="T26:U26"/>
    <mergeCell ref="R27:S27"/>
    <mergeCell ref="T27:U27"/>
    <mergeCell ref="C26:D26"/>
    <mergeCell ref="H26:I26"/>
    <mergeCell ref="K26:L26"/>
    <mergeCell ref="P26:Q26"/>
    <mergeCell ref="C25:D25"/>
    <mergeCell ref="H25:I25"/>
    <mergeCell ref="K25:L25"/>
    <mergeCell ref="P25:Q25"/>
    <mergeCell ref="R24:S24"/>
    <mergeCell ref="T24:U24"/>
    <mergeCell ref="C23:D23"/>
    <mergeCell ref="H23:I23"/>
    <mergeCell ref="C24:D24"/>
    <mergeCell ref="H24:I24"/>
    <mergeCell ref="K24:L24"/>
    <mergeCell ref="P24:Q24"/>
    <mergeCell ref="K23:L23"/>
    <mergeCell ref="P23:Q23"/>
    <mergeCell ref="R21:S21"/>
    <mergeCell ref="T21:U21"/>
    <mergeCell ref="R22:S22"/>
    <mergeCell ref="T22:U22"/>
    <mergeCell ref="R23:S23"/>
    <mergeCell ref="T23:U23"/>
    <mergeCell ref="C22:D22"/>
    <mergeCell ref="H22:I22"/>
    <mergeCell ref="K22:L22"/>
    <mergeCell ref="P22:Q22"/>
    <mergeCell ref="C21:D21"/>
    <mergeCell ref="H21:I21"/>
    <mergeCell ref="K21:L21"/>
    <mergeCell ref="P21:Q21"/>
    <mergeCell ref="R20:S20"/>
    <mergeCell ref="T20:U20"/>
    <mergeCell ref="C19:D19"/>
    <mergeCell ref="H19:I19"/>
    <mergeCell ref="C20:D20"/>
    <mergeCell ref="H20:I20"/>
    <mergeCell ref="K20:L20"/>
    <mergeCell ref="P20:Q20"/>
    <mergeCell ref="K19:L19"/>
    <mergeCell ref="P19:Q19"/>
    <mergeCell ref="R17:S17"/>
    <mergeCell ref="T17:U17"/>
    <mergeCell ref="R18:S18"/>
    <mergeCell ref="T18:U18"/>
    <mergeCell ref="R19:S19"/>
    <mergeCell ref="T19:U19"/>
    <mergeCell ref="C18:D18"/>
    <mergeCell ref="H18:I18"/>
    <mergeCell ref="K18:L18"/>
    <mergeCell ref="P18:Q18"/>
    <mergeCell ref="C17:D17"/>
    <mergeCell ref="H17:I17"/>
    <mergeCell ref="K17:L17"/>
    <mergeCell ref="P17:Q17"/>
    <mergeCell ref="R16:S16"/>
    <mergeCell ref="T16:U16"/>
    <mergeCell ref="C15:D15"/>
    <mergeCell ref="H15:I15"/>
    <mergeCell ref="C16:D16"/>
    <mergeCell ref="H16:I16"/>
    <mergeCell ref="K16:L16"/>
    <mergeCell ref="P16:Q16"/>
    <mergeCell ref="K15:L15"/>
    <mergeCell ref="P15:Q15"/>
    <mergeCell ref="R13:S13"/>
    <mergeCell ref="T13:U13"/>
    <mergeCell ref="R14:S14"/>
    <mergeCell ref="T14:U14"/>
    <mergeCell ref="R15:S15"/>
    <mergeCell ref="T15:U15"/>
    <mergeCell ref="C14:D14"/>
    <mergeCell ref="H14:I14"/>
    <mergeCell ref="K14:L14"/>
    <mergeCell ref="P14:Q14"/>
    <mergeCell ref="C13:D13"/>
    <mergeCell ref="H13:I13"/>
    <mergeCell ref="K13:L13"/>
    <mergeCell ref="P13:Q13"/>
    <mergeCell ref="R12:S12"/>
    <mergeCell ref="T12:U12"/>
    <mergeCell ref="C11:D11"/>
    <mergeCell ref="H11:I11"/>
    <mergeCell ref="C12:D12"/>
    <mergeCell ref="H12:I12"/>
    <mergeCell ref="K12:L12"/>
    <mergeCell ref="P12:Q12"/>
    <mergeCell ref="K11:L11"/>
    <mergeCell ref="P11:Q11"/>
    <mergeCell ref="R9:S9"/>
    <mergeCell ref="T9:U9"/>
    <mergeCell ref="R10:S10"/>
    <mergeCell ref="T10:U10"/>
    <mergeCell ref="R11:S11"/>
    <mergeCell ref="T11:U11"/>
    <mergeCell ref="C10:D10"/>
    <mergeCell ref="H10:I10"/>
    <mergeCell ref="K10:L10"/>
    <mergeCell ref="P10:Q10"/>
    <mergeCell ref="C9:D9"/>
    <mergeCell ref="H9:I9"/>
    <mergeCell ref="K9:L9"/>
    <mergeCell ref="P9:Q9"/>
    <mergeCell ref="R7:U7"/>
    <mergeCell ref="H8:I8"/>
    <mergeCell ref="K8:L8"/>
    <mergeCell ref="P8:Q8"/>
    <mergeCell ref="R8:S8"/>
    <mergeCell ref="T8:U8"/>
    <mergeCell ref="J5:K5"/>
    <mergeCell ref="L5:M5"/>
    <mergeCell ref="P5:Q5"/>
    <mergeCell ref="B7:B8"/>
    <mergeCell ref="C7:D8"/>
    <mergeCell ref="E7:I7"/>
    <mergeCell ref="J7:L7"/>
    <mergeCell ref="M7:M8"/>
    <mergeCell ref="N7:Q7"/>
    <mergeCell ref="J4:K4"/>
    <mergeCell ref="L4:M4"/>
    <mergeCell ref="N4:O4"/>
    <mergeCell ref="P4:Q4"/>
    <mergeCell ref="B4:C4"/>
    <mergeCell ref="D4:E4"/>
    <mergeCell ref="F4:G4"/>
    <mergeCell ref="H4:I4"/>
    <mergeCell ref="B2:C2"/>
    <mergeCell ref="D2:E2"/>
    <mergeCell ref="F2:G2"/>
    <mergeCell ref="H2:I2"/>
    <mergeCell ref="B3:C3"/>
    <mergeCell ref="D3:I3"/>
    <mergeCell ref="J3:K3"/>
    <mergeCell ref="L3:Q3"/>
    <mergeCell ref="J2:K2"/>
    <mergeCell ref="L2:M2"/>
    <mergeCell ref="N2:O2"/>
    <mergeCell ref="P2:Q2"/>
  </mergeCells>
  <conditionalFormatting sqref="G9:G30">
    <cfRule type="cellIs" priority="7" dxfId="1" operator="equal" stopIfTrue="1">
      <formula>"買"</formula>
    </cfRule>
    <cfRule type="cellIs" priority="8" dxfId="0" operator="equal" stopIfTrue="1">
      <formula>"売"</formula>
    </cfRule>
  </conditionalFormatting>
  <dataValidations count="1">
    <dataValidation type="list" allowBlank="1" showInputMessage="1" showErrorMessage="1" sqref="G9:G30">
      <formula1>"買,売"</formula1>
    </dataValidation>
  </dataValidations>
  <printOptions/>
  <pageMargins left="0.24" right="0.17" top="1.31"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J29"/>
  <sheetViews>
    <sheetView zoomScale="145" zoomScaleNormal="145" zoomScaleSheetLayoutView="100" zoomScalePageLayoutView="0" workbookViewId="0" topLeftCell="A1">
      <selection activeCell="A2" sqref="A2:J9"/>
    </sheetView>
  </sheetViews>
  <sheetFormatPr defaultColWidth="9.00390625" defaultRowHeight="13.5"/>
  <sheetData>
    <row r="1" ht="13.5">
      <c r="A1" t="s">
        <v>0</v>
      </c>
    </row>
    <row r="2" spans="1:10" ht="13.5">
      <c r="A2" s="70" t="s">
        <v>50</v>
      </c>
      <c r="B2" s="71"/>
      <c r="C2" s="71"/>
      <c r="D2" s="71"/>
      <c r="E2" s="71"/>
      <c r="F2" s="71"/>
      <c r="G2" s="71"/>
      <c r="H2" s="71"/>
      <c r="I2" s="71"/>
      <c r="J2" s="71"/>
    </row>
    <row r="3" spans="1:10" ht="13.5">
      <c r="A3" s="71"/>
      <c r="B3" s="71"/>
      <c r="C3" s="71"/>
      <c r="D3" s="71"/>
      <c r="E3" s="71"/>
      <c r="F3" s="71"/>
      <c r="G3" s="71"/>
      <c r="H3" s="71"/>
      <c r="I3" s="71"/>
      <c r="J3" s="71"/>
    </row>
    <row r="4" spans="1:10" ht="13.5">
      <c r="A4" s="71"/>
      <c r="B4" s="71"/>
      <c r="C4" s="71"/>
      <c r="D4" s="71"/>
      <c r="E4" s="71"/>
      <c r="F4" s="71"/>
      <c r="G4" s="71"/>
      <c r="H4" s="71"/>
      <c r="I4" s="71"/>
      <c r="J4" s="71"/>
    </row>
    <row r="5" spans="1:10" ht="13.5">
      <c r="A5" s="71"/>
      <c r="B5" s="71"/>
      <c r="C5" s="71"/>
      <c r="D5" s="71"/>
      <c r="E5" s="71"/>
      <c r="F5" s="71"/>
      <c r="G5" s="71"/>
      <c r="H5" s="71"/>
      <c r="I5" s="71"/>
      <c r="J5" s="71"/>
    </row>
    <row r="6" spans="1:10" ht="13.5">
      <c r="A6" s="71"/>
      <c r="B6" s="71"/>
      <c r="C6" s="71"/>
      <c r="D6" s="71"/>
      <c r="E6" s="71"/>
      <c r="F6" s="71"/>
      <c r="G6" s="71"/>
      <c r="H6" s="71"/>
      <c r="I6" s="71"/>
      <c r="J6" s="71"/>
    </row>
    <row r="7" spans="1:10" ht="13.5">
      <c r="A7" s="71"/>
      <c r="B7" s="71"/>
      <c r="C7" s="71"/>
      <c r="D7" s="71"/>
      <c r="E7" s="71"/>
      <c r="F7" s="71"/>
      <c r="G7" s="71"/>
      <c r="H7" s="71"/>
      <c r="I7" s="71"/>
      <c r="J7" s="71"/>
    </row>
    <row r="8" spans="1:10" ht="13.5">
      <c r="A8" s="71"/>
      <c r="B8" s="71"/>
      <c r="C8" s="71"/>
      <c r="D8" s="71"/>
      <c r="E8" s="71"/>
      <c r="F8" s="71"/>
      <c r="G8" s="71"/>
      <c r="H8" s="71"/>
      <c r="I8" s="71"/>
      <c r="J8" s="71"/>
    </row>
    <row r="9" spans="1:10" ht="13.5">
      <c r="A9" s="71"/>
      <c r="B9" s="71"/>
      <c r="C9" s="71"/>
      <c r="D9" s="71"/>
      <c r="E9" s="71"/>
      <c r="F9" s="71"/>
      <c r="G9" s="71"/>
      <c r="H9" s="71"/>
      <c r="I9" s="71"/>
      <c r="J9" s="71"/>
    </row>
    <row r="11" ht="13.5">
      <c r="A11" t="s">
        <v>1</v>
      </c>
    </row>
    <row r="12" spans="1:10" ht="13.5">
      <c r="A12" s="72" t="s">
        <v>49</v>
      </c>
      <c r="B12" s="73"/>
      <c r="C12" s="73"/>
      <c r="D12" s="73"/>
      <c r="E12" s="73"/>
      <c r="F12" s="73"/>
      <c r="G12" s="73"/>
      <c r="H12" s="73"/>
      <c r="I12" s="73"/>
      <c r="J12" s="73"/>
    </row>
    <row r="13" spans="1:10" ht="13.5">
      <c r="A13" s="73"/>
      <c r="B13" s="73"/>
      <c r="C13" s="73"/>
      <c r="D13" s="73"/>
      <c r="E13" s="73"/>
      <c r="F13" s="73"/>
      <c r="G13" s="73"/>
      <c r="H13" s="73"/>
      <c r="I13" s="73"/>
      <c r="J13" s="73"/>
    </row>
    <row r="14" spans="1:10" ht="13.5">
      <c r="A14" s="73"/>
      <c r="B14" s="73"/>
      <c r="C14" s="73"/>
      <c r="D14" s="73"/>
      <c r="E14" s="73"/>
      <c r="F14" s="73"/>
      <c r="G14" s="73"/>
      <c r="H14" s="73"/>
      <c r="I14" s="73"/>
      <c r="J14" s="73"/>
    </row>
    <row r="15" spans="1:10" ht="13.5">
      <c r="A15" s="73"/>
      <c r="B15" s="73"/>
      <c r="C15" s="73"/>
      <c r="D15" s="73"/>
      <c r="E15" s="73"/>
      <c r="F15" s="73"/>
      <c r="G15" s="73"/>
      <c r="H15" s="73"/>
      <c r="I15" s="73"/>
      <c r="J15" s="73"/>
    </row>
    <row r="16" spans="1:10" ht="13.5">
      <c r="A16" s="73"/>
      <c r="B16" s="73"/>
      <c r="C16" s="73"/>
      <c r="D16" s="73"/>
      <c r="E16" s="73"/>
      <c r="F16" s="73"/>
      <c r="G16" s="73"/>
      <c r="H16" s="73"/>
      <c r="I16" s="73"/>
      <c r="J16" s="73"/>
    </row>
    <row r="17" spans="1:10" ht="13.5">
      <c r="A17" s="73"/>
      <c r="B17" s="73"/>
      <c r="C17" s="73"/>
      <c r="D17" s="73"/>
      <c r="E17" s="73"/>
      <c r="F17" s="73"/>
      <c r="G17" s="73"/>
      <c r="H17" s="73"/>
      <c r="I17" s="73"/>
      <c r="J17" s="73"/>
    </row>
    <row r="18" spans="1:10" ht="13.5">
      <c r="A18" s="73"/>
      <c r="B18" s="73"/>
      <c r="C18" s="73"/>
      <c r="D18" s="73"/>
      <c r="E18" s="73"/>
      <c r="F18" s="73"/>
      <c r="G18" s="73"/>
      <c r="H18" s="73"/>
      <c r="I18" s="73"/>
      <c r="J18" s="73"/>
    </row>
    <row r="19" spans="1:10" ht="13.5">
      <c r="A19" s="73"/>
      <c r="B19" s="73"/>
      <c r="C19" s="73"/>
      <c r="D19" s="73"/>
      <c r="E19" s="73"/>
      <c r="F19" s="73"/>
      <c r="G19" s="73"/>
      <c r="H19" s="73"/>
      <c r="I19" s="73"/>
      <c r="J19" s="73"/>
    </row>
    <row r="21" ht="13.5">
      <c r="A21" t="s">
        <v>2</v>
      </c>
    </row>
    <row r="22" spans="1:10" ht="13.5">
      <c r="A22" s="72" t="s">
        <v>47</v>
      </c>
      <c r="B22" s="72"/>
      <c r="C22" s="72"/>
      <c r="D22" s="72"/>
      <c r="E22" s="72"/>
      <c r="F22" s="72"/>
      <c r="G22" s="72"/>
      <c r="H22" s="72"/>
      <c r="I22" s="72"/>
      <c r="J22" s="72"/>
    </row>
    <row r="23" spans="1:10" ht="13.5">
      <c r="A23" s="72"/>
      <c r="B23" s="72"/>
      <c r="C23" s="72"/>
      <c r="D23" s="72"/>
      <c r="E23" s="72"/>
      <c r="F23" s="72"/>
      <c r="G23" s="72"/>
      <c r="H23" s="72"/>
      <c r="I23" s="72"/>
      <c r="J23" s="72"/>
    </row>
    <row r="24" spans="1:10" ht="13.5">
      <c r="A24" s="72"/>
      <c r="B24" s="72"/>
      <c r="C24" s="72"/>
      <c r="D24" s="72"/>
      <c r="E24" s="72"/>
      <c r="F24" s="72"/>
      <c r="G24" s="72"/>
      <c r="H24" s="72"/>
      <c r="I24" s="72"/>
      <c r="J24" s="72"/>
    </row>
    <row r="25" spans="1:10" ht="13.5">
      <c r="A25" s="72"/>
      <c r="B25" s="72"/>
      <c r="C25" s="72"/>
      <c r="D25" s="72"/>
      <c r="E25" s="72"/>
      <c r="F25" s="72"/>
      <c r="G25" s="72"/>
      <c r="H25" s="72"/>
      <c r="I25" s="72"/>
      <c r="J25" s="72"/>
    </row>
    <row r="26" spans="1:10" ht="13.5">
      <c r="A26" s="72"/>
      <c r="B26" s="72"/>
      <c r="C26" s="72"/>
      <c r="D26" s="72"/>
      <c r="E26" s="72"/>
      <c r="F26" s="72"/>
      <c r="G26" s="72"/>
      <c r="H26" s="72"/>
      <c r="I26" s="72"/>
      <c r="J26" s="72"/>
    </row>
    <row r="27" spans="1:10" ht="13.5">
      <c r="A27" s="72"/>
      <c r="B27" s="72"/>
      <c r="C27" s="72"/>
      <c r="D27" s="72"/>
      <c r="E27" s="72"/>
      <c r="F27" s="72"/>
      <c r="G27" s="72"/>
      <c r="H27" s="72"/>
      <c r="I27" s="72"/>
      <c r="J27" s="72"/>
    </row>
    <row r="28" spans="1:10" ht="13.5">
      <c r="A28" s="72"/>
      <c r="B28" s="72"/>
      <c r="C28" s="72"/>
      <c r="D28" s="72"/>
      <c r="E28" s="72"/>
      <c r="F28" s="72"/>
      <c r="G28" s="72"/>
      <c r="H28" s="72"/>
      <c r="I28" s="72"/>
      <c r="J28" s="72"/>
    </row>
    <row r="29" spans="1:10" ht="13.5">
      <c r="A29" s="72"/>
      <c r="B29" s="72"/>
      <c r="C29" s="72"/>
      <c r="D29" s="72"/>
      <c r="E29" s="72"/>
      <c r="F29" s="72"/>
      <c r="G29" s="72"/>
      <c r="H29" s="72"/>
      <c r="I29" s="72"/>
      <c r="J29" s="72"/>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codeName="Sheet4"/>
  <dimension ref="B2:I12"/>
  <sheetViews>
    <sheetView zoomScaleSheetLayoutView="100" zoomScalePageLayoutView="0" workbookViewId="0" topLeftCell="A1">
      <selection activeCell="A1" sqref="A1"/>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36</v>
      </c>
      <c r="C2" s="27"/>
    </row>
    <row r="4" spans="2:9" ht="17.25">
      <c r="B4" s="30" t="s">
        <v>39</v>
      </c>
      <c r="C4" s="30" t="s">
        <v>37</v>
      </c>
      <c r="D4" s="30" t="s">
        <v>41</v>
      </c>
      <c r="E4" s="31" t="s">
        <v>38</v>
      </c>
      <c r="F4" s="30" t="s">
        <v>42</v>
      </c>
      <c r="G4" s="31" t="s">
        <v>38</v>
      </c>
      <c r="H4" s="30" t="s">
        <v>43</v>
      </c>
      <c r="I4" s="31" t="s">
        <v>38</v>
      </c>
    </row>
    <row r="5" spans="2:9" ht="17.25">
      <c r="B5" s="28" t="s">
        <v>40</v>
      </c>
      <c r="C5" s="29" t="s">
        <v>48</v>
      </c>
      <c r="D5" s="29">
        <v>19</v>
      </c>
      <c r="E5" s="33">
        <v>42515</v>
      </c>
      <c r="F5" s="29"/>
      <c r="G5" s="33"/>
      <c r="H5" s="29"/>
      <c r="I5" s="33"/>
    </row>
    <row r="6" spans="2:9" ht="17.25">
      <c r="B6" s="28" t="s">
        <v>40</v>
      </c>
      <c r="D6" s="29"/>
      <c r="E6" s="33"/>
      <c r="F6" s="29"/>
      <c r="G6" s="34"/>
      <c r="H6" s="29"/>
      <c r="I6" s="34"/>
    </row>
    <row r="7" spans="2:9" ht="17.25">
      <c r="B7" s="28" t="s">
        <v>40</v>
      </c>
      <c r="C7" s="29"/>
      <c r="D7" s="29"/>
      <c r="E7" s="34"/>
      <c r="F7" s="29"/>
      <c r="G7" s="34"/>
      <c r="H7" s="29"/>
      <c r="I7" s="34"/>
    </row>
    <row r="8" spans="2:9" ht="17.25">
      <c r="B8" s="28" t="s">
        <v>40</v>
      </c>
      <c r="C8" s="29"/>
      <c r="D8" s="29"/>
      <c r="E8" s="34"/>
      <c r="F8" s="29"/>
      <c r="G8" s="34"/>
      <c r="H8" s="29"/>
      <c r="I8" s="34"/>
    </row>
    <row r="9" spans="2:9" ht="17.25">
      <c r="B9" s="28" t="s">
        <v>40</v>
      </c>
      <c r="C9" s="29"/>
      <c r="D9" s="29"/>
      <c r="E9" s="34"/>
      <c r="F9" s="29"/>
      <c r="G9" s="34"/>
      <c r="H9" s="29"/>
      <c r="I9" s="34"/>
    </row>
    <row r="10" spans="2:9" ht="17.25">
      <c r="B10" s="28" t="s">
        <v>40</v>
      </c>
      <c r="C10" s="29"/>
      <c r="D10" s="29"/>
      <c r="E10" s="34"/>
      <c r="F10" s="29"/>
      <c r="G10" s="34"/>
      <c r="H10" s="29"/>
      <c r="I10" s="34"/>
    </row>
    <row r="11" spans="2:9" ht="17.25">
      <c r="B11" s="28" t="s">
        <v>40</v>
      </c>
      <c r="C11" s="29"/>
      <c r="D11" s="29"/>
      <c r="E11" s="34"/>
      <c r="F11" s="29"/>
      <c r="G11" s="34"/>
      <c r="H11" s="29"/>
      <c r="I11" s="34"/>
    </row>
    <row r="12" spans="2:9" ht="17.25">
      <c r="B12" s="28" t="s">
        <v>40</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Arita</cp:lastModifiedBy>
  <cp:lastPrinted>2016-05-25T12:31:05Z</cp:lastPrinted>
  <dcterms:created xsi:type="dcterms:W3CDTF">2013-10-09T23:04:08Z</dcterms:created>
  <dcterms:modified xsi:type="dcterms:W3CDTF">2016-05-25T16:35:51Z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