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検証（USDJPY1H）" sheetId="1" r:id="rId1"/>
    <sheet name="気づき" sheetId="2" r:id="rId2"/>
    <sheet name="検証終了通貨" sheetId="3" r:id="rId3"/>
  </sheets>
  <definedNames/>
  <calcPr fullCalcOnLoad="1"/>
</workbook>
</file>

<file path=xl/sharedStrings.xml><?xml version="1.0" encoding="utf-8"?>
<sst xmlns="http://schemas.openxmlformats.org/spreadsheetml/2006/main" count="162" uniqueCount="52">
  <si>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</si>
  <si>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</si>
  <si>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</si>
  <si>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</si>
  <si>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</si>
  <si>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</si>
  <si>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</si>
  <si>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</si>
  <si>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</si>
  <si>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</si>
  <si>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</si>
  <si>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</si>
  <si>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</si>
  <si>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</si>
  <si>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</si>
  <si>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</si>
  <si>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</si>
  <si>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</si>
  <si>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</si>
  <si>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</si>
  <si>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</si>
  <si>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</si>
  <si>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</si>
  <si>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</si>
  <si>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</si>
  <si>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</si>
  <si>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</si>
  <si>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</si>
  <si>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</si>
  <si>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</si>
  <si>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</si>
  <si>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</si>
  <si>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</si>
  <si>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</si>
  <si>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</si>
  <si>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</si>
  <si>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売</t>
  </si>
  <si>
    <t>検証終了通貨</t>
  </si>
  <si>
    <t>通貨ペア</t>
  </si>
  <si>
    <t>終了日</t>
  </si>
  <si>
    <t>ルール</t>
  </si>
  <si>
    <t>PB</t>
  </si>
  <si>
    <t>日足</t>
  </si>
  <si>
    <t>4Ｈ足</t>
  </si>
  <si>
    <t>１Ｈ足</t>
  </si>
  <si>
    <t>USD/JPY</t>
  </si>
  <si>
    <t>USDJPY</t>
  </si>
  <si>
    <t>10MA・20MAの両方の上側にキャンドルがあれば買い方向、下側なら売り方向。MAに触れてPB出現でエントリー待ち、PB高値or安値ブレイクでエントリー。ダウ理論よりレンジからの飛び出しを意識する</t>
  </si>
  <si>
    <t>1H</t>
  </si>
  <si>
    <t>PBでエントリーする際しっかりと１０，２０MAが抵抗に成っている場所でエントリーしているが、流れが急に出ている所ではMAにタッチしない場所がある。勢いを意識した時、タッチしていないPBもエントリーしたいのですが勢いを判別するのはどんな方法があるのでしょうか？</t>
  </si>
  <si>
    <t>検証も三回目となりずいぶんと慣れてきました。</t>
  </si>
  <si>
    <t xml:space="preserve">PBによるデモトレードと2ヶ月目の検証に入りたいと思います。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</si>
</sst>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1">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7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4" fillId="31" borderId="10" xfId="0" applyFont="1" applyFill="1" applyBorder="1" applyAlignment="1">
      <alignment horizontal="center" vertical="center" shrinkToFit="1"/>
    </xf>
    <xf numFmtId="0" fontId="34" fillId="33" borderId="10" xfId="0" applyFont="1" applyFill="1" applyBorder="1" applyAlignment="1">
      <alignment horizontal="center" vertical="center" shrinkToFit="1"/>
    </xf>
    <xf numFmtId="181" fontId="39"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39" fillId="0" borderId="10" xfId="0" applyNumberFormat="1" applyFont="1" applyFill="1" applyBorder="1" applyAlignment="1">
      <alignment horizontal="center" vertical="center"/>
    </xf>
    <xf numFmtId="0" fontId="34" fillId="6" borderId="11" xfId="0" applyFont="1" applyFill="1" applyBorder="1" applyAlignment="1">
      <alignment vertical="center"/>
    </xf>
    <xf numFmtId="0" fontId="0" fillId="0" borderId="12" xfId="0" applyBorder="1" applyAlignment="1">
      <alignment horizontal="center" vertical="center"/>
    </xf>
    <xf numFmtId="0" fontId="34" fillId="0" borderId="12" xfId="0" applyFont="1" applyFill="1" applyBorder="1" applyAlignment="1">
      <alignment horizontal="center" vertical="center"/>
    </xf>
    <xf numFmtId="0" fontId="0" fillId="0" borderId="12" xfId="0" applyFill="1" applyBorder="1" applyAlignment="1">
      <alignment horizontal="center" vertical="center"/>
    </xf>
    <xf numFmtId="0" fontId="34" fillId="0" borderId="12" xfId="0" applyFont="1" applyFill="1" applyBorder="1" applyAlignment="1">
      <alignment vertical="center"/>
    </xf>
    <xf numFmtId="0" fontId="0" fillId="0" borderId="13" xfId="0" applyFill="1" applyBorder="1" applyAlignment="1">
      <alignment horizontal="center" vertical="center"/>
    </xf>
    <xf numFmtId="0" fontId="34"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4" fillId="6" borderId="15" xfId="0" applyFont="1" applyFill="1" applyBorder="1" applyAlignment="1">
      <alignment vertical="center"/>
    </xf>
    <xf numFmtId="0" fontId="34" fillId="28" borderId="10" xfId="0" applyFont="1" applyFill="1" applyBorder="1" applyAlignment="1">
      <alignment horizontal="center" vertical="center" shrinkToFit="1"/>
    </xf>
    <xf numFmtId="0" fontId="39" fillId="0" borderId="10" xfId="0" applyFont="1" applyFill="1" applyBorder="1" applyAlignment="1">
      <alignment horizontal="center" vertical="center"/>
    </xf>
    <xf numFmtId="0" fontId="34" fillId="6" borderId="10" xfId="0" applyFont="1" applyFill="1" applyBorder="1" applyAlignment="1">
      <alignment horizontal="center" vertical="center"/>
    </xf>
    <xf numFmtId="0" fontId="34"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0" fillId="18" borderId="10" xfId="0" applyFont="1" applyFill="1" applyBorder="1" applyAlignment="1">
      <alignment horizontal="center" vertical="center"/>
    </xf>
    <xf numFmtId="0" fontId="40" fillId="0" borderId="0" xfId="0" applyFont="1" applyAlignment="1">
      <alignment horizontal="center" vertical="center"/>
    </xf>
    <xf numFmtId="14"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39" fillId="0" borderId="10" xfId="0" applyFont="1" applyFill="1" applyBorder="1" applyAlignment="1">
      <alignment horizontal="center" vertical="center"/>
    </xf>
    <xf numFmtId="0" fontId="34"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4" fillId="6" borderId="10" xfId="0" applyFont="1" applyFill="1" applyBorder="1" applyAlignment="1">
      <alignment horizontal="center" vertical="center" shrinkToFit="1"/>
    </xf>
    <xf numFmtId="0" fontId="34"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4" fillId="34" borderId="17" xfId="0" applyFont="1" applyFill="1" applyBorder="1" applyAlignment="1">
      <alignment horizontal="center" vertical="center" shrinkToFit="1"/>
    </xf>
    <xf numFmtId="0" fontId="34" fillId="34" borderId="10" xfId="0" applyFont="1" applyFill="1" applyBorder="1" applyAlignment="1">
      <alignment horizontal="center" vertical="center" shrinkToFit="1"/>
    </xf>
    <xf numFmtId="0" fontId="34" fillId="35" borderId="15" xfId="0" applyFont="1" applyFill="1" applyBorder="1" applyAlignment="1">
      <alignment horizontal="center" vertical="center" shrinkToFit="1"/>
    </xf>
    <xf numFmtId="0" fontId="34" fillId="35" borderId="18" xfId="0" applyFont="1" applyFill="1" applyBorder="1" applyAlignment="1">
      <alignment horizontal="center" vertical="center" shrinkToFit="1"/>
    </xf>
    <xf numFmtId="0" fontId="34" fillId="35" borderId="19" xfId="0" applyFont="1" applyFill="1" applyBorder="1" applyAlignment="1">
      <alignment horizontal="center" vertical="center" shrinkToFit="1"/>
    </xf>
    <xf numFmtId="0" fontId="34" fillId="35" borderId="20" xfId="0" applyFont="1" applyFill="1" applyBorder="1" applyAlignment="1">
      <alignment horizontal="center" vertical="center" shrinkToFit="1"/>
    </xf>
    <xf numFmtId="0" fontId="34" fillId="28" borderId="19" xfId="0" applyFont="1" applyFill="1" applyBorder="1" applyAlignment="1">
      <alignment horizontal="center" vertical="center" shrinkToFit="1"/>
    </xf>
    <xf numFmtId="0" fontId="34" fillId="28" borderId="12" xfId="0" applyFont="1" applyFill="1" applyBorder="1" applyAlignment="1">
      <alignment horizontal="center" vertical="center" shrinkToFit="1"/>
    </xf>
    <xf numFmtId="0" fontId="34" fillId="28" borderId="11" xfId="0" applyFont="1" applyFill="1" applyBorder="1" applyAlignment="1">
      <alignment horizontal="center" vertical="center" shrinkToFit="1"/>
    </xf>
    <xf numFmtId="0" fontId="34" fillId="31" borderId="19" xfId="0" applyFont="1" applyFill="1" applyBorder="1" applyAlignment="1">
      <alignment horizontal="center" vertical="center" shrinkToFit="1"/>
    </xf>
    <xf numFmtId="0" fontId="34" fillId="31" borderId="12" xfId="0" applyFont="1" applyFill="1" applyBorder="1" applyAlignment="1">
      <alignment horizontal="center" vertical="center" shrinkToFit="1"/>
    </xf>
    <xf numFmtId="0" fontId="34" fillId="31" borderId="11" xfId="0" applyFont="1" applyFill="1" applyBorder="1" applyAlignment="1">
      <alignment horizontal="center" vertical="center" shrinkToFit="1"/>
    </xf>
    <xf numFmtId="0" fontId="34" fillId="36" borderId="10" xfId="0" applyFont="1" applyFill="1" applyBorder="1" applyAlignment="1">
      <alignment horizontal="center" vertical="center" shrinkToFit="1"/>
    </xf>
    <xf numFmtId="0" fontId="34" fillId="33" borderId="19" xfId="0" applyFont="1" applyFill="1" applyBorder="1" applyAlignment="1">
      <alignment horizontal="center" vertical="center" shrinkToFit="1"/>
    </xf>
    <xf numFmtId="0" fontId="34" fillId="33" borderId="12" xfId="0" applyFont="1" applyFill="1" applyBorder="1" applyAlignment="1">
      <alignment horizontal="center" vertical="center" shrinkToFit="1"/>
    </xf>
    <xf numFmtId="0" fontId="34" fillId="33" borderId="11" xfId="0" applyFont="1" applyFill="1" applyBorder="1" applyAlignment="1">
      <alignment horizontal="center" vertical="center" shrinkToFit="1"/>
    </xf>
    <xf numFmtId="0" fontId="34" fillId="37" borderId="10" xfId="0" applyFont="1" applyFill="1" applyBorder="1" applyAlignment="1">
      <alignment horizontal="center" vertical="center" shrinkToFit="1"/>
    </xf>
    <xf numFmtId="0" fontId="34" fillId="28" borderId="16" xfId="0" applyFont="1" applyFill="1" applyBorder="1" applyAlignment="1">
      <alignment horizontal="center" vertical="center" shrinkToFit="1"/>
    </xf>
    <xf numFmtId="0" fontId="34" fillId="31" borderId="16" xfId="0" applyFont="1" applyFill="1" applyBorder="1" applyAlignment="1">
      <alignment horizontal="center" vertical="center" shrinkToFit="1"/>
    </xf>
    <xf numFmtId="0" fontId="34" fillId="33" borderId="16" xfId="0" applyFont="1" applyFill="1" applyBorder="1" applyAlignment="1">
      <alignment horizontal="center" vertical="center" shrinkToFit="1"/>
    </xf>
    <xf numFmtId="189" fontId="39"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186" fontId="39" fillId="0" borderId="10" xfId="0" applyNumberFormat="1" applyFont="1" applyFill="1" applyBorder="1" applyAlignment="1">
      <alignment horizontal="center" vertical="center"/>
    </xf>
    <xf numFmtId="190" fontId="39"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4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109"/>
  <sheetViews>
    <sheetView tabSelected="1" zoomScalePageLayoutView="0" workbookViewId="0" topLeftCell="A1">
      <pane ySplit="8" topLeftCell="A9" activePane="bottomLeft" state="frozen"/>
      <selection pane="topLeft" activeCell="A1" sqref="A1"/>
      <selection pane="bottomLeft" activeCell="E6" sqref="E6"/>
    </sheetView>
  </sheetViews>
  <sheetFormatPr defaultColWidth="9.00390625" defaultRowHeight="13.5"/>
  <cols>
    <col min="1" max="1" width="2.875" style="0" customWidth="1"/>
    <col min="2" max="18" width="6.625" style="0" customWidth="1"/>
    <col min="22" max="22" width="10.875" style="23" bestFit="1" customWidth="1"/>
  </cols>
  <sheetData>
    <row r="2" spans="2:20" ht="13.5">
      <c r="B2" s="36" t="s">
        <v>5</v>
      </c>
      <c r="C2" s="36"/>
      <c r="D2" s="38" t="s">
        <v>46</v>
      </c>
      <c r="E2" s="38"/>
      <c r="F2" s="36" t="s">
        <v>6</v>
      </c>
      <c r="G2" s="36"/>
      <c r="H2" s="38" t="s">
        <v>48</v>
      </c>
      <c r="I2" s="38"/>
      <c r="J2" s="36" t="s">
        <v>7</v>
      </c>
      <c r="K2" s="36"/>
      <c r="L2" s="37">
        <f>C9</f>
        <v>1000000</v>
      </c>
      <c r="M2" s="38"/>
      <c r="N2" s="36" t="s">
        <v>8</v>
      </c>
      <c r="O2" s="36"/>
      <c r="P2" s="37" t="e">
        <f>C108+R108</f>
        <v>#VALUE!</v>
      </c>
      <c r="Q2" s="38"/>
      <c r="R2" s="1"/>
      <c r="S2" s="1"/>
      <c r="T2" s="1"/>
    </row>
    <row r="3" spans="2:19" ht="57" customHeight="1">
      <c r="B3" s="36" t="s">
        <v>9</v>
      </c>
      <c r="C3" s="36"/>
      <c r="D3" s="39" t="s">
        <v>47</v>
      </c>
      <c r="E3" s="39"/>
      <c r="F3" s="39"/>
      <c r="G3" s="39"/>
      <c r="H3" s="39"/>
      <c r="I3" s="39"/>
      <c r="J3" s="36" t="s">
        <v>10</v>
      </c>
      <c r="K3" s="36"/>
      <c r="L3" s="39" t="s">
        <v>35</v>
      </c>
      <c r="M3" s="40"/>
      <c r="N3" s="40"/>
      <c r="O3" s="40"/>
      <c r="P3" s="40"/>
      <c r="Q3" s="40"/>
      <c r="R3" s="1"/>
      <c r="S3" s="1"/>
    </row>
    <row r="4" spans="2:20" ht="13.5">
      <c r="B4" s="36" t="s">
        <v>11</v>
      </c>
      <c r="C4" s="36"/>
      <c r="D4" s="41">
        <f>SUM($R$9:$S$993)</f>
        <v>48062663.14113989</v>
      </c>
      <c r="E4" s="41"/>
      <c r="F4" s="36" t="s">
        <v>12</v>
      </c>
      <c r="G4" s="36"/>
      <c r="H4" s="42">
        <f>SUM($T$9:$U$108)</f>
        <v>3015.999999999996</v>
      </c>
      <c r="I4" s="38"/>
      <c r="J4" s="43" t="s">
        <v>13</v>
      </c>
      <c r="K4" s="43"/>
      <c r="L4" s="37">
        <f>MAX($C$9:$D$990)-C9</f>
        <v>53333358.7237151</v>
      </c>
      <c r="M4" s="37"/>
      <c r="N4" s="43" t="s">
        <v>14</v>
      </c>
      <c r="O4" s="43"/>
      <c r="P4" s="41">
        <f>MIN($C$9:$D$990)-C9</f>
        <v>-38991.47826087009</v>
      </c>
      <c r="Q4" s="41"/>
      <c r="R4" s="1"/>
      <c r="S4" s="1"/>
      <c r="T4" s="1"/>
    </row>
    <row r="5" spans="2:20" ht="13.5">
      <c r="B5" s="22" t="s">
        <v>15</v>
      </c>
      <c r="C5" s="2">
        <f>COUNTIF($R$9:$R$990,"&gt;0")</f>
        <v>37</v>
      </c>
      <c r="D5" s="21" t="s">
        <v>16</v>
      </c>
      <c r="E5" s="16">
        <f>COUNTIF($R$9:$R$990,"&lt;0")</f>
        <v>40</v>
      </c>
      <c r="F5" s="21" t="s">
        <v>17</v>
      </c>
      <c r="G5" s="2">
        <f>COUNTIF($R$9:$R$990,"=0")</f>
        <v>2</v>
      </c>
      <c r="H5" s="21" t="s">
        <v>18</v>
      </c>
      <c r="I5" s="3">
        <f>C5/SUM(C5,E5,G5)</f>
        <v>0.46835443037974683</v>
      </c>
      <c r="J5" s="44" t="s">
        <v>19</v>
      </c>
      <c r="K5" s="36"/>
      <c r="L5" s="45">
        <v>5</v>
      </c>
      <c r="M5" s="46"/>
      <c r="N5" s="18" t="s">
        <v>20</v>
      </c>
      <c r="O5" s="9"/>
      <c r="P5" s="45">
        <v>4</v>
      </c>
      <c r="Q5" s="46"/>
      <c r="R5" s="1"/>
      <c r="S5" s="1"/>
      <c r="T5" s="1"/>
    </row>
    <row r="6" spans="2:20" ht="13.5">
      <c r="B6" s="11"/>
      <c r="C6" s="14"/>
      <c r="D6" s="15"/>
      <c r="E6" s="12"/>
      <c r="F6" s="11"/>
      <c r="G6" s="12"/>
      <c r="H6" s="11"/>
      <c r="I6" s="17"/>
      <c r="J6" s="11"/>
      <c r="K6" s="11"/>
      <c r="L6" s="12"/>
      <c r="M6" s="12"/>
      <c r="N6" s="13"/>
      <c r="O6" s="13"/>
      <c r="P6" s="10"/>
      <c r="Q6" s="7"/>
      <c r="R6" s="1"/>
      <c r="S6" s="1"/>
      <c r="T6" s="1"/>
    </row>
    <row r="7" spans="2:21" ht="13.5">
      <c r="B7" s="47" t="s">
        <v>21</v>
      </c>
      <c r="C7" s="49" t="s">
        <v>22</v>
      </c>
      <c r="D7" s="50"/>
      <c r="E7" s="53" t="s">
        <v>23</v>
      </c>
      <c r="F7" s="54"/>
      <c r="G7" s="54"/>
      <c r="H7" s="54"/>
      <c r="I7" s="55"/>
      <c r="J7" s="56" t="s">
        <v>24</v>
      </c>
      <c r="K7" s="57"/>
      <c r="L7" s="58"/>
      <c r="M7" s="59" t="s">
        <v>25</v>
      </c>
      <c r="N7" s="60" t="s">
        <v>26</v>
      </c>
      <c r="O7" s="61"/>
      <c r="P7" s="61"/>
      <c r="Q7" s="62"/>
      <c r="R7" s="63" t="s">
        <v>27</v>
      </c>
      <c r="S7" s="63"/>
      <c r="T7" s="63"/>
      <c r="U7" s="63"/>
    </row>
    <row r="8" spans="2:21" ht="13.5">
      <c r="B8" s="48"/>
      <c r="C8" s="51"/>
      <c r="D8" s="52"/>
      <c r="E8" s="19" t="s">
        <v>28</v>
      </c>
      <c r="F8" s="19" t="s">
        <v>29</v>
      </c>
      <c r="G8" s="19" t="s">
        <v>30</v>
      </c>
      <c r="H8" s="64" t="s">
        <v>31</v>
      </c>
      <c r="I8" s="55"/>
      <c r="J8" s="4" t="s">
        <v>32</v>
      </c>
      <c r="K8" s="65" t="s">
        <v>33</v>
      </c>
      <c r="L8" s="58"/>
      <c r="M8" s="59"/>
      <c r="N8" s="5" t="s">
        <v>28</v>
      </c>
      <c r="O8" s="5" t="s">
        <v>29</v>
      </c>
      <c r="P8" s="66" t="s">
        <v>31</v>
      </c>
      <c r="Q8" s="62"/>
      <c r="R8" s="63" t="s">
        <v>34</v>
      </c>
      <c r="S8" s="63"/>
      <c r="T8" s="63" t="s">
        <v>32</v>
      </c>
      <c r="U8" s="63"/>
    </row>
    <row r="9" spans="2:21" ht="13.5">
      <c r="B9" s="20">
        <v>1</v>
      </c>
      <c r="C9" s="67">
        <v>1000000</v>
      </c>
      <c r="D9" s="67"/>
      <c r="E9" s="20">
        <v>2015</v>
      </c>
      <c r="F9" s="8">
        <v>42578</v>
      </c>
      <c r="G9" s="35" t="s">
        <v>3</v>
      </c>
      <c r="H9" s="68">
        <v>123.62</v>
      </c>
      <c r="I9" s="68"/>
      <c r="J9" s="20">
        <v>12</v>
      </c>
      <c r="K9" s="67">
        <f aca="true" t="shared" si="0" ref="K9:K72">IF(F9="","",C9*0.03)</f>
        <v>30000</v>
      </c>
      <c r="L9" s="67"/>
      <c r="M9" s="6">
        <f>IF(J9="","",(K9/J9)/1000)</f>
        <v>2.5</v>
      </c>
      <c r="N9" s="20">
        <v>2015</v>
      </c>
      <c r="O9" s="8">
        <v>42578</v>
      </c>
      <c r="P9" s="68">
        <v>123.54</v>
      </c>
      <c r="Q9" s="68"/>
      <c r="R9" s="69">
        <f>IF(O9="","",(IF(G9="売",H9-P9,P9-H9))*M9*100000)</f>
        <v>19999.999999999574</v>
      </c>
      <c r="S9" s="69"/>
      <c r="T9" s="70">
        <f>IF(O9="","",IF(R9&lt;0,J9*(-1),IF(G9="買",(P9-H9)*100,(H9-P9)*100)))</f>
        <v>7.9999999999998295</v>
      </c>
      <c r="U9" s="70"/>
    </row>
    <row r="10" spans="2:21" ht="13.5">
      <c r="B10" s="20">
        <v>2</v>
      </c>
      <c r="C10" s="67">
        <f aca="true" t="shared" si="1" ref="C10:C73">IF(R9="","",C9+R9)</f>
        <v>1019999.9999999995</v>
      </c>
      <c r="D10" s="67"/>
      <c r="E10" s="20"/>
      <c r="F10" s="8">
        <v>42578</v>
      </c>
      <c r="G10" s="35" t="s">
        <v>3</v>
      </c>
      <c r="H10" s="68">
        <v>123.33</v>
      </c>
      <c r="I10" s="68"/>
      <c r="J10" s="20">
        <v>23</v>
      </c>
      <c r="K10" s="67">
        <f t="shared" si="0"/>
        <v>30599.999999999985</v>
      </c>
      <c r="L10" s="67"/>
      <c r="M10" s="6">
        <f aca="true" t="shared" si="2" ref="M10:M73">IF(J10="","",(K10/J10)/1000)</f>
        <v>1.330434782608695</v>
      </c>
      <c r="N10" s="20"/>
      <c r="O10" s="8">
        <v>42579</v>
      </c>
      <c r="P10" s="68">
        <v>123.55</v>
      </c>
      <c r="Q10" s="68"/>
      <c r="R10" s="69">
        <f aca="true" t="shared" si="3" ref="R10:R73">IF(O10="","",(IF(G10="売",H10-P10,P10-H10))*M10*100000)</f>
        <v>-29269.56521739114</v>
      </c>
      <c r="S10" s="69"/>
      <c r="T10" s="70">
        <f aca="true" t="shared" si="4" ref="T10:T73">IF(O10="","",IF(R10&lt;0,J10*(-1),IF(G10="買",(P10-H10)*100,(H10-P10)*100)))</f>
        <v>-23</v>
      </c>
      <c r="U10" s="70"/>
    </row>
    <row r="11" spans="2:21" ht="13.5">
      <c r="B11" s="20">
        <v>3</v>
      </c>
      <c r="C11" s="67">
        <f t="shared" si="1"/>
        <v>990730.4347826084</v>
      </c>
      <c r="D11" s="67"/>
      <c r="E11" s="20"/>
      <c r="F11" s="8">
        <v>42580</v>
      </c>
      <c r="G11" s="20" t="s">
        <v>4</v>
      </c>
      <c r="H11" s="68">
        <v>123.72</v>
      </c>
      <c r="I11" s="68"/>
      <c r="J11" s="20">
        <v>17</v>
      </c>
      <c r="K11" s="67">
        <f t="shared" si="0"/>
        <v>29721.913043478253</v>
      </c>
      <c r="L11" s="67"/>
      <c r="M11" s="6">
        <f t="shared" si="2"/>
        <v>1.748347826086956</v>
      </c>
      <c r="N11" s="20"/>
      <c r="O11" s="8">
        <v>42580</v>
      </c>
      <c r="P11" s="68">
        <v>123.55</v>
      </c>
      <c r="Q11" s="68"/>
      <c r="R11" s="69">
        <f t="shared" si="3"/>
        <v>-29721.913043478547</v>
      </c>
      <c r="S11" s="69"/>
      <c r="T11" s="70">
        <f t="shared" si="4"/>
        <v>-17</v>
      </c>
      <c r="U11" s="70"/>
    </row>
    <row r="12" spans="2:21" ht="13.5">
      <c r="B12" s="20">
        <v>4</v>
      </c>
      <c r="C12" s="67">
        <f t="shared" si="1"/>
        <v>961008.5217391299</v>
      </c>
      <c r="D12" s="67"/>
      <c r="E12" s="20"/>
      <c r="F12" s="8">
        <v>42581</v>
      </c>
      <c r="G12" s="35" t="s">
        <v>4</v>
      </c>
      <c r="H12" s="68">
        <v>123.94</v>
      </c>
      <c r="I12" s="68"/>
      <c r="J12" s="20">
        <v>9</v>
      </c>
      <c r="K12" s="67">
        <f t="shared" si="0"/>
        <v>28830.255652173895</v>
      </c>
      <c r="L12" s="67"/>
      <c r="M12" s="6">
        <f t="shared" si="2"/>
        <v>3.203361739130433</v>
      </c>
      <c r="N12" s="20"/>
      <c r="O12" s="8">
        <v>42581</v>
      </c>
      <c r="P12" s="68">
        <v>124.11</v>
      </c>
      <c r="Q12" s="68"/>
      <c r="R12" s="69">
        <f t="shared" si="3"/>
        <v>54457.14956521791</v>
      </c>
      <c r="S12" s="69"/>
      <c r="T12" s="70">
        <f t="shared" si="4"/>
        <v>17.00000000000017</v>
      </c>
      <c r="U12" s="70"/>
    </row>
    <row r="13" spans="2:21" ht="13.5">
      <c r="B13" s="20">
        <v>5</v>
      </c>
      <c r="C13" s="67">
        <f t="shared" si="1"/>
        <v>1015465.6713043478</v>
      </c>
      <c r="D13" s="67"/>
      <c r="E13" s="20"/>
      <c r="F13" s="8">
        <v>42585</v>
      </c>
      <c r="G13" s="35" t="s">
        <v>4</v>
      </c>
      <c r="H13" s="68">
        <v>124.07</v>
      </c>
      <c r="I13" s="68"/>
      <c r="J13" s="20">
        <v>12</v>
      </c>
      <c r="K13" s="67">
        <f t="shared" si="0"/>
        <v>30463.970139130433</v>
      </c>
      <c r="L13" s="67"/>
      <c r="M13" s="6">
        <f t="shared" si="2"/>
        <v>2.5386641782608694</v>
      </c>
      <c r="N13" s="20"/>
      <c r="O13" s="8">
        <v>42585</v>
      </c>
      <c r="P13" s="68">
        <v>124.08</v>
      </c>
      <c r="Q13" s="68"/>
      <c r="R13" s="69">
        <f t="shared" si="3"/>
        <v>2538.664178262168</v>
      </c>
      <c r="S13" s="69"/>
      <c r="T13" s="70">
        <f t="shared" si="4"/>
        <v>1.0000000000005116</v>
      </c>
      <c r="U13" s="70"/>
    </row>
    <row r="14" spans="2:21" ht="13.5">
      <c r="B14" s="20">
        <v>6</v>
      </c>
      <c r="C14" s="67">
        <f t="shared" si="1"/>
        <v>1018004.3354826099</v>
      </c>
      <c r="D14" s="67"/>
      <c r="E14" s="20"/>
      <c r="F14" s="8">
        <v>42588</v>
      </c>
      <c r="G14" s="35" t="s">
        <v>3</v>
      </c>
      <c r="H14" s="68">
        <v>124.7</v>
      </c>
      <c r="I14" s="68"/>
      <c r="J14" s="20">
        <v>12</v>
      </c>
      <c r="K14" s="67">
        <f t="shared" si="0"/>
        <v>30540.130064478297</v>
      </c>
      <c r="L14" s="67"/>
      <c r="M14" s="6">
        <f t="shared" si="2"/>
        <v>2.5450108387065247</v>
      </c>
      <c r="N14" s="20"/>
      <c r="O14" s="8">
        <v>42589</v>
      </c>
      <c r="P14" s="68">
        <v>124.8</v>
      </c>
      <c r="Q14" s="68"/>
      <c r="R14" s="69">
        <f t="shared" si="3"/>
        <v>-25450.108387063803</v>
      </c>
      <c r="S14" s="69"/>
      <c r="T14" s="70">
        <f t="shared" si="4"/>
        <v>-12</v>
      </c>
      <c r="U14" s="70"/>
    </row>
    <row r="15" spans="2:21" ht="13.5">
      <c r="B15" s="20">
        <v>7</v>
      </c>
      <c r="C15" s="67">
        <f t="shared" si="1"/>
        <v>992554.2270955461</v>
      </c>
      <c r="D15" s="67"/>
      <c r="E15" s="20"/>
      <c r="F15" s="8">
        <v>42589</v>
      </c>
      <c r="G15" s="20" t="s">
        <v>4</v>
      </c>
      <c r="H15" s="68">
        <v>124.8</v>
      </c>
      <c r="I15" s="68"/>
      <c r="J15" s="20">
        <v>11</v>
      </c>
      <c r="K15" s="67">
        <f t="shared" si="0"/>
        <v>29776.62681286638</v>
      </c>
      <c r="L15" s="67"/>
      <c r="M15" s="6">
        <f t="shared" si="2"/>
        <v>2.7069660738969437</v>
      </c>
      <c r="N15" s="20"/>
      <c r="O15" s="8">
        <v>42589</v>
      </c>
      <c r="P15" s="68">
        <v>124.7</v>
      </c>
      <c r="Q15" s="68"/>
      <c r="R15" s="69">
        <f t="shared" si="3"/>
        <v>-27069.660738967897</v>
      </c>
      <c r="S15" s="69"/>
      <c r="T15" s="70">
        <f t="shared" si="4"/>
        <v>-11</v>
      </c>
      <c r="U15" s="70"/>
    </row>
    <row r="16" spans="2:21" ht="13.5">
      <c r="B16" s="20">
        <v>8</v>
      </c>
      <c r="C16" s="67">
        <f t="shared" si="1"/>
        <v>965484.5663565781</v>
      </c>
      <c r="D16" s="67"/>
      <c r="E16" s="20"/>
      <c r="F16" s="8">
        <v>42592</v>
      </c>
      <c r="G16" s="20" t="s">
        <v>4</v>
      </c>
      <c r="H16" s="68">
        <v>124.51</v>
      </c>
      <c r="I16" s="68"/>
      <c r="J16" s="20">
        <v>12</v>
      </c>
      <c r="K16" s="67">
        <f t="shared" si="0"/>
        <v>28964.536990697343</v>
      </c>
      <c r="L16" s="67"/>
      <c r="M16" s="6">
        <f t="shared" si="2"/>
        <v>2.413711415891445</v>
      </c>
      <c r="N16" s="20"/>
      <c r="O16" s="8">
        <v>42594</v>
      </c>
      <c r="P16" s="68">
        <v>125.02</v>
      </c>
      <c r="Q16" s="68"/>
      <c r="R16" s="69">
        <f t="shared" si="3"/>
        <v>123099.28221046149</v>
      </c>
      <c r="S16" s="69"/>
      <c r="T16" s="70">
        <f t="shared" si="4"/>
        <v>50.99999999999909</v>
      </c>
      <c r="U16" s="70"/>
    </row>
    <row r="17" spans="2:21" ht="13.5">
      <c r="B17" s="20">
        <v>9</v>
      </c>
      <c r="C17" s="67">
        <f t="shared" si="1"/>
        <v>1088583.8485670397</v>
      </c>
      <c r="D17" s="67"/>
      <c r="E17" s="20"/>
      <c r="F17" s="8">
        <v>42595</v>
      </c>
      <c r="G17" s="20" t="s">
        <v>4</v>
      </c>
      <c r="H17" s="68">
        <v>124.38</v>
      </c>
      <c r="I17" s="68"/>
      <c r="J17" s="20">
        <v>34</v>
      </c>
      <c r="K17" s="67">
        <f t="shared" si="0"/>
        <v>32657.51545701119</v>
      </c>
      <c r="L17" s="67"/>
      <c r="M17" s="6">
        <f t="shared" si="2"/>
        <v>0.9605151605003293</v>
      </c>
      <c r="N17" s="20"/>
      <c r="O17" s="8">
        <v>42596</v>
      </c>
      <c r="P17" s="68">
        <v>124.06</v>
      </c>
      <c r="Q17" s="68"/>
      <c r="R17" s="69">
        <f t="shared" si="3"/>
        <v>-30736.485136009884</v>
      </c>
      <c r="S17" s="69"/>
      <c r="T17" s="70">
        <f t="shared" si="4"/>
        <v>-34</v>
      </c>
      <c r="U17" s="70"/>
    </row>
    <row r="18" spans="2:21" ht="13.5">
      <c r="B18" s="20">
        <v>10</v>
      </c>
      <c r="C18" s="67">
        <f t="shared" si="1"/>
        <v>1057847.3634310297</v>
      </c>
      <c r="D18" s="67"/>
      <c r="E18" s="20"/>
      <c r="F18" s="8">
        <v>42599</v>
      </c>
      <c r="G18" s="20" t="s">
        <v>4</v>
      </c>
      <c r="H18" s="68">
        <v>124.39</v>
      </c>
      <c r="I18" s="68"/>
      <c r="J18" s="20">
        <v>8</v>
      </c>
      <c r="K18" s="67">
        <f t="shared" si="0"/>
        <v>31735.42090293089</v>
      </c>
      <c r="L18" s="67"/>
      <c r="M18" s="6">
        <f t="shared" si="2"/>
        <v>3.9669276128663613</v>
      </c>
      <c r="N18" s="20"/>
      <c r="O18" s="8">
        <v>42599</v>
      </c>
      <c r="P18" s="68">
        <v>124.32</v>
      </c>
      <c r="Q18" s="68"/>
      <c r="R18" s="69">
        <f t="shared" si="3"/>
        <v>-27768.493290067458</v>
      </c>
      <c r="S18" s="69"/>
      <c r="T18" s="70">
        <f t="shared" si="4"/>
        <v>-8</v>
      </c>
      <c r="U18" s="70"/>
    </row>
    <row r="19" spans="2:21" ht="13.5">
      <c r="B19" s="20">
        <v>11</v>
      </c>
      <c r="C19" s="67">
        <f t="shared" si="1"/>
        <v>1030078.8701409623</v>
      </c>
      <c r="D19" s="67"/>
      <c r="E19" s="20"/>
      <c r="F19" s="8">
        <v>42601</v>
      </c>
      <c r="G19" s="35" t="s">
        <v>3</v>
      </c>
      <c r="H19" s="68">
        <v>124.28</v>
      </c>
      <c r="I19" s="68"/>
      <c r="J19" s="20">
        <v>7</v>
      </c>
      <c r="K19" s="67">
        <f t="shared" si="0"/>
        <v>30902.36610422887</v>
      </c>
      <c r="L19" s="67"/>
      <c r="M19" s="6">
        <f t="shared" si="2"/>
        <v>4.414623729175553</v>
      </c>
      <c r="N19" s="20"/>
      <c r="O19" s="8">
        <v>42601</v>
      </c>
      <c r="P19" s="68">
        <v>124.34</v>
      </c>
      <c r="Q19" s="68"/>
      <c r="R19" s="69">
        <f t="shared" si="3"/>
        <v>-26487.742375054317</v>
      </c>
      <c r="S19" s="69"/>
      <c r="T19" s="70">
        <f t="shared" si="4"/>
        <v>-7</v>
      </c>
      <c r="U19" s="70"/>
    </row>
    <row r="20" spans="2:21" ht="13.5">
      <c r="B20" s="20">
        <v>12</v>
      </c>
      <c r="C20" s="67">
        <f t="shared" si="1"/>
        <v>1003591.127765908</v>
      </c>
      <c r="D20" s="67"/>
      <c r="E20" s="20"/>
      <c r="F20" s="8">
        <v>42601</v>
      </c>
      <c r="G20" s="35" t="s">
        <v>3</v>
      </c>
      <c r="H20" s="68">
        <v>123.81</v>
      </c>
      <c r="I20" s="68"/>
      <c r="J20" s="20">
        <v>44</v>
      </c>
      <c r="K20" s="67">
        <f t="shared" si="0"/>
        <v>30107.73383297724</v>
      </c>
      <c r="L20" s="67"/>
      <c r="M20" s="6">
        <f t="shared" si="2"/>
        <v>0.68426667802221</v>
      </c>
      <c r="N20" s="20"/>
      <c r="O20" s="8">
        <v>42607</v>
      </c>
      <c r="P20" s="68">
        <v>120.09</v>
      </c>
      <c r="Q20" s="68"/>
      <c r="R20" s="69">
        <f t="shared" si="3"/>
        <v>254547.20422426204</v>
      </c>
      <c r="S20" s="69"/>
      <c r="T20" s="70">
        <f t="shared" si="4"/>
        <v>371.9999999999999</v>
      </c>
      <c r="U20" s="70"/>
    </row>
    <row r="21" spans="2:21" ht="13.5">
      <c r="B21" s="20">
        <v>13</v>
      </c>
      <c r="C21" s="67">
        <f t="shared" si="1"/>
        <v>1258138.33199017</v>
      </c>
      <c r="D21" s="67"/>
      <c r="E21" s="20"/>
      <c r="F21" s="8">
        <v>42609</v>
      </c>
      <c r="G21" s="20" t="s">
        <v>4</v>
      </c>
      <c r="H21" s="68">
        <v>120.08</v>
      </c>
      <c r="I21" s="68"/>
      <c r="J21" s="20">
        <v>22</v>
      </c>
      <c r="K21" s="67">
        <f t="shared" si="0"/>
        <v>37744.1499597051</v>
      </c>
      <c r="L21" s="67"/>
      <c r="M21" s="6">
        <f t="shared" si="2"/>
        <v>1.7156431799865954</v>
      </c>
      <c r="N21" s="20"/>
      <c r="O21" s="8">
        <v>42609</v>
      </c>
      <c r="P21" s="68">
        <v>119.8</v>
      </c>
      <c r="Q21" s="68"/>
      <c r="R21" s="69">
        <f t="shared" si="3"/>
        <v>-48038.00903962487</v>
      </c>
      <c r="S21" s="69"/>
      <c r="T21" s="70">
        <f t="shared" si="4"/>
        <v>-22</v>
      </c>
      <c r="U21" s="70"/>
    </row>
    <row r="22" spans="2:21" ht="13.5">
      <c r="B22" s="20">
        <v>14</v>
      </c>
      <c r="C22" s="67">
        <f t="shared" si="1"/>
        <v>1210100.3229505452</v>
      </c>
      <c r="D22" s="67"/>
      <c r="E22" s="20"/>
      <c r="F22" s="8">
        <v>42609</v>
      </c>
      <c r="G22" s="35" t="s">
        <v>4</v>
      </c>
      <c r="H22" s="68">
        <v>120.28</v>
      </c>
      <c r="I22" s="68"/>
      <c r="J22" s="20">
        <v>15</v>
      </c>
      <c r="K22" s="67">
        <f t="shared" si="0"/>
        <v>36303.00968851636</v>
      </c>
      <c r="L22" s="67"/>
      <c r="M22" s="6">
        <f t="shared" si="2"/>
        <v>2.4202006459010903</v>
      </c>
      <c r="N22" s="20"/>
      <c r="O22" s="8">
        <v>42614</v>
      </c>
      <c r="P22" s="68">
        <v>120.68</v>
      </c>
      <c r="Q22" s="68"/>
      <c r="R22" s="69">
        <f t="shared" si="3"/>
        <v>96808.02583604498</v>
      </c>
      <c r="S22" s="69"/>
      <c r="T22" s="70">
        <f t="shared" si="4"/>
        <v>40.00000000000057</v>
      </c>
      <c r="U22" s="70"/>
    </row>
    <row r="23" spans="2:21" ht="13.5">
      <c r="B23" s="20">
        <v>15</v>
      </c>
      <c r="C23" s="67">
        <f t="shared" si="1"/>
        <v>1306908.3487865902</v>
      </c>
      <c r="D23" s="67"/>
      <c r="E23" s="20"/>
      <c r="F23" s="8">
        <v>42614</v>
      </c>
      <c r="G23" s="35" t="s">
        <v>3</v>
      </c>
      <c r="H23" s="68">
        <v>120.75</v>
      </c>
      <c r="I23" s="68"/>
      <c r="J23" s="20">
        <v>32</v>
      </c>
      <c r="K23" s="67">
        <f t="shared" si="0"/>
        <v>39207.2504635977</v>
      </c>
      <c r="L23" s="67"/>
      <c r="M23" s="6">
        <f t="shared" si="2"/>
        <v>1.2252265769874282</v>
      </c>
      <c r="N23" s="20"/>
      <c r="O23" s="8">
        <v>42616</v>
      </c>
      <c r="P23" s="68">
        <v>120.62</v>
      </c>
      <c r="Q23" s="68"/>
      <c r="R23" s="69">
        <f t="shared" si="3"/>
        <v>15927.945500836011</v>
      </c>
      <c r="S23" s="69"/>
      <c r="T23" s="70">
        <f t="shared" si="4"/>
        <v>12.999999999999545</v>
      </c>
      <c r="U23" s="70"/>
    </row>
    <row r="24" spans="2:21" ht="13.5">
      <c r="B24" s="20">
        <v>16</v>
      </c>
      <c r="C24" s="67">
        <f t="shared" si="1"/>
        <v>1322836.2942874262</v>
      </c>
      <c r="D24" s="67"/>
      <c r="E24" s="20"/>
      <c r="F24" s="8">
        <v>42616</v>
      </c>
      <c r="G24" s="35" t="s">
        <v>3</v>
      </c>
      <c r="H24" s="68">
        <v>120.04</v>
      </c>
      <c r="I24" s="68"/>
      <c r="J24" s="20">
        <v>33</v>
      </c>
      <c r="K24" s="67">
        <f t="shared" si="0"/>
        <v>39685.088828622786</v>
      </c>
      <c r="L24" s="67"/>
      <c r="M24" s="6">
        <f t="shared" si="2"/>
        <v>1.2025784493522056</v>
      </c>
      <c r="N24" s="20"/>
      <c r="O24" s="8">
        <v>42616</v>
      </c>
      <c r="P24" s="68">
        <v>120.35</v>
      </c>
      <c r="Q24" s="68"/>
      <c r="R24" s="69">
        <f t="shared" si="3"/>
        <v>-37279.93192991694</v>
      </c>
      <c r="S24" s="69"/>
      <c r="T24" s="70">
        <f t="shared" si="4"/>
        <v>-33</v>
      </c>
      <c r="U24" s="70"/>
    </row>
    <row r="25" spans="2:21" ht="13.5">
      <c r="B25" s="20">
        <v>17</v>
      </c>
      <c r="C25" s="67">
        <f t="shared" si="1"/>
        <v>1285556.3623575093</v>
      </c>
      <c r="D25" s="67"/>
      <c r="E25" s="20"/>
      <c r="F25" s="8">
        <v>42620</v>
      </c>
      <c r="G25" s="20" t="s">
        <v>4</v>
      </c>
      <c r="H25" s="68">
        <v>119.03</v>
      </c>
      <c r="I25" s="68"/>
      <c r="J25" s="20">
        <v>53</v>
      </c>
      <c r="K25" s="67">
        <f t="shared" si="0"/>
        <v>38566.69087072528</v>
      </c>
      <c r="L25" s="67"/>
      <c r="M25" s="6">
        <f t="shared" si="2"/>
        <v>0.7276734126551939</v>
      </c>
      <c r="N25" s="20"/>
      <c r="O25" s="8">
        <v>42623</v>
      </c>
      <c r="P25" s="68">
        <v>120.35</v>
      </c>
      <c r="Q25" s="68"/>
      <c r="R25" s="69">
        <f t="shared" si="3"/>
        <v>96052.8904704851</v>
      </c>
      <c r="S25" s="69"/>
      <c r="T25" s="70">
        <f t="shared" si="4"/>
        <v>131.99999999999932</v>
      </c>
      <c r="U25" s="70"/>
    </row>
    <row r="26" spans="2:21" ht="13.5">
      <c r="B26" s="20">
        <v>18</v>
      </c>
      <c r="C26" s="67">
        <f t="shared" si="1"/>
        <v>1381609.2528279945</v>
      </c>
      <c r="D26" s="67"/>
      <c r="E26" s="20"/>
      <c r="F26" s="8">
        <v>42624</v>
      </c>
      <c r="G26" s="35" t="s">
        <v>3</v>
      </c>
      <c r="H26" s="68">
        <v>120.6</v>
      </c>
      <c r="I26" s="68"/>
      <c r="J26" s="20">
        <v>22</v>
      </c>
      <c r="K26" s="67">
        <f t="shared" si="0"/>
        <v>41448.27758483984</v>
      </c>
      <c r="L26" s="67"/>
      <c r="M26" s="6">
        <f t="shared" si="2"/>
        <v>1.88401261749272</v>
      </c>
      <c r="N26" s="20"/>
      <c r="O26" s="8">
        <v>42627</v>
      </c>
      <c r="P26" s="68">
        <v>120.82</v>
      </c>
      <c r="Q26" s="68"/>
      <c r="R26" s="69">
        <f t="shared" si="3"/>
        <v>-41448.27758483963</v>
      </c>
      <c r="S26" s="69"/>
      <c r="T26" s="70">
        <f t="shared" si="4"/>
        <v>-22</v>
      </c>
      <c r="U26" s="70"/>
    </row>
    <row r="27" spans="2:21" ht="13.5">
      <c r="B27" s="20">
        <v>19</v>
      </c>
      <c r="C27" s="67">
        <f t="shared" si="1"/>
        <v>1340160.975243155</v>
      </c>
      <c r="D27" s="67"/>
      <c r="E27" s="20"/>
      <c r="F27" s="8">
        <v>42628</v>
      </c>
      <c r="G27" s="35" t="s">
        <v>4</v>
      </c>
      <c r="H27" s="68">
        <v>120.22</v>
      </c>
      <c r="I27" s="68"/>
      <c r="J27" s="20">
        <v>7</v>
      </c>
      <c r="K27" s="67">
        <f t="shared" si="0"/>
        <v>40204.829257294645</v>
      </c>
      <c r="L27" s="67"/>
      <c r="M27" s="6">
        <f t="shared" si="2"/>
        <v>5.743547036756378</v>
      </c>
      <c r="N27" s="20"/>
      <c r="O27" s="8">
        <v>42628</v>
      </c>
      <c r="P27" s="68">
        <v>120.16</v>
      </c>
      <c r="Q27" s="68"/>
      <c r="R27" s="69">
        <f t="shared" si="3"/>
        <v>-34461.28222053957</v>
      </c>
      <c r="S27" s="69"/>
      <c r="T27" s="70">
        <f t="shared" si="4"/>
        <v>-7</v>
      </c>
      <c r="U27" s="70"/>
    </row>
    <row r="28" spans="2:21" ht="13.5">
      <c r="B28" s="20">
        <v>20</v>
      </c>
      <c r="C28" s="67">
        <f t="shared" si="1"/>
        <v>1305699.6930226153</v>
      </c>
      <c r="D28" s="67"/>
      <c r="E28" s="20"/>
      <c r="F28" s="8">
        <v>42629</v>
      </c>
      <c r="G28" s="20" t="s">
        <v>4</v>
      </c>
      <c r="H28" s="68">
        <v>120.54</v>
      </c>
      <c r="I28" s="68"/>
      <c r="J28" s="20">
        <v>18</v>
      </c>
      <c r="K28" s="67">
        <f t="shared" si="0"/>
        <v>39170.99079067846</v>
      </c>
      <c r="L28" s="67"/>
      <c r="M28" s="6">
        <f t="shared" si="2"/>
        <v>2.1761661550376923</v>
      </c>
      <c r="N28" s="20"/>
      <c r="O28" s="8">
        <v>42630</v>
      </c>
      <c r="P28" s="68">
        <v>120.37</v>
      </c>
      <c r="Q28" s="68"/>
      <c r="R28" s="69">
        <f t="shared" si="3"/>
        <v>-36994.82463564114</v>
      </c>
      <c r="S28" s="69"/>
      <c r="T28" s="70">
        <f t="shared" si="4"/>
        <v>-18</v>
      </c>
      <c r="U28" s="70"/>
    </row>
    <row r="29" spans="2:21" ht="13.5">
      <c r="B29" s="20">
        <v>21</v>
      </c>
      <c r="C29" s="67">
        <f t="shared" si="1"/>
        <v>1268704.868386974</v>
      </c>
      <c r="D29" s="67"/>
      <c r="E29" s="20"/>
      <c r="F29" s="8">
        <v>42630</v>
      </c>
      <c r="G29" s="20" t="s">
        <v>3</v>
      </c>
      <c r="H29" s="68">
        <v>120.05</v>
      </c>
      <c r="I29" s="68"/>
      <c r="J29" s="20">
        <v>92</v>
      </c>
      <c r="K29" s="67">
        <f t="shared" si="0"/>
        <v>38061.14605160922</v>
      </c>
      <c r="L29" s="67"/>
      <c r="M29" s="6">
        <f t="shared" si="2"/>
        <v>0.41370810925662194</v>
      </c>
      <c r="N29" s="20"/>
      <c r="O29" s="8">
        <v>42634</v>
      </c>
      <c r="P29" s="68">
        <v>120.03</v>
      </c>
      <c r="Q29" s="68"/>
      <c r="R29" s="69">
        <f t="shared" si="3"/>
        <v>827.4162185130792</v>
      </c>
      <c r="S29" s="69"/>
      <c r="T29" s="70">
        <f t="shared" si="4"/>
        <v>1.999999999999602</v>
      </c>
      <c r="U29" s="70"/>
    </row>
    <row r="30" spans="2:21" ht="13.5">
      <c r="B30" s="20">
        <v>22</v>
      </c>
      <c r="C30" s="67">
        <f t="shared" si="1"/>
        <v>1269532.2846054872</v>
      </c>
      <c r="D30" s="67"/>
      <c r="E30" s="20"/>
      <c r="F30" s="8">
        <v>42641</v>
      </c>
      <c r="G30" s="20" t="s">
        <v>3</v>
      </c>
      <c r="H30" s="68">
        <v>120.24</v>
      </c>
      <c r="I30" s="68"/>
      <c r="J30" s="20">
        <v>18</v>
      </c>
      <c r="K30" s="67">
        <f t="shared" si="0"/>
        <v>38085.96853816462</v>
      </c>
      <c r="L30" s="67"/>
      <c r="M30" s="6">
        <f t="shared" si="2"/>
        <v>2.1158871410091455</v>
      </c>
      <c r="N30" s="20"/>
      <c r="O30" s="8">
        <v>42641</v>
      </c>
      <c r="P30" s="68">
        <v>120.41</v>
      </c>
      <c r="Q30" s="68"/>
      <c r="R30" s="69">
        <f t="shared" si="3"/>
        <v>-35970.08139715583</v>
      </c>
      <c r="S30" s="69"/>
      <c r="T30" s="70">
        <f t="shared" si="4"/>
        <v>-18</v>
      </c>
      <c r="U30" s="70"/>
    </row>
    <row r="31" spans="2:21" ht="13.5">
      <c r="B31" s="20">
        <v>23</v>
      </c>
      <c r="C31" s="67">
        <f t="shared" si="1"/>
        <v>1233562.2032083315</v>
      </c>
      <c r="D31" s="67"/>
      <c r="E31" s="20"/>
      <c r="F31" s="8">
        <v>42641</v>
      </c>
      <c r="G31" s="20" t="s">
        <v>3</v>
      </c>
      <c r="H31" s="68">
        <v>120.17</v>
      </c>
      <c r="I31" s="68"/>
      <c r="J31" s="20">
        <v>27</v>
      </c>
      <c r="K31" s="67">
        <f t="shared" si="0"/>
        <v>37006.86609624994</v>
      </c>
      <c r="L31" s="67"/>
      <c r="M31" s="6">
        <f t="shared" si="2"/>
        <v>1.3706246702314793</v>
      </c>
      <c r="N31" s="20"/>
      <c r="O31" s="8">
        <v>42642</v>
      </c>
      <c r="P31" s="68">
        <v>120</v>
      </c>
      <c r="Q31" s="68"/>
      <c r="R31" s="69">
        <f t="shared" si="3"/>
        <v>23300.619393935383</v>
      </c>
      <c r="S31" s="69"/>
      <c r="T31" s="70">
        <f t="shared" si="4"/>
        <v>17.00000000000017</v>
      </c>
      <c r="U31" s="70"/>
    </row>
    <row r="32" spans="2:21" ht="13.5">
      <c r="B32" s="20">
        <v>24</v>
      </c>
      <c r="C32" s="67">
        <f t="shared" si="1"/>
        <v>1256862.822602267</v>
      </c>
      <c r="D32" s="67"/>
      <c r="E32" s="20"/>
      <c r="F32" s="8">
        <v>42645</v>
      </c>
      <c r="G32" s="35" t="s">
        <v>4</v>
      </c>
      <c r="H32" s="68">
        <v>120</v>
      </c>
      <c r="I32" s="68"/>
      <c r="J32" s="20">
        <v>13</v>
      </c>
      <c r="K32" s="67">
        <f t="shared" si="0"/>
        <v>37705.884678068</v>
      </c>
      <c r="L32" s="67"/>
      <c r="M32" s="6">
        <f t="shared" si="2"/>
        <v>2.900452667543693</v>
      </c>
      <c r="N32" s="20"/>
      <c r="O32" s="8">
        <v>42645</v>
      </c>
      <c r="P32" s="68">
        <v>119.99</v>
      </c>
      <c r="Q32" s="68"/>
      <c r="R32" s="69">
        <f t="shared" si="3"/>
        <v>-2900.4526675451766</v>
      </c>
      <c r="S32" s="69"/>
      <c r="T32" s="70">
        <f t="shared" si="4"/>
        <v>-13</v>
      </c>
      <c r="U32" s="70"/>
    </row>
    <row r="33" spans="2:21" ht="13.5">
      <c r="B33" s="20">
        <v>25</v>
      </c>
      <c r="C33" s="67">
        <f t="shared" si="1"/>
        <v>1253962.3699347218</v>
      </c>
      <c r="D33" s="67"/>
      <c r="E33" s="20"/>
      <c r="F33" s="8">
        <v>42648</v>
      </c>
      <c r="G33" s="20" t="s">
        <v>4</v>
      </c>
      <c r="H33" s="68">
        <v>120.27</v>
      </c>
      <c r="I33" s="68"/>
      <c r="J33" s="20">
        <v>14</v>
      </c>
      <c r="K33" s="67">
        <f t="shared" si="0"/>
        <v>37618.87109804165</v>
      </c>
      <c r="L33" s="67"/>
      <c r="M33" s="6">
        <f t="shared" si="2"/>
        <v>2.687062221288689</v>
      </c>
      <c r="N33" s="20"/>
      <c r="O33" s="8">
        <v>42649</v>
      </c>
      <c r="P33" s="68">
        <v>120.14</v>
      </c>
      <c r="Q33" s="68"/>
      <c r="R33" s="69">
        <f t="shared" si="3"/>
        <v>-34931.80887675173</v>
      </c>
      <c r="S33" s="69"/>
      <c r="T33" s="70">
        <f t="shared" si="4"/>
        <v>-14</v>
      </c>
      <c r="U33" s="70"/>
    </row>
    <row r="34" spans="2:21" ht="13.5">
      <c r="B34" s="20">
        <v>26</v>
      </c>
      <c r="C34" s="67">
        <f t="shared" si="1"/>
        <v>1219030.5610579702</v>
      </c>
      <c r="D34" s="67"/>
      <c r="E34" s="20"/>
      <c r="F34" s="8">
        <v>42650</v>
      </c>
      <c r="G34" s="20" t="s">
        <v>3</v>
      </c>
      <c r="H34" s="68">
        <v>120</v>
      </c>
      <c r="I34" s="68"/>
      <c r="J34" s="20">
        <v>14</v>
      </c>
      <c r="K34" s="67">
        <f t="shared" si="0"/>
        <v>36570.9168317391</v>
      </c>
      <c r="L34" s="67"/>
      <c r="M34" s="6">
        <f t="shared" si="2"/>
        <v>2.6122083451242215</v>
      </c>
      <c r="N34" s="20"/>
      <c r="O34" s="8">
        <v>42650</v>
      </c>
      <c r="P34" s="68">
        <v>120.14</v>
      </c>
      <c r="Q34" s="68"/>
      <c r="R34" s="69">
        <f t="shared" si="3"/>
        <v>-36570.91683173925</v>
      </c>
      <c r="S34" s="69"/>
      <c r="T34" s="70">
        <f t="shared" si="4"/>
        <v>-14</v>
      </c>
      <c r="U34" s="70"/>
    </row>
    <row r="35" spans="2:21" ht="13.5">
      <c r="B35" s="20">
        <v>27</v>
      </c>
      <c r="C35" s="67">
        <f t="shared" si="1"/>
        <v>1182459.644226231</v>
      </c>
      <c r="D35" s="67"/>
      <c r="E35" s="20"/>
      <c r="F35" s="8">
        <v>42652</v>
      </c>
      <c r="G35" s="35" t="s">
        <v>4</v>
      </c>
      <c r="H35" s="68">
        <v>119.93</v>
      </c>
      <c r="I35" s="68"/>
      <c r="J35" s="20">
        <v>6</v>
      </c>
      <c r="K35" s="67">
        <f t="shared" si="0"/>
        <v>35473.78932678693</v>
      </c>
      <c r="L35" s="67"/>
      <c r="M35" s="6">
        <f t="shared" si="2"/>
        <v>5.912298221131155</v>
      </c>
      <c r="N35" s="20"/>
      <c r="O35" s="8">
        <v>42652</v>
      </c>
      <c r="P35" s="68">
        <v>119.87</v>
      </c>
      <c r="Q35" s="68"/>
      <c r="R35" s="69">
        <f t="shared" si="3"/>
        <v>-35473.789326788276</v>
      </c>
      <c r="S35" s="69"/>
      <c r="T35" s="70">
        <f t="shared" si="4"/>
        <v>-6</v>
      </c>
      <c r="U35" s="70"/>
    </row>
    <row r="36" spans="2:21" ht="13.5">
      <c r="B36" s="20">
        <v>28</v>
      </c>
      <c r="C36" s="67">
        <f t="shared" si="1"/>
        <v>1146985.8548994428</v>
      </c>
      <c r="D36" s="67"/>
      <c r="E36" s="20"/>
      <c r="F36" s="8">
        <v>42652</v>
      </c>
      <c r="G36" s="35" t="s">
        <v>4</v>
      </c>
      <c r="H36" s="68">
        <v>119.98</v>
      </c>
      <c r="I36" s="68"/>
      <c r="J36" s="20">
        <v>15</v>
      </c>
      <c r="K36" s="67">
        <f t="shared" si="0"/>
        <v>34409.575646983285</v>
      </c>
      <c r="L36" s="67"/>
      <c r="M36" s="6">
        <f t="shared" si="2"/>
        <v>2.2939717097988854</v>
      </c>
      <c r="N36" s="20"/>
      <c r="O36" s="8">
        <v>42655</v>
      </c>
      <c r="P36" s="68">
        <v>120.13</v>
      </c>
      <c r="Q36" s="68"/>
      <c r="R36" s="69">
        <f t="shared" si="3"/>
        <v>34409.57564698133</v>
      </c>
      <c r="S36" s="69"/>
      <c r="T36" s="70">
        <f t="shared" si="4"/>
        <v>14.999999999999147</v>
      </c>
      <c r="U36" s="70"/>
    </row>
    <row r="37" spans="2:21" ht="13.5">
      <c r="B37" s="20">
        <v>29</v>
      </c>
      <c r="C37" s="67">
        <f t="shared" si="1"/>
        <v>1181395.4305464241</v>
      </c>
      <c r="D37" s="67"/>
      <c r="E37" s="20"/>
      <c r="F37" s="8">
        <v>42655</v>
      </c>
      <c r="G37" s="20" t="s">
        <v>3</v>
      </c>
      <c r="H37" s="68">
        <v>120.07</v>
      </c>
      <c r="I37" s="68"/>
      <c r="J37" s="20">
        <v>8</v>
      </c>
      <c r="K37" s="67">
        <f t="shared" si="0"/>
        <v>35441.862916392725</v>
      </c>
      <c r="L37" s="67"/>
      <c r="M37" s="6">
        <f t="shared" si="2"/>
        <v>4.43023286454909</v>
      </c>
      <c r="N37" s="20"/>
      <c r="O37" s="8">
        <v>42656</v>
      </c>
      <c r="P37" s="68">
        <v>119.81</v>
      </c>
      <c r="Q37" s="68"/>
      <c r="R37" s="69">
        <f t="shared" si="3"/>
        <v>115186.05447827233</v>
      </c>
      <c r="S37" s="69"/>
      <c r="T37" s="70">
        <f t="shared" si="4"/>
        <v>25.99999999999909</v>
      </c>
      <c r="U37" s="70"/>
    </row>
    <row r="38" spans="2:21" ht="13.5">
      <c r="B38" s="20">
        <v>30</v>
      </c>
      <c r="C38" s="67">
        <f t="shared" si="1"/>
        <v>1296581.4850246964</v>
      </c>
      <c r="D38" s="67"/>
      <c r="E38" s="20"/>
      <c r="F38" s="8">
        <v>42657</v>
      </c>
      <c r="G38" s="35" t="s">
        <v>3</v>
      </c>
      <c r="H38" s="68">
        <v>119.7</v>
      </c>
      <c r="I38" s="68"/>
      <c r="J38" s="20">
        <v>8</v>
      </c>
      <c r="K38" s="67">
        <f t="shared" si="0"/>
        <v>38897.44455074089</v>
      </c>
      <c r="L38" s="67"/>
      <c r="M38" s="6">
        <f t="shared" si="2"/>
        <v>4.862180568842611</v>
      </c>
      <c r="N38" s="20"/>
      <c r="O38" s="8">
        <v>42659</v>
      </c>
      <c r="P38" s="68">
        <v>119.16</v>
      </c>
      <c r="Q38" s="68"/>
      <c r="R38" s="69">
        <f t="shared" si="3"/>
        <v>262557.750717504</v>
      </c>
      <c r="S38" s="69"/>
      <c r="T38" s="70">
        <f t="shared" si="4"/>
        <v>54.000000000000625</v>
      </c>
      <c r="U38" s="70"/>
    </row>
    <row r="39" spans="2:21" ht="13.5">
      <c r="B39" s="20">
        <v>31</v>
      </c>
      <c r="C39" s="67">
        <f t="shared" si="1"/>
        <v>1559139.2357422004</v>
      </c>
      <c r="D39" s="67"/>
      <c r="E39" s="20"/>
      <c r="F39" s="8">
        <v>42662</v>
      </c>
      <c r="G39" s="35" t="s">
        <v>3</v>
      </c>
      <c r="H39" s="68">
        <v>119.28</v>
      </c>
      <c r="I39" s="68"/>
      <c r="J39" s="20">
        <v>18</v>
      </c>
      <c r="K39" s="67">
        <f t="shared" si="0"/>
        <v>46774.17707226601</v>
      </c>
      <c r="L39" s="67"/>
      <c r="M39" s="6">
        <f t="shared" si="2"/>
        <v>2.598565392903667</v>
      </c>
      <c r="N39" s="20"/>
      <c r="O39" s="8">
        <v>42662</v>
      </c>
      <c r="P39" s="68">
        <v>119.45</v>
      </c>
      <c r="Q39" s="68"/>
      <c r="R39" s="69">
        <f t="shared" si="3"/>
        <v>-44175.61167936279</v>
      </c>
      <c r="S39" s="69"/>
      <c r="T39" s="70">
        <f t="shared" si="4"/>
        <v>-18</v>
      </c>
      <c r="U39" s="70"/>
    </row>
    <row r="40" spans="2:21" ht="13.5">
      <c r="B40" s="20">
        <v>32</v>
      </c>
      <c r="C40" s="67">
        <f t="shared" si="1"/>
        <v>1514963.6240628376</v>
      </c>
      <c r="D40" s="67"/>
      <c r="E40" s="20"/>
      <c r="F40" s="8">
        <v>42663</v>
      </c>
      <c r="G40" s="20" t="s">
        <v>4</v>
      </c>
      <c r="H40" s="68">
        <v>119.54</v>
      </c>
      <c r="I40" s="68"/>
      <c r="J40" s="20">
        <v>10</v>
      </c>
      <c r="K40" s="67">
        <f t="shared" si="0"/>
        <v>45448.90872188513</v>
      </c>
      <c r="L40" s="67"/>
      <c r="M40" s="6">
        <f t="shared" si="2"/>
        <v>4.544890872188513</v>
      </c>
      <c r="N40" s="20"/>
      <c r="O40" s="8">
        <v>42664</v>
      </c>
      <c r="P40" s="68">
        <v>120.01</v>
      </c>
      <c r="Q40" s="68"/>
      <c r="R40" s="69">
        <f t="shared" si="3"/>
        <v>213609.8709928596</v>
      </c>
      <c r="S40" s="69"/>
      <c r="T40" s="70">
        <f t="shared" si="4"/>
        <v>46.999999999999886</v>
      </c>
      <c r="U40" s="70"/>
    </row>
    <row r="41" spans="2:21" ht="13.5">
      <c r="B41" s="20">
        <v>33</v>
      </c>
      <c r="C41" s="67">
        <f t="shared" si="1"/>
        <v>1728573.4950556972</v>
      </c>
      <c r="D41" s="67"/>
      <c r="E41" s="20"/>
      <c r="F41" s="8">
        <v>42670</v>
      </c>
      <c r="G41" s="20" t="s">
        <v>3</v>
      </c>
      <c r="H41" s="68">
        <v>120.6</v>
      </c>
      <c r="I41" s="68"/>
      <c r="J41" s="20">
        <v>14</v>
      </c>
      <c r="K41" s="67">
        <f t="shared" si="0"/>
        <v>51857.20485167091</v>
      </c>
      <c r="L41" s="67"/>
      <c r="M41" s="6">
        <f t="shared" si="2"/>
        <v>3.7040860608336366</v>
      </c>
      <c r="N41" s="20"/>
      <c r="O41" s="8">
        <v>42671</v>
      </c>
      <c r="P41" s="68">
        <v>120.64</v>
      </c>
      <c r="Q41" s="68"/>
      <c r="R41" s="69">
        <f t="shared" si="3"/>
        <v>-14816.344243336862</v>
      </c>
      <c r="S41" s="69"/>
      <c r="T41" s="70">
        <f t="shared" si="4"/>
        <v>-14</v>
      </c>
      <c r="U41" s="70"/>
    </row>
    <row r="42" spans="2:21" ht="13.5">
      <c r="B42" s="20">
        <v>34</v>
      </c>
      <c r="C42" s="67">
        <f t="shared" si="1"/>
        <v>1713757.1508123602</v>
      </c>
      <c r="D42" s="67"/>
      <c r="E42" s="20"/>
      <c r="F42" s="8">
        <v>42672</v>
      </c>
      <c r="G42" s="20" t="s">
        <v>4</v>
      </c>
      <c r="H42" s="68">
        <v>120.97</v>
      </c>
      <c r="I42" s="68"/>
      <c r="J42" s="20">
        <v>20</v>
      </c>
      <c r="K42" s="67">
        <f t="shared" si="0"/>
        <v>51412.71452437081</v>
      </c>
      <c r="L42" s="67"/>
      <c r="M42" s="6">
        <f t="shared" si="2"/>
        <v>2.57063572621854</v>
      </c>
      <c r="N42" s="20"/>
      <c r="O42" s="8">
        <v>42673</v>
      </c>
      <c r="P42" s="68">
        <v>120.78</v>
      </c>
      <c r="Q42" s="68"/>
      <c r="R42" s="69">
        <f t="shared" si="3"/>
        <v>-48842.07879815168</v>
      </c>
      <c r="S42" s="69"/>
      <c r="T42" s="70">
        <f t="shared" si="4"/>
        <v>-20</v>
      </c>
      <c r="U42" s="70"/>
    </row>
    <row r="43" spans="2:21" ht="13.5">
      <c r="B43" s="20">
        <v>35</v>
      </c>
      <c r="C43" s="67">
        <f t="shared" si="1"/>
        <v>1664915.0720142087</v>
      </c>
      <c r="D43" s="67"/>
      <c r="E43" s="20"/>
      <c r="F43" s="8">
        <v>42677</v>
      </c>
      <c r="G43" s="35" t="s">
        <v>4</v>
      </c>
      <c r="H43" s="68">
        <v>121.16</v>
      </c>
      <c r="I43" s="68"/>
      <c r="J43" s="20">
        <v>24</v>
      </c>
      <c r="K43" s="67">
        <f t="shared" si="0"/>
        <v>49947.452160426255</v>
      </c>
      <c r="L43" s="67"/>
      <c r="M43" s="6">
        <f t="shared" si="2"/>
        <v>2.0811438400177606</v>
      </c>
      <c r="N43" s="20"/>
      <c r="O43" s="8">
        <v>42683</v>
      </c>
      <c r="P43" s="68">
        <v>123.21</v>
      </c>
      <c r="Q43" s="68"/>
      <c r="R43" s="69">
        <f t="shared" si="3"/>
        <v>426634.48720364034</v>
      </c>
      <c r="S43" s="69"/>
      <c r="T43" s="70">
        <f t="shared" si="4"/>
        <v>204.99999999999972</v>
      </c>
      <c r="U43" s="70"/>
    </row>
    <row r="44" spans="2:21" ht="13.5">
      <c r="B44" s="20">
        <v>36</v>
      </c>
      <c r="C44" s="67">
        <f t="shared" si="1"/>
        <v>2091549.559217849</v>
      </c>
      <c r="D44" s="67"/>
      <c r="E44" s="20"/>
      <c r="F44" s="8">
        <v>42685</v>
      </c>
      <c r="G44" s="35" t="s">
        <v>3</v>
      </c>
      <c r="H44" s="68">
        <v>122.9</v>
      </c>
      <c r="I44" s="68"/>
      <c r="J44" s="20">
        <v>10</v>
      </c>
      <c r="K44" s="67">
        <f t="shared" si="0"/>
        <v>62746.48677653547</v>
      </c>
      <c r="L44" s="67"/>
      <c r="M44" s="6">
        <f t="shared" si="2"/>
        <v>6.2746486776535475</v>
      </c>
      <c r="N44" s="20"/>
      <c r="O44" s="8">
        <v>42686</v>
      </c>
      <c r="P44" s="68">
        <v>122.9</v>
      </c>
      <c r="Q44" s="68"/>
      <c r="R44" s="69">
        <f t="shared" si="3"/>
        <v>0</v>
      </c>
      <c r="S44" s="69"/>
      <c r="T44" s="70">
        <f t="shared" si="4"/>
        <v>0</v>
      </c>
      <c r="U44" s="70"/>
    </row>
    <row r="45" spans="2:21" ht="13.5">
      <c r="B45" s="20">
        <v>37</v>
      </c>
      <c r="C45" s="67">
        <f t="shared" si="1"/>
        <v>2091549.559217849</v>
      </c>
      <c r="D45" s="67"/>
      <c r="E45" s="20"/>
      <c r="F45" s="8">
        <v>42686</v>
      </c>
      <c r="G45" s="35" t="s">
        <v>4</v>
      </c>
      <c r="H45" s="68">
        <v>123.01</v>
      </c>
      <c r="I45" s="68"/>
      <c r="J45" s="20">
        <v>11</v>
      </c>
      <c r="K45" s="67">
        <f t="shared" si="0"/>
        <v>62746.48677653547</v>
      </c>
      <c r="L45" s="67"/>
      <c r="M45" s="6">
        <f t="shared" si="2"/>
        <v>5.7042260705941334</v>
      </c>
      <c r="N45" s="20"/>
      <c r="O45" s="8">
        <v>42686</v>
      </c>
      <c r="P45" s="68">
        <v>122.92</v>
      </c>
      <c r="Q45" s="68"/>
      <c r="R45" s="69">
        <f t="shared" si="3"/>
        <v>-51338.03463534915</v>
      </c>
      <c r="S45" s="69"/>
      <c r="T45" s="70">
        <f t="shared" si="4"/>
        <v>-11</v>
      </c>
      <c r="U45" s="70"/>
    </row>
    <row r="46" spans="2:21" ht="13.5">
      <c r="B46" s="20">
        <v>38</v>
      </c>
      <c r="C46" s="67">
        <f t="shared" si="1"/>
        <v>2040211.5245824999</v>
      </c>
      <c r="D46" s="67"/>
      <c r="E46" s="20"/>
      <c r="F46" s="8">
        <v>42686</v>
      </c>
      <c r="G46" s="35" t="s">
        <v>3</v>
      </c>
      <c r="H46" s="68">
        <v>122.81</v>
      </c>
      <c r="I46" s="68"/>
      <c r="J46" s="20">
        <v>20</v>
      </c>
      <c r="K46" s="67">
        <f t="shared" si="0"/>
        <v>61206.34573747499</v>
      </c>
      <c r="L46" s="67"/>
      <c r="M46" s="6">
        <f t="shared" si="2"/>
        <v>3.0603172868737496</v>
      </c>
      <c r="N46" s="20"/>
      <c r="O46" s="8">
        <v>42690</v>
      </c>
      <c r="P46" s="68">
        <v>123.01</v>
      </c>
      <c r="Q46" s="68"/>
      <c r="R46" s="69">
        <f t="shared" si="3"/>
        <v>-61206.345737475865</v>
      </c>
      <c r="S46" s="69"/>
      <c r="T46" s="70">
        <f t="shared" si="4"/>
        <v>-20</v>
      </c>
      <c r="U46" s="70"/>
    </row>
    <row r="47" spans="2:21" ht="13.5">
      <c r="B47" s="20">
        <v>39</v>
      </c>
      <c r="C47" s="67">
        <f t="shared" si="1"/>
        <v>1979005.178845024</v>
      </c>
      <c r="D47" s="67"/>
      <c r="E47" s="20"/>
      <c r="F47" s="8">
        <v>42692</v>
      </c>
      <c r="G47" s="20" t="s">
        <v>4</v>
      </c>
      <c r="H47" s="68">
        <v>123.55</v>
      </c>
      <c r="I47" s="68"/>
      <c r="J47" s="20">
        <v>15</v>
      </c>
      <c r="K47" s="67">
        <f t="shared" si="0"/>
        <v>59370.155365350714</v>
      </c>
      <c r="L47" s="67"/>
      <c r="M47" s="6">
        <f t="shared" si="2"/>
        <v>3.958010357690048</v>
      </c>
      <c r="N47" s="20"/>
      <c r="O47" s="8">
        <v>42692</v>
      </c>
      <c r="P47" s="68">
        <v>123.41</v>
      </c>
      <c r="Q47" s="68"/>
      <c r="R47" s="69">
        <f t="shared" si="3"/>
        <v>-55412.145007660896</v>
      </c>
      <c r="S47" s="69"/>
      <c r="T47" s="70">
        <f t="shared" si="4"/>
        <v>-15</v>
      </c>
      <c r="U47" s="70"/>
    </row>
    <row r="48" spans="2:21" ht="13.5">
      <c r="B48" s="20">
        <v>40</v>
      </c>
      <c r="C48" s="67">
        <f t="shared" si="1"/>
        <v>1923593.0338373631</v>
      </c>
      <c r="D48" s="67"/>
      <c r="E48" s="20"/>
      <c r="F48" s="8">
        <v>42693</v>
      </c>
      <c r="G48" s="20" t="s">
        <v>36</v>
      </c>
      <c r="H48" s="68">
        <v>123.1</v>
      </c>
      <c r="I48" s="68"/>
      <c r="J48" s="20">
        <v>13</v>
      </c>
      <c r="K48" s="67">
        <f t="shared" si="0"/>
        <v>57707.79101512089</v>
      </c>
      <c r="L48" s="67"/>
      <c r="M48" s="6">
        <f t="shared" si="2"/>
        <v>4.439060847316991</v>
      </c>
      <c r="N48" s="20"/>
      <c r="O48" s="8">
        <v>11.23</v>
      </c>
      <c r="P48" s="68">
        <v>123.21</v>
      </c>
      <c r="Q48" s="68"/>
      <c r="R48" s="69">
        <f t="shared" si="3"/>
        <v>-48829.66932048665</v>
      </c>
      <c r="S48" s="69"/>
      <c r="T48" s="70">
        <f t="shared" si="4"/>
        <v>-13</v>
      </c>
      <c r="U48" s="70"/>
    </row>
    <row r="49" spans="2:21" ht="13.5">
      <c r="B49" s="20">
        <v>41</v>
      </c>
      <c r="C49" s="67">
        <f t="shared" si="1"/>
        <v>1874763.3645168764</v>
      </c>
      <c r="D49" s="67"/>
      <c r="E49" s="20"/>
      <c r="F49" s="8">
        <v>42698</v>
      </c>
      <c r="G49" s="35" t="s">
        <v>36</v>
      </c>
      <c r="H49" s="68">
        <v>122.63</v>
      </c>
      <c r="I49" s="68"/>
      <c r="J49" s="20">
        <v>14</v>
      </c>
      <c r="K49" s="67">
        <f t="shared" si="0"/>
        <v>56242.90093550629</v>
      </c>
      <c r="L49" s="67"/>
      <c r="M49" s="6">
        <f t="shared" si="2"/>
        <v>4.017350066821877</v>
      </c>
      <c r="N49" s="20"/>
      <c r="O49" s="8">
        <v>42699</v>
      </c>
      <c r="P49" s="68">
        <v>122.56</v>
      </c>
      <c r="Q49" s="68"/>
      <c r="R49" s="69">
        <f t="shared" si="3"/>
        <v>28121.450467750405</v>
      </c>
      <c r="S49" s="69"/>
      <c r="T49" s="70">
        <f t="shared" si="4"/>
        <v>6.999999999999318</v>
      </c>
      <c r="U49" s="70"/>
    </row>
    <row r="50" spans="2:21" ht="13.5">
      <c r="B50" s="20">
        <v>42</v>
      </c>
      <c r="C50" s="67">
        <f t="shared" si="1"/>
        <v>1902884.8149846268</v>
      </c>
      <c r="D50" s="67"/>
      <c r="E50" s="20"/>
      <c r="F50" s="8">
        <v>42701</v>
      </c>
      <c r="G50" s="20" t="s">
        <v>4</v>
      </c>
      <c r="H50" s="68">
        <v>122.65</v>
      </c>
      <c r="I50" s="68"/>
      <c r="J50" s="20">
        <v>9</v>
      </c>
      <c r="K50" s="67">
        <f t="shared" si="0"/>
        <v>57086.5444495388</v>
      </c>
      <c r="L50" s="67"/>
      <c r="M50" s="6">
        <f t="shared" si="2"/>
        <v>6.342949383282089</v>
      </c>
      <c r="N50" s="20"/>
      <c r="O50" s="8">
        <v>42701</v>
      </c>
      <c r="P50" s="68">
        <v>122.56</v>
      </c>
      <c r="Q50" s="68"/>
      <c r="R50" s="69">
        <f t="shared" si="3"/>
        <v>-57086.54444954097</v>
      </c>
      <c r="S50" s="69"/>
      <c r="T50" s="70">
        <f t="shared" si="4"/>
        <v>-9</v>
      </c>
      <c r="U50" s="70"/>
    </row>
    <row r="51" spans="2:21" ht="13.5">
      <c r="B51" s="20">
        <v>43</v>
      </c>
      <c r="C51" s="67">
        <f t="shared" si="1"/>
        <v>1845798.2705350858</v>
      </c>
      <c r="D51" s="67"/>
      <c r="E51" s="20"/>
      <c r="F51" s="8">
        <v>42701</v>
      </c>
      <c r="G51" s="35" t="s">
        <v>4</v>
      </c>
      <c r="H51" s="68">
        <v>122.61</v>
      </c>
      <c r="I51" s="68"/>
      <c r="J51" s="20">
        <v>6</v>
      </c>
      <c r="K51" s="67">
        <f t="shared" si="0"/>
        <v>55373.948116052576</v>
      </c>
      <c r="L51" s="67"/>
      <c r="M51" s="6">
        <f t="shared" si="2"/>
        <v>9.228991352675429</v>
      </c>
      <c r="N51" s="20"/>
      <c r="O51" s="8">
        <v>42705</v>
      </c>
      <c r="P51" s="68">
        <v>122.98</v>
      </c>
      <c r="Q51" s="68"/>
      <c r="R51" s="69">
        <f t="shared" si="3"/>
        <v>341472.68004899507</v>
      </c>
      <c r="S51" s="69"/>
      <c r="T51" s="70">
        <f t="shared" si="4"/>
        <v>37.000000000000455</v>
      </c>
      <c r="U51" s="70"/>
    </row>
    <row r="52" spans="2:21" ht="13.5">
      <c r="B52" s="20">
        <v>44</v>
      </c>
      <c r="C52" s="67">
        <f t="shared" si="1"/>
        <v>2187270.950584081</v>
      </c>
      <c r="D52" s="67"/>
      <c r="E52" s="20"/>
      <c r="F52" s="8">
        <v>42706</v>
      </c>
      <c r="G52" s="35" t="s">
        <v>4</v>
      </c>
      <c r="H52" s="68">
        <v>123.15</v>
      </c>
      <c r="I52" s="68"/>
      <c r="J52" s="20">
        <v>17</v>
      </c>
      <c r="K52" s="67">
        <f t="shared" si="0"/>
        <v>65618.12851752243</v>
      </c>
      <c r="L52" s="67"/>
      <c r="M52" s="6">
        <f t="shared" si="2"/>
        <v>3.8598899127954374</v>
      </c>
      <c r="N52" s="20"/>
      <c r="O52" s="8">
        <v>42707</v>
      </c>
      <c r="P52" s="68">
        <v>123.09</v>
      </c>
      <c r="Q52" s="68"/>
      <c r="R52" s="69">
        <f t="shared" si="3"/>
        <v>-23159.3394767735</v>
      </c>
      <c r="S52" s="69"/>
      <c r="T52" s="70">
        <f t="shared" si="4"/>
        <v>-17</v>
      </c>
      <c r="U52" s="70"/>
    </row>
    <row r="53" spans="2:21" ht="13.5">
      <c r="B53" s="20">
        <v>45</v>
      </c>
      <c r="C53" s="67">
        <f t="shared" si="1"/>
        <v>2164111.6111073075</v>
      </c>
      <c r="D53" s="67"/>
      <c r="E53" s="20"/>
      <c r="F53" s="8">
        <v>42708</v>
      </c>
      <c r="G53" s="35" t="s">
        <v>36</v>
      </c>
      <c r="H53" s="68">
        <v>122.62</v>
      </c>
      <c r="I53" s="68"/>
      <c r="J53" s="20">
        <v>23</v>
      </c>
      <c r="K53" s="67">
        <f t="shared" si="0"/>
        <v>64923.34833321922</v>
      </c>
      <c r="L53" s="67"/>
      <c r="M53" s="6">
        <f t="shared" si="2"/>
        <v>2.8227542753573576</v>
      </c>
      <c r="N53" s="20"/>
      <c r="O53" s="8">
        <v>42708</v>
      </c>
      <c r="P53" s="68">
        <v>122.84</v>
      </c>
      <c r="Q53" s="68"/>
      <c r="R53" s="69">
        <f t="shared" si="3"/>
        <v>-62100.59405786155</v>
      </c>
      <c r="S53" s="69"/>
      <c r="T53" s="70">
        <f t="shared" si="4"/>
        <v>-23</v>
      </c>
      <c r="U53" s="70"/>
    </row>
    <row r="54" spans="2:21" ht="13.5">
      <c r="B54" s="20">
        <v>46</v>
      </c>
      <c r="C54" s="67">
        <f t="shared" si="1"/>
        <v>2102011.017049446</v>
      </c>
      <c r="D54" s="67"/>
      <c r="E54" s="20"/>
      <c r="F54" s="8">
        <v>42708</v>
      </c>
      <c r="G54" s="20" t="s">
        <v>4</v>
      </c>
      <c r="H54" s="68">
        <v>123.16</v>
      </c>
      <c r="I54" s="68"/>
      <c r="J54" s="20">
        <v>40</v>
      </c>
      <c r="K54" s="67">
        <f t="shared" si="0"/>
        <v>63060.33051148337</v>
      </c>
      <c r="L54" s="67"/>
      <c r="M54" s="6">
        <f t="shared" si="2"/>
        <v>1.5765082627870843</v>
      </c>
      <c r="N54" s="20"/>
      <c r="O54" s="8">
        <v>42711</v>
      </c>
      <c r="P54" s="68">
        <v>123.23</v>
      </c>
      <c r="Q54" s="68"/>
      <c r="R54" s="69">
        <f t="shared" si="3"/>
        <v>11035.557839510755</v>
      </c>
      <c r="S54" s="69"/>
      <c r="T54" s="70">
        <f t="shared" si="4"/>
        <v>7.000000000000739</v>
      </c>
      <c r="U54" s="70"/>
    </row>
    <row r="55" spans="2:21" ht="13.5">
      <c r="B55" s="20">
        <v>47</v>
      </c>
      <c r="C55" s="67">
        <f t="shared" si="1"/>
        <v>2113046.5748889567</v>
      </c>
      <c r="D55" s="67"/>
      <c r="E55" s="20"/>
      <c r="F55" s="8">
        <v>42713</v>
      </c>
      <c r="G55" s="20" t="s">
        <v>3</v>
      </c>
      <c r="H55" s="68">
        <v>122.7</v>
      </c>
      <c r="I55" s="68"/>
      <c r="J55" s="20">
        <v>13</v>
      </c>
      <c r="K55" s="67">
        <f t="shared" si="0"/>
        <v>63391.3972466687</v>
      </c>
      <c r="L55" s="67"/>
      <c r="M55" s="6">
        <f t="shared" si="2"/>
        <v>4.876261326666823</v>
      </c>
      <c r="N55" s="20"/>
      <c r="O55" s="8">
        <v>42719</v>
      </c>
      <c r="P55" s="68">
        <v>121.34</v>
      </c>
      <c r="Q55" s="68"/>
      <c r="R55" s="69">
        <f t="shared" si="3"/>
        <v>663171.5404266877</v>
      </c>
      <c r="S55" s="69"/>
      <c r="T55" s="70">
        <f t="shared" si="4"/>
        <v>135.99999999999994</v>
      </c>
      <c r="U55" s="70"/>
    </row>
    <row r="56" spans="2:21" ht="13.5">
      <c r="B56" s="20">
        <v>48</v>
      </c>
      <c r="C56" s="67">
        <f t="shared" si="1"/>
        <v>2776218.1153156445</v>
      </c>
      <c r="D56" s="67"/>
      <c r="E56" s="20"/>
      <c r="F56" s="8">
        <v>42719</v>
      </c>
      <c r="G56" s="35" t="s">
        <v>4</v>
      </c>
      <c r="H56" s="68">
        <v>121.26</v>
      </c>
      <c r="I56" s="68"/>
      <c r="J56" s="20">
        <v>35</v>
      </c>
      <c r="K56" s="67">
        <f t="shared" si="0"/>
        <v>83286.54345946934</v>
      </c>
      <c r="L56" s="67"/>
      <c r="M56" s="6">
        <f t="shared" si="2"/>
        <v>2.379615527413409</v>
      </c>
      <c r="N56" s="20"/>
      <c r="O56" s="8">
        <v>12.18</v>
      </c>
      <c r="P56" s="68">
        <v>122.21</v>
      </c>
      <c r="Q56" s="68"/>
      <c r="R56" s="69">
        <f t="shared" si="3"/>
        <v>226063.47510427117</v>
      </c>
      <c r="S56" s="69"/>
      <c r="T56" s="70">
        <f t="shared" si="4"/>
        <v>94.99999999999886</v>
      </c>
      <c r="U56" s="70"/>
    </row>
    <row r="57" spans="2:21" ht="13.5">
      <c r="B57" s="20">
        <v>49</v>
      </c>
      <c r="C57" s="67">
        <f t="shared" si="1"/>
        <v>3002281.5904199155</v>
      </c>
      <c r="D57" s="67"/>
      <c r="E57" s="20"/>
      <c r="F57" s="8">
        <v>42722</v>
      </c>
      <c r="G57" s="20" t="s">
        <v>3</v>
      </c>
      <c r="H57" s="68">
        <v>121.41</v>
      </c>
      <c r="I57" s="68"/>
      <c r="J57" s="20">
        <v>33</v>
      </c>
      <c r="K57" s="67">
        <f t="shared" si="0"/>
        <v>90068.44771259747</v>
      </c>
      <c r="L57" s="67"/>
      <c r="M57" s="6">
        <f t="shared" si="2"/>
        <v>2.729346900381741</v>
      </c>
      <c r="N57" s="20"/>
      <c r="O57" s="8">
        <v>42732</v>
      </c>
      <c r="P57" s="68">
        <v>120.48</v>
      </c>
      <c r="Q57" s="68"/>
      <c r="R57" s="69">
        <f t="shared" si="3"/>
        <v>253829.26173549992</v>
      </c>
      <c r="S57" s="69"/>
      <c r="T57" s="70">
        <f t="shared" si="4"/>
        <v>92.99999999999926</v>
      </c>
      <c r="U57" s="70"/>
    </row>
    <row r="58" spans="2:21" ht="13.5">
      <c r="B58" s="20">
        <v>50</v>
      </c>
      <c r="C58" s="67">
        <f t="shared" si="1"/>
        <v>3256110.8521554153</v>
      </c>
      <c r="D58" s="67"/>
      <c r="E58" s="20"/>
      <c r="F58" s="8">
        <v>42734</v>
      </c>
      <c r="G58" s="35" t="s">
        <v>4</v>
      </c>
      <c r="H58" s="68">
        <v>120.5</v>
      </c>
      <c r="I58" s="68"/>
      <c r="J58" s="20">
        <v>8</v>
      </c>
      <c r="K58" s="67">
        <f t="shared" si="0"/>
        <v>97683.32556466246</v>
      </c>
      <c r="L58" s="67"/>
      <c r="M58" s="6">
        <f t="shared" si="2"/>
        <v>12.210415695582807</v>
      </c>
      <c r="N58" s="20"/>
      <c r="O58" s="8">
        <v>42734</v>
      </c>
      <c r="P58" s="68">
        <v>120.41</v>
      </c>
      <c r="Q58" s="68"/>
      <c r="R58" s="69">
        <f t="shared" si="3"/>
        <v>-109893.74126024943</v>
      </c>
      <c r="S58" s="69"/>
      <c r="T58" s="70">
        <f t="shared" si="4"/>
        <v>-8</v>
      </c>
      <c r="U58" s="70"/>
    </row>
    <row r="59" spans="2:21" ht="13.5">
      <c r="B59" s="20">
        <v>51</v>
      </c>
      <c r="C59" s="67">
        <f t="shared" si="1"/>
        <v>3146217.1108951657</v>
      </c>
      <c r="D59" s="67"/>
      <c r="E59" s="20"/>
      <c r="F59" s="8">
        <v>42734</v>
      </c>
      <c r="G59" s="35" t="s">
        <v>4</v>
      </c>
      <c r="H59" s="68">
        <v>120.48</v>
      </c>
      <c r="I59" s="68"/>
      <c r="J59" s="20">
        <v>9</v>
      </c>
      <c r="K59" s="67">
        <f t="shared" si="0"/>
        <v>94386.51332685497</v>
      </c>
      <c r="L59" s="67"/>
      <c r="M59" s="6">
        <f t="shared" si="2"/>
        <v>10.487390369650551</v>
      </c>
      <c r="N59" s="20"/>
      <c r="O59" s="8">
        <v>42735</v>
      </c>
      <c r="P59" s="68">
        <v>120.51</v>
      </c>
      <c r="Q59" s="68"/>
      <c r="R59" s="69">
        <f t="shared" si="3"/>
        <v>31462.171108952847</v>
      </c>
      <c r="S59" s="69"/>
      <c r="T59" s="70">
        <f t="shared" si="4"/>
        <v>3.0000000000001137</v>
      </c>
      <c r="U59" s="70"/>
    </row>
    <row r="60" spans="2:21" ht="13.5">
      <c r="B60" s="20">
        <v>52</v>
      </c>
      <c r="C60" s="67">
        <f t="shared" si="1"/>
        <v>3177679.2820041184</v>
      </c>
      <c r="D60" s="67"/>
      <c r="E60" s="20"/>
      <c r="F60" s="8">
        <v>42735</v>
      </c>
      <c r="G60" s="20" t="s">
        <v>3</v>
      </c>
      <c r="H60" s="68">
        <v>120.44</v>
      </c>
      <c r="I60" s="68"/>
      <c r="J60" s="20">
        <v>13</v>
      </c>
      <c r="K60" s="67">
        <f t="shared" si="0"/>
        <v>95330.37846012355</v>
      </c>
      <c r="L60" s="67"/>
      <c r="M60" s="6">
        <f t="shared" si="2"/>
        <v>7.3331060353941195</v>
      </c>
      <c r="N60" s="20">
        <v>2016</v>
      </c>
      <c r="O60" s="8">
        <v>42376</v>
      </c>
      <c r="P60" s="68">
        <v>118.23</v>
      </c>
      <c r="Q60" s="68"/>
      <c r="R60" s="69">
        <f t="shared" si="3"/>
        <v>1620616.4338220959</v>
      </c>
      <c r="S60" s="69"/>
      <c r="T60" s="70">
        <f t="shared" si="4"/>
        <v>220.99999999999937</v>
      </c>
      <c r="U60" s="70"/>
    </row>
    <row r="61" spans="2:21" ht="13.5">
      <c r="B61" s="20">
        <v>53</v>
      </c>
      <c r="C61" s="67">
        <f t="shared" si="1"/>
        <v>4798295.715826214</v>
      </c>
      <c r="D61" s="67"/>
      <c r="E61" s="20">
        <v>2016</v>
      </c>
      <c r="F61" s="8">
        <v>42381</v>
      </c>
      <c r="G61" s="35" t="s">
        <v>4</v>
      </c>
      <c r="H61" s="68">
        <v>117.84</v>
      </c>
      <c r="I61" s="68"/>
      <c r="J61" s="20">
        <v>32</v>
      </c>
      <c r="K61" s="67">
        <f t="shared" si="0"/>
        <v>143948.87147478643</v>
      </c>
      <c r="L61" s="67"/>
      <c r="M61" s="6">
        <f t="shared" si="2"/>
        <v>4.4984022335870755</v>
      </c>
      <c r="N61" s="20"/>
      <c r="O61" s="8">
        <v>42381</v>
      </c>
      <c r="P61" s="68">
        <v>117.52</v>
      </c>
      <c r="Q61" s="68"/>
      <c r="R61" s="69">
        <f t="shared" si="3"/>
        <v>-143948.87147478975</v>
      </c>
      <c r="S61" s="69"/>
      <c r="T61" s="70">
        <f t="shared" si="4"/>
        <v>-32</v>
      </c>
      <c r="U61" s="70"/>
    </row>
    <row r="62" spans="2:21" ht="13.5">
      <c r="B62" s="20">
        <v>54</v>
      </c>
      <c r="C62" s="67">
        <f t="shared" si="1"/>
        <v>4654346.844351425</v>
      </c>
      <c r="D62" s="67"/>
      <c r="E62" s="20"/>
      <c r="F62" s="8">
        <v>42382</v>
      </c>
      <c r="G62" s="35" t="s">
        <v>4</v>
      </c>
      <c r="H62" s="68">
        <v>118.22</v>
      </c>
      <c r="I62" s="68"/>
      <c r="J62" s="20">
        <v>24</v>
      </c>
      <c r="K62" s="67">
        <f t="shared" si="0"/>
        <v>139630.40533054274</v>
      </c>
      <c r="L62" s="67"/>
      <c r="M62" s="6">
        <f t="shared" si="2"/>
        <v>5.817933555439281</v>
      </c>
      <c r="N62" s="20"/>
      <c r="O62" s="8">
        <v>42382</v>
      </c>
      <c r="P62" s="68">
        <v>118.01</v>
      </c>
      <c r="Q62" s="68"/>
      <c r="R62" s="69">
        <f t="shared" si="3"/>
        <v>-122176.60466422126</v>
      </c>
      <c r="S62" s="69"/>
      <c r="T62" s="70">
        <f t="shared" si="4"/>
        <v>-24</v>
      </c>
      <c r="U62" s="70"/>
    </row>
    <row r="63" spans="2:21" ht="13.5">
      <c r="B63" s="20">
        <v>55</v>
      </c>
      <c r="C63" s="67">
        <f t="shared" si="1"/>
        <v>4532170.239687203</v>
      </c>
      <c r="D63" s="67"/>
      <c r="E63" s="20"/>
      <c r="F63" s="8">
        <v>42382</v>
      </c>
      <c r="G63" s="35" t="s">
        <v>3</v>
      </c>
      <c r="H63" s="68">
        <v>117.98</v>
      </c>
      <c r="I63" s="68"/>
      <c r="J63" s="20">
        <v>19</v>
      </c>
      <c r="K63" s="67">
        <f t="shared" si="0"/>
        <v>135965.1071906161</v>
      </c>
      <c r="L63" s="67"/>
      <c r="M63" s="6">
        <f t="shared" si="2"/>
        <v>7.156058273190322</v>
      </c>
      <c r="N63" s="20"/>
      <c r="O63" s="8">
        <v>42383</v>
      </c>
      <c r="P63" s="68">
        <v>118.16</v>
      </c>
      <c r="Q63" s="68"/>
      <c r="R63" s="69">
        <f t="shared" si="3"/>
        <v>-128809.04891742051</v>
      </c>
      <c r="S63" s="69"/>
      <c r="T63" s="70">
        <f t="shared" si="4"/>
        <v>-19</v>
      </c>
      <c r="U63" s="70"/>
    </row>
    <row r="64" spans="2:21" ht="13.5">
      <c r="B64" s="20">
        <v>56</v>
      </c>
      <c r="C64" s="67">
        <f t="shared" si="1"/>
        <v>4403361.190769783</v>
      </c>
      <c r="D64" s="67"/>
      <c r="E64" s="20"/>
      <c r="F64" s="8">
        <v>42384</v>
      </c>
      <c r="G64" s="20" t="s">
        <v>3</v>
      </c>
      <c r="H64" s="68">
        <v>117.66</v>
      </c>
      <c r="I64" s="68"/>
      <c r="J64" s="20">
        <v>26</v>
      </c>
      <c r="K64" s="67">
        <f t="shared" si="0"/>
        <v>132100.83572309348</v>
      </c>
      <c r="L64" s="67"/>
      <c r="M64" s="6">
        <f t="shared" si="2"/>
        <v>5.0808013739651345</v>
      </c>
      <c r="N64" s="20"/>
      <c r="O64" s="8">
        <v>42387</v>
      </c>
      <c r="P64" s="68">
        <v>117.48</v>
      </c>
      <c r="Q64" s="68"/>
      <c r="R64" s="69">
        <f t="shared" si="3"/>
        <v>91454.42473136866</v>
      </c>
      <c r="S64" s="69"/>
      <c r="T64" s="70">
        <f t="shared" si="4"/>
        <v>17.99999999999926</v>
      </c>
      <c r="U64" s="70"/>
    </row>
    <row r="65" spans="2:21" ht="13.5">
      <c r="B65" s="20">
        <v>57</v>
      </c>
      <c r="C65" s="67">
        <f t="shared" si="1"/>
        <v>4494815.615501152</v>
      </c>
      <c r="D65" s="67"/>
      <c r="E65" s="20"/>
      <c r="F65" s="8">
        <v>42387</v>
      </c>
      <c r="G65" s="35" t="s">
        <v>4</v>
      </c>
      <c r="H65" s="68">
        <v>117.36</v>
      </c>
      <c r="I65" s="68"/>
      <c r="J65" s="20">
        <v>22</v>
      </c>
      <c r="K65" s="67">
        <f t="shared" si="0"/>
        <v>134844.46846503456</v>
      </c>
      <c r="L65" s="67"/>
      <c r="M65" s="6">
        <f t="shared" si="2"/>
        <v>6.129294021137935</v>
      </c>
      <c r="N65" s="20"/>
      <c r="O65" s="8">
        <v>42388</v>
      </c>
      <c r="P65" s="68">
        <v>117.26</v>
      </c>
      <c r="Q65" s="68"/>
      <c r="R65" s="69">
        <f t="shared" si="3"/>
        <v>-61292.94021137587</v>
      </c>
      <c r="S65" s="69"/>
      <c r="T65" s="70">
        <f t="shared" si="4"/>
        <v>-22</v>
      </c>
      <c r="U65" s="70"/>
    </row>
    <row r="66" spans="2:21" ht="13.5">
      <c r="B66" s="20">
        <v>58</v>
      </c>
      <c r="C66" s="67">
        <f t="shared" si="1"/>
        <v>4433522.675289776</v>
      </c>
      <c r="D66" s="67"/>
      <c r="E66" s="20"/>
      <c r="F66" s="8">
        <v>42389</v>
      </c>
      <c r="G66" s="20" t="s">
        <v>3</v>
      </c>
      <c r="H66" s="68">
        <v>117.6</v>
      </c>
      <c r="I66" s="68"/>
      <c r="J66" s="20">
        <v>8</v>
      </c>
      <c r="K66" s="67">
        <f t="shared" si="0"/>
        <v>133005.6802586933</v>
      </c>
      <c r="L66" s="67"/>
      <c r="M66" s="6">
        <f t="shared" si="2"/>
        <v>16.625710032336663</v>
      </c>
      <c r="N66" s="20"/>
      <c r="O66" s="8">
        <v>42390</v>
      </c>
      <c r="P66" s="68">
        <v>117.67</v>
      </c>
      <c r="Q66" s="68"/>
      <c r="R66" s="69">
        <f t="shared" si="3"/>
        <v>-116379.97022636893</v>
      </c>
      <c r="S66" s="69"/>
      <c r="T66" s="70">
        <f t="shared" si="4"/>
        <v>-8</v>
      </c>
      <c r="U66" s="70"/>
    </row>
    <row r="67" spans="2:21" ht="13.5">
      <c r="B67" s="20">
        <v>59</v>
      </c>
      <c r="C67" s="67">
        <f t="shared" si="1"/>
        <v>4317142.705063407</v>
      </c>
      <c r="D67" s="67"/>
      <c r="E67" s="20"/>
      <c r="F67" s="8">
        <v>42390</v>
      </c>
      <c r="G67" s="35" t="s">
        <v>4</v>
      </c>
      <c r="H67" s="68">
        <v>117.55</v>
      </c>
      <c r="I67" s="68"/>
      <c r="J67" s="20">
        <v>31</v>
      </c>
      <c r="K67" s="67">
        <f t="shared" si="0"/>
        <v>129514.28115190222</v>
      </c>
      <c r="L67" s="67"/>
      <c r="M67" s="6">
        <f t="shared" si="2"/>
        <v>4.177880037158136</v>
      </c>
      <c r="N67" s="20"/>
      <c r="O67" s="8">
        <v>42394</v>
      </c>
      <c r="P67" s="68">
        <v>118.33</v>
      </c>
      <c r="Q67" s="68"/>
      <c r="R67" s="69">
        <f t="shared" si="3"/>
        <v>325874.6428983351</v>
      </c>
      <c r="S67" s="69"/>
      <c r="T67" s="70">
        <f t="shared" si="4"/>
        <v>78.00000000000011</v>
      </c>
      <c r="U67" s="70"/>
    </row>
    <row r="68" spans="2:21" ht="13.5">
      <c r="B68" s="20">
        <v>60</v>
      </c>
      <c r="C68" s="67">
        <f t="shared" si="1"/>
        <v>4643017.347961742</v>
      </c>
      <c r="D68" s="67"/>
      <c r="E68" s="20"/>
      <c r="F68" s="8">
        <v>42394</v>
      </c>
      <c r="G68" s="35" t="s">
        <v>3</v>
      </c>
      <c r="H68" s="68">
        <v>118.45</v>
      </c>
      <c r="I68" s="68"/>
      <c r="J68" s="20">
        <v>26</v>
      </c>
      <c r="K68" s="67">
        <f t="shared" si="0"/>
        <v>139290.52043885225</v>
      </c>
      <c r="L68" s="67"/>
      <c r="M68" s="6">
        <f t="shared" si="2"/>
        <v>5.357327709186625</v>
      </c>
      <c r="N68" s="20"/>
      <c r="O68" s="8">
        <v>42395</v>
      </c>
      <c r="P68" s="68">
        <v>118.26</v>
      </c>
      <c r="Q68" s="68"/>
      <c r="R68" s="69">
        <f t="shared" si="3"/>
        <v>101789.22647454464</v>
      </c>
      <c r="S68" s="69"/>
      <c r="T68" s="70">
        <f t="shared" si="4"/>
        <v>18.999999999999773</v>
      </c>
      <c r="U68" s="70"/>
    </row>
    <row r="69" spans="2:21" ht="13.5">
      <c r="B69" s="20">
        <v>61</v>
      </c>
      <c r="C69" s="67">
        <f t="shared" si="1"/>
        <v>4744806.574436287</v>
      </c>
      <c r="D69" s="67"/>
      <c r="E69" s="20"/>
      <c r="F69" s="8">
        <v>42396</v>
      </c>
      <c r="G69" s="20" t="s">
        <v>4</v>
      </c>
      <c r="H69" s="68">
        <v>118.48</v>
      </c>
      <c r="I69" s="68"/>
      <c r="J69" s="20">
        <v>16</v>
      </c>
      <c r="K69" s="67">
        <f t="shared" si="0"/>
        <v>142344.1972330886</v>
      </c>
      <c r="L69" s="67"/>
      <c r="M69" s="6">
        <f t="shared" si="2"/>
        <v>8.896512327068038</v>
      </c>
      <c r="N69" s="20"/>
      <c r="O69" s="8">
        <v>42401</v>
      </c>
      <c r="P69" s="68">
        <v>120.62</v>
      </c>
      <c r="Q69" s="68"/>
      <c r="R69" s="69">
        <f t="shared" si="3"/>
        <v>1903853.6379925606</v>
      </c>
      <c r="S69" s="69"/>
      <c r="T69" s="70">
        <f t="shared" si="4"/>
        <v>214.00000000000006</v>
      </c>
      <c r="U69" s="70"/>
    </row>
    <row r="70" spans="2:21" ht="13.5">
      <c r="B70" s="20">
        <v>62</v>
      </c>
      <c r="C70" s="67">
        <f t="shared" si="1"/>
        <v>6648660.212428848</v>
      </c>
      <c r="D70" s="67"/>
      <c r="E70" s="20"/>
      <c r="F70" s="8">
        <v>42402</v>
      </c>
      <c r="G70" s="20" t="s">
        <v>3</v>
      </c>
      <c r="H70" s="68">
        <v>120.87</v>
      </c>
      <c r="I70" s="68"/>
      <c r="J70" s="20">
        <v>16</v>
      </c>
      <c r="K70" s="67">
        <f t="shared" si="0"/>
        <v>199459.80637286545</v>
      </c>
      <c r="L70" s="67"/>
      <c r="M70" s="6">
        <f t="shared" si="2"/>
        <v>12.46623789830409</v>
      </c>
      <c r="N70" s="20"/>
      <c r="O70" s="8">
        <v>42411</v>
      </c>
      <c r="P70" s="68">
        <v>112.78</v>
      </c>
      <c r="Q70" s="68"/>
      <c r="R70" s="69">
        <f t="shared" si="3"/>
        <v>10085186.459728012</v>
      </c>
      <c r="S70" s="69"/>
      <c r="T70" s="70">
        <f t="shared" si="4"/>
        <v>809.0000000000003</v>
      </c>
      <c r="U70" s="70"/>
    </row>
    <row r="71" spans="2:21" ht="13.5">
      <c r="B71" s="20">
        <v>63</v>
      </c>
      <c r="C71" s="67">
        <f t="shared" si="1"/>
        <v>16733846.67215686</v>
      </c>
      <c r="D71" s="67"/>
      <c r="E71" s="20"/>
      <c r="F71" s="8">
        <v>42412</v>
      </c>
      <c r="G71" s="20" t="s">
        <v>4</v>
      </c>
      <c r="H71" s="68">
        <v>112.61</v>
      </c>
      <c r="I71" s="68"/>
      <c r="J71" s="20">
        <v>25</v>
      </c>
      <c r="K71" s="67">
        <f t="shared" si="0"/>
        <v>502015.40016470576</v>
      </c>
      <c r="L71" s="67"/>
      <c r="M71" s="6">
        <f t="shared" si="2"/>
        <v>20.08061600658823</v>
      </c>
      <c r="N71" s="20"/>
      <c r="O71" s="8">
        <v>42416</v>
      </c>
      <c r="P71" s="68">
        <v>114.28</v>
      </c>
      <c r="Q71" s="68"/>
      <c r="R71" s="69">
        <f t="shared" si="3"/>
        <v>3353462.873100238</v>
      </c>
      <c r="S71" s="69"/>
      <c r="T71" s="70">
        <f t="shared" si="4"/>
        <v>167.00000000000017</v>
      </c>
      <c r="U71" s="70"/>
    </row>
    <row r="72" spans="2:21" ht="13.5">
      <c r="B72" s="20">
        <v>64</v>
      </c>
      <c r="C72" s="67">
        <f t="shared" si="1"/>
        <v>20087309.5452571</v>
      </c>
      <c r="D72" s="67"/>
      <c r="E72" s="20"/>
      <c r="F72" s="8">
        <v>42416</v>
      </c>
      <c r="G72" s="20" t="s">
        <v>3</v>
      </c>
      <c r="H72" s="68">
        <v>113.79</v>
      </c>
      <c r="I72" s="68"/>
      <c r="J72" s="20">
        <v>33</v>
      </c>
      <c r="K72" s="67">
        <f t="shared" si="0"/>
        <v>602619.2863577129</v>
      </c>
      <c r="L72" s="67"/>
      <c r="M72" s="6">
        <f t="shared" si="2"/>
        <v>18.261190495688272</v>
      </c>
      <c r="N72" s="20"/>
      <c r="O72" s="8">
        <v>42416</v>
      </c>
      <c r="P72" s="68">
        <v>114.12</v>
      </c>
      <c r="Q72" s="68"/>
      <c r="R72" s="69">
        <f t="shared" si="3"/>
        <v>-602619.2863577099</v>
      </c>
      <c r="S72" s="69"/>
      <c r="T72" s="70">
        <f t="shared" si="4"/>
        <v>-33</v>
      </c>
      <c r="U72" s="70"/>
    </row>
    <row r="73" spans="2:21" ht="13.5">
      <c r="B73" s="20">
        <v>65</v>
      </c>
      <c r="C73" s="67">
        <f t="shared" si="1"/>
        <v>19484690.25889939</v>
      </c>
      <c r="D73" s="67"/>
      <c r="E73" s="20"/>
      <c r="F73" s="8">
        <v>42418</v>
      </c>
      <c r="G73" s="35" t="s">
        <v>3</v>
      </c>
      <c r="H73" s="68">
        <v>113.6</v>
      </c>
      <c r="I73" s="68"/>
      <c r="J73" s="20">
        <v>18</v>
      </c>
      <c r="K73" s="67">
        <f aca="true" t="shared" si="5" ref="K73:K108">IF(F73="","",C73*0.03)</f>
        <v>584540.7077669817</v>
      </c>
      <c r="L73" s="67"/>
      <c r="M73" s="6">
        <f t="shared" si="2"/>
        <v>32.474483764832314</v>
      </c>
      <c r="N73" s="20"/>
      <c r="O73" s="8">
        <v>42422</v>
      </c>
      <c r="P73" s="68">
        <v>113.19</v>
      </c>
      <c r="Q73" s="68"/>
      <c r="R73" s="69">
        <f t="shared" si="3"/>
        <v>1331453.8343581138</v>
      </c>
      <c r="S73" s="69"/>
      <c r="T73" s="70">
        <f t="shared" si="4"/>
        <v>40.99999999999966</v>
      </c>
      <c r="U73" s="70"/>
    </row>
    <row r="74" spans="2:21" ht="13.5">
      <c r="B74" s="20">
        <v>66</v>
      </c>
      <c r="C74" s="67">
        <f aca="true" t="shared" si="6" ref="C74:C108">IF(R73="","",C73+R73)</f>
        <v>20816144.093257505</v>
      </c>
      <c r="D74" s="67"/>
      <c r="E74" s="20"/>
      <c r="F74" s="8">
        <v>42423</v>
      </c>
      <c r="G74" s="35" t="s">
        <v>3</v>
      </c>
      <c r="H74" s="68">
        <v>112.88</v>
      </c>
      <c r="I74" s="68"/>
      <c r="J74" s="20">
        <v>20</v>
      </c>
      <c r="K74" s="67">
        <f t="shared" si="5"/>
        <v>624484.3227977251</v>
      </c>
      <c r="L74" s="67"/>
      <c r="M74" s="6">
        <f aca="true" t="shared" si="7" ref="M74:M108">IF(J74="","",(K74/J74)/1000)</f>
        <v>31.224216139886256</v>
      </c>
      <c r="N74" s="20"/>
      <c r="O74" s="8">
        <v>42424</v>
      </c>
      <c r="P74" s="68">
        <v>112.07</v>
      </c>
      <c r="Q74" s="68"/>
      <c r="R74" s="69">
        <f aca="true" t="shared" si="8" ref="R74:R108">IF(O74="","",(IF(G74="売",H74-P74,P74-H74))*M74*100000)</f>
        <v>2529161.507330794</v>
      </c>
      <c r="S74" s="69"/>
      <c r="T74" s="70">
        <f aca="true" t="shared" si="9" ref="T74:T108">IF(O74="","",IF(R74&lt;0,J74*(-1),IF(G74="買",(P74-H74)*100,(H74-P74)*100)))</f>
        <v>81.00000000000023</v>
      </c>
      <c r="U74" s="70"/>
    </row>
    <row r="75" spans="2:21" ht="13.5">
      <c r="B75" s="20">
        <v>67</v>
      </c>
      <c r="C75" s="67">
        <f t="shared" si="6"/>
        <v>23345305.6005883</v>
      </c>
      <c r="D75" s="67"/>
      <c r="E75" s="20"/>
      <c r="F75" s="8">
        <v>42430</v>
      </c>
      <c r="G75" s="35" t="s">
        <v>4</v>
      </c>
      <c r="H75" s="68">
        <v>113.07</v>
      </c>
      <c r="I75" s="68"/>
      <c r="J75" s="20">
        <v>18</v>
      </c>
      <c r="K75" s="67">
        <f t="shared" si="5"/>
        <v>700359.168017649</v>
      </c>
      <c r="L75" s="67"/>
      <c r="M75" s="6">
        <f t="shared" si="7"/>
        <v>38.908842667647164</v>
      </c>
      <c r="N75" s="20"/>
      <c r="O75" s="8">
        <v>42431</v>
      </c>
      <c r="P75" s="68">
        <v>113.73</v>
      </c>
      <c r="Q75" s="68"/>
      <c r="R75" s="69">
        <f t="shared" si="8"/>
        <v>2567983.6160647552</v>
      </c>
      <c r="S75" s="69"/>
      <c r="T75" s="70">
        <f t="shared" si="9"/>
        <v>66.00000000000108</v>
      </c>
      <c r="U75" s="70"/>
    </row>
    <row r="76" spans="2:21" ht="13.5">
      <c r="B76" s="20">
        <v>68</v>
      </c>
      <c r="C76" s="67">
        <f t="shared" si="6"/>
        <v>25913289.216653056</v>
      </c>
      <c r="D76" s="67"/>
      <c r="E76" s="20"/>
      <c r="F76" s="8">
        <v>42439</v>
      </c>
      <c r="G76" s="35" t="s">
        <v>4</v>
      </c>
      <c r="H76" s="68">
        <v>113.34</v>
      </c>
      <c r="I76" s="68"/>
      <c r="J76" s="20">
        <v>22</v>
      </c>
      <c r="K76" s="67">
        <f t="shared" si="5"/>
        <v>777398.6764995917</v>
      </c>
      <c r="L76" s="67"/>
      <c r="M76" s="6">
        <f t="shared" si="7"/>
        <v>35.33630347725416</v>
      </c>
      <c r="N76" s="20"/>
      <c r="O76" s="8">
        <v>42439</v>
      </c>
      <c r="P76" s="68">
        <v>113.34</v>
      </c>
      <c r="Q76" s="68"/>
      <c r="R76" s="69">
        <f t="shared" si="8"/>
        <v>0</v>
      </c>
      <c r="S76" s="69"/>
      <c r="T76" s="70">
        <f t="shared" si="9"/>
        <v>0</v>
      </c>
      <c r="U76" s="70"/>
    </row>
    <row r="77" spans="2:21" ht="13.5">
      <c r="B77" s="20">
        <v>69</v>
      </c>
      <c r="C77" s="67">
        <f t="shared" si="6"/>
        <v>25913289.216653056</v>
      </c>
      <c r="D77" s="67"/>
      <c r="E77" s="20"/>
      <c r="F77" s="8">
        <v>42445</v>
      </c>
      <c r="G77" s="35" t="s">
        <v>4</v>
      </c>
      <c r="H77" s="68">
        <v>113.59</v>
      </c>
      <c r="I77" s="68"/>
      <c r="J77" s="20">
        <v>18</v>
      </c>
      <c r="K77" s="67">
        <f t="shared" si="5"/>
        <v>777398.6764995917</v>
      </c>
      <c r="L77" s="67"/>
      <c r="M77" s="6">
        <f t="shared" si="7"/>
        <v>43.18881536108842</v>
      </c>
      <c r="N77" s="20"/>
      <c r="O77" s="8">
        <v>42445</v>
      </c>
      <c r="P77" s="68">
        <v>113.45</v>
      </c>
      <c r="Q77" s="68"/>
      <c r="R77" s="69">
        <f t="shared" si="8"/>
        <v>-604643.4150552404</v>
      </c>
      <c r="S77" s="69"/>
      <c r="T77" s="70">
        <f t="shared" si="9"/>
        <v>-18</v>
      </c>
      <c r="U77" s="70"/>
    </row>
    <row r="78" spans="2:21" ht="13.5">
      <c r="B78" s="20">
        <v>70</v>
      </c>
      <c r="C78" s="67">
        <f t="shared" si="6"/>
        <v>25308645.801597815</v>
      </c>
      <c r="D78" s="67"/>
      <c r="E78" s="20"/>
      <c r="F78" s="8">
        <v>42446</v>
      </c>
      <c r="G78" s="35" t="s">
        <v>3</v>
      </c>
      <c r="H78" s="68">
        <v>112.69</v>
      </c>
      <c r="I78" s="68"/>
      <c r="J78" s="20">
        <v>26</v>
      </c>
      <c r="K78" s="67">
        <f t="shared" si="5"/>
        <v>759259.3740479344</v>
      </c>
      <c r="L78" s="67"/>
      <c r="M78" s="6">
        <f t="shared" si="7"/>
        <v>29.202283617228247</v>
      </c>
      <c r="N78" s="20"/>
      <c r="O78" s="8">
        <v>42450</v>
      </c>
      <c r="P78" s="68">
        <v>111.99</v>
      </c>
      <c r="Q78" s="68"/>
      <c r="R78" s="69">
        <f t="shared" si="8"/>
        <v>2044159.8532059856</v>
      </c>
      <c r="S78" s="69"/>
      <c r="T78" s="70">
        <f t="shared" si="9"/>
        <v>70.00000000000028</v>
      </c>
      <c r="U78" s="70"/>
    </row>
    <row r="79" spans="2:21" ht="13.5">
      <c r="B79" s="20">
        <v>71</v>
      </c>
      <c r="C79" s="67">
        <f t="shared" si="6"/>
        <v>27352805.6548038</v>
      </c>
      <c r="D79" s="67"/>
      <c r="E79" s="20"/>
      <c r="F79" s="8">
        <v>42450</v>
      </c>
      <c r="G79" s="35" t="s">
        <v>4</v>
      </c>
      <c r="H79" s="68">
        <v>111.63</v>
      </c>
      <c r="I79" s="68"/>
      <c r="J79" s="20">
        <v>19</v>
      </c>
      <c r="K79" s="67">
        <f t="shared" si="5"/>
        <v>820584.169644114</v>
      </c>
      <c r="L79" s="67"/>
      <c r="M79" s="6">
        <f t="shared" si="7"/>
        <v>43.18864050758495</v>
      </c>
      <c r="N79" s="20"/>
      <c r="O79" s="8">
        <v>42451</v>
      </c>
      <c r="P79" s="68">
        <v>111.57</v>
      </c>
      <c r="Q79" s="68"/>
      <c r="R79" s="69">
        <f t="shared" si="8"/>
        <v>-259131.84304551952</v>
      </c>
      <c r="S79" s="69"/>
      <c r="T79" s="70">
        <f t="shared" si="9"/>
        <v>-19</v>
      </c>
      <c r="U79" s="70"/>
    </row>
    <row r="80" spans="2:21" ht="13.5">
      <c r="B80" s="20">
        <v>72</v>
      </c>
      <c r="C80" s="67">
        <f t="shared" si="6"/>
        <v>27093673.811758284</v>
      </c>
      <c r="D80" s="67"/>
      <c r="E80" s="20"/>
      <c r="F80" s="8">
        <v>42452</v>
      </c>
      <c r="G80" s="20" t="s">
        <v>4</v>
      </c>
      <c r="H80" s="68">
        <v>112.4</v>
      </c>
      <c r="I80" s="68"/>
      <c r="J80" s="20">
        <v>20</v>
      </c>
      <c r="K80" s="67">
        <f t="shared" si="5"/>
        <v>812810.2143527485</v>
      </c>
      <c r="L80" s="67"/>
      <c r="M80" s="6">
        <f t="shared" si="7"/>
        <v>40.64051071763742</v>
      </c>
      <c r="N80" s="20"/>
      <c r="O80" s="8">
        <v>42458</v>
      </c>
      <c r="P80" s="68">
        <v>113.21</v>
      </c>
      <c r="Q80" s="68"/>
      <c r="R80" s="69">
        <f t="shared" si="8"/>
        <v>3291881.368128583</v>
      </c>
      <c r="S80" s="69"/>
      <c r="T80" s="70">
        <f t="shared" si="9"/>
        <v>80.9999999999988</v>
      </c>
      <c r="U80" s="70"/>
    </row>
    <row r="81" spans="2:21" ht="13.5">
      <c r="B81" s="20">
        <v>73</v>
      </c>
      <c r="C81" s="67">
        <f t="shared" si="6"/>
        <v>30385555.179886866</v>
      </c>
      <c r="D81" s="67"/>
      <c r="E81" s="20"/>
      <c r="F81" s="8">
        <v>42459</v>
      </c>
      <c r="G81" s="20" t="s">
        <v>3</v>
      </c>
      <c r="H81" s="68">
        <v>112.5</v>
      </c>
      <c r="I81" s="68"/>
      <c r="J81" s="20">
        <v>18</v>
      </c>
      <c r="K81" s="67">
        <f t="shared" si="5"/>
        <v>911566.655396606</v>
      </c>
      <c r="L81" s="67"/>
      <c r="M81" s="6">
        <f t="shared" si="7"/>
        <v>50.64259196647811</v>
      </c>
      <c r="N81" s="20"/>
      <c r="O81" s="8">
        <v>42468</v>
      </c>
      <c r="P81" s="68">
        <v>108.56</v>
      </c>
      <c r="Q81" s="68"/>
      <c r="R81" s="69">
        <f t="shared" si="8"/>
        <v>19953181.234792363</v>
      </c>
      <c r="S81" s="69"/>
      <c r="T81" s="70">
        <f t="shared" si="9"/>
        <v>393.9999999999998</v>
      </c>
      <c r="U81" s="70"/>
    </row>
    <row r="82" spans="2:21" ht="13.5">
      <c r="B82" s="20">
        <v>74</v>
      </c>
      <c r="C82" s="67">
        <f t="shared" si="6"/>
        <v>50338736.41467923</v>
      </c>
      <c r="D82" s="67"/>
      <c r="E82" s="20"/>
      <c r="F82" s="8">
        <v>42472</v>
      </c>
      <c r="G82" s="35" t="s">
        <v>4</v>
      </c>
      <c r="H82" s="68">
        <v>108.19</v>
      </c>
      <c r="I82" s="68"/>
      <c r="J82" s="20">
        <v>31</v>
      </c>
      <c r="K82" s="67">
        <f t="shared" si="5"/>
        <v>1510162.0924403768</v>
      </c>
      <c r="L82" s="67"/>
      <c r="M82" s="6">
        <f t="shared" si="7"/>
        <v>48.71490620775409</v>
      </c>
      <c r="N82" s="20"/>
      <c r="O82" s="8">
        <v>42474</v>
      </c>
      <c r="P82" s="68">
        <v>109.01</v>
      </c>
      <c r="Q82" s="68"/>
      <c r="R82" s="69">
        <f t="shared" si="8"/>
        <v>3994622.309035871</v>
      </c>
      <c r="S82" s="69"/>
      <c r="T82" s="70">
        <f t="shared" si="9"/>
        <v>82.00000000000074</v>
      </c>
      <c r="U82" s="70"/>
    </row>
    <row r="83" spans="2:21" ht="13.5">
      <c r="B83" s="20">
        <v>75</v>
      </c>
      <c r="C83" s="67">
        <f t="shared" si="6"/>
        <v>54333358.7237151</v>
      </c>
      <c r="D83" s="67"/>
      <c r="E83" s="20"/>
      <c r="F83" s="8">
        <v>42479</v>
      </c>
      <c r="G83" s="35" t="s">
        <v>4</v>
      </c>
      <c r="H83" s="68">
        <v>108.85</v>
      </c>
      <c r="I83" s="68"/>
      <c r="J83" s="20">
        <v>12</v>
      </c>
      <c r="K83" s="67">
        <f t="shared" si="5"/>
        <v>1630000.7617114529</v>
      </c>
      <c r="L83" s="67"/>
      <c r="M83" s="6">
        <f t="shared" si="7"/>
        <v>135.83339680928773</v>
      </c>
      <c r="N83" s="20"/>
      <c r="O83" s="8">
        <v>42480</v>
      </c>
      <c r="P83" s="68">
        <v>108.78</v>
      </c>
      <c r="Q83" s="68"/>
      <c r="R83" s="69">
        <f t="shared" si="8"/>
        <v>-950833.7776649215</v>
      </c>
      <c r="S83" s="69"/>
      <c r="T83" s="70">
        <f t="shared" si="9"/>
        <v>-12</v>
      </c>
      <c r="U83" s="70"/>
    </row>
    <row r="84" spans="2:21" ht="13.5">
      <c r="B84" s="20">
        <v>76</v>
      </c>
      <c r="C84" s="67">
        <f t="shared" si="6"/>
        <v>53382524.946050175</v>
      </c>
      <c r="D84" s="67"/>
      <c r="E84" s="20"/>
      <c r="F84" s="8">
        <v>42481</v>
      </c>
      <c r="G84" s="20" t="s">
        <v>3</v>
      </c>
      <c r="H84" s="68">
        <v>109.59</v>
      </c>
      <c r="I84" s="68"/>
      <c r="J84" s="20">
        <v>18</v>
      </c>
      <c r="K84" s="67">
        <f t="shared" si="5"/>
        <v>1601475.7483815053</v>
      </c>
      <c r="L84" s="67"/>
      <c r="M84" s="6">
        <f t="shared" si="7"/>
        <v>88.97087491008362</v>
      </c>
      <c r="N84" s="20"/>
      <c r="O84" s="8">
        <v>42481</v>
      </c>
      <c r="P84" s="68">
        <v>109.74</v>
      </c>
      <c r="Q84" s="68"/>
      <c r="R84" s="69">
        <f t="shared" si="8"/>
        <v>-1334563.1236511786</v>
      </c>
      <c r="S84" s="69"/>
      <c r="T84" s="70">
        <f t="shared" si="9"/>
        <v>-18</v>
      </c>
      <c r="U84" s="70"/>
    </row>
    <row r="85" spans="2:21" ht="13.5">
      <c r="B85" s="20">
        <v>77</v>
      </c>
      <c r="C85" s="67">
        <f t="shared" si="6"/>
        <v>52047961.822399</v>
      </c>
      <c r="D85" s="67"/>
      <c r="E85" s="20"/>
      <c r="F85" s="8">
        <v>42481</v>
      </c>
      <c r="G85" s="35" t="s">
        <v>3</v>
      </c>
      <c r="H85" s="68">
        <v>109.47</v>
      </c>
      <c r="I85" s="68"/>
      <c r="J85" s="20">
        <v>9</v>
      </c>
      <c r="K85" s="67">
        <f t="shared" si="5"/>
        <v>1561438.8546719698</v>
      </c>
      <c r="L85" s="67"/>
      <c r="M85" s="6">
        <f t="shared" si="7"/>
        <v>173.49320607466333</v>
      </c>
      <c r="N85" s="20"/>
      <c r="O85" s="8">
        <v>42482</v>
      </c>
      <c r="P85" s="68">
        <v>109.46</v>
      </c>
      <c r="Q85" s="68"/>
      <c r="R85" s="69">
        <f t="shared" si="8"/>
        <v>173493.2060747521</v>
      </c>
      <c r="S85" s="69"/>
      <c r="T85" s="70">
        <f t="shared" si="9"/>
        <v>1.0000000000005116</v>
      </c>
      <c r="U85" s="70"/>
    </row>
    <row r="86" spans="2:21" ht="13.5">
      <c r="B86" s="20">
        <v>78</v>
      </c>
      <c r="C86" s="67">
        <f t="shared" si="6"/>
        <v>52221455.02847375</v>
      </c>
      <c r="D86" s="67"/>
      <c r="E86" s="20"/>
      <c r="F86" s="8">
        <v>42485</v>
      </c>
      <c r="G86" s="20" t="s">
        <v>3</v>
      </c>
      <c r="H86" s="68">
        <v>111</v>
      </c>
      <c r="I86" s="68"/>
      <c r="J86" s="20">
        <v>28</v>
      </c>
      <c r="K86" s="67">
        <f t="shared" si="5"/>
        <v>1566643.6508542125</v>
      </c>
      <c r="L86" s="67"/>
      <c r="M86" s="6">
        <f t="shared" si="7"/>
        <v>55.951558959079016</v>
      </c>
      <c r="N86" s="20"/>
      <c r="O86" s="8">
        <v>42485</v>
      </c>
      <c r="P86" s="68">
        <v>111.27</v>
      </c>
      <c r="Q86" s="68"/>
      <c r="R86" s="69">
        <f t="shared" si="8"/>
        <v>-1510692.0918951111</v>
      </c>
      <c r="S86" s="69"/>
      <c r="T86" s="70">
        <f t="shared" si="9"/>
        <v>-28</v>
      </c>
      <c r="U86" s="70"/>
    </row>
    <row r="87" spans="2:21" ht="13.5">
      <c r="B87" s="20">
        <v>79</v>
      </c>
      <c r="C87" s="67">
        <f t="shared" si="6"/>
        <v>50710762.93657864</v>
      </c>
      <c r="D87" s="67"/>
      <c r="E87" s="20"/>
      <c r="F87" s="8">
        <v>42492</v>
      </c>
      <c r="G87" s="35" t="s">
        <v>3</v>
      </c>
      <c r="H87" s="68">
        <v>106.34</v>
      </c>
      <c r="I87" s="68"/>
      <c r="J87" s="20">
        <v>24</v>
      </c>
      <c r="K87" s="67">
        <f t="shared" si="5"/>
        <v>1521322.888097359</v>
      </c>
      <c r="L87" s="67"/>
      <c r="M87" s="6">
        <f t="shared" si="7"/>
        <v>63.3884536707233</v>
      </c>
      <c r="N87" s="20"/>
      <c r="O87" s="8">
        <v>42492</v>
      </c>
      <c r="P87" s="68">
        <v>106.6</v>
      </c>
      <c r="Q87" s="68"/>
      <c r="R87" s="69">
        <f t="shared" si="8"/>
        <v>-1648099.7954387483</v>
      </c>
      <c r="S87" s="69"/>
      <c r="T87" s="70">
        <f t="shared" si="9"/>
        <v>-24</v>
      </c>
      <c r="U87" s="70"/>
    </row>
    <row r="88" spans="2:21" ht="13.5">
      <c r="B88" s="20">
        <v>80</v>
      </c>
      <c r="C88" s="67">
        <f t="shared" si="6"/>
        <v>49062663.14113989</v>
      </c>
      <c r="D88" s="67"/>
      <c r="E88" s="20"/>
      <c r="F88" s="8"/>
      <c r="G88" s="20" t="s">
        <v>4</v>
      </c>
      <c r="H88" s="68"/>
      <c r="I88" s="68"/>
      <c r="J88" s="20"/>
      <c r="K88" s="67">
        <f t="shared" si="5"/>
      </c>
      <c r="L88" s="67"/>
      <c r="M88" s="6">
        <f t="shared" si="7"/>
      </c>
      <c r="N88" s="20"/>
      <c r="O88" s="8"/>
      <c r="P88" s="68"/>
      <c r="Q88" s="68"/>
      <c r="R88" s="69">
        <f t="shared" si="8"/>
      </c>
      <c r="S88" s="69"/>
      <c r="T88" s="70">
        <f t="shared" si="9"/>
      </c>
      <c r="U88" s="70"/>
    </row>
    <row r="89" spans="2:21" ht="13.5">
      <c r="B89" s="20">
        <v>81</v>
      </c>
      <c r="C89" s="67">
        <f t="shared" si="6"/>
      </c>
      <c r="D89" s="67"/>
      <c r="E89" s="20"/>
      <c r="F89" s="8"/>
      <c r="G89" s="20" t="s">
        <v>4</v>
      </c>
      <c r="H89" s="68"/>
      <c r="I89" s="68"/>
      <c r="J89" s="20"/>
      <c r="K89" s="67">
        <f t="shared" si="5"/>
      </c>
      <c r="L89" s="67"/>
      <c r="M89" s="6">
        <f t="shared" si="7"/>
      </c>
      <c r="N89" s="20"/>
      <c r="O89" s="8"/>
      <c r="P89" s="68"/>
      <c r="Q89" s="68"/>
      <c r="R89" s="69">
        <f t="shared" si="8"/>
      </c>
      <c r="S89" s="69"/>
      <c r="T89" s="70">
        <f t="shared" si="9"/>
      </c>
      <c r="U89" s="70"/>
    </row>
    <row r="90" spans="2:21" ht="13.5">
      <c r="B90" s="20">
        <v>82</v>
      </c>
      <c r="C90" s="67">
        <f t="shared" si="6"/>
      </c>
      <c r="D90" s="67"/>
      <c r="E90" s="20"/>
      <c r="F90" s="8"/>
      <c r="G90" s="20" t="s">
        <v>4</v>
      </c>
      <c r="H90" s="68"/>
      <c r="I90" s="68"/>
      <c r="J90" s="20"/>
      <c r="K90" s="67">
        <f t="shared" si="5"/>
      </c>
      <c r="L90" s="67"/>
      <c r="M90" s="6">
        <f t="shared" si="7"/>
      </c>
      <c r="N90" s="20"/>
      <c r="O90" s="8"/>
      <c r="P90" s="68"/>
      <c r="Q90" s="68"/>
      <c r="R90" s="69">
        <f t="shared" si="8"/>
      </c>
      <c r="S90" s="69"/>
      <c r="T90" s="70">
        <f t="shared" si="9"/>
      </c>
      <c r="U90" s="70"/>
    </row>
    <row r="91" spans="2:21" ht="13.5">
      <c r="B91" s="20">
        <v>83</v>
      </c>
      <c r="C91" s="67">
        <f t="shared" si="6"/>
      </c>
      <c r="D91" s="67"/>
      <c r="E91" s="20"/>
      <c r="F91" s="8"/>
      <c r="G91" s="20" t="s">
        <v>4</v>
      </c>
      <c r="H91" s="68"/>
      <c r="I91" s="68"/>
      <c r="J91" s="20"/>
      <c r="K91" s="67">
        <f t="shared" si="5"/>
      </c>
      <c r="L91" s="67"/>
      <c r="M91" s="6">
        <f t="shared" si="7"/>
      </c>
      <c r="N91" s="20"/>
      <c r="O91" s="8"/>
      <c r="P91" s="68"/>
      <c r="Q91" s="68"/>
      <c r="R91" s="69">
        <f t="shared" si="8"/>
      </c>
      <c r="S91" s="69"/>
      <c r="T91" s="70">
        <f t="shared" si="9"/>
      </c>
      <c r="U91" s="70"/>
    </row>
    <row r="92" spans="2:21" ht="13.5">
      <c r="B92" s="20">
        <v>84</v>
      </c>
      <c r="C92" s="67">
        <f t="shared" si="6"/>
      </c>
      <c r="D92" s="67"/>
      <c r="E92" s="20"/>
      <c r="F92" s="8"/>
      <c r="G92" s="20" t="s">
        <v>3</v>
      </c>
      <c r="H92" s="68"/>
      <c r="I92" s="68"/>
      <c r="J92" s="20"/>
      <c r="K92" s="67">
        <f t="shared" si="5"/>
      </c>
      <c r="L92" s="67"/>
      <c r="M92" s="6">
        <f t="shared" si="7"/>
      </c>
      <c r="N92" s="20"/>
      <c r="O92" s="8"/>
      <c r="P92" s="68"/>
      <c r="Q92" s="68"/>
      <c r="R92" s="69">
        <f t="shared" si="8"/>
      </c>
      <c r="S92" s="69"/>
      <c r="T92" s="70">
        <f t="shared" si="9"/>
      </c>
      <c r="U92" s="70"/>
    </row>
    <row r="93" spans="2:21" ht="13.5">
      <c r="B93" s="20">
        <v>85</v>
      </c>
      <c r="C93" s="67">
        <f t="shared" si="6"/>
      </c>
      <c r="D93" s="67"/>
      <c r="E93" s="20"/>
      <c r="F93" s="8"/>
      <c r="G93" s="20" t="s">
        <v>4</v>
      </c>
      <c r="H93" s="68"/>
      <c r="I93" s="68"/>
      <c r="J93" s="20"/>
      <c r="K93" s="67">
        <f t="shared" si="5"/>
      </c>
      <c r="L93" s="67"/>
      <c r="M93" s="6">
        <f t="shared" si="7"/>
      </c>
      <c r="N93" s="20"/>
      <c r="O93" s="8"/>
      <c r="P93" s="68"/>
      <c r="Q93" s="68"/>
      <c r="R93" s="69">
        <f t="shared" si="8"/>
      </c>
      <c r="S93" s="69"/>
      <c r="T93" s="70">
        <f t="shared" si="9"/>
      </c>
      <c r="U93" s="70"/>
    </row>
    <row r="94" spans="2:21" ht="13.5">
      <c r="B94" s="20">
        <v>86</v>
      </c>
      <c r="C94" s="67">
        <f t="shared" si="6"/>
      </c>
      <c r="D94" s="67"/>
      <c r="E94" s="20"/>
      <c r="F94" s="8"/>
      <c r="G94" s="20" t="s">
        <v>3</v>
      </c>
      <c r="H94" s="68"/>
      <c r="I94" s="68"/>
      <c r="J94" s="20"/>
      <c r="K94" s="67">
        <f t="shared" si="5"/>
      </c>
      <c r="L94" s="67"/>
      <c r="M94" s="6">
        <f t="shared" si="7"/>
      </c>
      <c r="N94" s="20"/>
      <c r="O94" s="8"/>
      <c r="P94" s="68"/>
      <c r="Q94" s="68"/>
      <c r="R94" s="69">
        <f t="shared" si="8"/>
      </c>
      <c r="S94" s="69"/>
      <c r="T94" s="70">
        <f t="shared" si="9"/>
      </c>
      <c r="U94" s="70"/>
    </row>
    <row r="95" spans="2:21" ht="13.5">
      <c r="B95" s="20">
        <v>87</v>
      </c>
      <c r="C95" s="67">
        <f t="shared" si="6"/>
      </c>
      <c r="D95" s="67"/>
      <c r="E95" s="20"/>
      <c r="F95" s="8"/>
      <c r="G95" s="20" t="s">
        <v>4</v>
      </c>
      <c r="H95" s="68"/>
      <c r="I95" s="68"/>
      <c r="J95" s="20"/>
      <c r="K95" s="67">
        <f t="shared" si="5"/>
      </c>
      <c r="L95" s="67"/>
      <c r="M95" s="6">
        <f t="shared" si="7"/>
      </c>
      <c r="N95" s="20"/>
      <c r="O95" s="8"/>
      <c r="P95" s="68"/>
      <c r="Q95" s="68"/>
      <c r="R95" s="69">
        <f t="shared" si="8"/>
      </c>
      <c r="S95" s="69"/>
      <c r="T95" s="70">
        <f t="shared" si="9"/>
      </c>
      <c r="U95" s="70"/>
    </row>
    <row r="96" spans="2:21" ht="13.5">
      <c r="B96" s="20">
        <v>88</v>
      </c>
      <c r="C96" s="67">
        <f t="shared" si="6"/>
      </c>
      <c r="D96" s="67"/>
      <c r="E96" s="20"/>
      <c r="F96" s="8"/>
      <c r="G96" s="20" t="s">
        <v>3</v>
      </c>
      <c r="H96" s="68"/>
      <c r="I96" s="68"/>
      <c r="J96" s="20"/>
      <c r="K96" s="67">
        <f t="shared" si="5"/>
      </c>
      <c r="L96" s="67"/>
      <c r="M96" s="6">
        <f t="shared" si="7"/>
      </c>
      <c r="N96" s="20"/>
      <c r="O96" s="8"/>
      <c r="P96" s="68"/>
      <c r="Q96" s="68"/>
      <c r="R96" s="69">
        <f t="shared" si="8"/>
      </c>
      <c r="S96" s="69"/>
      <c r="T96" s="70">
        <f t="shared" si="9"/>
      </c>
      <c r="U96" s="70"/>
    </row>
    <row r="97" spans="2:21" ht="13.5">
      <c r="B97" s="20">
        <v>89</v>
      </c>
      <c r="C97" s="67">
        <f t="shared" si="6"/>
      </c>
      <c r="D97" s="67"/>
      <c r="E97" s="20"/>
      <c r="F97" s="8"/>
      <c r="G97" s="20" t="s">
        <v>4</v>
      </c>
      <c r="H97" s="68"/>
      <c r="I97" s="68"/>
      <c r="J97" s="20"/>
      <c r="K97" s="67">
        <f t="shared" si="5"/>
      </c>
      <c r="L97" s="67"/>
      <c r="M97" s="6">
        <f t="shared" si="7"/>
      </c>
      <c r="N97" s="20"/>
      <c r="O97" s="8"/>
      <c r="P97" s="68"/>
      <c r="Q97" s="68"/>
      <c r="R97" s="69">
        <f t="shared" si="8"/>
      </c>
      <c r="S97" s="69"/>
      <c r="T97" s="70">
        <f t="shared" si="9"/>
      </c>
      <c r="U97" s="70"/>
    </row>
    <row r="98" spans="2:21" ht="13.5">
      <c r="B98" s="20">
        <v>90</v>
      </c>
      <c r="C98" s="67">
        <f t="shared" si="6"/>
      </c>
      <c r="D98" s="67"/>
      <c r="E98" s="20"/>
      <c r="F98" s="8"/>
      <c r="G98" s="20" t="s">
        <v>3</v>
      </c>
      <c r="H98" s="68"/>
      <c r="I98" s="68"/>
      <c r="J98" s="20"/>
      <c r="K98" s="67">
        <f t="shared" si="5"/>
      </c>
      <c r="L98" s="67"/>
      <c r="M98" s="6">
        <f t="shared" si="7"/>
      </c>
      <c r="N98" s="20"/>
      <c r="O98" s="8"/>
      <c r="P98" s="68"/>
      <c r="Q98" s="68"/>
      <c r="R98" s="69">
        <f t="shared" si="8"/>
      </c>
      <c r="S98" s="69"/>
      <c r="T98" s="70">
        <f t="shared" si="9"/>
      </c>
      <c r="U98" s="70"/>
    </row>
    <row r="99" spans="2:21" ht="13.5">
      <c r="B99" s="20">
        <v>91</v>
      </c>
      <c r="C99" s="67">
        <f t="shared" si="6"/>
      </c>
      <c r="D99" s="67"/>
      <c r="E99" s="20"/>
      <c r="F99" s="8"/>
      <c r="G99" s="20" t="s">
        <v>4</v>
      </c>
      <c r="H99" s="68"/>
      <c r="I99" s="68"/>
      <c r="J99" s="20"/>
      <c r="K99" s="67">
        <f t="shared" si="5"/>
      </c>
      <c r="L99" s="67"/>
      <c r="M99" s="6">
        <f t="shared" si="7"/>
      </c>
      <c r="N99" s="20"/>
      <c r="O99" s="8"/>
      <c r="P99" s="68"/>
      <c r="Q99" s="68"/>
      <c r="R99" s="69">
        <f t="shared" si="8"/>
      </c>
      <c r="S99" s="69"/>
      <c r="T99" s="70">
        <f t="shared" si="9"/>
      </c>
      <c r="U99" s="70"/>
    </row>
    <row r="100" spans="2:21" ht="13.5">
      <c r="B100" s="20">
        <v>92</v>
      </c>
      <c r="C100" s="67">
        <f t="shared" si="6"/>
      </c>
      <c r="D100" s="67"/>
      <c r="E100" s="20"/>
      <c r="F100" s="8"/>
      <c r="G100" s="20" t="s">
        <v>4</v>
      </c>
      <c r="H100" s="68"/>
      <c r="I100" s="68"/>
      <c r="J100" s="20"/>
      <c r="K100" s="67">
        <f t="shared" si="5"/>
      </c>
      <c r="L100" s="67"/>
      <c r="M100" s="6">
        <f t="shared" si="7"/>
      </c>
      <c r="N100" s="20"/>
      <c r="O100" s="8"/>
      <c r="P100" s="68"/>
      <c r="Q100" s="68"/>
      <c r="R100" s="69">
        <f t="shared" si="8"/>
      </c>
      <c r="S100" s="69"/>
      <c r="T100" s="70">
        <f t="shared" si="9"/>
      </c>
      <c r="U100" s="70"/>
    </row>
    <row r="101" spans="2:21" ht="13.5">
      <c r="B101" s="20">
        <v>93</v>
      </c>
      <c r="C101" s="67">
        <f t="shared" si="6"/>
      </c>
      <c r="D101" s="67"/>
      <c r="E101" s="20"/>
      <c r="F101" s="8"/>
      <c r="G101" s="20" t="s">
        <v>3</v>
      </c>
      <c r="H101" s="68"/>
      <c r="I101" s="68"/>
      <c r="J101" s="20"/>
      <c r="K101" s="67">
        <f t="shared" si="5"/>
      </c>
      <c r="L101" s="67"/>
      <c r="M101" s="6">
        <f t="shared" si="7"/>
      </c>
      <c r="N101" s="20"/>
      <c r="O101" s="8"/>
      <c r="P101" s="68"/>
      <c r="Q101" s="68"/>
      <c r="R101" s="69">
        <f t="shared" si="8"/>
      </c>
      <c r="S101" s="69"/>
      <c r="T101" s="70">
        <f t="shared" si="9"/>
      </c>
      <c r="U101" s="70"/>
    </row>
    <row r="102" spans="2:21" ht="13.5">
      <c r="B102" s="20">
        <v>94</v>
      </c>
      <c r="C102" s="67">
        <f t="shared" si="6"/>
      </c>
      <c r="D102" s="67"/>
      <c r="E102" s="20"/>
      <c r="F102" s="8"/>
      <c r="G102" s="20" t="s">
        <v>3</v>
      </c>
      <c r="H102" s="68"/>
      <c r="I102" s="68"/>
      <c r="J102" s="20"/>
      <c r="K102" s="67">
        <f t="shared" si="5"/>
      </c>
      <c r="L102" s="67"/>
      <c r="M102" s="6">
        <f t="shared" si="7"/>
      </c>
      <c r="N102" s="20"/>
      <c r="O102" s="8"/>
      <c r="P102" s="68"/>
      <c r="Q102" s="68"/>
      <c r="R102" s="69">
        <f t="shared" si="8"/>
      </c>
      <c r="S102" s="69"/>
      <c r="T102" s="70">
        <f t="shared" si="9"/>
      </c>
      <c r="U102" s="70"/>
    </row>
    <row r="103" spans="2:21" ht="13.5">
      <c r="B103" s="20">
        <v>95</v>
      </c>
      <c r="C103" s="67">
        <f t="shared" si="6"/>
      </c>
      <c r="D103" s="67"/>
      <c r="E103" s="20"/>
      <c r="F103" s="8"/>
      <c r="G103" s="20" t="s">
        <v>3</v>
      </c>
      <c r="H103" s="68"/>
      <c r="I103" s="68"/>
      <c r="J103" s="20"/>
      <c r="K103" s="67">
        <f t="shared" si="5"/>
      </c>
      <c r="L103" s="67"/>
      <c r="M103" s="6">
        <f t="shared" si="7"/>
      </c>
      <c r="N103" s="20"/>
      <c r="O103" s="8"/>
      <c r="P103" s="68"/>
      <c r="Q103" s="68"/>
      <c r="R103" s="69">
        <f t="shared" si="8"/>
      </c>
      <c r="S103" s="69"/>
      <c r="T103" s="70">
        <f t="shared" si="9"/>
      </c>
      <c r="U103" s="70"/>
    </row>
    <row r="104" spans="2:21" ht="13.5">
      <c r="B104" s="20">
        <v>96</v>
      </c>
      <c r="C104" s="67">
        <f t="shared" si="6"/>
      </c>
      <c r="D104" s="67"/>
      <c r="E104" s="20"/>
      <c r="F104" s="8"/>
      <c r="G104" s="20" t="s">
        <v>4</v>
      </c>
      <c r="H104" s="68"/>
      <c r="I104" s="68"/>
      <c r="J104" s="20"/>
      <c r="K104" s="67">
        <f t="shared" si="5"/>
      </c>
      <c r="L104" s="67"/>
      <c r="M104" s="6">
        <f t="shared" si="7"/>
      </c>
      <c r="N104" s="20"/>
      <c r="O104" s="8"/>
      <c r="P104" s="68"/>
      <c r="Q104" s="68"/>
      <c r="R104" s="69">
        <f t="shared" si="8"/>
      </c>
      <c r="S104" s="69"/>
      <c r="T104" s="70">
        <f t="shared" si="9"/>
      </c>
      <c r="U104" s="70"/>
    </row>
    <row r="105" spans="2:21" ht="13.5">
      <c r="B105" s="20">
        <v>97</v>
      </c>
      <c r="C105" s="67">
        <f t="shared" si="6"/>
      </c>
      <c r="D105" s="67"/>
      <c r="E105" s="20"/>
      <c r="F105" s="8"/>
      <c r="G105" s="20" t="s">
        <v>3</v>
      </c>
      <c r="H105" s="68"/>
      <c r="I105" s="68"/>
      <c r="J105" s="20"/>
      <c r="K105" s="67">
        <f t="shared" si="5"/>
      </c>
      <c r="L105" s="67"/>
      <c r="M105" s="6">
        <f t="shared" si="7"/>
      </c>
      <c r="N105" s="20"/>
      <c r="O105" s="8"/>
      <c r="P105" s="68"/>
      <c r="Q105" s="68"/>
      <c r="R105" s="69">
        <f t="shared" si="8"/>
      </c>
      <c r="S105" s="69"/>
      <c r="T105" s="70">
        <f t="shared" si="9"/>
      </c>
      <c r="U105" s="70"/>
    </row>
    <row r="106" spans="2:21" ht="13.5">
      <c r="B106" s="20">
        <v>98</v>
      </c>
      <c r="C106" s="67">
        <f t="shared" si="6"/>
      </c>
      <c r="D106" s="67"/>
      <c r="E106" s="20"/>
      <c r="F106" s="8"/>
      <c r="G106" s="20" t="s">
        <v>4</v>
      </c>
      <c r="H106" s="68"/>
      <c r="I106" s="68"/>
      <c r="J106" s="20"/>
      <c r="K106" s="67">
        <f t="shared" si="5"/>
      </c>
      <c r="L106" s="67"/>
      <c r="M106" s="6">
        <f t="shared" si="7"/>
      </c>
      <c r="N106" s="20"/>
      <c r="O106" s="8"/>
      <c r="P106" s="68"/>
      <c r="Q106" s="68"/>
      <c r="R106" s="69">
        <f t="shared" si="8"/>
      </c>
      <c r="S106" s="69"/>
      <c r="T106" s="70">
        <f t="shared" si="9"/>
      </c>
      <c r="U106" s="70"/>
    </row>
    <row r="107" spans="2:21" ht="13.5">
      <c r="B107" s="20">
        <v>99</v>
      </c>
      <c r="C107" s="67">
        <f t="shared" si="6"/>
      </c>
      <c r="D107" s="67"/>
      <c r="E107" s="20"/>
      <c r="F107" s="8"/>
      <c r="G107" s="20" t="s">
        <v>4</v>
      </c>
      <c r="H107" s="68"/>
      <c r="I107" s="68"/>
      <c r="J107" s="20"/>
      <c r="K107" s="67">
        <f t="shared" si="5"/>
      </c>
      <c r="L107" s="67"/>
      <c r="M107" s="6">
        <f t="shared" si="7"/>
      </c>
      <c r="N107" s="20"/>
      <c r="O107" s="8"/>
      <c r="P107" s="68"/>
      <c r="Q107" s="68"/>
      <c r="R107" s="69">
        <f t="shared" si="8"/>
      </c>
      <c r="S107" s="69"/>
      <c r="T107" s="70">
        <f t="shared" si="9"/>
      </c>
      <c r="U107" s="70"/>
    </row>
    <row r="108" spans="2:21" ht="13.5">
      <c r="B108" s="20">
        <v>100</v>
      </c>
      <c r="C108" s="67">
        <f t="shared" si="6"/>
      </c>
      <c r="D108" s="67"/>
      <c r="E108" s="20"/>
      <c r="F108" s="8"/>
      <c r="G108" s="20" t="s">
        <v>3</v>
      </c>
      <c r="H108" s="68"/>
      <c r="I108" s="68"/>
      <c r="J108" s="20"/>
      <c r="K108" s="67">
        <f t="shared" si="5"/>
      </c>
      <c r="L108" s="67"/>
      <c r="M108" s="6">
        <f t="shared" si="7"/>
      </c>
      <c r="N108" s="20"/>
      <c r="O108" s="8"/>
      <c r="P108" s="68"/>
      <c r="Q108" s="68"/>
      <c r="R108" s="69">
        <f t="shared" si="8"/>
      </c>
      <c r="S108" s="69"/>
      <c r="T108" s="70">
        <f t="shared" si="9"/>
      </c>
      <c r="U108" s="70"/>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1" dxfId="40" operator="equal" stopIfTrue="1">
      <formula>"買"</formula>
    </cfRule>
    <cfRule type="cellIs" priority="12" dxfId="41" operator="equal" stopIfTrue="1">
      <formula>"売"</formula>
    </cfRule>
  </conditionalFormatting>
  <conditionalFormatting sqref="G9:G11 G14:G45 G47:G108">
    <cfRule type="cellIs" priority="17" dxfId="40" operator="equal" stopIfTrue="1">
      <formula>"買"</formula>
    </cfRule>
    <cfRule type="cellIs" priority="18" dxfId="41" operator="equal" stopIfTrue="1">
      <formula>"売"</formula>
    </cfRule>
  </conditionalFormatting>
  <conditionalFormatting sqref="G12">
    <cfRule type="cellIs" priority="15" dxfId="40" operator="equal" stopIfTrue="1">
      <formula>"買"</formula>
    </cfRule>
    <cfRule type="cellIs" priority="16" dxfId="41" operator="equal" stopIfTrue="1">
      <formula>"売"</formula>
    </cfRule>
  </conditionalFormatting>
  <conditionalFormatting sqref="G13">
    <cfRule type="cellIs" priority="13" dxfId="40" operator="equal" stopIfTrue="1">
      <formula>"買"</formula>
    </cfRule>
    <cfRule type="cellIs" priority="14" dxfId="41" operator="equal" stopIfTrue="1">
      <formula>"売"</formula>
    </cfRule>
  </conditionalFormatting>
  <conditionalFormatting sqref="G12">
    <cfRule type="cellIs" priority="9" dxfId="40" operator="equal" stopIfTrue="1">
      <formula>"買"</formula>
    </cfRule>
    <cfRule type="cellIs" priority="10" dxfId="41" operator="equal" stopIfTrue="1">
      <formula>"売"</formula>
    </cfRule>
  </conditionalFormatting>
  <conditionalFormatting sqref="G13">
    <cfRule type="cellIs" priority="7" dxfId="40" operator="equal" stopIfTrue="1">
      <formula>"買"</formula>
    </cfRule>
    <cfRule type="cellIs" priority="8" dxfId="41" operator="equal" stopIfTrue="1">
      <formula>"売"</formula>
    </cfRule>
  </conditionalFormatting>
  <conditionalFormatting sqref="G13">
    <cfRule type="cellIs" priority="5" dxfId="40" operator="equal" stopIfTrue="1">
      <formula>"買"</formula>
    </cfRule>
    <cfRule type="cellIs" priority="6" dxfId="41" operator="equal" stopIfTrue="1">
      <formula>"売"</formula>
    </cfRule>
  </conditionalFormatting>
  <conditionalFormatting sqref="G45">
    <cfRule type="cellIs" priority="3" dxfId="40" operator="equal" stopIfTrue="1">
      <formula>"買"</formula>
    </cfRule>
    <cfRule type="cellIs" priority="4" dxfId="41" operator="equal" stopIfTrue="1">
      <formula>"売"</formula>
    </cfRule>
  </conditionalFormatting>
  <conditionalFormatting sqref="G46">
    <cfRule type="cellIs" priority="1" dxfId="40" operator="equal" stopIfTrue="1">
      <formula>"買"</formula>
    </cfRule>
    <cfRule type="cellIs" priority="2" dxfId="41"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7">
      <selection activeCell="A30" sqref="A30"/>
    </sheetView>
  </sheetViews>
  <sheetFormatPr defaultColWidth="9.00390625" defaultRowHeight="13.5"/>
  <sheetData>
    <row r="1" ht="13.5">
      <c r="A1" t="s">
        <v>0</v>
      </c>
    </row>
    <row r="2" spans="1:10" ht="13.5">
      <c r="A2" s="71" t="s">
        <v>49</v>
      </c>
      <c r="B2" s="72"/>
      <c r="C2" s="72"/>
      <c r="D2" s="72"/>
      <c r="E2" s="72"/>
      <c r="F2" s="72"/>
      <c r="G2" s="72"/>
      <c r="H2" s="72"/>
      <c r="I2" s="72"/>
      <c r="J2" s="72"/>
    </row>
    <row r="3" spans="1:10" ht="13.5">
      <c r="A3" s="72"/>
      <c r="B3" s="72"/>
      <c r="C3" s="72"/>
      <c r="D3" s="72"/>
      <c r="E3" s="72"/>
      <c r="F3" s="72"/>
      <c r="G3" s="72"/>
      <c r="H3" s="72"/>
      <c r="I3" s="72"/>
      <c r="J3" s="72"/>
    </row>
    <row r="4" spans="1:10" ht="13.5">
      <c r="A4" s="72"/>
      <c r="B4" s="72"/>
      <c r="C4" s="72"/>
      <c r="D4" s="72"/>
      <c r="E4" s="72"/>
      <c r="F4" s="72"/>
      <c r="G4" s="72"/>
      <c r="H4" s="72"/>
      <c r="I4" s="72"/>
      <c r="J4" s="72"/>
    </row>
    <row r="5" spans="1:10" ht="13.5">
      <c r="A5" s="72"/>
      <c r="B5" s="72"/>
      <c r="C5" s="72"/>
      <c r="D5" s="72"/>
      <c r="E5" s="72"/>
      <c r="F5" s="72"/>
      <c r="G5" s="72"/>
      <c r="H5" s="72"/>
      <c r="I5" s="72"/>
      <c r="J5" s="72"/>
    </row>
    <row r="6" spans="1:10" ht="13.5">
      <c r="A6" s="72"/>
      <c r="B6" s="72"/>
      <c r="C6" s="72"/>
      <c r="D6" s="72"/>
      <c r="E6" s="72"/>
      <c r="F6" s="72"/>
      <c r="G6" s="72"/>
      <c r="H6" s="72"/>
      <c r="I6" s="72"/>
      <c r="J6" s="72"/>
    </row>
    <row r="7" spans="1:10" ht="13.5">
      <c r="A7" s="72"/>
      <c r="B7" s="72"/>
      <c r="C7" s="72"/>
      <c r="D7" s="72"/>
      <c r="E7" s="72"/>
      <c r="F7" s="72"/>
      <c r="G7" s="72"/>
      <c r="H7" s="72"/>
      <c r="I7" s="72"/>
      <c r="J7" s="72"/>
    </row>
    <row r="8" spans="1:10" ht="13.5">
      <c r="A8" s="72"/>
      <c r="B8" s="72"/>
      <c r="C8" s="72"/>
      <c r="D8" s="72"/>
      <c r="E8" s="72"/>
      <c r="F8" s="72"/>
      <c r="G8" s="72"/>
      <c r="H8" s="72"/>
      <c r="I8" s="72"/>
      <c r="J8" s="72"/>
    </row>
    <row r="9" spans="1:10" ht="13.5">
      <c r="A9" s="72"/>
      <c r="B9" s="72"/>
      <c r="C9" s="72"/>
      <c r="D9" s="72"/>
      <c r="E9" s="72"/>
      <c r="F9" s="72"/>
      <c r="G9" s="72"/>
      <c r="H9" s="72"/>
      <c r="I9" s="72"/>
      <c r="J9" s="72"/>
    </row>
    <row r="11" ht="13.5">
      <c r="A11" t="s">
        <v>1</v>
      </c>
    </row>
    <row r="12" spans="1:10" ht="13.5">
      <c r="A12" s="73" t="s">
        <v>50</v>
      </c>
      <c r="B12" s="74"/>
      <c r="C12" s="74"/>
      <c r="D12" s="74"/>
      <c r="E12" s="74"/>
      <c r="F12" s="74"/>
      <c r="G12" s="74"/>
      <c r="H12" s="74"/>
      <c r="I12" s="74"/>
      <c r="J12" s="74"/>
    </row>
    <row r="13" spans="1:10" ht="13.5">
      <c r="A13" s="74"/>
      <c r="B13" s="74"/>
      <c r="C13" s="74"/>
      <c r="D13" s="74"/>
      <c r="E13" s="74"/>
      <c r="F13" s="74"/>
      <c r="G13" s="74"/>
      <c r="H13" s="74"/>
      <c r="I13" s="74"/>
      <c r="J13" s="74"/>
    </row>
    <row r="14" spans="1:10" ht="13.5">
      <c r="A14" s="74"/>
      <c r="B14" s="74"/>
      <c r="C14" s="74"/>
      <c r="D14" s="74"/>
      <c r="E14" s="74"/>
      <c r="F14" s="74"/>
      <c r="G14" s="74"/>
      <c r="H14" s="74"/>
      <c r="I14" s="74"/>
      <c r="J14" s="74"/>
    </row>
    <row r="15" spans="1:10" ht="13.5">
      <c r="A15" s="74"/>
      <c r="B15" s="74"/>
      <c r="C15" s="74"/>
      <c r="D15" s="74"/>
      <c r="E15" s="74"/>
      <c r="F15" s="74"/>
      <c r="G15" s="74"/>
      <c r="H15" s="74"/>
      <c r="I15" s="74"/>
      <c r="J15" s="74"/>
    </row>
    <row r="16" spans="1:10" ht="13.5">
      <c r="A16" s="74"/>
      <c r="B16" s="74"/>
      <c r="C16" s="74"/>
      <c r="D16" s="74"/>
      <c r="E16" s="74"/>
      <c r="F16" s="74"/>
      <c r="G16" s="74"/>
      <c r="H16" s="74"/>
      <c r="I16" s="74"/>
      <c r="J16" s="74"/>
    </row>
    <row r="17" spans="1:10" ht="13.5">
      <c r="A17" s="74"/>
      <c r="B17" s="74"/>
      <c r="C17" s="74"/>
      <c r="D17" s="74"/>
      <c r="E17" s="74"/>
      <c r="F17" s="74"/>
      <c r="G17" s="74"/>
      <c r="H17" s="74"/>
      <c r="I17" s="74"/>
      <c r="J17" s="74"/>
    </row>
    <row r="18" spans="1:10" ht="13.5">
      <c r="A18" s="74"/>
      <c r="B18" s="74"/>
      <c r="C18" s="74"/>
      <c r="D18" s="74"/>
      <c r="E18" s="74"/>
      <c r="F18" s="74"/>
      <c r="G18" s="74"/>
      <c r="H18" s="74"/>
      <c r="I18" s="74"/>
      <c r="J18" s="74"/>
    </row>
    <row r="19" spans="1:10" ht="13.5">
      <c r="A19" s="74"/>
      <c r="B19" s="74"/>
      <c r="C19" s="74"/>
      <c r="D19" s="74"/>
      <c r="E19" s="74"/>
      <c r="F19" s="74"/>
      <c r="G19" s="74"/>
      <c r="H19" s="74"/>
      <c r="I19" s="74"/>
      <c r="J19" s="74"/>
    </row>
    <row r="21" ht="13.5">
      <c r="A21" t="s">
        <v>2</v>
      </c>
    </row>
    <row r="22" spans="1:10" ht="13.5">
      <c r="A22" s="73" t="s">
        <v>51</v>
      </c>
      <c r="B22" s="73"/>
      <c r="C22" s="73"/>
      <c r="D22" s="73"/>
      <c r="E22" s="73"/>
      <c r="F22" s="73"/>
      <c r="G22" s="73"/>
      <c r="H22" s="73"/>
      <c r="I22" s="73"/>
      <c r="J22" s="73"/>
    </row>
    <row r="23" spans="1:10" ht="13.5">
      <c r="A23" s="73"/>
      <c r="B23" s="73"/>
      <c r="C23" s="73"/>
      <c r="D23" s="73"/>
      <c r="E23" s="73"/>
      <c r="F23" s="73"/>
      <c r="G23" s="73"/>
      <c r="H23" s="73"/>
      <c r="I23" s="73"/>
      <c r="J23" s="73"/>
    </row>
    <row r="24" spans="1:10" ht="13.5">
      <c r="A24" s="73"/>
      <c r="B24" s="73"/>
      <c r="C24" s="73"/>
      <c r="D24" s="73"/>
      <c r="E24" s="73"/>
      <c r="F24" s="73"/>
      <c r="G24" s="73"/>
      <c r="H24" s="73"/>
      <c r="I24" s="73"/>
      <c r="J24" s="73"/>
    </row>
    <row r="25" spans="1:10" ht="13.5">
      <c r="A25" s="73"/>
      <c r="B25" s="73"/>
      <c r="C25" s="73"/>
      <c r="D25" s="73"/>
      <c r="E25" s="73"/>
      <c r="F25" s="73"/>
      <c r="G25" s="73"/>
      <c r="H25" s="73"/>
      <c r="I25" s="73"/>
      <c r="J25" s="73"/>
    </row>
    <row r="26" spans="1:10" ht="13.5">
      <c r="A26" s="73"/>
      <c r="B26" s="73"/>
      <c r="C26" s="73"/>
      <c r="D26" s="73"/>
      <c r="E26" s="73"/>
      <c r="F26" s="73"/>
      <c r="G26" s="73"/>
      <c r="H26" s="73"/>
      <c r="I26" s="73"/>
      <c r="J26" s="73"/>
    </row>
    <row r="27" spans="1:10" ht="13.5">
      <c r="A27" s="73"/>
      <c r="B27" s="73"/>
      <c r="C27" s="73"/>
      <c r="D27" s="73"/>
      <c r="E27" s="73"/>
      <c r="F27" s="73"/>
      <c r="G27" s="73"/>
      <c r="H27" s="73"/>
      <c r="I27" s="73"/>
      <c r="J27" s="73"/>
    </row>
    <row r="28" spans="1:10" ht="13.5">
      <c r="A28" s="73"/>
      <c r="B28" s="73"/>
      <c r="C28" s="73"/>
      <c r="D28" s="73"/>
      <c r="E28" s="73"/>
      <c r="F28" s="73"/>
      <c r="G28" s="73"/>
      <c r="H28" s="73"/>
      <c r="I28" s="73"/>
      <c r="J28" s="73"/>
    </row>
    <row r="29" spans="1:10" ht="13.5">
      <c r="A29" s="73"/>
      <c r="B29" s="73"/>
      <c r="C29" s="73"/>
      <c r="D29" s="73"/>
      <c r="E29" s="73"/>
      <c r="F29" s="73"/>
      <c r="G29" s="73"/>
      <c r="H29" s="73"/>
      <c r="I29" s="73"/>
      <c r="J29" s="7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6" sqref="G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37</v>
      </c>
      <c r="C2" s="27"/>
    </row>
    <row r="4" spans="2:9" ht="17.25">
      <c r="B4" s="30" t="s">
        <v>40</v>
      </c>
      <c r="C4" s="30" t="s">
        <v>38</v>
      </c>
      <c r="D4" s="30" t="s">
        <v>42</v>
      </c>
      <c r="E4" s="31" t="s">
        <v>39</v>
      </c>
      <c r="F4" s="30" t="s">
        <v>43</v>
      </c>
      <c r="G4" s="31" t="s">
        <v>39</v>
      </c>
      <c r="H4" s="30" t="s">
        <v>44</v>
      </c>
      <c r="I4" s="31" t="s">
        <v>39</v>
      </c>
    </row>
    <row r="5" spans="2:9" ht="17.25">
      <c r="B5" s="28" t="s">
        <v>41</v>
      </c>
      <c r="C5" s="29" t="s">
        <v>45</v>
      </c>
      <c r="D5" s="29">
        <v>90</v>
      </c>
      <c r="E5" s="33">
        <v>42482</v>
      </c>
      <c r="F5" s="29">
        <v>100</v>
      </c>
      <c r="G5" s="33">
        <v>42486</v>
      </c>
      <c r="H5" s="29">
        <v>79</v>
      </c>
      <c r="I5" s="33">
        <v>42492</v>
      </c>
    </row>
    <row r="6" spans="2:9" ht="17.25">
      <c r="B6" s="28" t="s">
        <v>41</v>
      </c>
      <c r="C6" s="29"/>
      <c r="D6" s="29"/>
      <c r="E6" s="33"/>
      <c r="F6" s="29"/>
      <c r="G6" s="34"/>
      <c r="H6" s="29"/>
      <c r="I6" s="34"/>
    </row>
    <row r="7" spans="2:9" ht="17.25">
      <c r="B7" s="28" t="s">
        <v>41</v>
      </c>
      <c r="C7" s="29"/>
      <c r="D7" s="29"/>
      <c r="E7" s="34"/>
      <c r="F7" s="29"/>
      <c r="G7" s="34"/>
      <c r="H7" s="29"/>
      <c r="I7" s="34"/>
    </row>
    <row r="8" spans="2:9" ht="17.25">
      <c r="B8" s="28" t="s">
        <v>41</v>
      </c>
      <c r="C8" s="29"/>
      <c r="D8" s="29"/>
      <c r="E8" s="34"/>
      <c r="F8" s="29"/>
      <c r="G8" s="34"/>
      <c r="H8" s="29"/>
      <c r="I8" s="34"/>
    </row>
    <row r="9" spans="2:9" ht="17.25">
      <c r="B9" s="28" t="s">
        <v>41</v>
      </c>
      <c r="C9" s="29"/>
      <c r="D9" s="29"/>
      <c r="E9" s="34"/>
      <c r="F9" s="29"/>
      <c r="G9" s="34"/>
      <c r="H9" s="29"/>
      <c r="I9" s="34"/>
    </row>
    <row r="10" spans="2:9" ht="17.25">
      <c r="B10" s="28" t="s">
        <v>41</v>
      </c>
      <c r="C10" s="29"/>
      <c r="D10" s="29"/>
      <c r="E10" s="34"/>
      <c r="F10" s="29"/>
      <c r="G10" s="34"/>
      <c r="H10" s="29"/>
      <c r="I10" s="34"/>
    </row>
    <row r="11" spans="2:9" ht="17.25">
      <c r="B11" s="28" t="s">
        <v>41</v>
      </c>
      <c r="C11" s="29"/>
      <c r="D11" s="29"/>
      <c r="E11" s="34"/>
      <c r="F11" s="29"/>
      <c r="G11" s="34"/>
      <c r="H11" s="29"/>
      <c r="I11" s="34"/>
    </row>
    <row r="12" spans="2:9" ht="17.25">
      <c r="B12" s="28" t="s">
        <v>41</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ko-kenhome</cp:lastModifiedBy>
  <cp:lastPrinted>2015-07-15T10:17:15Z</cp:lastPrinted>
  <dcterms:created xsi:type="dcterms:W3CDTF">2013-10-09T23:04:08Z</dcterms:created>
  <dcterms:modified xsi:type="dcterms:W3CDTF">2016-05-02T08:39:05Z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